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35" windowHeight="6945" activeTab="15"/>
  </bookViews>
  <sheets>
    <sheet name="1" sheetId="27" r:id="rId1"/>
    <sheet name="2" sheetId="28" r:id="rId2"/>
    <sheet name="3" sheetId="41" r:id="rId3"/>
    <sheet name="4" sheetId="42" r:id="rId4"/>
    <sheet name="5" sheetId="29" r:id="rId5"/>
    <sheet name="6" sheetId="30" r:id="rId6"/>
    <sheet name="7+" sheetId="43" r:id="rId7"/>
    <sheet name="8" sheetId="31" r:id="rId8"/>
    <sheet name="9+" sheetId="58" r:id="rId9"/>
    <sheet name="10" sheetId="64" r:id="rId10"/>
    <sheet name="11+" sheetId="60" r:id="rId11"/>
    <sheet name="12" sheetId="65" r:id="rId12"/>
    <sheet name="13+" sheetId="62" r:id="rId13"/>
    <sheet name="14" sheetId="66" r:id="rId14"/>
    <sheet name="15" sheetId="33" r:id="rId15"/>
    <sheet name="16" sheetId="57" r:id="rId16"/>
    <sheet name="17" sheetId="36" r:id="rId17"/>
    <sheet name="18+" sheetId="37" r:id="rId18"/>
    <sheet name="19+" sheetId="34" r:id="rId19"/>
    <sheet name="20" sheetId="35" r:id="rId20"/>
    <sheet name="23+" sheetId="32" r:id="rId21"/>
    <sheet name="24" sheetId="44" r:id="rId22"/>
    <sheet name="Лист5" sheetId="45" r:id="rId23"/>
    <sheet name="Лист1" sheetId="46" r:id="rId24"/>
    <sheet name="Лист2" sheetId="47" r:id="rId25"/>
    <sheet name="Лист3" sheetId="48" r:id="rId26"/>
  </sheets>
  <externalReferences>
    <externalReference r:id="rId27"/>
    <externalReference r:id="rId28"/>
    <externalReference r:id="rId29"/>
  </externalReferences>
  <definedNames>
    <definedName name="_xlnm._FilterDatabase" localSheetId="10" hidden="1">'11+'!$A$17:$AE$644</definedName>
    <definedName name="_xlnm._FilterDatabase" localSheetId="11" hidden="1">'12'!$A$18:$AB$646</definedName>
    <definedName name="_xlnm._FilterDatabase" localSheetId="7" hidden="1">'8'!$C$9:$C$270</definedName>
    <definedName name="_xlnm.Print_Titles" localSheetId="9">'10'!$18:$18</definedName>
    <definedName name="_xlnm.Print_Titles" localSheetId="10">'11+'!$17:$17</definedName>
    <definedName name="_xlnm.Print_Titles" localSheetId="11">'12'!$18:$18</definedName>
    <definedName name="_xlnm.Print_Titles" localSheetId="12">'13+'!$19:$19</definedName>
    <definedName name="_xlnm.Print_Titles" localSheetId="13">'14'!$19:$19</definedName>
    <definedName name="_xlnm.Print_Titles" localSheetId="3">'4'!#REF!</definedName>
    <definedName name="_xlnm.Print_Titles" localSheetId="8">'9+'!$17:$17</definedName>
    <definedName name="_xlnm.Print_Area" localSheetId="0">'1'!$A$1:$C$25</definedName>
    <definedName name="_xlnm.Print_Area" localSheetId="12">'13+'!$A$1:$M$258</definedName>
    <definedName name="_xlnm.Print_Area" localSheetId="13">'14'!$A$1:$Q$259</definedName>
    <definedName name="_xlnm.Print_Area" localSheetId="14">'15'!$A$1:$E$18</definedName>
    <definedName name="_xlnm.Print_Area" localSheetId="15">'16'!$A$1:$E$18</definedName>
    <definedName name="_xlnm.Print_Area" localSheetId="16">'17'!$A$1:$E$18</definedName>
    <definedName name="_xlnm.Print_Area" localSheetId="17">'18+'!$A$1:$E$18</definedName>
    <definedName name="_xlnm.Print_Area" localSheetId="18">'19+'!$A$1:$E$18</definedName>
    <definedName name="_xlnm.Print_Area" localSheetId="1">'2'!$A$1:$D$24</definedName>
    <definedName name="_xlnm.Print_Area" localSheetId="19">'20'!$A$1:$E$17</definedName>
    <definedName name="_xlnm.Print_Area" localSheetId="20">'23+'!$A$1:$E$22</definedName>
    <definedName name="_xlnm.Print_Area" localSheetId="2">'3'!$A$1:$E$57</definedName>
    <definedName name="_xlnm.Print_Area" localSheetId="3">'4'!$A$1:$B$19</definedName>
    <definedName name="_xlnm.Print_Area" localSheetId="4">'5'!$A$1:$C$92</definedName>
    <definedName name="_xlnm.Print_Area" localSheetId="5">'6'!$A$1:$D$94</definedName>
    <definedName name="_xlnm.Print_Area" localSheetId="6">'7+'!$A$1:$C$62</definedName>
    <definedName name="_xlnm.Print_Area" localSheetId="7">'8'!$A$1:$C$16</definedName>
  </definedNames>
  <calcPr calcId="145621"/>
</workbook>
</file>

<file path=xl/calcChain.xml><?xml version="1.0" encoding="utf-8"?>
<calcChain xmlns="http://schemas.openxmlformats.org/spreadsheetml/2006/main">
  <c r="V22" i="66" l="1"/>
  <c r="U22" i="66"/>
  <c r="K40" i="46"/>
  <c r="K41" i="46" s="1"/>
  <c r="J40" i="46"/>
  <c r="J41" i="46" s="1"/>
  <c r="H55" i="46"/>
  <c r="F55" i="46"/>
  <c r="H53" i="46"/>
  <c r="F53" i="46"/>
  <c r="H52" i="46"/>
  <c r="F52" i="46"/>
  <c r="H50" i="46"/>
  <c r="F50" i="46"/>
  <c r="H49" i="46"/>
  <c r="F49" i="46"/>
  <c r="H48" i="46"/>
  <c r="F48" i="46"/>
  <c r="H47" i="46"/>
  <c r="F47" i="46"/>
  <c r="H46" i="46"/>
  <c r="F46" i="46"/>
  <c r="H45" i="46"/>
  <c r="F45" i="46"/>
  <c r="H44" i="46"/>
  <c r="F44" i="46"/>
  <c r="H43" i="46"/>
  <c r="F43" i="46"/>
  <c r="H42" i="46"/>
  <c r="F42" i="46"/>
  <c r="H41" i="46"/>
  <c r="F41" i="46"/>
  <c r="D95" i="30"/>
  <c r="C95" i="30"/>
  <c r="E51" i="30"/>
  <c r="D45" i="29"/>
  <c r="C93" i="29"/>
  <c r="V23" i="66" l="1"/>
  <c r="U23" i="66"/>
  <c r="F51" i="30"/>
  <c r="V56" i="45" l="1"/>
  <c r="V55" i="45"/>
  <c r="V53" i="45"/>
  <c r="T56" i="45"/>
  <c r="T55" i="45"/>
  <c r="T53" i="45"/>
  <c r="R56" i="45"/>
  <c r="R55" i="45"/>
  <c r="R53" i="45"/>
  <c r="P56" i="45"/>
  <c r="P55" i="45"/>
  <c r="P53" i="45"/>
  <c r="F5" i="47"/>
  <c r="F7" i="47"/>
  <c r="E7" i="47"/>
  <c r="E5" i="47"/>
  <c r="D7" i="47"/>
  <c r="D6" i="47"/>
  <c r="D5" i="47"/>
  <c r="C7" i="47"/>
  <c r="C6" i="47"/>
  <c r="C5" i="47"/>
  <c r="X23" i="62"/>
  <c r="H40" i="46"/>
  <c r="I53" i="46"/>
  <c r="I50" i="46"/>
  <c r="I49" i="46"/>
  <c r="I48" i="46"/>
  <c r="I47" i="46"/>
  <c r="I46" i="46"/>
  <c r="I45" i="46"/>
  <c r="I44" i="46"/>
  <c r="I43" i="46"/>
  <c r="I42" i="46"/>
  <c r="I41" i="46"/>
  <c r="G55" i="46"/>
  <c r="G53" i="46"/>
  <c r="G52" i="46"/>
  <c r="G50" i="46"/>
  <c r="G49" i="46"/>
  <c r="G47" i="46"/>
  <c r="G45" i="46"/>
  <c r="G43" i="46"/>
  <c r="G41" i="46"/>
  <c r="G42" i="46"/>
  <c r="G44" i="46"/>
  <c r="G46" i="46"/>
  <c r="G48" i="46"/>
  <c r="D40" i="46"/>
  <c r="D55" i="46"/>
  <c r="D53" i="46"/>
  <c r="D52" i="46"/>
  <c r="D50" i="46"/>
  <c r="D49" i="46"/>
  <c r="D48" i="46"/>
  <c r="D47" i="46"/>
  <c r="D46" i="46"/>
  <c r="D45" i="46"/>
  <c r="D44" i="46"/>
  <c r="D43" i="46"/>
  <c r="D42" i="46"/>
  <c r="D41" i="46"/>
  <c r="C52" i="46"/>
  <c r="E52" i="46" s="1"/>
  <c r="C50" i="46"/>
  <c r="E50" i="46" s="1"/>
  <c r="C48" i="46"/>
  <c r="E48" i="46" s="1"/>
  <c r="C47" i="46"/>
  <c r="E47" i="46" s="1"/>
  <c r="C46" i="46"/>
  <c r="E46" i="46" s="1"/>
  <c r="C45" i="46"/>
  <c r="E45" i="46" s="1"/>
  <c r="C44" i="46"/>
  <c r="E44" i="46" s="1"/>
  <c r="C43" i="46"/>
  <c r="E43" i="46" s="1"/>
  <c r="C42" i="46"/>
  <c r="E42" i="46" s="1"/>
  <c r="C41" i="46"/>
  <c r="E41" i="46" s="1"/>
  <c r="X22" i="62"/>
  <c r="X21" i="62"/>
  <c r="E14" i="46"/>
  <c r="E19" i="46"/>
  <c r="E18" i="46"/>
  <c r="E16" i="46"/>
  <c r="E15" i="46"/>
  <c r="D19" i="46"/>
  <c r="D18" i="46"/>
  <c r="D16" i="46"/>
  <c r="D15" i="46"/>
  <c r="D14" i="46"/>
  <c r="C19" i="46"/>
  <c r="C17" i="46"/>
  <c r="C18" i="46"/>
  <c r="C16" i="46"/>
  <c r="C15" i="46"/>
  <c r="C14" i="46"/>
  <c r="C40" i="46" l="1"/>
  <c r="E40" i="46" s="1"/>
  <c r="I52" i="46"/>
  <c r="I55" i="46"/>
  <c r="F40" i="46"/>
  <c r="G40" i="46" s="1"/>
  <c r="D11" i="46"/>
  <c r="I40" i="46" l="1"/>
  <c r="S30" i="45" l="1"/>
  <c r="S28" i="45"/>
  <c r="B78" i="45"/>
  <c r="E10" i="45"/>
  <c r="E8" i="45" s="1"/>
  <c r="D10" i="45"/>
  <c r="D8" i="45" s="1"/>
  <c r="B10" i="45"/>
  <c r="B8" i="45" s="1"/>
  <c r="E59" i="45"/>
  <c r="E61" i="45"/>
  <c r="D61" i="45"/>
  <c r="D59" i="45"/>
  <c r="C61" i="45"/>
  <c r="C60" i="45"/>
  <c r="C59" i="45"/>
  <c r="B61" i="45"/>
  <c r="B60" i="45"/>
  <c r="B59" i="45"/>
  <c r="D90" i="29"/>
  <c r="D66" i="29"/>
  <c r="D50" i="29"/>
  <c r="D49" i="29"/>
  <c r="C57" i="45" l="1"/>
  <c r="C79" i="45" l="1"/>
  <c r="C77" i="45"/>
  <c r="F15" i="30"/>
  <c r="E15" i="30"/>
  <c r="D13" i="29"/>
  <c r="S18" i="58"/>
  <c r="K90" i="29"/>
  <c r="K88" i="29"/>
  <c r="I88" i="29"/>
  <c r="H88" i="29"/>
  <c r="G88" i="29"/>
  <c r="F88" i="29"/>
  <c r="K95" i="29"/>
  <c r="K93" i="29"/>
  <c r="I93" i="29"/>
  <c r="G93" i="29"/>
  <c r="F93" i="29"/>
  <c r="H97" i="29"/>
  <c r="K97" i="29"/>
  <c r="K99" i="29" s="1"/>
  <c r="I97" i="29"/>
  <c r="F97" i="29"/>
  <c r="C97" i="30"/>
  <c r="E17" i="57" l="1"/>
  <c r="D17" i="57"/>
  <c r="C17" i="57"/>
  <c r="F47" i="30" l="1"/>
  <c r="E47" i="30"/>
  <c r="D51" i="30"/>
  <c r="C51" i="30"/>
  <c r="C92" i="29"/>
  <c r="C66" i="29"/>
  <c r="C49" i="29" l="1"/>
  <c r="C75" i="45" l="1"/>
  <c r="C80" i="45" s="1"/>
  <c r="C114" i="45" l="1"/>
  <c r="F114" i="45" s="1"/>
  <c r="C112" i="45"/>
  <c r="F112" i="45" s="1"/>
  <c r="C111" i="45"/>
  <c r="F111" i="45" s="1"/>
  <c r="C110" i="45"/>
  <c r="F110" i="45" s="1"/>
  <c r="C109" i="45"/>
  <c r="F109" i="45" s="1"/>
  <c r="C108" i="45"/>
  <c r="F108" i="45" s="1"/>
  <c r="C107" i="45"/>
  <c r="F107" i="45" s="1"/>
  <c r="C106" i="45"/>
  <c r="F106" i="45" s="1"/>
  <c r="C105" i="45"/>
  <c r="C18" i="48"/>
  <c r="C16" i="48"/>
  <c r="C15" i="48"/>
  <c r="C14" i="48"/>
  <c r="C13" i="48"/>
  <c r="C12" i="48"/>
  <c r="C11" i="48"/>
  <c r="C10" i="48"/>
  <c r="C9" i="48"/>
  <c r="M20" i="48"/>
  <c r="K20" i="48"/>
  <c r="G20" i="48"/>
  <c r="M18" i="48"/>
  <c r="K18" i="48"/>
  <c r="G18" i="48"/>
  <c r="G17" i="48"/>
  <c r="M16" i="48"/>
  <c r="K16" i="48"/>
  <c r="G16" i="48"/>
  <c r="M15" i="48"/>
  <c r="K15" i="48"/>
  <c r="G15" i="48"/>
  <c r="M14" i="48"/>
  <c r="K14" i="48"/>
  <c r="G14" i="48"/>
  <c r="M13" i="48"/>
  <c r="K13" i="48"/>
  <c r="G13" i="48"/>
  <c r="M12" i="48"/>
  <c r="K12" i="48"/>
  <c r="G12" i="48"/>
  <c r="M11" i="48"/>
  <c r="K11" i="48"/>
  <c r="G11" i="48"/>
  <c r="M10" i="48"/>
  <c r="K10" i="48"/>
  <c r="G10" i="48"/>
  <c r="M9" i="48"/>
  <c r="K9" i="48"/>
  <c r="D9" i="48"/>
  <c r="G9" i="48" s="1"/>
  <c r="L8" i="48"/>
  <c r="M8" i="48" s="1"/>
  <c r="J8" i="48"/>
  <c r="I8" i="48"/>
  <c r="H8" i="48"/>
  <c r="F8" i="48"/>
  <c r="E8" i="48"/>
  <c r="D8" i="48"/>
  <c r="G8" i="48" l="1"/>
  <c r="K8" i="48"/>
  <c r="C104" i="45"/>
  <c r="C8" i="48"/>
  <c r="G17" i="47"/>
  <c r="G18" i="47"/>
  <c r="G19" i="47"/>
  <c r="G20" i="47"/>
  <c r="G21" i="47"/>
  <c r="G24" i="47"/>
  <c r="G25" i="47"/>
  <c r="G26" i="47"/>
  <c r="G28" i="47"/>
  <c r="F28" i="47"/>
  <c r="F26" i="47"/>
  <c r="F25" i="47"/>
  <c r="F24" i="47"/>
  <c r="F21" i="47"/>
  <c r="F20" i="47"/>
  <c r="F19" i="47"/>
  <c r="F18" i="47"/>
  <c r="F17" i="47"/>
  <c r="E28" i="47"/>
  <c r="E26" i="47"/>
  <c r="E25" i="47"/>
  <c r="E24" i="47"/>
  <c r="E23" i="47"/>
  <c r="E22" i="47"/>
  <c r="E21" i="47"/>
  <c r="E19" i="47"/>
  <c r="E18" i="47"/>
  <c r="E17" i="47"/>
  <c r="D30" i="47"/>
  <c r="C30" i="47" l="1"/>
  <c r="B3" i="47" l="1"/>
  <c r="C3" i="47"/>
  <c r="G19" i="46"/>
  <c r="G18" i="46"/>
  <c r="G16" i="46"/>
  <c r="G14" i="46"/>
  <c r="F16" i="46"/>
  <c r="F17" i="46"/>
  <c r="F18" i="46"/>
  <c r="F19" i="46"/>
  <c r="F14" i="46"/>
  <c r="F15" i="46"/>
  <c r="C4" i="47" l="1"/>
  <c r="G15" i="46"/>
  <c r="E11" i="46"/>
  <c r="C11" i="46"/>
  <c r="N116" i="45"/>
  <c r="N114" i="45"/>
  <c r="N105" i="45"/>
  <c r="N106" i="45"/>
  <c r="N107" i="45"/>
  <c r="N108" i="45"/>
  <c r="N109" i="45"/>
  <c r="N110" i="45"/>
  <c r="N111" i="45"/>
  <c r="N112" i="45"/>
  <c r="L116" i="45"/>
  <c r="L114" i="45"/>
  <c r="L105" i="45"/>
  <c r="L106" i="45"/>
  <c r="L107" i="45"/>
  <c r="L108" i="45"/>
  <c r="L109" i="45"/>
  <c r="L110" i="45"/>
  <c r="L111" i="45"/>
  <c r="L112" i="45"/>
  <c r="H116" i="45"/>
  <c r="H114" i="45"/>
  <c r="H112" i="45"/>
  <c r="H113" i="45"/>
  <c r="H110" i="45"/>
  <c r="H111" i="45"/>
  <c r="H109" i="45"/>
  <c r="H108" i="45"/>
  <c r="H107" i="45"/>
  <c r="H106" i="45"/>
  <c r="D105" i="45"/>
  <c r="B57" i="45"/>
  <c r="C58" i="45" s="1"/>
  <c r="E104" i="45"/>
  <c r="G104" i="45"/>
  <c r="I104" i="45"/>
  <c r="J104" i="45"/>
  <c r="K104" i="45"/>
  <c r="M104" i="45"/>
  <c r="D104" i="45" l="1"/>
  <c r="F104" i="45" s="1"/>
  <c r="F105" i="45"/>
  <c r="F11" i="46"/>
  <c r="G11" i="46"/>
  <c r="N104" i="45"/>
  <c r="H104" i="45"/>
  <c r="L104" i="45"/>
  <c r="H105" i="45"/>
  <c r="Q53" i="45"/>
  <c r="Q54" i="45"/>
  <c r="Q55" i="45"/>
  <c r="Q56" i="45"/>
  <c r="S56" i="45"/>
  <c r="S55" i="45"/>
  <c r="S53" i="45"/>
  <c r="P51" i="45"/>
  <c r="O51" i="45"/>
  <c r="Q51" i="45" l="1"/>
  <c r="W55" i="45"/>
  <c r="W53" i="45"/>
  <c r="U55" i="45"/>
  <c r="T51" i="45"/>
  <c r="U53" i="45"/>
  <c r="U56" i="45"/>
  <c r="W56" i="45"/>
  <c r="V51" i="45"/>
  <c r="R51" i="45"/>
  <c r="S51" i="45" s="1"/>
  <c r="W51" i="45" l="1"/>
  <c r="U51" i="45"/>
  <c r="J62" i="45"/>
  <c r="O36" i="45"/>
  <c r="M36" i="45"/>
  <c r="I36" i="45"/>
  <c r="K36" i="45" s="1"/>
  <c r="E36" i="45"/>
  <c r="D36" i="45"/>
  <c r="P35" i="45"/>
  <c r="K35" i="45"/>
  <c r="P34" i="45"/>
  <c r="N34" i="45"/>
  <c r="K34" i="45"/>
  <c r="J34" i="45"/>
  <c r="G34" i="45"/>
  <c r="P33" i="45"/>
  <c r="N33" i="45"/>
  <c r="K33" i="45"/>
  <c r="J33" i="45"/>
  <c r="G33" i="45"/>
  <c r="P32" i="45"/>
  <c r="N32" i="45"/>
  <c r="K32" i="45"/>
  <c r="J32" i="45"/>
  <c r="G32" i="45"/>
  <c r="P31" i="45"/>
  <c r="N31" i="45"/>
  <c r="K31" i="45"/>
  <c r="J31" i="45"/>
  <c r="G31" i="45"/>
  <c r="P30" i="45"/>
  <c r="N30" i="45"/>
  <c r="K30" i="45"/>
  <c r="J30" i="45"/>
  <c r="G30" i="45"/>
  <c r="P29" i="45"/>
  <c r="N29" i="45"/>
  <c r="K29" i="45"/>
  <c r="J29" i="45"/>
  <c r="G29" i="45"/>
  <c r="P28" i="45"/>
  <c r="N28" i="45"/>
  <c r="K28" i="45"/>
  <c r="J28" i="45"/>
  <c r="G28" i="45"/>
  <c r="P27" i="45"/>
  <c r="N27" i="45"/>
  <c r="K27" i="45"/>
  <c r="J27" i="45"/>
  <c r="G27" i="45"/>
  <c r="P26" i="45"/>
  <c r="N26" i="45"/>
  <c r="K26" i="45"/>
  <c r="J26" i="45"/>
  <c r="G26" i="45"/>
  <c r="P25" i="45"/>
  <c r="N25" i="45"/>
  <c r="K25" i="45"/>
  <c r="J25" i="45"/>
  <c r="G25" i="45"/>
  <c r="P24" i="45"/>
  <c r="N24" i="45"/>
  <c r="K24" i="45"/>
  <c r="J24" i="45"/>
  <c r="G24" i="45"/>
  <c r="P23" i="45"/>
  <c r="N23" i="45"/>
  <c r="K23" i="45"/>
  <c r="J23" i="45"/>
  <c r="G23" i="45"/>
  <c r="U13" i="45"/>
  <c r="T13" i="45"/>
  <c r="S13" i="45"/>
  <c r="V11" i="45"/>
  <c r="V13" i="45" s="1"/>
  <c r="D17" i="44"/>
  <c r="C17" i="44"/>
  <c r="B17" i="44"/>
  <c r="V14" i="45" l="1"/>
  <c r="U14" i="45"/>
  <c r="P36" i="45"/>
  <c r="J36" i="45"/>
  <c r="G36" i="45"/>
  <c r="N36" i="45"/>
  <c r="I62" i="45"/>
  <c r="T14" i="45"/>
  <c r="F29" i="47"/>
  <c r="G29" i="47"/>
  <c r="F23" i="47" l="1"/>
  <c r="G22" i="47" l="1"/>
  <c r="F22" i="47"/>
  <c r="F30" i="47" s="1"/>
  <c r="G23" i="47"/>
  <c r="G30" i="47" s="1"/>
  <c r="G32" i="47"/>
  <c r="D68" i="30" l="1"/>
  <c r="C68" i="30"/>
  <c r="D48" i="30"/>
  <c r="D91" i="30"/>
  <c r="C91" i="30"/>
  <c r="C48" i="30"/>
  <c r="F6" i="47" l="1"/>
  <c r="E60" i="45"/>
  <c r="E6" i="47"/>
  <c r="D60" i="45"/>
  <c r="C47" i="30"/>
  <c r="C46" i="30" s="1"/>
  <c r="G61" i="45"/>
  <c r="G59" i="45"/>
  <c r="G60" i="45"/>
  <c r="D47" i="30"/>
  <c r="D46" i="30" s="1"/>
  <c r="F46" i="30" l="1"/>
  <c r="F48" i="30" s="1"/>
  <c r="E78" i="45"/>
  <c r="D78" i="45"/>
  <c r="E46" i="30"/>
  <c r="E48" i="30" s="1"/>
  <c r="E3" i="47"/>
  <c r="F3" i="47"/>
  <c r="G57" i="45"/>
  <c r="E57" i="45"/>
  <c r="E75" i="45" l="1"/>
  <c r="D75" i="45"/>
  <c r="D79" i="45"/>
  <c r="F4" i="47"/>
  <c r="E17" i="37"/>
  <c r="D17" i="37"/>
  <c r="C17" i="37"/>
  <c r="E17" i="36"/>
  <c r="D17" i="36"/>
  <c r="C17" i="36"/>
  <c r="E16" i="35"/>
  <c r="D16" i="35"/>
  <c r="C16" i="35"/>
  <c r="D17" i="34"/>
  <c r="E17" i="34"/>
  <c r="C17" i="34"/>
  <c r="E17" i="33"/>
  <c r="D17" i="33"/>
  <c r="C17" i="33"/>
  <c r="E20" i="32"/>
  <c r="D20" i="32"/>
  <c r="C20" i="32"/>
  <c r="E16" i="32"/>
  <c r="D16" i="32"/>
  <c r="C16" i="32"/>
  <c r="E12" i="32"/>
  <c r="D12" i="32"/>
  <c r="C12" i="32"/>
  <c r="D44" i="30"/>
  <c r="C44" i="30"/>
  <c r="D41" i="30"/>
  <c r="C41" i="30"/>
  <c r="D38" i="30"/>
  <c r="C38" i="30"/>
  <c r="D35" i="30"/>
  <c r="C35" i="30"/>
  <c r="D32" i="30"/>
  <c r="C32" i="30"/>
  <c r="D28" i="30"/>
  <c r="C28" i="30"/>
  <c r="D26" i="30"/>
  <c r="C26" i="30"/>
  <c r="D22" i="30"/>
  <c r="C22" i="30"/>
  <c r="D17" i="30"/>
  <c r="C17" i="30"/>
  <c r="C89" i="29"/>
  <c r="C46" i="29"/>
  <c r="C42" i="29"/>
  <c r="C39" i="29"/>
  <c r="C36" i="29"/>
  <c r="C33" i="29"/>
  <c r="C30" i="29"/>
  <c r="C26" i="29"/>
  <c r="C24" i="29"/>
  <c r="C20" i="29"/>
  <c r="C15" i="29"/>
  <c r="D15" i="29" s="1"/>
  <c r="D20" i="28"/>
  <c r="C20" i="28"/>
  <c r="D18" i="28"/>
  <c r="C18" i="28"/>
  <c r="D13" i="28"/>
  <c r="C13" i="28"/>
  <c r="D10" i="28"/>
  <c r="D24" i="28" s="1"/>
  <c r="C10" i="28"/>
  <c r="C24" i="28" s="1"/>
  <c r="C21" i="27"/>
  <c r="C19" i="27"/>
  <c r="C14" i="27"/>
  <c r="C11" i="27"/>
  <c r="E80" i="45" l="1"/>
  <c r="E77" i="45"/>
  <c r="E79" i="45"/>
  <c r="D80" i="45"/>
  <c r="D77" i="45"/>
  <c r="C15" i="30"/>
  <c r="D15" i="30"/>
  <c r="D97" i="30" s="1"/>
  <c r="D98" i="30" s="1"/>
  <c r="C45" i="29"/>
  <c r="C44" i="29" s="1"/>
  <c r="J60" i="45"/>
  <c r="I60" i="45"/>
  <c r="C25" i="27"/>
  <c r="C13" i="29"/>
  <c r="B75" i="45" s="1"/>
  <c r="B79" i="45" l="1"/>
  <c r="B77" i="45"/>
  <c r="E46" i="45"/>
  <c r="D94" i="30"/>
  <c r="M10" i="45" s="1"/>
  <c r="M8" i="45" s="1"/>
  <c r="C94" i="30"/>
  <c r="C98" i="30"/>
  <c r="D3" i="47"/>
  <c r="D4" i="47" s="1"/>
  <c r="D46" i="45"/>
  <c r="B72" i="45"/>
  <c r="D73" i="45" s="1"/>
  <c r="B80" i="45"/>
  <c r="J59" i="45"/>
  <c r="I59" i="45"/>
  <c r="D57" i="45"/>
  <c r="D58" i="45" s="1"/>
  <c r="J61" i="45"/>
  <c r="I61" i="45"/>
  <c r="B46" i="45"/>
  <c r="D45" i="45" l="1"/>
  <c r="D50" i="45" s="1"/>
  <c r="I10" i="45"/>
  <c r="I8" i="45" s="1"/>
  <c r="E45" i="45"/>
  <c r="E50" i="45" s="1"/>
  <c r="E4" i="47"/>
  <c r="D48" i="45"/>
  <c r="D49" i="45" s="1"/>
  <c r="D47" i="45"/>
  <c r="M9" i="45"/>
  <c r="I9" i="45"/>
  <c r="B45" i="45"/>
  <c r="B47" i="45" s="1"/>
  <c r="G64" i="45"/>
  <c r="E47" i="45" l="1"/>
  <c r="E48" i="45"/>
  <c r="E49" i="45" s="1"/>
  <c r="B48" i="45"/>
  <c r="B49" i="45" s="1"/>
  <c r="B50" i="45"/>
  <c r="B53" i="45" s="1"/>
  <c r="E64" i="45"/>
  <c r="G58" i="45"/>
  <c r="E58" i="45"/>
  <c r="F32" i="47" l="1"/>
  <c r="E20" i="47" l="1"/>
  <c r="E30" i="47" s="1"/>
  <c r="D9" i="45" l="1"/>
  <c r="E9" i="45" l="1"/>
</calcChain>
</file>

<file path=xl/sharedStrings.xml><?xml version="1.0" encoding="utf-8"?>
<sst xmlns="http://schemas.openxmlformats.org/spreadsheetml/2006/main" count="8678" uniqueCount="928">
  <si>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</si>
  <si>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</si>
  <si>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</si>
  <si>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</si>
  <si>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</si>
  <si>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</si>
  <si>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</si>
  <si>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</si>
  <si>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</si>
  <si>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</si>
  <si>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</si>
  <si>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</si>
  <si>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</si>
  <si>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программа "Развитие культуры"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</si>
  <si>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</si>
  <si>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</si>
  <si>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</si>
  <si>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</si>
  <si>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</si>
  <si>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</si>
  <si>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</si>
  <si>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</si>
  <si>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</si>
  <si>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</si>
  <si>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</si>
  <si>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</si>
  <si>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</si>
  <si>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</si>
  <si>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</si>
  <si>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</si>
  <si>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</si>
  <si>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</si>
  <si>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</si>
  <si>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</si>
  <si>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</si>
  <si>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</si>
  <si>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</si>
  <si>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</si>
  <si>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</si>
  <si>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</si>
  <si>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</si>
  <si>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</si>
  <si>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</si>
  <si>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Социальная политика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</si>
  <si>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</si>
  <si>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</si>
  <si>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</si>
  <si>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</si>
  <si>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</si>
  <si>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</si>
  <si>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</si>
  <si>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</si>
  <si>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</si>
  <si>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</si>
  <si>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</si>
  <si>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</si>
  <si>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</si>
  <si>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</si>
  <si>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</si>
  <si>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</si>
  <si>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</si>
  <si>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</si>
  <si>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</si>
  <si>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</si>
  <si>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Национальная экономика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</si>
  <si>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</si>
  <si>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</si>
  <si>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</si>
  <si>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</si>
  <si>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</si>
  <si>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</si>
  <si>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Образование</t>
  </si>
  <si>
    <t>Дошкольное образование</t>
  </si>
  <si>
    <t>Муниципальная программа "Развитие образования Овюрского кожууна"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</si>
  <si>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</si>
  <si>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</si>
  <si>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</si>
  <si>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</si>
  <si>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Молодежная политика и оздоровление детей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</si>
  <si>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</si>
  <si>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</si>
  <si>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</si>
  <si>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</si>
  <si>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</si>
  <si>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</si>
  <si>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</si>
  <si>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</si>
  <si>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</si>
  <si>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</si>
  <si>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</si>
  <si>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</si>
  <si>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</si>
  <si>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Программа "Безопасность"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</si>
  <si>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</si>
  <si>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</si>
  <si>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Программа "Совершенствование молодежной политики и развитие физической культуры"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</si>
  <si>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</si>
  <si>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</si>
  <si>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</si>
  <si>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</si>
  <si>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</si>
  <si>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 xml:space="preserve">Национальная безопасность и правоохранительная деятельность 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</si>
  <si>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</si>
  <si>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</si>
  <si>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</si>
  <si>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</si>
  <si>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</si>
  <si>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</si>
  <si>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Жилищно-коммунальное хозяйство</t>
  </si>
  <si>
    <t>Благоустройство</t>
  </si>
  <si>
    <t>Подпрограмма "Благоустройство"</t>
  </si>
  <si>
    <t>Благоустройство территории поселения</t>
  </si>
  <si>
    <t>Физическая культура и спорт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</si>
  <si>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</si>
  <si>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</si>
  <si>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</si>
  <si>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</si>
  <si>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998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</si>
  <si>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</si>
  <si>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</si>
  <si>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</si>
  <si>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</si>
  <si>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</si>
  <si>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</si>
  <si>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</si>
  <si>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</si>
  <si>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</si>
  <si>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</si>
  <si>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</si>
  <si>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ВСЕГО</t>
  </si>
  <si>
    <t>Итого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</si>
  <si>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</si>
  <si>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</si>
  <si>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</si>
  <si>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</si>
  <si>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</si>
  <si>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</si>
  <si>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</si>
  <si>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</si>
  <si>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</si>
  <si>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</si>
  <si>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</si>
  <si>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</si>
  <si>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</si>
  <si>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</si>
  <si>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</si>
  <si>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2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</si>
  <si>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</si>
  <si>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</si>
  <si>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</si>
  <si>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</si>
  <si>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</si>
  <si>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</si>
  <si>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</si>
  <si>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</si>
  <si>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</si>
  <si>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</si>
  <si>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</si>
  <si>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</si>
  <si>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</si>
  <si>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</si>
  <si>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</si>
  <si>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</si>
  <si>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</si>
  <si>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</si>
  <si>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</si>
  <si>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</si>
  <si>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РАСПРЕДЕЛЕНИЕ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</si>
  <si>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</si>
  <si>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</si>
  <si>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</si>
  <si>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</si>
  <si>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</si>
  <si>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</si>
  <si>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</si>
  <si>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Программа "Профессиональная подготовка, переподготовка и повышение квалификации"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</si>
  <si>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</si>
  <si>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</si>
  <si>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</si>
  <si>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</si>
  <si>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</si>
  <si>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</si>
  <si>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</si>
  <si>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</si>
  <si>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</si>
  <si>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</si>
  <si>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</si>
  <si>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2019 год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</si>
  <si>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</si>
  <si>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</si>
  <si>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</si>
  <si>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</si>
  <si>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</si>
  <si>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</si>
  <si>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</si>
  <si>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</si>
  <si>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</si>
  <si>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</si>
  <si>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</si>
  <si>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</si>
  <si>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</si>
  <si>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</si>
  <si>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</si>
  <si>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</si>
  <si>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</si>
  <si>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</si>
  <si>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>2021 год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</si>
  <si>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кожууного бюджета Республики Тыва)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</si>
  <si>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</si>
  <si>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</si>
  <si>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</si>
  <si>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</si>
  <si>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</si>
  <si>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</si>
  <si>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</si>
  <si>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</si>
  <si>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</si>
  <si>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</si>
  <si>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</si>
  <si>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</si>
  <si>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</si>
  <si>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</si>
  <si>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</si>
  <si>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</si>
  <si>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</si>
  <si>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</si>
  <si>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</si>
  <si>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</si>
  <si>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</si>
  <si>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</si>
  <si>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</si>
  <si>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</si>
  <si>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</si>
  <si>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</si>
  <si>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</si>
  <si>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</si>
  <si>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</si>
  <si>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</si>
  <si>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</si>
  <si>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</si>
  <si>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</si>
  <si>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</si>
  <si>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</si>
  <si>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</si>
  <si>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</si>
  <si>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</si>
  <si>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</si>
  <si>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</si>
  <si>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</si>
  <si>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</si>
  <si>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</si>
  <si>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</si>
  <si>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</si>
  <si>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</si>
  <si>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</si>
  <si>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</si>
  <si>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</si>
  <si>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</si>
  <si>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</si>
  <si>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</si>
  <si>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</si>
  <si>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</si>
  <si>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</si>
  <si>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</si>
  <si>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</si>
  <si>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</si>
  <si>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</si>
  <si>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</si>
  <si>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</si>
  <si>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</si>
  <si>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</si>
  <si>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</si>
  <si>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</si>
  <si>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</si>
  <si>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</si>
  <si>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</si>
  <si>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</si>
  <si>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</si>
  <si>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</si>
  <si>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</si>
  <si>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</si>
  <si>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</si>
  <si>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</si>
  <si>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</si>
  <si>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</si>
  <si>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</si>
  <si>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</si>
  <si>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</si>
  <si>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</si>
  <si>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</si>
  <si>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</si>
  <si>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</si>
  <si>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</si>
  <si>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</si>
  <si>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</si>
  <si>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</si>
  <si>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</si>
  <si>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</si>
  <si>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>Приложение 6</t>
  </si>
  <si>
    <t xml:space="preserve">к Решению Хурала представителей </t>
  </si>
  <si>
    <t>плановый период</t>
  </si>
  <si>
    <t>Приложение 8</t>
  </si>
  <si>
    <t xml:space="preserve">                 "О  бюджете муниципального района "Овюрский кожуун" Республики Тыва </t>
  </si>
  <si>
    <t>Код главы</t>
  </si>
  <si>
    <t>Код группы, подгруппы, статьи и вида источников</t>
  </si>
  <si>
    <t>Увеличение прочих остатков денежных средств бюджетов муниципальных районов</t>
  </si>
  <si>
    <t>№ п/п</t>
  </si>
  <si>
    <t>Внутренние заимствования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</si>
  <si>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</si>
  <si>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</si>
  <si>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</si>
  <si>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</si>
  <si>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 бюджетной системы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</si>
  <si>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муниципального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</si>
  <si>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</si>
  <si>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</si>
  <si>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</si>
  <si>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</si>
  <si>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муниципального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</si>
  <si>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</si>
  <si>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</si>
  <si>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муниципального бюджета</t>
  </si>
  <si>
    <t>привлечение средств</t>
  </si>
  <si>
    <t>погашение основной суммы долга</t>
  </si>
  <si>
    <t>муниципальногорайона "Овюрский кожуун  Республики Тыва"</t>
  </si>
  <si>
    <t>Наименование поселения</t>
  </si>
  <si>
    <t>Солчур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</si>
  <si>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</si>
  <si>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</si>
  <si>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</si>
  <si>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</si>
  <si>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</si>
  <si>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</si>
  <si>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</si>
  <si>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</si>
  <si>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муниципального района "Овюрский кожуун  Республики Тыва"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</si>
  <si>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</si>
  <si>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</si>
  <si>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</si>
  <si>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</si>
  <si>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</si>
  <si>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</si>
  <si>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</si>
  <si>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</si>
  <si>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</si>
  <si>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</si>
  <si>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</si>
  <si>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</si>
  <si>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</si>
  <si>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</si>
  <si>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</si>
  <si>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</si>
  <si>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</si>
  <si>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</si>
  <si>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</si>
  <si>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</si>
  <si>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</si>
  <si>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>Условно утвержденные расходы</t>
  </si>
  <si>
    <t>Приложение 2</t>
  </si>
  <si>
    <t xml:space="preserve">                                                                             Приложение 3</t>
  </si>
  <si>
    <t>Приложение 3</t>
  </si>
  <si>
    <t xml:space="preserve"> Нормативы распределения доходов между бюджетами муниципального района</t>
  </si>
  <si>
    <t>"Овюрский кожуун" Республики Тыва и сельскими поселениями кожууна</t>
  </si>
  <si>
    <t xml:space="preserve"> </t>
  </si>
  <si>
    <t xml:space="preserve">                                                    (в процентах)</t>
  </si>
  <si>
    <t xml:space="preserve"> НАИМЕНОВАНИЕ ДОХОДА</t>
  </si>
  <si>
    <t>Бюджеты муниципальных образований</t>
  </si>
  <si>
    <t>в том числе</t>
  </si>
  <si>
    <t xml:space="preserve">  бюджет муниципального района</t>
  </si>
  <si>
    <t>бюджеты сельских поселений</t>
  </si>
  <si>
    <t>В ЧАСТИ ПОГАШЕНИЯ ЗАДОЛЖЕННОСТИ И ПЕРЕРАСЧЕТОВ ПО ОТМЕНЕННЫМ НАЛОГАМ, СБОРАМ И ИНЫМ ОБЯЗЯТЕЛЬНЫМ ПЛАТЕЖАМ</t>
  </si>
  <si>
    <t>Земельный налог (по обязательствам, возникшим до 1 января 2006 года), мобилизуемый на межселенных территориях</t>
  </si>
  <si>
    <t>Земельный налог (по обязательствам, возникшим до 1 января 2006 года), мобилизуемый  на территориях сельских поселений</t>
  </si>
  <si>
    <t>Прочие налоги и сборы (по отмененным регинальным налогам и сборам):</t>
  </si>
  <si>
    <t>Налог с продаж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</si>
  <si>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</si>
  <si>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</si>
  <si>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</si>
  <si>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>В ЧАСТИ ДОХОДОВ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</si>
  <si>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 за счет средств бюджетов муниципальных районов</t>
  </si>
  <si>
    <t>Проценты, полученные от предоставления бюджетных кредитов внутри страны за счет средств бюджетов поселений</t>
  </si>
  <si>
    <t>В ЧАСТИ ДОХОДОВ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</si>
  <si>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</si>
  <si>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 бюджетов муниципальных районов</t>
  </si>
  <si>
    <t>Прочие доходы от компенсации затрат  бюджетов сельских поселений</t>
  </si>
  <si>
    <t>В ЧАСТИ ДОХОДОВ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</si>
  <si>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</si>
  <si>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</si>
  <si>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</si>
  <si>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</si>
  <si>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В ЧАСТИ АДМИНИСТРАТИВНЫХ ПЛАТЕЖЕЙ И СБОРОВ</t>
  </si>
  <si>
    <t>Платежи, взимаемые органами местного управления (организациями) муниципальных районов за выполнение определенных функций</t>
  </si>
  <si>
    <t>Платежи, взимаемые органами местного управления (организациями) поселений за выполнение определенных функций</t>
  </si>
  <si>
    <t>В ЧАСТИ ШТРАФОВ, САНКЦИЙ, ВОЗМЕЩЕНИЯ УЩЕРБА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</si>
  <si>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</si>
  <si>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</si>
  <si>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</si>
  <si>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</si>
  <si>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</si>
  <si>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взыскания,налагаемые в возмещение ущерба,причиненного в результате незаконного или  нецелевого использования бюджетных средств(в части  бюджетов поселений)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</si>
  <si>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</si>
  <si>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поселений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</si>
  <si>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</si>
  <si>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поселений</t>
  </si>
  <si>
    <t>В ЧАСТИ ПРОЧИХ НЕНАЛОГОВЫХ ДОХОДОВ</t>
  </si>
  <si>
    <t>Невыясненные поступления, зачисляемые в  бюджеты муниципальных районов</t>
  </si>
  <si>
    <t xml:space="preserve">Невыясненные поступления, зачисляемые в  бюджеты сельских поселений </t>
  </si>
  <si>
    <t>Прочие  неналоговые   доходы   бюджетов муниципальных районов</t>
  </si>
  <si>
    <t>Прочие  неналоговые   доходы   бюджетов сельских поселений</t>
  </si>
  <si>
    <t>Приложение 4</t>
  </si>
  <si>
    <t>(в процентах)</t>
  </si>
  <si>
    <t>Наименование муниципального образования Республики Тыва</t>
  </si>
  <si>
    <t>Нормативы отчислений</t>
  </si>
  <si>
    <t>Хандагайты</t>
  </si>
  <si>
    <t>Муниципальный район</t>
  </si>
  <si>
    <t>Приложение 7</t>
  </si>
  <si>
    <t xml:space="preserve">Перечень главных администраторов доходов бюджета </t>
  </si>
  <si>
    <t>Код бюджетной классификации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</si>
  <si>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Наименование главного администратора доходов бюджета  муниципального района</t>
  </si>
  <si>
    <t>главного    администратора    доходов</t>
  </si>
  <si>
    <t xml:space="preserve">доходов  бюджета муниципального района </t>
  </si>
  <si>
    <t>Финансовое  управление  Администрации Овюрского кожууна Республики Тыва</t>
  </si>
  <si>
    <t>1 11 03050 05 0000 120</t>
  </si>
  <si>
    <t>1 13 01995 05 0000 130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</si>
  <si>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</si>
  <si>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</si>
  <si>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1 17 01050 05 0000 180</t>
  </si>
  <si>
    <t>Невыясненные поступления, зачисляемые в бюджеты муниципальных районов</t>
  </si>
  <si>
    <t>Дотации бюджетам муниципальных районов на выравнивание  бюджетной обеспеченности</t>
  </si>
  <si>
    <t>2 02 02003 05 0000 151</t>
  </si>
  <si>
    <t>Субсидии бюджетам муниципальных районов на реформирование муниципальных финансов</t>
  </si>
  <si>
    <t>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</si>
  <si>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</si>
  <si>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Субвенции бюджетам муниципальных районов на выполнение передаваемых полномочий субъектов Российской Федерации</t>
  </si>
  <si>
    <t>2 02 03021 05 0000 151</t>
  </si>
  <si>
    <t>Субвенции бюджетам муниципальных районов на 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</si>
  <si>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</si>
  <si>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</si>
  <si>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</si>
  <si>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202 03078 05 0000 151</t>
  </si>
  <si>
    <t>Субвенции бюджетам муниципальных районов на модернизацию региональных систем общего образования</t>
  </si>
  <si>
    <t>2 02 03999 05 0000 151</t>
  </si>
  <si>
    <t>Прочие субвенции бюджетам муниципальных районов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</si>
  <si>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</si>
  <si>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</si>
  <si>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</si>
  <si>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2 02 04052 05 0000 151</t>
  </si>
  <si>
    <t xml:space="preserve">Межбюджетные трансферты, передаваемые бюджетам муниципальных районов на государственную поддержку </t>
  </si>
  <si>
    <t>2 02 09024 05 0000 151</t>
  </si>
  <si>
    <t>Прочие безвозмездные поступления в бюджеты муниципальных районов от бюджетов субъектов Российской Федерации</t>
  </si>
  <si>
    <t>2 02 09071 05 0000 151</t>
  </si>
  <si>
    <t>Прочие безвозмездные поступления в бюджеты муниципальных районов от бюджета Пенсионного фонда Российской Федерации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</si>
  <si>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</si>
  <si>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</si>
  <si>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</si>
  <si>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</si>
  <si>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Овюрского  кожууна  Республики Тыва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</si>
  <si>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</si>
  <si>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</si>
  <si>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</si>
  <si>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</si>
  <si>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</si>
  <si>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</si>
  <si>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</si>
  <si>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</si>
  <si>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</si>
  <si>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</si>
  <si>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</si>
  <si>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</si>
  <si>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</si>
  <si>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</si>
  <si>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1 14 06013 05 0000 430</t>
  </si>
  <si>
    <t>Доходы от продажи земельных участков , государственная собственность 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</si>
  <si>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</si>
  <si>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</si>
  <si>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</si>
  <si>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</si>
  <si>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</si>
  <si>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</si>
  <si>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1 16 90050 05 0000 140</t>
  </si>
  <si>
    <t>000</t>
  </si>
  <si>
    <t>Иные доходы муниципального района, администрирование которых может осуществляться главными администраторами доходов в пределах их компетенции.</t>
  </si>
  <si>
    <t>Приложение 9</t>
  </si>
  <si>
    <t>Приложение 10</t>
  </si>
  <si>
    <t>Сумма на 2020 год</t>
  </si>
  <si>
    <t>Сумма на 2021 год</t>
  </si>
  <si>
    <t>Приложение 13</t>
  </si>
  <si>
    <t>Приложение 14</t>
  </si>
  <si>
    <t>Приложение 15</t>
  </si>
  <si>
    <t>Приложение 16</t>
  </si>
  <si>
    <t>Приложение 17</t>
  </si>
  <si>
    <t>Приложение 18</t>
  </si>
  <si>
    <t>Приложение 19</t>
  </si>
  <si>
    <t>Наименование показателя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</si>
  <si>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</si>
  <si>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</si>
  <si>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 xml:space="preserve">Муниципальные гарантии </t>
  </si>
  <si>
    <t>не выданы</t>
  </si>
  <si>
    <t>Величина внутреннего государственного долга на 01.01.2021 г.</t>
  </si>
  <si>
    <t>Величина внутреннего государственного долга на 01.01.2022 г.</t>
  </si>
  <si>
    <t>Приложение 23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</si>
  <si>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</si>
  <si>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</si>
  <si>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</si>
  <si>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</si>
  <si>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</si>
  <si>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</si>
  <si>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Субсидии</t>
  </si>
  <si>
    <t>Бюджеты сельских поселений</t>
  </si>
  <si>
    <t>ВСЕГО доходы на 2018 год</t>
  </si>
  <si>
    <t>из них:</t>
  </si>
  <si>
    <t>собственные доходы</t>
  </si>
  <si>
    <t>поселении</t>
  </si>
  <si>
    <t>безвозмездные поступлении</t>
  </si>
  <si>
    <t xml:space="preserve">Структура расходов бюджета </t>
  </si>
  <si>
    <t>Разделы</t>
  </si>
  <si>
    <t>коэф. Роста</t>
  </si>
  <si>
    <t>доля</t>
  </si>
  <si>
    <t>0100</t>
  </si>
  <si>
    <t>0200</t>
  </si>
  <si>
    <t>Национальная безопасность и правоохранительная деятельность</t>
  </si>
  <si>
    <t>0300</t>
  </si>
  <si>
    <t>0400</t>
  </si>
  <si>
    <t>0500</t>
  </si>
  <si>
    <t>0700</t>
  </si>
  <si>
    <t>0800</t>
  </si>
  <si>
    <t>1000</t>
  </si>
  <si>
    <t>1100</t>
  </si>
  <si>
    <t>1200</t>
  </si>
  <si>
    <t>Обслуживание государственного долга</t>
  </si>
  <si>
    <t>1300</t>
  </si>
  <si>
    <t>1400</t>
  </si>
  <si>
    <t>Всего:</t>
  </si>
  <si>
    <t>Доходы – всего</t>
  </si>
  <si>
    <t>Налоговые и неналоговые доходы</t>
  </si>
  <si>
    <t>В % к всего доходам</t>
  </si>
  <si>
    <t>Безвозмездные перечисления от других бюджетов бюджетной системы</t>
  </si>
  <si>
    <t>Расходы – всего</t>
  </si>
  <si>
    <t>Дефицит</t>
  </si>
  <si>
    <t>-</t>
  </si>
  <si>
    <t>Безвозмездные поступления, всего, в том числе</t>
  </si>
  <si>
    <t xml:space="preserve">    год</t>
  </si>
  <si>
    <t>Уточнен.</t>
  </si>
  <si>
    <t>%</t>
  </si>
  <si>
    <t>проект</t>
  </si>
  <si>
    <t>к предыдущему году</t>
  </si>
  <si>
    <t>в том числе:</t>
  </si>
  <si>
    <t>КЦСР</t>
  </si>
  <si>
    <t>Муниципальная программа "Социальная поддержка граждан в Овюрскомкожууне</t>
  </si>
  <si>
    <t xml:space="preserve">010 00 00 000 </t>
  </si>
  <si>
    <t>020 00 00 000</t>
  </si>
  <si>
    <t>030 00 00 000</t>
  </si>
  <si>
    <t>040 00 00 000</t>
  </si>
  <si>
    <t>050 00 00 000</t>
  </si>
  <si>
    <t>060 00 00 000</t>
  </si>
  <si>
    <t>070 00 00 000</t>
  </si>
  <si>
    <t>080 00 00 000</t>
  </si>
  <si>
    <t>090 00 00 000</t>
  </si>
  <si>
    <t>10 00 00 0000</t>
  </si>
  <si>
    <t>11 00 00 0000</t>
  </si>
  <si>
    <t>Уточненный бюджет  на 2018 год</t>
  </si>
  <si>
    <t>Сумма на 2019 год</t>
  </si>
  <si>
    <t>%, к предыдущему году</t>
  </si>
  <si>
    <t>Всего расходы</t>
  </si>
  <si>
    <t>Наименование подраздела</t>
  </si>
  <si>
    <t>Подраздел</t>
  </si>
  <si>
    <t xml:space="preserve"> сумма</t>
  </si>
  <si>
    <t xml:space="preserve"> %</t>
  </si>
  <si>
    <t>Всего по разделу 07 «Образование»</t>
  </si>
  <si>
    <t>Дополнительное образование</t>
  </si>
  <si>
    <t>Профессиональная подготовка, переподготовка и повышение квалификации</t>
  </si>
  <si>
    <t>0701</t>
  </si>
  <si>
    <t>0702</t>
  </si>
  <si>
    <t>0703</t>
  </si>
  <si>
    <t>0705</t>
  </si>
  <si>
    <t>0707</t>
  </si>
  <si>
    <t>0709</t>
  </si>
  <si>
    <t xml:space="preserve">Проект на </t>
  </si>
  <si>
    <t xml:space="preserve"> к предыдущему году</t>
  </si>
  <si>
    <t>факт</t>
  </si>
  <si>
    <t xml:space="preserve">Структура расходов бюджета  </t>
  </si>
  <si>
    <t xml:space="preserve">Разделы </t>
  </si>
  <si>
    <t xml:space="preserve">Общегосударственные вопросы </t>
  </si>
  <si>
    <t xml:space="preserve">Национальная оборона </t>
  </si>
  <si>
    <t xml:space="preserve">Национальная экономика </t>
  </si>
  <si>
    <t xml:space="preserve">Жилищно-коммунальное хозяйство </t>
  </si>
  <si>
    <t xml:space="preserve">Образование </t>
  </si>
  <si>
    <t xml:space="preserve">Культура </t>
  </si>
  <si>
    <t xml:space="preserve">Социальная политика </t>
  </si>
  <si>
    <t xml:space="preserve">Физическая культура и спорт </t>
  </si>
  <si>
    <t xml:space="preserve">Периодическая печать и издательства </t>
  </si>
  <si>
    <t xml:space="preserve">Обслуживание государственного долга </t>
  </si>
  <si>
    <t xml:space="preserve">Иные межбюджетные трансферты </t>
  </si>
  <si>
    <t xml:space="preserve">Условно утвержденные расходы </t>
  </si>
  <si>
    <t xml:space="preserve">  </t>
  </si>
  <si>
    <t xml:space="preserve">Всего: </t>
  </si>
  <si>
    <t>Исполнение за 2017 год</t>
  </si>
  <si>
    <t>2 02 35250 0000 150</t>
  </si>
  <si>
    <t>2 02 45144 05 0000 150</t>
  </si>
  <si>
    <t>2 18 60010 05 0000 150</t>
  </si>
  <si>
    <t>2 19 60010 05 0000 150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</si>
  <si>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</si>
  <si>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</si>
  <si>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</si>
  <si>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</si>
  <si>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</si>
  <si>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</si>
  <si>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</si>
  <si>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</si>
  <si>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</si>
  <si>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</si>
  <si>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</si>
  <si>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</si>
  <si>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</si>
  <si>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</si>
  <si>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0000000000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</si>
  <si>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</si>
  <si>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</si>
  <si>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</si>
  <si>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</si>
  <si>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</si>
  <si>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</si>
  <si>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</si>
  <si>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</si>
  <si>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</si>
  <si>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</si>
  <si>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</si>
  <si>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</si>
  <si>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</si>
  <si>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</si>
  <si>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</si>
  <si>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</si>
  <si>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</si>
  <si>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</si>
  <si>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</si>
  <si>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</si>
  <si>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</si>
  <si>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</si>
  <si>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</si>
  <si>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</si>
  <si>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</si>
  <si>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</si>
  <si>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</si>
  <si>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</si>
  <si>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</si>
  <si>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</si>
  <si>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</si>
  <si>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</si>
  <si>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</si>
  <si>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</si>
  <si>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</si>
  <si>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</si>
  <si>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</si>
  <si>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</si>
  <si>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</si>
  <si>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</si>
  <si>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</si>
  <si>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</si>
  <si>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</si>
  <si>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</si>
  <si>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</si>
  <si>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</si>
  <si>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</si>
  <si>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</si>
  <si>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</si>
  <si>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</si>
  <si>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</si>
  <si>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</si>
  <si>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</si>
  <si>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</si>
  <si>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</si>
  <si>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</si>
  <si>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</si>
  <si>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</si>
  <si>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</si>
  <si>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</si>
  <si>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</si>
  <si>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</si>
  <si>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</si>
  <si>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</si>
  <si>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</si>
  <si>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</si>
  <si>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</si>
  <si>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</si>
  <si>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</si>
  <si>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</si>
  <si>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</si>
  <si>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</si>
  <si>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</si>
  <si>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</si>
  <si>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</si>
  <si>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</si>
  <si>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</si>
  <si>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</si>
  <si>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</si>
  <si>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</si>
  <si>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</si>
  <si>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</si>
  <si>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</si>
  <si>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</si>
  <si>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</si>
  <si>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</si>
  <si>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</si>
  <si>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</si>
  <si>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</si>
  <si>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</si>
  <si>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</si>
  <si>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</si>
  <si>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</si>
  <si>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</si>
  <si>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</si>
  <si>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</si>
  <si>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</si>
  <si>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</si>
  <si>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</si>
  <si>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</si>
  <si>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</si>
  <si>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</si>
  <si>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</si>
  <si>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</si>
  <si>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</si>
  <si>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</si>
  <si>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</si>
  <si>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</si>
  <si>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</si>
  <si>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</si>
  <si>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</si>
  <si>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</si>
  <si>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</si>
  <si>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</si>
  <si>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</si>
  <si>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</si>
  <si>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</si>
  <si>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</si>
  <si>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</si>
  <si>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</si>
  <si>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</si>
  <si>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</si>
  <si>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</si>
  <si>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</si>
  <si>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</si>
  <si>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</si>
  <si>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</si>
  <si>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</si>
  <si>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</si>
  <si>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</si>
  <si>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</si>
  <si>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</si>
  <si>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</si>
  <si>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</si>
  <si>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</si>
  <si>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</si>
  <si>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</si>
  <si>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</si>
  <si>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</si>
  <si>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</si>
  <si>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</si>
  <si>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</si>
  <si>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</si>
  <si>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</si>
  <si>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</si>
  <si>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</si>
  <si>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</si>
  <si>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</si>
  <si>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</si>
  <si>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</si>
  <si>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</si>
  <si>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</si>
  <si>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</si>
  <si>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</si>
  <si>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</si>
  <si>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</si>
  <si>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</si>
  <si>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</si>
  <si>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</si>
  <si>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</si>
  <si>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</si>
  <si>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</si>
  <si>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</si>
  <si>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</si>
  <si>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</si>
  <si>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</si>
  <si>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</si>
  <si>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</si>
  <si>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</si>
  <si>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</si>
  <si>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</si>
  <si>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</si>
  <si>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</si>
  <si>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</si>
  <si>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</si>
  <si>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</si>
  <si>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</si>
  <si>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</si>
  <si>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</si>
  <si>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</si>
  <si>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</si>
  <si>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</si>
  <si>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</si>
  <si>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</si>
  <si>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</si>
  <si>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</si>
  <si>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</si>
  <si>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</si>
  <si>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</si>
  <si>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</si>
  <si>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</si>
  <si>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</si>
  <si>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</si>
  <si>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>на 2021 год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</si>
  <si>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</si>
  <si>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</si>
  <si>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</si>
  <si>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</si>
  <si>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</si>
  <si>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</si>
  <si>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</si>
  <si>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</si>
  <si>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</si>
  <si>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</si>
  <si>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</si>
  <si>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</si>
  <si>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ВЕДОМСТВЕННАЯ СТРУКТУРА РАСХОДОВ 						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</si>
  <si>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</si>
  <si>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</si>
  <si>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</si>
  <si>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>На 2021 год</t>
  </si>
  <si>
    <t xml:space="preserve">                 "О  бюджете муниципального района "Овюрский кожуун" Республики Тыва</t>
  </si>
  <si>
    <t>Приложение 11</t>
  </si>
  <si>
    <t>Приложение №12</t>
  </si>
  <si>
    <t>на 2020 год и на плановый период 2021 и 2022 годов"</t>
  </si>
  <si>
    <t>Источники внутреннего финансирования дефицита  бюджета муниципального района             "Овюрский кожуун" Республики Тыва на 2020 год</t>
  </si>
  <si>
    <t>Источники внутреннего финансирования дефицита бюджета муниципального района "Овюрский кожуун" Республики Тыва на плановый период 2021-2022 годов</t>
  </si>
  <si>
    <t>2022 год</t>
  </si>
  <si>
    <t>на 2020 год и на плановый период 2021-2022 годов</t>
  </si>
  <si>
    <t xml:space="preserve">Нормативы распределения доходов от акцизов на автомобильный и прямогонный бензин, дизельное  топливо, моторные масла для дизельных и (или) карбюраторных (инжекторных) двигателей в бюджеты поселений Овюрского кожууна Республики Тыва на 2020 год </t>
  </si>
  <si>
    <t>"ОВЮРСКИЙ КОЖУУН" РЕСПУБЛИКИ ТЫВА НА 2020 ГОД</t>
  </si>
  <si>
    <t>"ОВЮРСКИЙ КОЖУУН" РЕСПУБЛИКИ ТЫВА НА ПЛАНОВЫЙ ПЕРИОД 2021 И 2022 ГОДОВ</t>
  </si>
  <si>
    <t xml:space="preserve"> муниципального района "Овюрский кожуун" Республики Тыва на 2020 год </t>
  </si>
  <si>
    <t>и на плановый период 2021- 2022 годов</t>
  </si>
  <si>
    <t>Перечень главных администраторов источников внутреннего финансирования дефицита  бюджета муниципального района "Овюрский кожуун" Республики Тыва на 2020 год и                                                                                                                     на плановый период 2021 и 2022 годов</t>
  </si>
  <si>
    <t xml:space="preserve">РАСПРЕДЕЛЕНИЕ БЮДЖЕТНЫХ АССИГНОВАНИЙ НА 2021-2022 ГОДЫ				</t>
  </si>
  <si>
    <t>на 2022 год</t>
  </si>
  <si>
    <t xml:space="preserve"> бюджета муниципального района "Овюрский кожуун" Республики Тыва на 2020 год </t>
  </si>
  <si>
    <t>Сумма на 2022 год</t>
  </si>
  <si>
    <t>Сумма на 2020 год с учетом изменений</t>
  </si>
  <si>
    <t xml:space="preserve">РАСПРЕДЕЛЕНИЕ БЮДЖЕТНЫХ АССИГНОВАНИЙ НА 2021-2022 ГОДЫ									</t>
  </si>
  <si>
    <t>2 02 45390 02 0000 150</t>
  </si>
  <si>
    <t>Программа муниципальных внутренних заимствований Овюрского кожууна на 2020-2022 годы</t>
  </si>
  <si>
    <t>дотации на выравнивание бюджетной обеспеченности бюджетам поселений на 2020 год и на плановый период 2021 и 2022 годов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</si>
  <si>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2020 год и на плановый период 2021 и 2022 годов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</si>
  <si>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на 2020 год и на плановый период 2021 и 2022 годов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</si>
  <si>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2020 год и на плановый период 2021 и 2022 годов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</si>
  <si>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на 2020 год и на плановый период 2021 и 2022 годов</t>
  </si>
  <si>
    <t>Верхний предел муниципального внутреннего долга муниципального района "Овюрский кожуун Республики Тыва" на 01.01.2021-01.01.2023 годы</t>
  </si>
  <si>
    <t>Величина внутреннего государственного долга на 01.01.2023 г.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</si>
  <si>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</si>
  <si>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</si>
  <si>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</si>
  <si>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</si>
  <si>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</si>
  <si>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Субсидии бюджетам муниципального района на поддержку отрасли культуры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</si>
  <si>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</si>
  <si>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</si>
  <si>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</si>
  <si>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</si>
  <si>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дотации бюджетам сельских поселений на поддержку мер по обеспечению сбалансированности бюджетов на 2020 год и на плановый период 2021 и 2022 годов</t>
  </si>
  <si>
    <t>Приложение 20</t>
  </si>
  <si>
    <t>Приложение 24</t>
  </si>
  <si>
    <t>Сумма</t>
  </si>
  <si>
    <t>Изменение       +,-</t>
  </si>
  <si>
    <t>Сумма с учетом изменений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</si>
  <si>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</si>
  <si>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</si>
  <si>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</si>
  <si>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</si>
  <si>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</si>
  <si>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</si>
  <si>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</si>
  <si>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</si>
  <si>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</si>
  <si>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</si>
  <si>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</si>
  <si>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</si>
  <si>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</si>
  <si>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</si>
  <si>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</si>
  <si>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</si>
  <si>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</si>
  <si>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</si>
  <si>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</si>
  <si>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</si>
  <si>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</si>
  <si>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</si>
  <si>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</si>
  <si>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</si>
  <si>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</si>
  <si>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</si>
  <si>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</si>
  <si>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</si>
  <si>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</si>
  <si>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</si>
  <si>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</si>
  <si>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</si>
  <si>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</si>
  <si>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</si>
  <si>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</si>
  <si>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</si>
  <si>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</si>
  <si>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</si>
  <si>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РАСПРЕДЕЛЕНИЕ БЮДЖЕТНЫХ АССИГНОВАНИЙ НА 2020 ГОД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</si>
  <si>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</si>
  <si>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</si>
  <si>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</si>
  <si>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 xml:space="preserve"> бюджета муниципального района "Овюрский кожуун" Республики Тыва на плановый период на 2021-2022 годы</t>
  </si>
  <si>
    <t>,2.44</t>
  </si>
  <si>
    <t xml:space="preserve"> бюджета муниципального района "Овюрский кожуун" Республики Тыва НА 2020 ГОД										</t>
  </si>
  <si>
    <t>На 2022 год</t>
  </si>
  <si>
    <t>бюджета муниципального района "Овюрский кожуун" Республики Тыва на плановый период на 2020 и 2021 годов</t>
  </si>
  <si>
    <t>Исполнение 2018 г.</t>
  </si>
  <si>
    <t>Уточненный план на 2019 г.</t>
  </si>
  <si>
    <t>2020г.</t>
  </si>
  <si>
    <t>Уточненный бюджет  на 2019 год</t>
  </si>
  <si>
    <t>Сумма на 2020год</t>
  </si>
  <si>
    <t>12 00 00 0000</t>
  </si>
  <si>
    <t>13 00 00 0000</t>
  </si>
  <si>
    <t>14 00 00 0000</t>
  </si>
  <si>
    <t xml:space="preserve"> Муниципальная программа «Формирование законопослушного поведения участников дорожного движения в муниципальном районе "Овюрский кожуун" РТ на 2020-2022 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</si>
</sst>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.0"/>
    <numFmt numFmtId="172" formatCode="#,##0.0000_ ;[Red]\-#,##0.0000\ "/>
    <numFmt numFmtId="173" formatCode="_-* #,##0.0_р_._-;\-* #,##0.0_р_._-;_-* &quot;-&quot;??_р_._-;_-@_-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00\.00\.00"/>
    <numFmt numFmtId="183" formatCode="#,##0.00000_ ;[Red]\-#,##0.00000\ "/>
    <numFmt numFmtId="184" formatCode="##0.00;[Red]\-##0.00;0.00"/>
  </numFmts>
  <fonts count="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name val="Courier New"/>
      <family val="3"/>
      <charset val="204"/>
    </font>
    <font>
      <b/>
      <sz val="12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NewRomanPSMT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10253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9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1" borderId="4" applyNumberFormat="0">
      <alignment horizontal="right" vertical="top"/>
    </xf>
    <xf numFmtId="44" fontId="2" fillId="0" borderId="0" applyFont="0" applyFill="0" applyBorder="0" applyAlignment="0" applyProtection="0"/>
    <xf numFmtId="49" fontId="12" fillId="20" borderId="4">
      <alignment horizontal="left" vertical="top"/>
    </xf>
    <xf numFmtId="49" fontId="13" fillId="0" borderId="4">
      <alignment horizontal="left" vertical="top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2" fillId="11" borderId="4">
      <alignment horizontal="left" vertical="top" wrapText="1"/>
    </xf>
    <xf numFmtId="0" fontId="13" fillId="0" borderId="4">
      <alignment horizontal="left" vertical="top" wrapText="1"/>
    </xf>
    <xf numFmtId="0" fontId="12" fillId="2" borderId="4">
      <alignment horizontal="left" vertical="top" wrapText="1"/>
    </xf>
    <xf numFmtId="0" fontId="12" fillId="22" borderId="4">
      <alignment horizontal="left" vertical="top" wrapText="1"/>
    </xf>
    <xf numFmtId="0" fontId="12" fillId="23" borderId="4">
      <alignment horizontal="left" vertical="top" wrapText="1"/>
    </xf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17" fillId="0" borderId="0">
      <alignment horizontal="left" vertical="top"/>
    </xf>
    <xf numFmtId="0" fontId="18" fillId="0" borderId="8" applyNumberFormat="0" applyFill="0" applyAlignment="0" applyProtection="0"/>
    <xf numFmtId="0" fontId="19" fillId="25" borderId="9" applyNumberFormat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>
      <alignment horizontal="right" vertical="top"/>
    </xf>
    <xf numFmtId="0" fontId="12" fillId="2" borderId="10" applyNumberFormat="0">
      <alignment horizontal="right" vertical="top"/>
    </xf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2" borderId="10" applyNumberFormat="0">
      <alignment horizontal="right" vertical="top"/>
    </xf>
    <xf numFmtId="0" fontId="12" fillId="0" borderId="4" applyNumberFormat="0">
      <alignment horizontal="right"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27" borderId="11" applyNumberFormat="0" applyFont="0" applyAlignment="0" applyProtection="0"/>
    <xf numFmtId="0" fontId="12" fillId="27" borderId="11" applyNumberFormat="0" applyFont="0" applyAlignment="0" applyProtection="0"/>
    <xf numFmtId="9" fontId="2" fillId="0" borderId="0" applyFont="0" applyFill="0" applyBorder="0" applyAlignment="0" applyProtection="0"/>
    <xf numFmtId="49" fontId="25" fillId="26" borderId="4">
      <alignment horizontal="left" vertical="top" wrapText="1"/>
    </xf>
    <xf numFmtId="49" fontId="12" fillId="0" borderId="4">
      <alignment horizontal="left" vertical="top" wrapText="1"/>
    </xf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2" fillId="0" borderId="0"/>
    <xf numFmtId="0" fontId="2" fillId="0" borderId="0"/>
    <xf numFmtId="0" fontId="39" fillId="0" borderId="0"/>
    <xf numFmtId="0" fontId="28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2" fillId="0" borderId="0"/>
    <xf numFmtId="0" fontId="72" fillId="0" borderId="0"/>
    <xf numFmtId="0" fontId="74" fillId="0" borderId="0"/>
  </cellStyleXfs>
  <cellXfs count="820">
    <xf numFmtId="0" fontId="0" fillId="0" borderId="0" xfId="0"/>
    <xf numFmtId="0" fontId="2" fillId="0" borderId="0" xfId="81"/>
    <xf numFmtId="0" fontId="4" fillId="0" borderId="0" xfId="82" applyFont="1" applyFill="1" applyAlignment="1">
      <alignment horizontal="right"/>
    </xf>
    <xf numFmtId="0" fontId="6" fillId="0" borderId="0" xfId="81" applyFont="1" applyAlignment="1">
      <alignment horizontal="center" wrapText="1"/>
    </xf>
    <xf numFmtId="0" fontId="40" fillId="0" borderId="0" xfId="81" applyFont="1" applyAlignment="1">
      <alignment horizontal="right"/>
    </xf>
    <xf numFmtId="0" fontId="31" fillId="0" borderId="1" xfId="80" applyFont="1" applyFill="1" applyBorder="1" applyAlignment="1">
      <alignment horizontal="center" vertical="center" wrapText="1"/>
    </xf>
    <xf numFmtId="0" fontId="31" fillId="0" borderId="14" xfId="81" applyFont="1" applyBorder="1" applyAlignment="1">
      <alignment horizontal="center" vertical="center"/>
    </xf>
    <xf numFmtId="0" fontId="35" fillId="0" borderId="14" xfId="81" applyFont="1" applyBorder="1" applyAlignment="1">
      <alignment horizontal="left" vertical="center" wrapText="1"/>
    </xf>
    <xf numFmtId="166" fontId="31" fillId="0" borderId="17" xfId="80" applyNumberFormat="1" applyFont="1" applyFill="1" applyBorder="1" applyAlignment="1">
      <alignment horizontal="center" vertical="center" wrapText="1"/>
    </xf>
    <xf numFmtId="167" fontId="2" fillId="0" borderId="0" xfId="81" applyNumberFormat="1"/>
    <xf numFmtId="0" fontId="32" fillId="0" borderId="14" xfId="81" applyFont="1" applyBorder="1" applyAlignment="1">
      <alignment horizontal="center" vertical="center"/>
    </xf>
    <xf numFmtId="0" fontId="36" fillId="0" borderId="14" xfId="81" applyFont="1" applyBorder="1" applyAlignment="1">
      <alignment horizontal="left" vertical="center" wrapText="1"/>
    </xf>
    <xf numFmtId="166" fontId="32" fillId="0" borderId="17" xfId="81" applyNumberFormat="1" applyFont="1" applyFill="1" applyBorder="1" applyAlignment="1">
      <alignment horizontal="center" vertical="center"/>
    </xf>
    <xf numFmtId="167" fontId="2" fillId="0" borderId="0" xfId="81" applyNumberFormat="1" applyAlignment="1">
      <alignment horizontal="center" vertical="center"/>
    </xf>
    <xf numFmtId="166" fontId="31" fillId="0" borderId="17" xfId="81" applyNumberFormat="1" applyFont="1" applyBorder="1" applyAlignment="1">
      <alignment horizontal="center" vertical="center"/>
    </xf>
    <xf numFmtId="0" fontId="32" fillId="0" borderId="14" xfId="81" applyFont="1" applyFill="1" applyBorder="1" applyAlignment="1">
      <alignment horizontal="center" vertical="center"/>
    </xf>
    <xf numFmtId="167" fontId="2" fillId="0" borderId="0" xfId="81" applyNumberFormat="1" applyAlignment="1">
      <alignment vertical="center"/>
    </xf>
    <xf numFmtId="168" fontId="2" fillId="0" borderId="0" xfId="81" applyNumberFormat="1"/>
    <xf numFmtId="0" fontId="31" fillId="0" borderId="14" xfId="81" applyFont="1" applyFill="1" applyBorder="1" applyAlignment="1">
      <alignment horizontal="center" vertical="center"/>
    </xf>
    <xf numFmtId="0" fontId="35" fillId="0" borderId="14" xfId="81" applyFont="1" applyFill="1" applyBorder="1" applyAlignment="1">
      <alignment horizontal="left" vertical="center" wrapText="1"/>
    </xf>
    <xf numFmtId="0" fontId="41" fillId="0" borderId="0" xfId="81" applyFont="1"/>
    <xf numFmtId="0" fontId="36" fillId="0" borderId="14" xfId="81" applyFont="1" applyFill="1" applyBorder="1" applyAlignment="1">
      <alignment horizontal="left" vertical="center" wrapText="1"/>
    </xf>
    <xf numFmtId="166" fontId="32" fillId="0" borderId="17" xfId="81" applyNumberFormat="1" applyFont="1" applyBorder="1" applyAlignment="1">
      <alignment horizontal="center" vertical="center"/>
    </xf>
    <xf numFmtId="0" fontId="35" fillId="0" borderId="14" xfId="81" applyFont="1" applyBorder="1" applyAlignment="1">
      <alignment vertical="top" wrapText="1"/>
    </xf>
    <xf numFmtId="0" fontId="4" fillId="0" borderId="14" xfId="81" applyFont="1" applyFill="1" applyBorder="1" applyAlignment="1">
      <alignment vertical="center" wrapText="1"/>
    </xf>
    <xf numFmtId="0" fontId="4" fillId="0" borderId="14" xfId="81" applyFont="1" applyBorder="1" applyAlignment="1">
      <alignment horizontal="center"/>
    </xf>
    <xf numFmtId="0" fontId="4" fillId="0" borderId="14" xfId="81" applyFont="1" applyBorder="1" applyAlignment="1">
      <alignment horizontal="justify"/>
    </xf>
    <xf numFmtId="166" fontId="40" fillId="0" borderId="17" xfId="81" applyNumberFormat="1" applyFont="1" applyBorder="1" applyAlignment="1">
      <alignment horizontal="center" vertical="center"/>
    </xf>
    <xf numFmtId="49" fontId="42" fillId="0" borderId="15" xfId="81" applyNumberFormat="1" applyFont="1" applyBorder="1" applyAlignment="1">
      <alignment horizontal="center" vertical="top"/>
    </xf>
    <xf numFmtId="0" fontId="43" fillId="0" borderId="15" xfId="81" applyFont="1" applyBorder="1" applyAlignment="1">
      <alignment horizontal="center" vertical="top" wrapText="1"/>
    </xf>
    <xf numFmtId="166" fontId="44" fillId="0" borderId="18" xfId="81" applyNumberFormat="1" applyFont="1" applyBorder="1" applyAlignment="1">
      <alignment horizontal="center" vertical="center"/>
    </xf>
    <xf numFmtId="0" fontId="45" fillId="0" borderId="0" xfId="81" applyFont="1" applyBorder="1" applyAlignment="1">
      <alignment vertical="top"/>
    </xf>
    <xf numFmtId="0" fontId="45" fillId="0" borderId="0" xfId="81" applyFont="1" applyBorder="1" applyAlignment="1">
      <alignment horizontal="justify" vertical="top" wrapText="1"/>
    </xf>
    <xf numFmtId="0" fontId="2" fillId="0" borderId="0" xfId="81" applyBorder="1"/>
    <xf numFmtId="0" fontId="2" fillId="0" borderId="0" xfId="81" applyBorder="1" applyAlignment="1">
      <alignment horizontal="right" vertical="center"/>
    </xf>
    <xf numFmtId="0" fontId="2" fillId="0" borderId="0" xfId="81" applyFont="1" applyBorder="1" applyAlignment="1">
      <alignment horizontal="right" vertical="center"/>
    </xf>
    <xf numFmtId="167" fontId="41" fillId="0" borderId="0" xfId="81" applyNumberFormat="1" applyFont="1"/>
    <xf numFmtId="167" fontId="31" fillId="0" borderId="17" xfId="80" applyNumberFormat="1" applyFont="1" applyFill="1" applyBorder="1" applyAlignment="1">
      <alignment horizontal="center" vertical="center" wrapText="1"/>
    </xf>
    <xf numFmtId="167" fontId="32" fillId="0" borderId="17" xfId="81" applyNumberFormat="1" applyFont="1" applyFill="1" applyBorder="1" applyAlignment="1">
      <alignment horizontal="center" vertical="center"/>
    </xf>
    <xf numFmtId="167" fontId="31" fillId="0" borderId="17" xfId="81" applyNumberFormat="1" applyFont="1" applyBorder="1" applyAlignment="1">
      <alignment horizontal="center" vertical="center"/>
    </xf>
    <xf numFmtId="167" fontId="32" fillId="0" borderId="17" xfId="81" applyNumberFormat="1" applyFont="1" applyBorder="1" applyAlignment="1">
      <alignment horizontal="center" vertical="center"/>
    </xf>
    <xf numFmtId="167" fontId="36" fillId="0" borderId="17" xfId="81" applyNumberFormat="1" applyFont="1" applyFill="1" applyBorder="1" applyAlignment="1">
      <alignment horizontal="left" vertical="center" wrapText="1"/>
    </xf>
    <xf numFmtId="0" fontId="4" fillId="0" borderId="16" xfId="81" applyFont="1" applyBorder="1" applyAlignment="1">
      <alignment horizontal="center"/>
    </xf>
    <xf numFmtId="167" fontId="4" fillId="0" borderId="17" xfId="81" applyNumberFormat="1" applyFont="1" applyBorder="1" applyAlignment="1">
      <alignment horizontal="justify"/>
    </xf>
    <xf numFmtId="167" fontId="40" fillId="0" borderId="17" xfId="81" applyNumberFormat="1" applyFont="1" applyBorder="1" applyAlignment="1">
      <alignment horizontal="center" vertical="center"/>
    </xf>
    <xf numFmtId="49" fontId="42" fillId="0" borderId="19" xfId="81" applyNumberFormat="1" applyFont="1" applyBorder="1" applyAlignment="1">
      <alignment horizontal="center" vertical="top"/>
    </xf>
    <xf numFmtId="167" fontId="44" fillId="0" borderId="18" xfId="81" applyNumberFormat="1" applyFont="1" applyBorder="1" applyAlignment="1">
      <alignment horizontal="center" vertical="center"/>
    </xf>
    <xf numFmtId="0" fontId="2" fillId="0" borderId="0" xfId="81" applyAlignment="1">
      <alignment wrapText="1"/>
    </xf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2" fillId="0" borderId="0" xfId="80" applyFont="1" applyFill="1"/>
    <xf numFmtId="169" fontId="32" fillId="0" borderId="0" xfId="80" applyNumberFormat="1" applyFont="1" applyFill="1"/>
    <xf numFmtId="0" fontId="31" fillId="0" borderId="0" xfId="80" applyFont="1" applyFill="1"/>
    <xf numFmtId="0" fontId="32" fillId="0" borderId="0" xfId="80" applyFont="1" applyFill="1" applyAlignment="1">
      <alignment horizontal="right"/>
    </xf>
    <xf numFmtId="0" fontId="31" fillId="0" borderId="20" xfId="80" applyFont="1" applyFill="1" applyBorder="1" applyAlignment="1">
      <alignment horizontal="center" vertical="center" wrapText="1"/>
    </xf>
    <xf numFmtId="0" fontId="32" fillId="0" borderId="20" xfId="80" applyFont="1" applyFill="1" applyBorder="1" applyAlignment="1">
      <alignment horizontal="center" vertical="top" wrapText="1"/>
    </xf>
    <xf numFmtId="0" fontId="32" fillId="0" borderId="21" xfId="80" applyFont="1" applyFill="1" applyBorder="1" applyAlignment="1">
      <alignment horizontal="center"/>
    </xf>
    <xf numFmtId="0" fontId="32" fillId="0" borderId="20" xfId="80" applyFont="1" applyFill="1" applyBorder="1" applyAlignment="1">
      <alignment horizontal="center"/>
    </xf>
    <xf numFmtId="167" fontId="46" fillId="0" borderId="0" xfId="80" applyNumberFormat="1" applyFont="1" applyFill="1" applyAlignment="1">
      <alignment horizontal="left" vertical="center"/>
    </xf>
    <xf numFmtId="0" fontId="46" fillId="0" borderId="0" xfId="80" applyFont="1" applyFill="1" applyAlignment="1">
      <alignment vertical="top" wrapText="1"/>
    </xf>
    <xf numFmtId="0" fontId="46" fillId="0" borderId="0" xfId="80" applyFont="1" applyFill="1"/>
    <xf numFmtId="170" fontId="46" fillId="0" borderId="0" xfId="80" applyNumberFormat="1" applyFont="1" applyFill="1"/>
    <xf numFmtId="0" fontId="34" fillId="0" borderId="0" xfId="80" applyFont="1" applyFill="1" applyBorder="1" applyAlignment="1">
      <alignment horizontal="center" vertical="top" wrapText="1"/>
    </xf>
    <xf numFmtId="0" fontId="31" fillId="0" borderId="0" xfId="80" applyFont="1" applyFill="1" applyAlignment="1">
      <alignment vertical="top" wrapText="1"/>
    </xf>
    <xf numFmtId="0" fontId="30" fillId="0" borderId="0" xfId="80" applyFont="1" applyFill="1" applyBorder="1" applyAlignment="1">
      <alignment horizontal="center" vertical="top" wrapText="1"/>
    </xf>
    <xf numFmtId="0" fontId="32" fillId="0" borderId="0" xfId="80" applyFont="1" applyFill="1" applyAlignment="1">
      <alignment vertical="top" wrapText="1"/>
    </xf>
    <xf numFmtId="0" fontId="37" fillId="0" borderId="0" xfId="80" applyFont="1" applyFill="1" applyBorder="1" applyAlignment="1">
      <alignment vertical="top" wrapText="1"/>
    </xf>
    <xf numFmtId="0" fontId="47" fillId="0" borderId="0" xfId="80" applyFont="1" applyFill="1" applyBorder="1" applyAlignment="1">
      <alignment vertical="top" wrapText="1"/>
    </xf>
    <xf numFmtId="1" fontId="30" fillId="0" borderId="0" xfId="80" applyNumberFormat="1" applyFont="1" applyFill="1" applyBorder="1" applyAlignment="1">
      <alignment horizontal="center" vertical="top" wrapText="1"/>
    </xf>
    <xf numFmtId="0" fontId="47" fillId="0" borderId="0" xfId="80" applyFont="1" applyFill="1" applyBorder="1" applyAlignment="1">
      <alignment horizontal="justify" vertical="top"/>
    </xf>
    <xf numFmtId="0" fontId="37" fillId="0" borderId="0" xfId="80" applyFont="1" applyFill="1" applyBorder="1" applyAlignment="1">
      <alignment horizontal="justify" vertical="top"/>
    </xf>
    <xf numFmtId="0" fontId="47" fillId="0" borderId="0" xfId="50" applyFont="1" applyFill="1" applyAlignment="1">
      <alignment horizontal="justify" vertical="top" wrapText="1"/>
    </xf>
    <xf numFmtId="0" fontId="31" fillId="0" borderId="0" xfId="50" applyFont="1" applyFill="1"/>
    <xf numFmtId="0" fontId="32" fillId="0" borderId="0" xfId="50" applyFont="1" applyFill="1"/>
    <xf numFmtId="0" fontId="33" fillId="0" borderId="0" xfId="50" applyFont="1" applyFill="1"/>
    <xf numFmtId="0" fontId="31" fillId="0" borderId="0" xfId="80" applyFont="1" applyFill="1" applyBorder="1" applyAlignment="1">
      <alignment horizontal="center" vertical="top" wrapText="1"/>
    </xf>
    <xf numFmtId="0" fontId="47" fillId="0" borderId="0" xfId="80" applyFont="1" applyFill="1" applyBorder="1" applyAlignment="1">
      <alignment horizontal="justify" vertical="top" wrapText="1"/>
    </xf>
    <xf numFmtId="0" fontId="32" fillId="0" borderId="0" xfId="80" applyFont="1" applyFill="1" applyAlignment="1">
      <alignment horizontal="justify"/>
    </xf>
    <xf numFmtId="0" fontId="32" fillId="0" borderId="0" xfId="50" applyFont="1" applyFill="1" applyAlignment="1">
      <alignment horizontal="center"/>
    </xf>
    <xf numFmtId="0" fontId="32" fillId="0" borderId="0" xfId="88" applyFont="1" applyFill="1"/>
    <xf numFmtId="0" fontId="32" fillId="0" borderId="0" xfId="50" applyFont="1" applyFill="1" applyAlignment="1"/>
    <xf numFmtId="167" fontId="32" fillId="0" borderId="0" xfId="80" applyNumberFormat="1" applyFont="1" applyFill="1"/>
    <xf numFmtId="0" fontId="32" fillId="0" borderId="0" xfId="80" applyFont="1" applyFill="1" applyBorder="1" applyAlignment="1">
      <alignment horizontal="center" vertical="top" wrapText="1"/>
    </xf>
    <xf numFmtId="0" fontId="32" fillId="0" borderId="0" xfId="80" applyFont="1" applyFill="1" applyBorder="1" applyAlignment="1">
      <alignment horizontal="center"/>
    </xf>
    <xf numFmtId="0" fontId="32" fillId="0" borderId="0" xfId="82" applyFont="1" applyFill="1" applyAlignment="1">
      <alignment horizontal="center"/>
    </xf>
    <xf numFmtId="0" fontId="4" fillId="0" borderId="0" xfId="82" applyFont="1" applyFill="1" applyAlignment="1">
      <alignment horizontal="center"/>
    </xf>
    <xf numFmtId="0" fontId="42" fillId="0" borderId="0" xfId="82" applyFont="1" applyFill="1" applyAlignment="1">
      <alignment horizontal="right"/>
    </xf>
    <xf numFmtId="0" fontId="32" fillId="0" borderId="0" xfId="82" applyFont="1" applyFill="1"/>
    <xf numFmtId="0" fontId="32" fillId="0" borderId="0" xfId="82" applyFont="1" applyFill="1" applyAlignment="1">
      <alignment vertical="center"/>
    </xf>
    <xf numFmtId="0" fontId="31" fillId="0" borderId="0" xfId="82" applyFont="1" applyFill="1" applyAlignment="1"/>
    <xf numFmtId="0" fontId="6" fillId="0" borderId="0" xfId="82" applyFont="1" applyFill="1" applyAlignment="1"/>
    <xf numFmtId="0" fontId="49" fillId="0" borderId="13" xfId="82" applyNumberFormat="1" applyFont="1" applyFill="1" applyBorder="1" applyAlignment="1">
      <alignment horizontal="center" vertical="center" wrapText="1"/>
    </xf>
    <xf numFmtId="0" fontId="32" fillId="0" borderId="0" xfId="82" applyFont="1" applyFill="1" applyAlignment="1">
      <alignment horizontal="center" vertical="center"/>
    </xf>
    <xf numFmtId="49" fontId="43" fillId="0" borderId="13" xfId="82" applyNumberFormat="1" applyFont="1" applyFill="1" applyBorder="1" applyAlignment="1">
      <alignment horizontal="center" vertical="center" wrapText="1"/>
    </xf>
    <xf numFmtId="0" fontId="43" fillId="0" borderId="13" xfId="82" applyNumberFormat="1" applyFont="1" applyFill="1" applyBorder="1" applyAlignment="1">
      <alignment horizontal="justify" vertical="center" wrapText="1"/>
    </xf>
    <xf numFmtId="0" fontId="40" fillId="0" borderId="0" xfId="82" applyNumberFormat="1" applyFont="1" applyFill="1" applyAlignment="1">
      <alignment vertical="center" wrapText="1"/>
    </xf>
    <xf numFmtId="0" fontId="49" fillId="0" borderId="14" xfId="82" applyNumberFormat="1" applyFont="1" applyFill="1" applyBorder="1" applyAlignment="1">
      <alignment horizontal="center" vertical="center" wrapText="1"/>
    </xf>
    <xf numFmtId="0" fontId="4" fillId="0" borderId="16" xfId="81" applyFont="1" applyBorder="1" applyAlignment="1">
      <alignment horizontal="center" vertical="center"/>
    </xf>
    <xf numFmtId="0" fontId="4" fillId="0" borderId="19" xfId="81" applyFont="1" applyFill="1" applyBorder="1" applyAlignment="1">
      <alignment horizontal="center" vertical="center"/>
    </xf>
    <xf numFmtId="0" fontId="36" fillId="0" borderId="15" xfId="81" applyFont="1" applyBorder="1" applyAlignment="1">
      <alignment horizontal="left" vertical="center" wrapText="1"/>
    </xf>
    <xf numFmtId="49" fontId="32" fillId="0" borderId="0" xfId="82" applyNumberFormat="1" applyFont="1" applyFill="1" applyBorder="1" applyAlignment="1">
      <alignment horizontal="center" vertical="center"/>
    </xf>
    <xf numFmtId="49" fontId="4" fillId="0" borderId="0" xfId="82" applyNumberFormat="1" applyFont="1" applyFill="1" applyBorder="1" applyAlignment="1">
      <alignment horizontal="center" vertical="center"/>
    </xf>
    <xf numFmtId="0" fontId="32" fillId="0" borderId="0" xfId="82" applyFont="1" applyFill="1" applyBorder="1" applyAlignment="1">
      <alignment horizontal="justify" vertical="center"/>
    </xf>
    <xf numFmtId="49" fontId="31" fillId="0" borderId="0" xfId="82" applyNumberFormat="1" applyFont="1" applyFill="1" applyBorder="1" applyAlignment="1">
      <alignment horizontal="center" vertical="center"/>
    </xf>
    <xf numFmtId="49" fontId="6" fillId="0" borderId="0" xfId="82" applyNumberFormat="1" applyFont="1" applyFill="1" applyBorder="1" applyAlignment="1">
      <alignment horizontal="center" vertical="center"/>
    </xf>
    <xf numFmtId="0" fontId="31" fillId="0" borderId="0" xfId="82" applyFont="1" applyFill="1" applyBorder="1" applyAlignment="1">
      <alignment horizontal="justify" vertical="center"/>
    </xf>
    <xf numFmtId="0" fontId="31" fillId="0" borderId="0" xfId="82" applyFont="1" applyFill="1" applyAlignment="1">
      <alignment vertical="center"/>
    </xf>
    <xf numFmtId="0" fontId="32" fillId="0" borderId="0" xfId="82" applyFont="1" applyFill="1" applyBorder="1" applyAlignment="1">
      <alignment horizontal="right" vertical="center"/>
    </xf>
    <xf numFmtId="0" fontId="50" fillId="0" borderId="0" xfId="82" applyFont="1" applyFill="1" applyAlignment="1">
      <alignment horizontal="center" vertical="center"/>
    </xf>
    <xf numFmtId="0" fontId="51" fillId="0" borderId="0" xfId="82" applyFont="1" applyFill="1" applyAlignment="1">
      <alignment horizontal="center" vertical="center"/>
    </xf>
    <xf numFmtId="0" fontId="50" fillId="0" borderId="0" xfId="82" applyFont="1" applyFill="1" applyAlignment="1">
      <alignment horizontal="justify" vertical="center"/>
    </xf>
    <xf numFmtId="0" fontId="4" fillId="0" borderId="0" xfId="82" applyFont="1" applyFill="1" applyAlignment="1">
      <alignment horizontal="center" vertical="center"/>
    </xf>
    <xf numFmtId="0" fontId="32" fillId="0" borderId="0" xfId="82" applyFont="1" applyFill="1" applyAlignment="1">
      <alignment horizontal="justify" vertical="center"/>
    </xf>
    <xf numFmtId="0" fontId="4" fillId="0" borderId="0" xfId="81" applyFont="1"/>
    <xf numFmtId="0" fontId="4" fillId="0" borderId="0" xfId="82" applyFont="1" applyFill="1" applyAlignment="1"/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6" fillId="0" borderId="13" xfId="81" applyFont="1" applyBorder="1" applyAlignment="1">
      <alignment horizontal="center" vertical="center" wrapText="1"/>
    </xf>
    <xf numFmtId="0" fontId="4" fillId="0" borderId="13" xfId="81" applyFont="1" applyBorder="1" applyAlignment="1">
      <alignment horizontal="center" vertical="center"/>
    </xf>
    <xf numFmtId="0" fontId="36" fillId="0" borderId="13" xfId="81" applyFont="1" applyBorder="1" applyAlignment="1">
      <alignment horizontal="left" vertical="center" wrapText="1"/>
    </xf>
    <xf numFmtId="166" fontId="4" fillId="0" borderId="13" xfId="81" applyNumberFormat="1" applyFont="1" applyBorder="1" applyAlignment="1">
      <alignment horizontal="center" vertical="center"/>
    </xf>
    <xf numFmtId="49" fontId="4" fillId="0" borderId="14" xfId="81" applyNumberFormat="1" applyFont="1" applyBorder="1" applyAlignment="1">
      <alignment horizontal="center" vertical="center"/>
    </xf>
    <xf numFmtId="0" fontId="4" fillId="0" borderId="14" xfId="81" applyFont="1" applyBorder="1" applyAlignment="1">
      <alignment horizontal="justify" vertical="center"/>
    </xf>
    <xf numFmtId="166" fontId="6" fillId="0" borderId="14" xfId="81" applyNumberFormat="1" applyFont="1" applyBorder="1" applyAlignment="1">
      <alignment horizontal="center" vertical="center"/>
    </xf>
    <xf numFmtId="0" fontId="36" fillId="0" borderId="14" xfId="81" applyFont="1" applyBorder="1" applyAlignment="1">
      <alignment horizontal="justify" vertical="center" wrapText="1"/>
    </xf>
    <xf numFmtId="166" fontId="4" fillId="0" borderId="14" xfId="81" applyNumberFormat="1" applyFont="1" applyBorder="1" applyAlignment="1">
      <alignment horizontal="center" vertical="center"/>
    </xf>
    <xf numFmtId="49" fontId="4" fillId="0" borderId="14" xfId="81" applyNumberFormat="1" applyFont="1" applyBorder="1" applyAlignment="1">
      <alignment vertical="center"/>
    </xf>
    <xf numFmtId="166" fontId="4" fillId="0" borderId="14" xfId="81" applyNumberFormat="1" applyFont="1" applyFill="1" applyBorder="1" applyAlignment="1">
      <alignment horizontal="center" vertical="center"/>
    </xf>
    <xf numFmtId="0" fontId="4" fillId="0" borderId="14" xfId="81" applyFont="1" applyBorder="1" applyAlignment="1">
      <alignment vertical="center"/>
    </xf>
    <xf numFmtId="0" fontId="4" fillId="0" borderId="14" xfId="81" applyFont="1" applyBorder="1" applyAlignment="1">
      <alignment horizontal="center" vertical="center"/>
    </xf>
    <xf numFmtId="0" fontId="4" fillId="0" borderId="15" xfId="81" applyFont="1" applyBorder="1" applyAlignment="1">
      <alignment vertical="center"/>
    </xf>
    <xf numFmtId="166" fontId="4" fillId="0" borderId="15" xfId="81" applyNumberFormat="1" applyFont="1" applyBorder="1" applyAlignment="1">
      <alignment horizontal="center" vertical="center"/>
    </xf>
    <xf numFmtId="171" fontId="4" fillId="0" borderId="0" xfId="81" applyNumberFormat="1" applyFont="1"/>
    <xf numFmtId="0" fontId="6" fillId="0" borderId="0" xfId="81" applyFont="1" applyAlignment="1">
      <alignment vertical="center" wrapText="1"/>
    </xf>
    <xf numFmtId="0" fontId="4" fillId="0" borderId="1" xfId="81" applyFont="1" applyBorder="1" applyAlignment="1">
      <alignment horizontal="center" vertical="center"/>
    </xf>
    <xf numFmtId="0" fontId="36" fillId="0" borderId="1" xfId="81" applyFont="1" applyBorder="1" applyAlignment="1">
      <alignment horizontal="left" vertical="center" wrapText="1"/>
    </xf>
    <xf numFmtId="166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6" fillId="0" borderId="1" xfId="81" applyFont="1" applyBorder="1" applyAlignment="1">
      <alignment horizontal="justify" vertical="center" wrapText="1"/>
    </xf>
    <xf numFmtId="166" fontId="4" fillId="0" borderId="1" xfId="81" applyNumberFormat="1" applyFont="1" applyFill="1" applyBorder="1" applyAlignment="1">
      <alignment horizontal="center" vertical="center"/>
    </xf>
    <xf numFmtId="0" fontId="6" fillId="0" borderId="1" xfId="81" applyFont="1" applyBorder="1" applyAlignment="1">
      <alignment vertical="center"/>
    </xf>
    <xf numFmtId="0" fontId="47" fillId="0" borderId="1" xfId="80" applyFont="1" applyFill="1" applyBorder="1" applyAlignment="1">
      <alignment horizontal="justify" vertical="top" wrapText="1"/>
    </xf>
    <xf numFmtId="166" fontId="6" fillId="0" borderId="1" xfId="81" applyNumberFormat="1" applyFont="1" applyBorder="1" applyAlignment="1">
      <alignment horizontal="center" vertical="center"/>
    </xf>
    <xf numFmtId="0" fontId="6" fillId="0" borderId="0" xfId="81" applyFont="1"/>
    <xf numFmtId="0" fontId="4" fillId="0" borderId="1" xfId="81" applyFont="1" applyBorder="1" applyAlignment="1">
      <alignment vertical="center"/>
    </xf>
    <xf numFmtId="0" fontId="30" fillId="0" borderId="0" xfId="80" applyFont="1" applyFill="1" applyBorder="1" applyAlignment="1" applyProtection="1">
      <alignment horizontal="center" vertical="top" wrapText="1"/>
      <protection locked="0"/>
    </xf>
    <xf numFmtId="0" fontId="37" fillId="0" borderId="0" xfId="50" applyFont="1" applyFill="1" applyAlignment="1" applyProtection="1">
      <alignment vertical="top" wrapText="1"/>
      <protection locked="0"/>
    </xf>
    <xf numFmtId="171" fontId="32" fillId="0" borderId="0" xfId="80" applyNumberFormat="1" applyFont="1" applyFill="1"/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6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3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29" borderId="1" xfId="0" applyFont="1" applyFill="1" applyBorder="1" applyAlignment="1">
      <alignment horizontal="left" wrapText="1"/>
    </xf>
    <xf numFmtId="0" fontId="36" fillId="0" borderId="0" xfId="0" applyFont="1" applyBorder="1" applyAlignment="1">
      <alignment horizontal="center" vertical="top" wrapText="1"/>
    </xf>
    <xf numFmtId="0" fontId="36" fillId="29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5" fillId="29" borderId="1" xfId="0" applyFont="1" applyFill="1" applyBorder="1" applyAlignment="1">
      <alignment horizontal="justify" vertical="top" wrapText="1"/>
    </xf>
    <xf numFmtId="0" fontId="4" fillId="29" borderId="1" xfId="0" applyFont="1" applyFill="1" applyBorder="1" applyAlignment="1">
      <alignment horizontal="left" vertical="top" wrapText="1"/>
    </xf>
    <xf numFmtId="0" fontId="6" fillId="29" borderId="1" xfId="0" applyFont="1" applyFill="1" applyBorder="1" applyAlignment="1">
      <alignment horizontal="left" vertical="top" wrapText="1"/>
    </xf>
    <xf numFmtId="0" fontId="4" fillId="29" borderId="1" xfId="0" applyFont="1" applyFill="1" applyBorder="1" applyAlignment="1">
      <alignment horizontal="left" vertical="distributed" wrapText="1"/>
    </xf>
    <xf numFmtId="0" fontId="4" fillId="0" borderId="0" xfId="0" applyFont="1" applyBorder="1"/>
    <xf numFmtId="0" fontId="4" fillId="0" borderId="1" xfId="0" applyFont="1" applyBorder="1" applyAlignment="1">
      <alignment horizontal="distributed" vertical="distributed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2" fillId="0" borderId="0" xfId="0" applyFont="1"/>
    <xf numFmtId="0" fontId="6" fillId="0" borderId="0" xfId="0" applyFont="1" applyAlignment="1"/>
    <xf numFmtId="0" fontId="32" fillId="0" borderId="0" xfId="0" applyFont="1" applyAlignment="1"/>
    <xf numFmtId="0" fontId="4" fillId="0" borderId="0" xfId="0" applyFont="1" applyFill="1" applyAlignment="1">
      <alignment horizontal="right"/>
    </xf>
    <xf numFmtId="0" fontId="4" fillId="0" borderId="0" xfId="50" applyFont="1"/>
    <xf numFmtId="0" fontId="6" fillId="0" borderId="0" xfId="50" applyFont="1" applyAlignment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28" borderId="1" xfId="50" applyFont="1" applyFill="1" applyBorder="1" applyAlignment="1">
      <alignment horizontal="center" vertical="center" wrapText="1"/>
    </xf>
    <xf numFmtId="0" fontId="4" fillId="28" borderId="0" xfId="50" applyFont="1" applyFill="1"/>
    <xf numFmtId="0" fontId="4" fillId="28" borderId="14" xfId="50" applyFont="1" applyFill="1" applyBorder="1" applyAlignment="1">
      <alignment horizontal="center" vertical="center" wrapText="1"/>
    </xf>
    <xf numFmtId="0" fontId="4" fillId="28" borderId="14" xfId="50" applyFont="1" applyFill="1" applyBorder="1" applyAlignment="1">
      <alignment horizontal="center" vertical="center"/>
    </xf>
    <xf numFmtId="0" fontId="4" fillId="28" borderId="0" xfId="50" applyFont="1" applyFill="1" applyBorder="1"/>
    <xf numFmtId="0" fontId="4" fillId="28" borderId="14" xfId="50" applyFont="1" applyFill="1" applyBorder="1" applyAlignment="1"/>
    <xf numFmtId="172" fontId="4" fillId="28" borderId="14" xfId="50" applyNumberFormat="1" applyFont="1" applyFill="1" applyBorder="1" applyAlignment="1">
      <alignment horizontal="center" vertical="center"/>
    </xf>
    <xf numFmtId="0" fontId="4" fillId="28" borderId="14" xfId="50" applyFont="1" applyFill="1" applyBorder="1" applyAlignment="1">
      <alignment vertical="center" wrapText="1"/>
    </xf>
    <xf numFmtId="172" fontId="4" fillId="28" borderId="14" xfId="50" applyNumberFormat="1" applyFont="1" applyFill="1" applyBorder="1" applyAlignment="1">
      <alignment horizontal="center"/>
    </xf>
    <xf numFmtId="0" fontId="6" fillId="28" borderId="15" xfId="50" applyFont="1" applyFill="1" applyBorder="1"/>
    <xf numFmtId="172" fontId="6" fillId="28" borderId="15" xfId="50" applyNumberFormat="1" applyFont="1" applyFill="1" applyBorder="1" applyAlignment="1">
      <alignment horizontal="center"/>
    </xf>
    <xf numFmtId="0" fontId="4" fillId="0" borderId="0" xfId="50" applyFont="1" applyAlignment="1">
      <alignment vertical="center"/>
    </xf>
    <xf numFmtId="0" fontId="6" fillId="0" borderId="0" xfId="0" applyNumberFormat="1" applyFont="1" applyFill="1" applyBorder="1" applyAlignment="1">
      <alignment vertical="center" wrapText="1" shrinkToFit="1"/>
    </xf>
    <xf numFmtId="0" fontId="2" fillId="0" borderId="0" xfId="81" applyFill="1"/>
    <xf numFmtId="0" fontId="37" fillId="0" borderId="0" xfId="50" applyFont="1" applyFill="1" applyAlignment="1">
      <alignment vertical="top" wrapText="1"/>
    </xf>
    <xf numFmtId="0" fontId="38" fillId="0" borderId="0" xfId="80" applyFont="1" applyFill="1" applyBorder="1" applyAlignment="1">
      <alignment horizontal="center" vertical="top" wrapText="1"/>
    </xf>
    <xf numFmtId="0" fontId="48" fillId="0" borderId="0" xfId="50" applyFont="1" applyFill="1" applyAlignment="1">
      <alignment vertical="top" wrapText="1"/>
    </xf>
    <xf numFmtId="0" fontId="37" fillId="0" borderId="0" xfId="50" applyFont="1" applyFill="1" applyAlignment="1">
      <alignment vertical="center" wrapText="1"/>
    </xf>
    <xf numFmtId="0" fontId="32" fillId="0" borderId="0" xfId="50" applyFont="1" applyFill="1" applyAlignment="1" applyProtection="1">
      <alignment vertical="top" wrapText="1"/>
      <protection locked="0"/>
    </xf>
    <xf numFmtId="0" fontId="32" fillId="0" borderId="0" xfId="50" applyFont="1" applyFill="1" applyAlignment="1">
      <alignment vertical="top" wrapText="1"/>
    </xf>
    <xf numFmtId="0" fontId="33" fillId="0" borderId="0" xfId="87" applyFont="1" applyFill="1" applyBorder="1" applyAlignment="1">
      <alignment vertical="top" wrapText="1"/>
    </xf>
    <xf numFmtId="0" fontId="4" fillId="0" borderId="0" xfId="81" applyFont="1" applyFill="1" applyBorder="1"/>
    <xf numFmtId="167" fontId="2" fillId="0" borderId="0" xfId="81" applyNumberFormat="1" applyFill="1"/>
    <xf numFmtId="0" fontId="4" fillId="0" borderId="0" xfId="81" applyFont="1" applyFill="1" applyBorder="1" applyAlignment="1">
      <alignment horizontal="right" vertical="center"/>
    </xf>
    <xf numFmtId="0" fontId="33" fillId="0" borderId="0" xfId="0" applyFont="1" applyFill="1" applyAlignment="1">
      <alignment horizontal="right"/>
    </xf>
    <xf numFmtId="0" fontId="31" fillId="0" borderId="0" xfId="0" applyFont="1" applyFill="1" applyAlignment="1"/>
    <xf numFmtId="0" fontId="54" fillId="0" borderId="0" xfId="0" applyFont="1" applyFill="1" applyAlignment="1">
      <alignment horizontal="right"/>
    </xf>
    <xf numFmtId="0" fontId="55" fillId="0" borderId="0" xfId="0" applyFont="1" applyFill="1" applyAlignment="1">
      <alignment horizontal="right"/>
    </xf>
    <xf numFmtId="0" fontId="56" fillId="0" borderId="2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54" fillId="0" borderId="25" xfId="0" applyFont="1" applyFill="1" applyBorder="1" applyAlignment="1">
      <alignment horizontal="center" vertical="top" wrapText="1"/>
    </xf>
    <xf numFmtId="0" fontId="54" fillId="0" borderId="2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57" fillId="0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distributed" vertical="distributed" wrapText="1"/>
    </xf>
    <xf numFmtId="0" fontId="54" fillId="0" borderId="1" xfId="0" applyFont="1" applyFill="1" applyBorder="1" applyAlignment="1">
      <alignment horizontal="left" vertical="distributed" wrapText="1"/>
    </xf>
    <xf numFmtId="0" fontId="58" fillId="0" borderId="0" xfId="0" applyFont="1" applyFill="1"/>
    <xf numFmtId="0" fontId="54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left" vertical="distributed" wrapText="1"/>
    </xf>
    <xf numFmtId="0" fontId="57" fillId="0" borderId="1" xfId="0" applyFont="1" applyFill="1" applyBorder="1" applyAlignment="1">
      <alignment horizontal="distributed" vertical="distributed" wrapText="1"/>
    </xf>
    <xf numFmtId="49" fontId="57" fillId="0" borderId="1" xfId="0" applyNumberFormat="1" applyFont="1" applyFill="1" applyBorder="1" applyAlignment="1">
      <alignment horizontal="distributed" vertical="distributed" wrapText="1"/>
    </xf>
    <xf numFmtId="49" fontId="54" fillId="0" borderId="1" xfId="0" applyNumberFormat="1" applyFont="1" applyFill="1" applyBorder="1" applyAlignment="1">
      <alignment horizontal="distributed" vertical="distributed" wrapText="1"/>
    </xf>
    <xf numFmtId="49" fontId="4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/>
    </xf>
    <xf numFmtId="0" fontId="53" fillId="0" borderId="0" xfId="50" applyFont="1" applyFill="1" applyAlignment="1"/>
    <xf numFmtId="0" fontId="4" fillId="0" borderId="0" xfId="50" applyFont="1" applyFill="1" applyAlignment="1"/>
    <xf numFmtId="0" fontId="53" fillId="0" borderId="0" xfId="5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82" applyFont="1" applyFill="1" applyAlignment="1">
      <alignment horizontal="right"/>
    </xf>
    <xf numFmtId="0" fontId="31" fillId="0" borderId="0" xfId="0" applyFont="1" applyAlignment="1"/>
    <xf numFmtId="0" fontId="32" fillId="0" borderId="0" xfId="0" applyFont="1" applyAlignment="1">
      <alignment horizontal="center"/>
    </xf>
    <xf numFmtId="171" fontId="4" fillId="0" borderId="0" xfId="91" applyNumberFormat="1" applyFont="1" applyFill="1" applyAlignment="1">
      <alignment vertical="top" wrapText="1"/>
    </xf>
    <xf numFmtId="0" fontId="0" fillId="0" borderId="0" xfId="0" applyFill="1"/>
    <xf numFmtId="171" fontId="4" fillId="0" borderId="0" xfId="91" applyNumberFormat="1" applyFont="1" applyAlignment="1">
      <alignment vertical="top" wrapText="1"/>
    </xf>
    <xf numFmtId="171" fontId="4" fillId="0" borderId="0" xfId="91" applyNumberFormat="1" applyFont="1" applyFill="1" applyAlignment="1">
      <alignment horizontal="center" vertical="center" wrapText="1"/>
    </xf>
    <xf numFmtId="171" fontId="4" fillId="0" borderId="1" xfId="91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1" fontId="6" fillId="0" borderId="0" xfId="91" applyNumberFormat="1" applyFont="1" applyFill="1" applyAlignment="1">
      <alignment vertical="top" wrapText="1"/>
    </xf>
    <xf numFmtId="171" fontId="4" fillId="0" borderId="13" xfId="91" applyNumberFormat="1" applyFont="1" applyFill="1" applyBorder="1" applyAlignment="1">
      <alignment vertical="center" wrapText="1"/>
    </xf>
    <xf numFmtId="166" fontId="32" fillId="0" borderId="17" xfId="92" applyNumberFormat="1" applyFont="1" applyFill="1" applyBorder="1" applyAlignment="1">
      <alignment horizontal="center" vertical="center" wrapText="1"/>
    </xf>
    <xf numFmtId="171" fontId="4" fillId="0" borderId="1" xfId="91" applyNumberFormat="1" applyFont="1" applyFill="1" applyBorder="1" applyAlignment="1">
      <alignment vertical="center" wrapText="1"/>
    </xf>
    <xf numFmtId="166" fontId="32" fillId="0" borderId="1" xfId="92" applyNumberFormat="1" applyFont="1" applyFill="1" applyBorder="1" applyAlignment="1">
      <alignment horizontal="center" vertical="center" wrapText="1"/>
    </xf>
    <xf numFmtId="4" fontId="4" fillId="0" borderId="1" xfId="91" applyNumberFormat="1" applyFont="1" applyBorder="1" applyAlignment="1">
      <alignment horizontal="center" vertical="center" wrapText="1"/>
    </xf>
    <xf numFmtId="171" fontId="6" fillId="0" borderId="0" xfId="91" applyNumberFormat="1" applyFont="1" applyBorder="1" applyAlignment="1">
      <alignment vertical="center" wrapText="1"/>
    </xf>
    <xf numFmtId="166" fontId="6" fillId="0" borderId="0" xfId="91" applyNumberFormat="1" applyFont="1" applyBorder="1" applyAlignment="1">
      <alignment horizontal="center" vertical="center" wrapText="1"/>
    </xf>
    <xf numFmtId="171" fontId="6" fillId="0" borderId="0" xfId="91" applyNumberFormat="1" applyFont="1" applyAlignment="1">
      <alignment vertical="top" wrapText="1"/>
    </xf>
    <xf numFmtId="168" fontId="31" fillId="0" borderId="0" xfId="75" applyNumberFormat="1" applyFont="1" applyFill="1" applyBorder="1" applyAlignment="1">
      <alignment horizontal="right" vertical="center" wrapText="1"/>
    </xf>
    <xf numFmtId="168" fontId="32" fillId="0" borderId="0" xfId="75" applyNumberFormat="1" applyFont="1" applyFill="1" applyBorder="1" applyAlignment="1">
      <alignment horizontal="right" vertical="center" wrapText="1"/>
    </xf>
    <xf numFmtId="168" fontId="37" fillId="0" borderId="0" xfId="75" applyNumberFormat="1" applyFont="1" applyFill="1" applyBorder="1" applyAlignment="1">
      <alignment horizontal="right" vertical="center" wrapText="1"/>
    </xf>
    <xf numFmtId="168" fontId="47" fillId="0" borderId="0" xfId="75" applyNumberFormat="1" applyFont="1" applyFill="1" applyBorder="1" applyAlignment="1">
      <alignment horizontal="right" vertical="center" wrapText="1"/>
    </xf>
    <xf numFmtId="168" fontId="31" fillId="0" borderId="0" xfId="50" applyNumberFormat="1" applyFont="1" applyFill="1" applyAlignment="1">
      <alignment horizontal="right" vertical="center"/>
    </xf>
    <xf numFmtId="168" fontId="32" fillId="0" borderId="0" xfId="50" applyNumberFormat="1" applyFont="1" applyFill="1" applyAlignment="1">
      <alignment horizontal="right" vertical="center"/>
    </xf>
    <xf numFmtId="168" fontId="33" fillId="0" borderId="0" xfId="50" applyNumberFormat="1" applyFont="1" applyFill="1" applyAlignment="1">
      <alignment horizontal="right" vertical="center"/>
    </xf>
    <xf numFmtId="4" fontId="4" fillId="0" borderId="1" xfId="81" applyNumberFormat="1" applyFont="1" applyBorder="1" applyAlignment="1">
      <alignment horizontal="center" vertical="center"/>
    </xf>
    <xf numFmtId="4" fontId="4" fillId="0" borderId="1" xfId="81" applyNumberFormat="1" applyFont="1" applyFill="1" applyBorder="1" applyAlignment="1">
      <alignment horizontal="center" vertical="center"/>
    </xf>
    <xf numFmtId="4" fontId="6" fillId="0" borderId="1" xfId="81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5" xfId="0" applyFont="1" applyBorder="1" applyAlignment="1">
      <alignment horizontal="left" wrapText="1"/>
    </xf>
    <xf numFmtId="166" fontId="4" fillId="0" borderId="36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5" fillId="0" borderId="35" xfId="0" applyFont="1" applyBorder="1" applyAlignment="1">
      <alignment horizontal="left" wrapText="1"/>
    </xf>
    <xf numFmtId="9" fontId="5" fillId="0" borderId="36" xfId="0" applyNumberFormat="1" applyFont="1" applyBorder="1" applyAlignment="1">
      <alignment horizontal="center" wrapText="1"/>
    </xf>
    <xf numFmtId="10" fontId="5" fillId="0" borderId="36" xfId="0" applyNumberFormat="1" applyFont="1" applyBorder="1" applyAlignment="1">
      <alignment horizontal="center" wrapText="1"/>
    </xf>
    <xf numFmtId="10" fontId="5" fillId="0" borderId="0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left" wrapText="1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9" fontId="4" fillId="0" borderId="36" xfId="0" applyNumberFormat="1" applyFont="1" applyBorder="1" applyAlignment="1">
      <alignment horizontal="center" wrapText="1"/>
    </xf>
    <xf numFmtId="0" fontId="41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 shrinkToFit="1"/>
    </xf>
    <xf numFmtId="2" fontId="18" fillId="0" borderId="1" xfId="0" applyNumberFormat="1" applyFont="1" applyFill="1" applyBorder="1" applyAlignment="1">
      <alignment horizontal="center"/>
    </xf>
    <xf numFmtId="2" fontId="41" fillId="0" borderId="1" xfId="0" applyNumberFormat="1" applyFont="1" applyFill="1" applyBorder="1" applyAlignment="1">
      <alignment horizontal="center"/>
    </xf>
    <xf numFmtId="171" fontId="18" fillId="0" borderId="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justify" vertical="top" wrapText="1"/>
    </xf>
    <xf numFmtId="0" fontId="6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vertical="top" wrapText="1"/>
    </xf>
    <xf numFmtId="43" fontId="4" fillId="0" borderId="29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171" fontId="4" fillId="0" borderId="29" xfId="0" applyNumberFormat="1" applyFont="1" applyBorder="1" applyAlignment="1">
      <alignment horizontal="center" vertical="top" wrapText="1"/>
    </xf>
    <xf numFmtId="43" fontId="4" fillId="0" borderId="36" xfId="0" applyNumberFormat="1" applyFont="1" applyBorder="1" applyAlignment="1">
      <alignment horizontal="center" wrapText="1"/>
    </xf>
    <xf numFmtId="43" fontId="0" fillId="0" borderId="0" xfId="0" applyNumberFormat="1"/>
    <xf numFmtId="0" fontId="63" fillId="0" borderId="39" xfId="0" applyFont="1" applyBorder="1" applyAlignment="1">
      <alignment horizontal="center" wrapText="1"/>
    </xf>
    <xf numFmtId="0" fontId="63" fillId="0" borderId="40" xfId="0" applyFont="1" applyBorder="1" applyAlignment="1">
      <alignment wrapText="1"/>
    </xf>
    <xf numFmtId="0" fontId="0" fillId="0" borderId="29" xfId="0" applyBorder="1" applyAlignment="1">
      <alignment wrapText="1"/>
    </xf>
    <xf numFmtId="0" fontId="63" fillId="0" borderId="29" xfId="0" applyFont="1" applyBorder="1" applyAlignment="1">
      <alignment horizontal="center" wrapText="1"/>
    </xf>
    <xf numFmtId="0" fontId="64" fillId="0" borderId="25" xfId="0" applyFont="1" applyBorder="1" applyAlignment="1">
      <alignment wrapText="1"/>
    </xf>
    <xf numFmtId="0" fontId="65" fillId="0" borderId="25" xfId="0" applyFont="1" applyBorder="1" applyAlignment="1">
      <alignment wrapText="1"/>
    </xf>
    <xf numFmtId="0" fontId="63" fillId="0" borderId="25" xfId="0" applyFont="1" applyBorder="1" applyAlignment="1">
      <alignment wrapText="1"/>
    </xf>
    <xf numFmtId="171" fontId="63" fillId="0" borderId="29" xfId="0" applyNumberFormat="1" applyFont="1" applyBorder="1" applyAlignment="1">
      <alignment horizontal="center" wrapText="1"/>
    </xf>
    <xf numFmtId="1" fontId="63" fillId="0" borderId="29" xfId="0" applyNumberFormat="1" applyFont="1" applyBorder="1" applyAlignment="1">
      <alignment horizontal="center" wrapText="1"/>
    </xf>
    <xf numFmtId="171" fontId="62" fillId="0" borderId="29" xfId="0" applyNumberFormat="1" applyFont="1" applyBorder="1" applyAlignment="1">
      <alignment wrapText="1"/>
    </xf>
    <xf numFmtId="166" fontId="5" fillId="0" borderId="36" xfId="0" applyNumberFormat="1" applyFont="1" applyBorder="1" applyAlignment="1">
      <alignment horizontal="center" wrapText="1"/>
    </xf>
    <xf numFmtId="166" fontId="4" fillId="0" borderId="33" xfId="0" applyNumberFormat="1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 wrapText="1"/>
    </xf>
    <xf numFmtId="166" fontId="4" fillId="0" borderId="35" xfId="0" applyNumberFormat="1" applyFont="1" applyFill="1" applyBorder="1" applyAlignment="1">
      <alignment horizontal="center" wrapText="1"/>
    </xf>
    <xf numFmtId="43" fontId="4" fillId="0" borderId="0" xfId="0" applyNumberFormat="1" applyFont="1" applyBorder="1" applyAlignment="1">
      <alignment horizontal="center" wrapText="1"/>
    </xf>
    <xf numFmtId="0" fontId="30" fillId="30" borderId="25" xfId="0" applyFont="1" applyFill="1" applyBorder="1" applyAlignment="1">
      <alignment horizontal="center" vertical="center" wrapText="1"/>
    </xf>
    <xf numFmtId="0" fontId="30" fillId="30" borderId="29" xfId="0" applyFont="1" applyFill="1" applyBorder="1" applyAlignment="1">
      <alignment horizontal="center" vertical="center"/>
    </xf>
    <xf numFmtId="0" fontId="30" fillId="30" borderId="29" xfId="0" applyFont="1" applyFill="1" applyBorder="1" applyAlignment="1">
      <alignment horizontal="center" vertical="center" wrapText="1"/>
    </xf>
    <xf numFmtId="0" fontId="30" fillId="30" borderId="1" xfId="0" applyFont="1" applyFill="1" applyBorder="1" applyAlignment="1">
      <alignment horizontal="center" vertical="center" wrapText="1"/>
    </xf>
    <xf numFmtId="0" fontId="30" fillId="30" borderId="30" xfId="0" applyFont="1" applyFill="1" applyBorder="1" applyAlignment="1">
      <alignment horizontal="center" vertical="center" wrapText="1"/>
    </xf>
    <xf numFmtId="0" fontId="30" fillId="30" borderId="40" xfId="0" applyFont="1" applyFill="1" applyBorder="1" applyAlignment="1">
      <alignment horizontal="center" vertical="center" wrapText="1"/>
    </xf>
    <xf numFmtId="0" fontId="62" fillId="30" borderId="25" xfId="0" applyFont="1" applyFill="1" applyBorder="1" applyAlignment="1">
      <alignment horizontal="center" vertical="center" wrapText="1"/>
    </xf>
    <xf numFmtId="0" fontId="62" fillId="30" borderId="29" xfId="0" applyFont="1" applyFill="1" applyBorder="1" applyAlignment="1">
      <alignment horizontal="center" vertical="center" wrapText="1"/>
    </xf>
    <xf numFmtId="0" fontId="30" fillId="30" borderId="20" xfId="0" applyFont="1" applyFill="1" applyBorder="1" applyAlignment="1">
      <alignment horizontal="center" vertical="center"/>
    </xf>
    <xf numFmtId="0" fontId="30" fillId="30" borderId="24" xfId="0" applyFont="1" applyFill="1" applyBorder="1" applyAlignment="1">
      <alignment horizontal="center" vertical="center"/>
    </xf>
    <xf numFmtId="0" fontId="30" fillId="30" borderId="24" xfId="0" applyFont="1" applyFill="1" applyBorder="1" applyAlignment="1">
      <alignment horizontal="center" vertical="center" wrapText="1"/>
    </xf>
    <xf numFmtId="0" fontId="30" fillId="30" borderId="21" xfId="0" applyFont="1" applyFill="1" applyBorder="1" applyAlignment="1">
      <alignment horizontal="center" vertical="center" wrapText="1"/>
    </xf>
    <xf numFmtId="0" fontId="30" fillId="30" borderId="25" xfId="0" applyFont="1" applyFill="1" applyBorder="1" applyAlignment="1">
      <alignment horizontal="center" vertical="center"/>
    </xf>
    <xf numFmtId="0" fontId="30" fillId="30" borderId="26" xfId="0" applyFont="1" applyFill="1" applyBorder="1" applyAlignment="1">
      <alignment horizontal="center" vertical="center" wrapText="1"/>
    </xf>
    <xf numFmtId="171" fontId="30" fillId="30" borderId="29" xfId="0" applyNumberFormat="1" applyFont="1" applyFill="1" applyBorder="1" applyAlignment="1">
      <alignment horizontal="center" vertical="center"/>
    </xf>
    <xf numFmtId="171" fontId="30" fillId="30" borderId="26" xfId="0" applyNumberFormat="1" applyFont="1" applyFill="1" applyBorder="1" applyAlignment="1">
      <alignment horizontal="center" vertical="center"/>
    </xf>
    <xf numFmtId="171" fontId="30" fillId="30" borderId="1" xfId="0" applyNumberFormat="1" applyFont="1" applyFill="1" applyBorder="1" applyAlignment="1">
      <alignment horizontal="center" vertical="center"/>
    </xf>
    <xf numFmtId="171" fontId="0" fillId="0" borderId="1" xfId="0" applyNumberFormat="1" applyFont="1" applyBorder="1" applyAlignment="1">
      <alignment horizontal="center" vertical="center"/>
    </xf>
    <xf numFmtId="171" fontId="30" fillId="30" borderId="29" xfId="0" applyNumberFormat="1" applyFont="1" applyFill="1" applyBorder="1" applyAlignment="1">
      <alignment horizontal="center" vertical="center" wrapText="1"/>
    </xf>
    <xf numFmtId="171" fontId="30" fillId="30" borderId="1" xfId="0" applyNumberFormat="1" applyFont="1" applyFill="1" applyBorder="1" applyAlignment="1">
      <alignment horizontal="center" vertical="center" wrapText="1"/>
    </xf>
    <xf numFmtId="171" fontId="30" fillId="30" borderId="40" xfId="0" applyNumberFormat="1" applyFont="1" applyFill="1" applyBorder="1" applyAlignment="1">
      <alignment horizontal="center" vertical="center" wrapText="1"/>
    </xf>
    <xf numFmtId="171" fontId="62" fillId="30" borderId="29" xfId="0" applyNumberFormat="1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top" wrapText="1"/>
    </xf>
    <xf numFmtId="0" fontId="66" fillId="0" borderId="29" xfId="0" applyFont="1" applyBorder="1" applyAlignment="1">
      <alignment horizontal="center" vertical="top" wrapText="1"/>
    </xf>
    <xf numFmtId="0" fontId="67" fillId="0" borderId="40" xfId="0" applyFont="1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68" fillId="0" borderId="25" xfId="0" applyFont="1" applyBorder="1" applyAlignment="1">
      <alignment vertical="top" wrapText="1"/>
    </xf>
    <xf numFmtId="0" fontId="66" fillId="0" borderId="25" xfId="0" applyFont="1" applyBorder="1" applyAlignment="1">
      <alignment horizontal="justify" vertical="top" wrapText="1"/>
    </xf>
    <xf numFmtId="0" fontId="66" fillId="0" borderId="40" xfId="0" applyFont="1" applyBorder="1" applyAlignment="1">
      <alignment horizontal="center" vertical="top" wrapText="1"/>
    </xf>
    <xf numFmtId="49" fontId="0" fillId="0" borderId="0" xfId="0" applyNumberFormat="1"/>
    <xf numFmtId="49" fontId="66" fillId="0" borderId="29" xfId="0" applyNumberFormat="1" applyFont="1" applyBorder="1" applyAlignment="1">
      <alignment horizontal="center" vertical="top" wrapText="1"/>
    </xf>
    <xf numFmtId="1" fontId="67" fillId="0" borderId="40" xfId="0" applyNumberFormat="1" applyFont="1" applyBorder="1" applyAlignment="1">
      <alignment horizontal="center" vertical="top" wrapText="1"/>
    </xf>
    <xf numFmtId="1" fontId="67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168" fontId="32" fillId="0" borderId="0" xfId="80" applyNumberFormat="1" applyFont="1" applyFill="1"/>
    <xf numFmtId="0" fontId="4" fillId="0" borderId="36" xfId="0" applyFont="1" applyBorder="1" applyAlignment="1">
      <alignment horizontal="left" wrapText="1"/>
    </xf>
    <xf numFmtId="173" fontId="4" fillId="0" borderId="36" xfId="0" applyNumberFormat="1" applyFont="1" applyBorder="1" applyAlignment="1">
      <alignment horizontal="center" wrapText="1"/>
    </xf>
    <xf numFmtId="171" fontId="4" fillId="0" borderId="36" xfId="0" applyNumberFormat="1" applyFont="1" applyBorder="1" applyAlignment="1">
      <alignment horizontal="center" wrapText="1"/>
    </xf>
    <xf numFmtId="0" fontId="69" fillId="30" borderId="45" xfId="0" applyFont="1" applyFill="1" applyBorder="1" applyAlignment="1">
      <alignment horizontal="center" vertical="center" wrapText="1" readingOrder="1"/>
    </xf>
    <xf numFmtId="0" fontId="69" fillId="30" borderId="45" xfId="0" applyFont="1" applyFill="1" applyBorder="1" applyAlignment="1">
      <alignment horizontal="center" wrapText="1" readingOrder="1"/>
    </xf>
    <xf numFmtId="0" fontId="70" fillId="30" borderId="45" xfId="0" applyFont="1" applyFill="1" applyBorder="1" applyAlignment="1">
      <alignment horizontal="left" wrapText="1" readingOrder="1"/>
    </xf>
    <xf numFmtId="0" fontId="71" fillId="30" borderId="45" xfId="0" applyFont="1" applyFill="1" applyBorder="1" applyAlignment="1">
      <alignment horizontal="center" wrapText="1" readingOrder="1"/>
    </xf>
    <xf numFmtId="0" fontId="71" fillId="30" borderId="45" xfId="0" applyFont="1" applyFill="1" applyBorder="1" applyAlignment="1">
      <alignment horizontal="center" wrapText="1"/>
    </xf>
    <xf numFmtId="0" fontId="70" fillId="30" borderId="45" xfId="0" applyFont="1" applyFill="1" applyBorder="1" applyAlignment="1">
      <alignment horizontal="left" vertical="center" wrapText="1" readingOrder="1"/>
    </xf>
    <xf numFmtId="0" fontId="69" fillId="30" borderId="45" xfId="0" applyFont="1" applyFill="1" applyBorder="1" applyAlignment="1">
      <alignment horizontal="center" wrapText="1"/>
    </xf>
    <xf numFmtId="0" fontId="71" fillId="30" borderId="45" xfId="0" applyNumberFormat="1" applyFont="1" applyFill="1" applyBorder="1" applyAlignment="1">
      <alignment horizontal="center" wrapText="1" readingOrder="1"/>
    </xf>
    <xf numFmtId="49" fontId="71" fillId="30" borderId="45" xfId="0" applyNumberFormat="1" applyFont="1" applyFill="1" applyBorder="1" applyAlignment="1">
      <alignment horizontal="center" wrapText="1" readingOrder="1"/>
    </xf>
    <xf numFmtId="171" fontId="69" fillId="30" borderId="45" xfId="0" applyNumberFormat="1" applyFont="1" applyFill="1" applyBorder="1" applyAlignment="1">
      <alignment horizontal="center" wrapText="1"/>
    </xf>
    <xf numFmtId="2" fontId="71" fillId="30" borderId="45" xfId="0" applyNumberFormat="1" applyFont="1" applyFill="1" applyBorder="1" applyAlignment="1">
      <alignment horizontal="center" wrapText="1"/>
    </xf>
    <xf numFmtId="2" fontId="0" fillId="0" borderId="0" xfId="0" applyNumberFormat="1"/>
    <xf numFmtId="2" fontId="69" fillId="30" borderId="4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4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71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171" fontId="30" fillId="30" borderId="26" xfId="0" applyNumberFormat="1" applyFont="1" applyFill="1" applyBorder="1" applyAlignment="1">
      <alignment horizontal="center" vertical="center" wrapText="1"/>
    </xf>
    <xf numFmtId="171" fontId="30" fillId="30" borderId="0" xfId="0" applyNumberFormat="1" applyFont="1" applyFill="1" applyBorder="1" applyAlignment="1">
      <alignment horizontal="center" vertical="center" wrapText="1"/>
    </xf>
    <xf numFmtId="171" fontId="62" fillId="30" borderId="26" xfId="0" applyNumberFormat="1" applyFont="1" applyFill="1" applyBorder="1" applyAlignment="1">
      <alignment horizontal="center" vertical="center" wrapText="1"/>
    </xf>
    <xf numFmtId="171" fontId="62" fillId="30" borderId="1" xfId="0" applyNumberFormat="1" applyFont="1" applyFill="1" applyBorder="1" applyAlignment="1">
      <alignment horizontal="center" vertical="center" wrapText="1"/>
    </xf>
    <xf numFmtId="0" fontId="4" fillId="0" borderId="0" xfId="82" applyFont="1" applyFill="1" applyAlignment="1">
      <alignment horizontal="right"/>
    </xf>
    <xf numFmtId="167" fontId="31" fillId="0" borderId="0" xfId="50" applyNumberFormat="1" applyFont="1" applyFill="1" applyAlignment="1">
      <alignment horizontal="right" vertical="center"/>
    </xf>
    <xf numFmtId="167" fontId="32" fillId="0" borderId="0" xfId="50" applyNumberFormat="1" applyFont="1" applyFill="1" applyAlignment="1">
      <alignment horizontal="right" vertical="center"/>
    </xf>
    <xf numFmtId="167" fontId="33" fillId="0" borderId="0" xfId="50" applyNumberFormat="1" applyFont="1" applyFill="1" applyAlignment="1">
      <alignment horizontal="right" vertical="center"/>
    </xf>
    <xf numFmtId="4" fontId="0" fillId="0" borderId="0" xfId="0" applyNumberFormat="1"/>
    <xf numFmtId="166" fontId="4" fillId="0" borderId="29" xfId="0" applyNumberFormat="1" applyFont="1" applyBorder="1" applyAlignment="1">
      <alignment horizontal="center" vertical="top" wrapText="1"/>
    </xf>
    <xf numFmtId="166" fontId="0" fillId="0" borderId="0" xfId="0" applyNumberFormat="1"/>
    <xf numFmtId="0" fontId="34" fillId="0" borderId="0" xfId="93" applyNumberFormat="1" applyFont="1" applyFill="1" applyAlignment="1" applyProtection="1">
      <protection hidden="1"/>
    </xf>
    <xf numFmtId="0" fontId="30" fillId="0" borderId="0" xfId="93" applyFont="1" applyFill="1" applyAlignment="1" applyProtection="1">
      <protection hidden="1"/>
    </xf>
    <xf numFmtId="0" fontId="30" fillId="0" borderId="0" xfId="93" applyFont="1" applyProtection="1">
      <protection hidden="1"/>
    </xf>
    <xf numFmtId="0" fontId="30" fillId="0" borderId="0" xfId="93" applyFont="1"/>
    <xf numFmtId="0" fontId="34" fillId="0" borderId="0" xfId="93" applyNumberFormat="1" applyFont="1" applyFill="1" applyAlignment="1" applyProtection="1">
      <alignment horizontal="centerContinuous" vertical="center"/>
      <protection hidden="1"/>
    </xf>
    <xf numFmtId="0" fontId="30" fillId="0" borderId="0" xfId="93" applyNumberFormat="1" applyFont="1" applyFill="1" applyAlignment="1" applyProtection="1">
      <alignment horizontal="centerContinuous"/>
      <protection hidden="1"/>
    </xf>
    <xf numFmtId="0" fontId="30" fillId="0" borderId="0" xfId="93" applyNumberFormat="1" applyFont="1" applyFill="1" applyAlignment="1" applyProtection="1">
      <protection hidden="1"/>
    </xf>
    <xf numFmtId="0" fontId="30" fillId="0" borderId="0" xfId="93" applyNumberFormat="1" applyFont="1" applyFill="1" applyAlignment="1" applyProtection="1">
      <alignment vertical="top" wrapText="1"/>
      <protection hidden="1"/>
    </xf>
    <xf numFmtId="0" fontId="30" fillId="0" borderId="0" xfId="93" applyNumberFormat="1" applyFont="1" applyFill="1" applyAlignment="1" applyProtection="1">
      <alignment vertical="top"/>
      <protection hidden="1"/>
    </xf>
    <xf numFmtId="0" fontId="34" fillId="0" borderId="0" xfId="93" applyNumberFormat="1" applyFont="1" applyFill="1" applyAlignment="1" applyProtection="1">
      <alignment horizontal="centerContinuous" vertical="top" wrapText="1"/>
      <protection hidden="1"/>
    </xf>
    <xf numFmtId="0" fontId="30" fillId="0" borderId="0" xfId="93" applyNumberFormat="1" applyFont="1" applyFill="1" applyAlignment="1" applyProtection="1">
      <alignment horizontal="right" vertical="top"/>
      <protection hidden="1"/>
    </xf>
    <xf numFmtId="0" fontId="30" fillId="0" borderId="0" xfId="50" applyFont="1"/>
    <xf numFmtId="0" fontId="30" fillId="0" borderId="40" xfId="50" applyNumberFormat="1" applyFont="1" applyFill="1" applyBorder="1" applyAlignment="1" applyProtection="1">
      <protection hidden="1"/>
    </xf>
    <xf numFmtId="0" fontId="30" fillId="0" borderId="56" xfId="50" applyNumberFormat="1" applyFont="1" applyFill="1" applyBorder="1" applyAlignment="1" applyProtection="1">
      <protection hidden="1"/>
    </xf>
    <xf numFmtId="178" fontId="30" fillId="0" borderId="31" xfId="50" applyNumberFormat="1" applyFont="1" applyFill="1" applyBorder="1" applyAlignment="1" applyProtection="1">
      <protection hidden="1"/>
    </xf>
    <xf numFmtId="179" fontId="30" fillId="0" borderId="31" xfId="50" applyNumberFormat="1" applyFont="1" applyFill="1" applyBorder="1" applyAlignment="1" applyProtection="1">
      <protection hidden="1"/>
    </xf>
    <xf numFmtId="177" fontId="30" fillId="0" borderId="68" xfId="50" applyNumberFormat="1" applyFont="1" applyFill="1" applyBorder="1" applyAlignment="1" applyProtection="1">
      <protection hidden="1"/>
    </xf>
    <xf numFmtId="180" fontId="30" fillId="0" borderId="31" xfId="50" applyNumberFormat="1" applyFont="1" applyFill="1" applyBorder="1" applyAlignment="1" applyProtection="1">
      <protection hidden="1"/>
    </xf>
    <xf numFmtId="181" fontId="30" fillId="0" borderId="31" xfId="50" applyNumberFormat="1" applyFont="1" applyFill="1" applyBorder="1" applyAlignment="1" applyProtection="1">
      <protection hidden="1"/>
    </xf>
    <xf numFmtId="0" fontId="30" fillId="0" borderId="0" xfId="93" applyFont="1" applyAlignment="1" applyProtection="1">
      <alignment horizontal="right"/>
      <protection hidden="1"/>
    </xf>
    <xf numFmtId="0" fontId="30" fillId="0" borderId="53" xfId="50" applyFont="1" applyFill="1" applyBorder="1" applyProtection="1">
      <protection hidden="1"/>
    </xf>
    <xf numFmtId="0" fontId="30" fillId="0" borderId="54" xfId="50" applyNumberFormat="1" applyFont="1" applyFill="1" applyBorder="1" applyAlignment="1" applyProtection="1">
      <alignment horizontal="centerContinuous"/>
      <protection hidden="1"/>
    </xf>
    <xf numFmtId="0" fontId="30" fillId="0" borderId="53" xfId="50" applyNumberFormat="1" applyFont="1" applyFill="1" applyBorder="1" applyAlignment="1" applyProtection="1">
      <alignment horizontal="centerContinuous"/>
      <protection hidden="1"/>
    </xf>
    <xf numFmtId="0" fontId="30" fillId="0" borderId="51" xfId="50" applyNumberFormat="1" applyFont="1" applyFill="1" applyBorder="1" applyAlignment="1" applyProtection="1">
      <protection hidden="1"/>
    </xf>
    <xf numFmtId="0" fontId="30" fillId="0" borderId="39" xfId="50" applyFont="1" applyFill="1" applyBorder="1" applyProtection="1">
      <protection hidden="1"/>
    </xf>
    <xf numFmtId="0" fontId="30" fillId="0" borderId="0" xfId="50" applyFont="1" applyProtection="1">
      <protection hidden="1"/>
    </xf>
    <xf numFmtId="0" fontId="30" fillId="0" borderId="0" xfId="50" applyFont="1" applyFill="1" applyAlignment="1" applyProtection="1">
      <protection hidden="1"/>
    </xf>
    <xf numFmtId="0" fontId="30" fillId="0" borderId="0" xfId="50" applyNumberFormat="1" applyFont="1" applyFill="1" applyAlignment="1" applyProtection="1">
      <alignment vertical="top" wrapText="1"/>
      <protection hidden="1"/>
    </xf>
    <xf numFmtId="0" fontId="30" fillId="0" borderId="41" xfId="50" applyNumberFormat="1" applyFont="1" applyFill="1" applyBorder="1" applyAlignment="1" applyProtection="1">
      <alignment vertical="top" wrapText="1"/>
      <protection hidden="1"/>
    </xf>
    <xf numFmtId="0" fontId="34" fillId="0" borderId="40" xfId="50" applyNumberFormat="1" applyFont="1" applyFill="1" applyBorder="1" applyAlignment="1" applyProtection="1">
      <protection hidden="1"/>
    </xf>
    <xf numFmtId="0" fontId="34" fillId="0" borderId="2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74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40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50" applyNumberFormat="1" applyFont="1" applyFill="1" applyAlignment="1" applyProtection="1">
      <protection hidden="1"/>
    </xf>
    <xf numFmtId="0" fontId="34" fillId="0" borderId="30" xfId="50" applyNumberFormat="1" applyFont="1" applyFill="1" applyBorder="1" applyAlignment="1" applyProtection="1">
      <alignment horizontal="center"/>
      <protection hidden="1"/>
    </xf>
    <xf numFmtId="0" fontId="34" fillId="0" borderId="56" xfId="50" applyNumberFormat="1" applyFont="1" applyFill="1" applyBorder="1" applyAlignment="1" applyProtection="1">
      <alignment horizontal="center"/>
      <protection hidden="1"/>
    </xf>
    <xf numFmtId="0" fontId="34" fillId="0" borderId="62" xfId="50" applyNumberFormat="1" applyFont="1" applyFill="1" applyBorder="1" applyAlignment="1" applyProtection="1">
      <alignment horizontal="center"/>
      <protection hidden="1"/>
    </xf>
    <xf numFmtId="0" fontId="34" fillId="0" borderId="64" xfId="50" applyNumberFormat="1" applyFont="1" applyFill="1" applyBorder="1" applyAlignment="1" applyProtection="1">
      <alignment horizontal="center"/>
      <protection hidden="1"/>
    </xf>
    <xf numFmtId="0" fontId="34" fillId="0" borderId="13" xfId="50" applyNumberFormat="1" applyFont="1" applyFill="1" applyBorder="1" applyAlignment="1" applyProtection="1">
      <alignment horizontal="center"/>
      <protection hidden="1"/>
    </xf>
    <xf numFmtId="0" fontId="34" fillId="0" borderId="59" xfId="50" applyNumberFormat="1" applyFont="1" applyFill="1" applyBorder="1" applyAlignment="1" applyProtection="1">
      <alignment horizontal="center"/>
      <protection hidden="1"/>
    </xf>
    <xf numFmtId="0" fontId="34" fillId="0" borderId="58" xfId="50" applyNumberFormat="1" applyFont="1" applyFill="1" applyBorder="1" applyAlignment="1" applyProtection="1">
      <alignment horizontal="center"/>
      <protection hidden="1"/>
    </xf>
    <xf numFmtId="178" fontId="30" fillId="0" borderId="71" xfId="50" applyNumberFormat="1" applyFont="1" applyFill="1" applyBorder="1" applyAlignment="1" applyProtection="1">
      <protection hidden="1"/>
    </xf>
    <xf numFmtId="179" fontId="30" fillId="0" borderId="71" xfId="50" applyNumberFormat="1" applyFont="1" applyFill="1" applyBorder="1" applyAlignment="1" applyProtection="1">
      <protection hidden="1"/>
    </xf>
    <xf numFmtId="181" fontId="30" fillId="0" borderId="71" xfId="50" applyNumberFormat="1" applyFont="1" applyFill="1" applyBorder="1" applyAlignment="1" applyProtection="1">
      <protection hidden="1"/>
    </xf>
    <xf numFmtId="181" fontId="34" fillId="0" borderId="72" xfId="50" applyNumberFormat="1" applyFont="1" applyFill="1" applyBorder="1" applyAlignment="1" applyProtection="1">
      <protection hidden="1"/>
    </xf>
    <xf numFmtId="181" fontId="34" fillId="0" borderId="62" xfId="50" applyNumberFormat="1" applyFont="1" applyFill="1" applyBorder="1" applyAlignment="1" applyProtection="1">
      <protection hidden="1"/>
    </xf>
    <xf numFmtId="181" fontId="34" fillId="0" borderId="64" xfId="50" applyNumberFormat="1" applyFont="1" applyFill="1" applyBorder="1" applyAlignment="1" applyProtection="1">
      <protection hidden="1"/>
    </xf>
    <xf numFmtId="181" fontId="34" fillId="0" borderId="71" xfId="50" applyNumberFormat="1" applyFont="1" applyFill="1" applyBorder="1" applyAlignment="1" applyProtection="1">
      <protection hidden="1"/>
    </xf>
    <xf numFmtId="181" fontId="34" fillId="0" borderId="63" xfId="50" applyNumberFormat="1" applyFont="1" applyFill="1" applyBorder="1" applyAlignment="1" applyProtection="1">
      <protection hidden="1"/>
    </xf>
    <xf numFmtId="181" fontId="34" fillId="0" borderId="75" xfId="50" applyNumberFormat="1" applyFont="1" applyFill="1" applyBorder="1" applyAlignment="1" applyProtection="1">
      <protection hidden="1"/>
    </xf>
    <xf numFmtId="181" fontId="34" fillId="0" borderId="29" xfId="50" applyNumberFormat="1" applyFont="1" applyFill="1" applyBorder="1" applyAlignment="1" applyProtection="1">
      <protection hidden="1"/>
    </xf>
    <xf numFmtId="176" fontId="34" fillId="0" borderId="62" xfId="50" applyNumberFormat="1" applyFont="1" applyFill="1" applyBorder="1" applyAlignment="1" applyProtection="1">
      <protection hidden="1"/>
    </xf>
    <xf numFmtId="180" fontId="34" fillId="0" borderId="64" xfId="50" applyNumberFormat="1" applyFont="1" applyFill="1" applyBorder="1" applyAlignment="1" applyProtection="1">
      <protection hidden="1"/>
    </xf>
    <xf numFmtId="0" fontId="30" fillId="0" borderId="76" xfId="50" applyFont="1" applyBorder="1" applyProtection="1">
      <protection hidden="1"/>
    </xf>
    <xf numFmtId="0" fontId="30" fillId="0" borderId="49" xfId="50" applyNumberFormat="1" applyFont="1" applyFill="1" applyBorder="1" applyAlignment="1" applyProtection="1">
      <alignment vertical="top" wrapText="1"/>
      <protection hidden="1"/>
    </xf>
    <xf numFmtId="0" fontId="30" fillId="0" borderId="50" xfId="50" applyNumberFormat="1" applyFont="1" applyFill="1" applyBorder="1" applyAlignment="1" applyProtection="1">
      <alignment horizontal="center" vertical="top"/>
      <protection hidden="1"/>
    </xf>
    <xf numFmtId="0" fontId="30" fillId="0" borderId="51" xfId="50" applyNumberFormat="1" applyFont="1" applyFill="1" applyBorder="1" applyAlignment="1" applyProtection="1">
      <alignment horizontal="center" vertical="top"/>
      <protection hidden="1"/>
    </xf>
    <xf numFmtId="0" fontId="34" fillId="0" borderId="5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57" xfId="50" applyNumberFormat="1" applyFont="1" applyFill="1" applyBorder="1" applyAlignment="1" applyProtection="1">
      <alignment horizontal="center"/>
      <protection hidden="1"/>
    </xf>
    <xf numFmtId="0" fontId="34" fillId="0" borderId="14" xfId="50" applyNumberFormat="1" applyFont="1" applyFill="1" applyBorder="1" applyAlignment="1" applyProtection="1">
      <alignment horizontal="center"/>
      <protection hidden="1"/>
    </xf>
    <xf numFmtId="0" fontId="34" fillId="0" borderId="1" xfId="50" applyNumberFormat="1" applyFont="1" applyFill="1" applyBorder="1" applyAlignment="1" applyProtection="1">
      <alignment horizontal="center"/>
      <protection hidden="1"/>
    </xf>
    <xf numFmtId="0" fontId="34" fillId="0" borderId="31" xfId="50" applyNumberFormat="1" applyFont="1" applyFill="1" applyBorder="1" applyAlignment="1" applyProtection="1">
      <alignment horizontal="center"/>
      <protection hidden="1"/>
    </xf>
    <xf numFmtId="174" fontId="30" fillId="0" borderId="59" xfId="50" applyNumberFormat="1" applyFont="1" applyFill="1" applyBorder="1" applyAlignment="1" applyProtection="1">
      <protection hidden="1"/>
    </xf>
    <xf numFmtId="175" fontId="30" fillId="0" borderId="13" xfId="50" applyNumberFormat="1" applyFont="1" applyFill="1" applyBorder="1" applyAlignment="1" applyProtection="1">
      <protection hidden="1"/>
    </xf>
    <xf numFmtId="175" fontId="30" fillId="0" borderId="60" xfId="50" applyNumberFormat="1" applyFont="1" applyFill="1" applyBorder="1" applyAlignment="1" applyProtection="1">
      <protection hidden="1"/>
    </xf>
    <xf numFmtId="176" fontId="30" fillId="0" borderId="61" xfId="50" applyNumberFormat="1" applyFont="1" applyFill="1" applyBorder="1" applyAlignment="1" applyProtection="1">
      <protection hidden="1"/>
    </xf>
    <xf numFmtId="176" fontId="30" fillId="0" borderId="59" xfId="50" applyNumberFormat="1" applyFont="1" applyFill="1" applyBorder="1" applyAlignment="1" applyProtection="1">
      <protection hidden="1"/>
    </xf>
    <xf numFmtId="177" fontId="30" fillId="0" borderId="63" xfId="50" applyNumberFormat="1" applyFont="1" applyFill="1" applyBorder="1" applyAlignment="1" applyProtection="1">
      <protection hidden="1"/>
    </xf>
    <xf numFmtId="178" fontId="30" fillId="0" borderId="64" xfId="50" applyNumberFormat="1" applyFont="1" applyFill="1" applyBorder="1" applyAlignment="1" applyProtection="1">
      <protection hidden="1"/>
    </xf>
    <xf numFmtId="179" fontId="30" fillId="0" borderId="64" xfId="50" applyNumberFormat="1" applyFont="1" applyFill="1" applyBorder="1" applyAlignment="1" applyProtection="1">
      <protection hidden="1"/>
    </xf>
    <xf numFmtId="177" fontId="30" fillId="0" borderId="59" xfId="50" applyNumberFormat="1" applyFont="1" applyFill="1" applyBorder="1" applyAlignment="1" applyProtection="1">
      <protection hidden="1"/>
    </xf>
    <xf numFmtId="181" fontId="30" fillId="0" borderId="60" xfId="50" applyNumberFormat="1" applyFont="1" applyFill="1" applyBorder="1" applyAlignment="1" applyProtection="1">
      <protection hidden="1"/>
    </xf>
    <xf numFmtId="181" fontId="30" fillId="0" borderId="13" xfId="50" applyNumberFormat="1" applyFont="1" applyFill="1" applyBorder="1" applyAlignment="1" applyProtection="1">
      <protection hidden="1"/>
    </xf>
    <xf numFmtId="182" fontId="30" fillId="0" borderId="13" xfId="50" applyNumberFormat="1" applyFont="1" applyFill="1" applyBorder="1" applyAlignment="1" applyProtection="1">
      <protection hidden="1"/>
    </xf>
    <xf numFmtId="181" fontId="30" fillId="0" borderId="16" xfId="50" applyNumberFormat="1" applyFont="1" applyFill="1" applyBorder="1" applyAlignment="1" applyProtection="1">
      <protection hidden="1"/>
    </xf>
    <xf numFmtId="181" fontId="30" fillId="0" borderId="65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protection hidden="1"/>
    </xf>
    <xf numFmtId="178" fontId="34" fillId="0" borderId="31" xfId="50" applyNumberFormat="1" applyFont="1" applyFill="1" applyBorder="1" applyAlignment="1" applyProtection="1">
      <protection hidden="1"/>
    </xf>
    <xf numFmtId="178" fontId="73" fillId="0" borderId="31" xfId="50" applyNumberFormat="1" applyFont="1" applyFill="1" applyBorder="1" applyAlignment="1" applyProtection="1">
      <protection hidden="1"/>
    </xf>
    <xf numFmtId="177" fontId="30" fillId="0" borderId="72" xfId="50" applyNumberFormat="1" applyFont="1" applyFill="1" applyBorder="1" applyAlignment="1" applyProtection="1">
      <protection hidden="1"/>
    </xf>
    <xf numFmtId="180" fontId="30" fillId="0" borderId="71" xfId="50" applyNumberFormat="1" applyFont="1" applyFill="1" applyBorder="1" applyAlignment="1" applyProtection="1">
      <protection hidden="1"/>
    </xf>
    <xf numFmtId="181" fontId="34" fillId="0" borderId="38" xfId="50" applyNumberFormat="1" applyFont="1" applyFill="1" applyBorder="1" applyAlignment="1" applyProtection="1">
      <protection hidden="1"/>
    </xf>
    <xf numFmtId="181" fontId="34" fillId="0" borderId="74" xfId="50" applyNumberFormat="1" applyFont="1" applyFill="1" applyBorder="1" applyAlignment="1" applyProtection="1">
      <protection hidden="1"/>
    </xf>
    <xf numFmtId="181" fontId="34" fillId="0" borderId="15" xfId="50" applyNumberFormat="1" applyFont="1" applyFill="1" applyBorder="1" applyAlignment="1" applyProtection="1">
      <protection hidden="1"/>
    </xf>
    <xf numFmtId="181" fontId="34" fillId="0" borderId="14" xfId="50" applyNumberFormat="1" applyFont="1" applyFill="1" applyBorder="1" applyAlignment="1" applyProtection="1">
      <protection hidden="1"/>
    </xf>
    <xf numFmtId="180" fontId="34" fillId="0" borderId="15" xfId="50" applyNumberFormat="1" applyFont="1" applyFill="1" applyBorder="1" applyAlignment="1" applyProtection="1">
      <protection hidden="1"/>
    </xf>
    <xf numFmtId="181" fontId="34" fillId="0" borderId="19" xfId="50" applyNumberFormat="1" applyFont="1" applyFill="1" applyBorder="1" applyAlignment="1" applyProtection="1">
      <protection hidden="1"/>
    </xf>
    <xf numFmtId="181" fontId="34" fillId="0" borderId="16" xfId="50" applyNumberFormat="1" applyFont="1" applyFill="1" applyBorder="1" applyAlignment="1" applyProtection="1">
      <protection hidden="1"/>
    </xf>
    <xf numFmtId="181" fontId="34" fillId="0" borderId="40" xfId="50" applyNumberFormat="1" applyFont="1" applyFill="1" applyBorder="1" applyAlignment="1" applyProtection="1">
      <protection hidden="1"/>
    </xf>
    <xf numFmtId="0" fontId="30" fillId="0" borderId="76" xfId="50" applyNumberFormat="1" applyFont="1" applyFill="1" applyBorder="1" applyAlignment="1" applyProtection="1">
      <alignment horizontal="center"/>
      <protection hidden="1"/>
    </xf>
    <xf numFmtId="180" fontId="34" fillId="0" borderId="59" xfId="50" applyNumberFormat="1" applyFont="1" applyFill="1" applyBorder="1" applyAlignment="1" applyProtection="1">
      <protection hidden="1"/>
    </xf>
    <xf numFmtId="0" fontId="30" fillId="0" borderId="53" xfId="50" applyNumberFormat="1" applyFont="1" applyFill="1" applyBorder="1" applyAlignment="1" applyProtection="1">
      <alignment horizontal="center" vertical="top"/>
      <protection hidden="1"/>
    </xf>
    <xf numFmtId="0" fontId="30" fillId="0" borderId="50" xfId="50" applyNumberFormat="1" applyFont="1" applyFill="1" applyBorder="1" applyAlignment="1" applyProtection="1">
      <alignment horizontal="center" vertical="center"/>
      <protection hidden="1"/>
    </xf>
    <xf numFmtId="182" fontId="30" fillId="0" borderId="60" xfId="50" applyNumberFormat="1" applyFont="1" applyFill="1" applyBorder="1" applyAlignment="1" applyProtection="1">
      <protection hidden="1"/>
    </xf>
    <xf numFmtId="179" fontId="34" fillId="0" borderId="31" xfId="50" applyNumberFormat="1" applyFont="1" applyFill="1" applyBorder="1" applyAlignment="1" applyProtection="1">
      <protection hidden="1"/>
    </xf>
    <xf numFmtId="181" fontId="34" fillId="0" borderId="31" xfId="50" applyNumberFormat="1" applyFont="1" applyFill="1" applyBorder="1" applyAlignment="1" applyProtection="1">
      <protection hidden="1"/>
    </xf>
    <xf numFmtId="179" fontId="73" fillId="0" borderId="31" xfId="50" applyNumberFormat="1" applyFont="1" applyFill="1" applyBorder="1" applyAlignment="1" applyProtection="1">
      <protection hidden="1"/>
    </xf>
    <xf numFmtId="181" fontId="73" fillId="0" borderId="31" xfId="50" applyNumberFormat="1" applyFont="1" applyFill="1" applyBorder="1" applyAlignment="1" applyProtection="1">
      <protection hidden="1"/>
    </xf>
    <xf numFmtId="0" fontId="30" fillId="0" borderId="0" xfId="94" applyFont="1" applyFill="1" applyAlignment="1" applyProtection="1">
      <protection hidden="1"/>
    </xf>
    <xf numFmtId="0" fontId="30" fillId="0" borderId="76" xfId="94" applyFont="1" applyBorder="1" applyProtection="1">
      <protection hidden="1"/>
    </xf>
    <xf numFmtId="0" fontId="30" fillId="0" borderId="0" xfId="94" applyFont="1" applyProtection="1">
      <protection hidden="1"/>
    </xf>
    <xf numFmtId="0" fontId="30" fillId="0" borderId="40" xfId="94" applyNumberFormat="1" applyFont="1" applyFill="1" applyBorder="1" applyAlignment="1" applyProtection="1">
      <protection hidden="1"/>
    </xf>
    <xf numFmtId="177" fontId="30" fillId="0" borderId="31" xfId="94" applyNumberFormat="1" applyFont="1" applyFill="1" applyBorder="1" applyAlignment="1" applyProtection="1">
      <protection hidden="1"/>
    </xf>
    <xf numFmtId="178" fontId="30" fillId="0" borderId="31" xfId="94" applyNumberFormat="1" applyFont="1" applyFill="1" applyBorder="1" applyAlignment="1" applyProtection="1">
      <protection hidden="1"/>
    </xf>
    <xf numFmtId="0" fontId="30" fillId="0" borderId="56" xfId="94" applyNumberFormat="1" applyFont="1" applyFill="1" applyBorder="1" applyAlignment="1" applyProtection="1">
      <protection hidden="1"/>
    </xf>
    <xf numFmtId="177" fontId="30" fillId="0" borderId="71" xfId="94" applyNumberFormat="1" applyFont="1" applyFill="1" applyBorder="1" applyAlignment="1" applyProtection="1">
      <protection hidden="1"/>
    </xf>
    <xf numFmtId="178" fontId="30" fillId="0" borderId="71" xfId="94" applyNumberFormat="1" applyFont="1" applyFill="1" applyBorder="1" applyAlignment="1" applyProtection="1">
      <protection hidden="1"/>
    </xf>
    <xf numFmtId="179" fontId="30" fillId="0" borderId="64" xfId="94" applyNumberFormat="1" applyFont="1" applyFill="1" applyBorder="1" applyAlignment="1" applyProtection="1">
      <protection hidden="1"/>
    </xf>
    <xf numFmtId="0" fontId="30" fillId="0" borderId="0" xfId="94" applyNumberFormat="1" applyFont="1" applyFill="1" applyAlignment="1" applyProtection="1">
      <protection hidden="1"/>
    </xf>
    <xf numFmtId="181" fontId="34" fillId="0" borderId="72" xfId="94" applyNumberFormat="1" applyFont="1" applyFill="1" applyBorder="1" applyAlignment="1" applyProtection="1">
      <protection hidden="1"/>
    </xf>
    <xf numFmtId="181" fontId="34" fillId="0" borderId="62" xfId="94" applyNumberFormat="1" applyFont="1" applyFill="1" applyBorder="1" applyAlignment="1" applyProtection="1">
      <protection hidden="1"/>
    </xf>
    <xf numFmtId="181" fontId="34" fillId="0" borderId="64" xfId="94" applyNumberFormat="1" applyFont="1" applyFill="1" applyBorder="1" applyAlignment="1" applyProtection="1">
      <protection hidden="1"/>
    </xf>
    <xf numFmtId="181" fontId="34" fillId="0" borderId="71" xfId="94" applyNumberFormat="1" applyFont="1" applyFill="1" applyBorder="1" applyAlignment="1" applyProtection="1">
      <protection hidden="1"/>
    </xf>
    <xf numFmtId="181" fontId="34" fillId="0" borderId="63" xfId="94" applyNumberFormat="1" applyFont="1" applyFill="1" applyBorder="1" applyAlignment="1" applyProtection="1">
      <protection hidden="1"/>
    </xf>
    <xf numFmtId="181" fontId="34" fillId="0" borderId="75" xfId="94" applyNumberFormat="1" applyFont="1" applyFill="1" applyBorder="1" applyAlignment="1" applyProtection="1">
      <protection hidden="1"/>
    </xf>
    <xf numFmtId="181" fontId="34" fillId="0" borderId="29" xfId="94" applyNumberFormat="1" applyFont="1" applyFill="1" applyBorder="1" applyAlignment="1" applyProtection="1">
      <protection hidden="1"/>
    </xf>
    <xf numFmtId="0" fontId="30" fillId="0" borderId="76" xfId="94" applyNumberFormat="1" applyFont="1" applyFill="1" applyBorder="1" applyAlignment="1" applyProtection="1">
      <alignment horizontal="center"/>
      <protection hidden="1"/>
    </xf>
    <xf numFmtId="0" fontId="30" fillId="0" borderId="0" xfId="94" applyNumberFormat="1" applyFont="1" applyFill="1" applyAlignment="1" applyProtection="1">
      <alignment horizontal="center"/>
      <protection hidden="1"/>
    </xf>
    <xf numFmtId="168" fontId="33" fillId="0" borderId="0" xfId="50" applyNumberFormat="1" applyFont="1" applyFill="1"/>
    <xf numFmtId="0" fontId="4" fillId="0" borderId="0" xfId="82" applyFont="1" applyFill="1" applyAlignment="1">
      <alignment horizontal="right"/>
    </xf>
    <xf numFmtId="0" fontId="30" fillId="0" borderId="0" xfId="93" applyFont="1" applyAlignment="1">
      <alignment horizontal="right"/>
    </xf>
    <xf numFmtId="0" fontId="30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0" fillId="0" borderId="47" xfId="50" applyNumberFormat="1" applyFont="1" applyFill="1" applyBorder="1" applyAlignment="1" applyProtection="1">
      <alignment horizontal="center" vertical="center"/>
      <protection hidden="1"/>
    </xf>
    <xf numFmtId="0" fontId="30" fillId="0" borderId="51" xfId="50" applyNumberFormat="1" applyFont="1" applyFill="1" applyBorder="1" applyAlignment="1" applyProtection="1">
      <alignment horizontal="center" vertical="center"/>
      <protection hidden="1"/>
    </xf>
    <xf numFmtId="177" fontId="30" fillId="0" borderId="31" xfId="50" applyNumberFormat="1" applyFont="1" applyFill="1" applyBorder="1" applyAlignment="1" applyProtection="1">
      <protection hidden="1"/>
    </xf>
    <xf numFmtId="177" fontId="30" fillId="0" borderId="64" xfId="50" applyNumberFormat="1" applyFont="1" applyFill="1" applyBorder="1" applyAlignment="1" applyProtection="1">
      <protection hidden="1"/>
    </xf>
    <xf numFmtId="177" fontId="30" fillId="0" borderId="71" xfId="50" applyNumberFormat="1" applyFont="1" applyFill="1" applyBorder="1" applyAlignment="1" applyProtection="1">
      <protection hidden="1"/>
    </xf>
    <xf numFmtId="0" fontId="66" fillId="0" borderId="25" xfId="0" applyFont="1" applyBorder="1" applyAlignment="1">
      <alignment horizontal="center" vertical="top" wrapText="1"/>
    </xf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0" fillId="0" borderId="51" xfId="50" applyNumberFormat="1" applyFont="1" applyFill="1" applyBorder="1" applyAlignment="1" applyProtection="1">
      <alignment horizontal="center" vertical="center"/>
      <protection hidden="1"/>
    </xf>
    <xf numFmtId="177" fontId="30" fillId="0" borderId="1" xfId="50" applyNumberFormat="1" applyFont="1" applyFill="1" applyBorder="1" applyAlignment="1" applyProtection="1">
      <protection hidden="1"/>
    </xf>
    <xf numFmtId="177" fontId="30" fillId="0" borderId="31" xfId="50" applyNumberFormat="1" applyFont="1" applyFill="1" applyBorder="1" applyAlignment="1" applyProtection="1">
      <protection hidden="1"/>
    </xf>
    <xf numFmtId="177" fontId="73" fillId="0" borderId="31" xfId="50" applyNumberFormat="1" applyFont="1" applyFill="1" applyBorder="1" applyAlignment="1" applyProtection="1">
      <protection hidden="1"/>
    </xf>
    <xf numFmtId="177" fontId="34" fillId="0" borderId="31" xfId="50" applyNumberFormat="1" applyFont="1" applyFill="1" applyBorder="1" applyAlignment="1" applyProtection="1">
      <protection hidden="1"/>
    </xf>
    <xf numFmtId="177" fontId="30" fillId="0" borderId="64" xfId="50" applyNumberFormat="1" applyFont="1" applyFill="1" applyBorder="1" applyAlignment="1" applyProtection="1">
      <protection hidden="1"/>
    </xf>
    <xf numFmtId="177" fontId="30" fillId="0" borderId="71" xfId="50" applyNumberFormat="1" applyFont="1" applyFill="1" applyBorder="1" applyAlignment="1" applyProtection="1">
      <protection hidden="1"/>
    </xf>
    <xf numFmtId="183" fontId="32" fillId="0" borderId="0" xfId="50" applyNumberFormat="1" applyFont="1" applyFill="1" applyAlignment="1">
      <alignment horizontal="right" vertical="center"/>
    </xf>
    <xf numFmtId="2" fontId="32" fillId="0" borderId="0" xfId="80" applyNumberFormat="1" applyFont="1" applyFill="1"/>
    <xf numFmtId="0" fontId="30" fillId="0" borderId="0" xfId="94" applyFont="1"/>
    <xf numFmtId="0" fontId="30" fillId="0" borderId="53" xfId="94" applyFont="1" applyFill="1" applyBorder="1" applyProtection="1">
      <protection hidden="1"/>
    </xf>
    <xf numFmtId="0" fontId="30" fillId="0" borderId="54" xfId="94" applyNumberFormat="1" applyFont="1" applyFill="1" applyBorder="1" applyAlignment="1" applyProtection="1">
      <alignment horizontal="centerContinuous"/>
      <protection hidden="1"/>
    </xf>
    <xf numFmtId="0" fontId="30" fillId="0" borderId="53" xfId="94" applyNumberFormat="1" applyFont="1" applyFill="1" applyBorder="1" applyAlignment="1" applyProtection="1">
      <alignment horizontal="centerContinuous"/>
      <protection hidden="1"/>
    </xf>
    <xf numFmtId="0" fontId="30" fillId="0" borderId="51" xfId="94" applyNumberFormat="1" applyFont="1" applyFill="1" applyBorder="1" applyAlignment="1" applyProtection="1">
      <protection hidden="1"/>
    </xf>
    <xf numFmtId="0" fontId="30" fillId="0" borderId="39" xfId="94" applyFont="1" applyFill="1" applyBorder="1" applyProtection="1">
      <protection hidden="1"/>
    </xf>
    <xf numFmtId="176" fontId="34" fillId="0" borderId="62" xfId="94" applyNumberFormat="1" applyFont="1" applyFill="1" applyBorder="1" applyAlignment="1" applyProtection="1">
      <protection hidden="1"/>
    </xf>
    <xf numFmtId="180" fontId="34" fillId="0" borderId="60" xfId="94" applyNumberFormat="1" applyFont="1" applyFill="1" applyBorder="1" applyAlignment="1" applyProtection="1">
      <protection hidden="1"/>
    </xf>
    <xf numFmtId="0" fontId="30" fillId="0" borderId="0" xfId="94" applyNumberFormat="1" applyFont="1" applyFill="1" applyAlignment="1" applyProtection="1">
      <alignment vertical="top" wrapText="1"/>
      <protection hidden="1"/>
    </xf>
    <xf numFmtId="0" fontId="34" fillId="0" borderId="0" xfId="94" applyNumberFormat="1" applyFont="1" applyFill="1" applyAlignment="1" applyProtection="1">
      <alignment vertical="top"/>
      <protection hidden="1"/>
    </xf>
    <xf numFmtId="0" fontId="30" fillId="0" borderId="49" xfId="94" applyNumberFormat="1" applyFont="1" applyFill="1" applyBorder="1" applyAlignment="1" applyProtection="1">
      <alignment vertical="top" wrapText="1"/>
      <protection hidden="1"/>
    </xf>
    <xf numFmtId="0" fontId="30" fillId="0" borderId="50" xfId="94" applyNumberFormat="1" applyFont="1" applyFill="1" applyBorder="1" applyAlignment="1" applyProtection="1">
      <alignment horizontal="center" vertical="top"/>
      <protection hidden="1"/>
    </xf>
    <xf numFmtId="0" fontId="30" fillId="0" borderId="51" xfId="94" applyNumberFormat="1" applyFont="1" applyFill="1" applyBorder="1" applyAlignment="1" applyProtection="1">
      <alignment horizontal="center" vertical="top"/>
      <protection hidden="1"/>
    </xf>
    <xf numFmtId="0" fontId="30" fillId="0" borderId="53" xfId="94" applyNumberFormat="1" applyFont="1" applyFill="1" applyBorder="1" applyAlignment="1" applyProtection="1">
      <alignment horizontal="center" vertical="top"/>
      <protection hidden="1"/>
    </xf>
    <xf numFmtId="0" fontId="30" fillId="0" borderId="76" xfId="94" applyNumberFormat="1" applyFont="1" applyFill="1" applyBorder="1" applyAlignment="1" applyProtection="1">
      <alignment horizontal="center" vertical="center"/>
      <protection hidden="1"/>
    </xf>
    <xf numFmtId="0" fontId="30" fillId="0" borderId="47" xfId="94" applyNumberFormat="1" applyFont="1" applyFill="1" applyBorder="1" applyAlignment="1" applyProtection="1">
      <alignment horizontal="center" vertical="center"/>
      <protection hidden="1"/>
    </xf>
    <xf numFmtId="0" fontId="34" fillId="0" borderId="40" xfId="94" applyNumberFormat="1" applyFont="1" applyFill="1" applyBorder="1" applyAlignment="1" applyProtection="1">
      <protection hidden="1"/>
    </xf>
    <xf numFmtId="0" fontId="34" fillId="0" borderId="28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55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40" xfId="94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94" applyNumberFormat="1" applyFont="1" applyFill="1" applyAlignment="1" applyProtection="1">
      <protection hidden="1"/>
    </xf>
    <xf numFmtId="0" fontId="34" fillId="0" borderId="30" xfId="94" applyNumberFormat="1" applyFont="1" applyFill="1" applyBorder="1" applyAlignment="1" applyProtection="1">
      <alignment horizontal="center"/>
      <protection hidden="1"/>
    </xf>
    <xf numFmtId="0" fontId="34" fillId="0" borderId="56" xfId="94" applyNumberFormat="1" applyFont="1" applyFill="1" applyBorder="1" applyAlignment="1" applyProtection="1">
      <alignment horizontal="center"/>
      <protection hidden="1"/>
    </xf>
    <xf numFmtId="0" fontId="34" fillId="0" borderId="57" xfId="94" applyNumberFormat="1" applyFont="1" applyFill="1" applyBorder="1" applyAlignment="1" applyProtection="1">
      <alignment horizontal="center"/>
      <protection hidden="1"/>
    </xf>
    <xf numFmtId="0" fontId="34" fillId="0" borderId="14" xfId="94" applyNumberFormat="1" applyFont="1" applyFill="1" applyBorder="1" applyAlignment="1" applyProtection="1">
      <alignment horizontal="center"/>
      <protection hidden="1"/>
    </xf>
    <xf numFmtId="0" fontId="34" fillId="0" borderId="13" xfId="94" applyNumberFormat="1" applyFont="1" applyFill="1" applyBorder="1" applyAlignment="1" applyProtection="1">
      <alignment horizontal="center"/>
      <protection hidden="1"/>
    </xf>
    <xf numFmtId="0" fontId="34" fillId="0" borderId="1" xfId="94" applyNumberFormat="1" applyFont="1" applyFill="1" applyBorder="1" applyAlignment="1" applyProtection="1">
      <alignment horizontal="center"/>
      <protection hidden="1"/>
    </xf>
    <xf numFmtId="0" fontId="34" fillId="0" borderId="31" xfId="94" applyNumberFormat="1" applyFont="1" applyFill="1" applyBorder="1" applyAlignment="1" applyProtection="1">
      <alignment horizontal="center"/>
      <protection hidden="1"/>
    </xf>
    <xf numFmtId="0" fontId="34" fillId="0" borderId="58" xfId="94" applyNumberFormat="1" applyFont="1" applyFill="1" applyBorder="1" applyAlignment="1" applyProtection="1">
      <alignment horizontal="center"/>
      <protection hidden="1"/>
    </xf>
    <xf numFmtId="174" fontId="30" fillId="0" borderId="59" xfId="94" applyNumberFormat="1" applyFont="1" applyFill="1" applyBorder="1" applyAlignment="1" applyProtection="1">
      <protection hidden="1"/>
    </xf>
    <xf numFmtId="175" fontId="30" fillId="0" borderId="13" xfId="94" applyNumberFormat="1" applyFont="1" applyFill="1" applyBorder="1" applyAlignment="1" applyProtection="1">
      <protection hidden="1"/>
    </xf>
    <xf numFmtId="175" fontId="30" fillId="0" borderId="60" xfId="94" applyNumberFormat="1" applyFont="1" applyFill="1" applyBorder="1" applyAlignment="1" applyProtection="1">
      <protection hidden="1"/>
    </xf>
    <xf numFmtId="176" fontId="30" fillId="0" borderId="61" xfId="94" applyNumberFormat="1" applyFont="1" applyFill="1" applyBorder="1" applyAlignment="1" applyProtection="1">
      <protection hidden="1"/>
    </xf>
    <xf numFmtId="176" fontId="30" fillId="0" borderId="59" xfId="94" applyNumberFormat="1" applyFont="1" applyFill="1" applyBorder="1" applyAlignment="1" applyProtection="1">
      <protection hidden="1"/>
    </xf>
    <xf numFmtId="177" fontId="30" fillId="0" borderId="63" xfId="94" applyNumberFormat="1" applyFont="1" applyFill="1" applyBorder="1" applyAlignment="1" applyProtection="1">
      <protection hidden="1"/>
    </xf>
    <xf numFmtId="177" fontId="30" fillId="0" borderId="64" xfId="94" applyNumberFormat="1" applyFont="1" applyFill="1" applyBorder="1" applyAlignment="1" applyProtection="1">
      <protection hidden="1"/>
    </xf>
    <xf numFmtId="178" fontId="30" fillId="0" borderId="64" xfId="94" applyNumberFormat="1" applyFont="1" applyFill="1" applyBorder="1" applyAlignment="1" applyProtection="1">
      <protection hidden="1"/>
    </xf>
    <xf numFmtId="177" fontId="30" fillId="0" borderId="59" xfId="94" applyNumberFormat="1" applyFont="1" applyFill="1" applyBorder="1" applyAlignment="1" applyProtection="1">
      <protection hidden="1"/>
    </xf>
    <xf numFmtId="181" fontId="30" fillId="0" borderId="60" xfId="94" applyNumberFormat="1" applyFont="1" applyFill="1" applyBorder="1" applyAlignment="1" applyProtection="1">
      <protection hidden="1"/>
    </xf>
    <xf numFmtId="181" fontId="30" fillId="0" borderId="13" xfId="94" applyNumberFormat="1" applyFont="1" applyFill="1" applyBorder="1" applyAlignment="1" applyProtection="1">
      <protection hidden="1"/>
    </xf>
    <xf numFmtId="182" fontId="30" fillId="0" borderId="13" xfId="94" applyNumberFormat="1" applyFont="1" applyFill="1" applyBorder="1" applyAlignment="1" applyProtection="1">
      <protection hidden="1"/>
    </xf>
    <xf numFmtId="181" fontId="30" fillId="0" borderId="16" xfId="94" applyNumberFormat="1" applyFont="1" applyFill="1" applyBorder="1" applyAlignment="1" applyProtection="1">
      <protection hidden="1"/>
    </xf>
    <xf numFmtId="181" fontId="30" fillId="0" borderId="65" xfId="94" applyNumberFormat="1" applyFont="1" applyFill="1" applyBorder="1" applyAlignment="1" applyProtection="1">
      <protection hidden="1"/>
    </xf>
    <xf numFmtId="177" fontId="34" fillId="0" borderId="31" xfId="94" applyNumberFormat="1" applyFont="1" applyFill="1" applyBorder="1" applyAlignment="1" applyProtection="1">
      <protection hidden="1"/>
    </xf>
    <xf numFmtId="178" fontId="34" fillId="0" borderId="31" xfId="94" applyNumberFormat="1" applyFont="1" applyFill="1" applyBorder="1" applyAlignment="1" applyProtection="1">
      <protection hidden="1"/>
    </xf>
    <xf numFmtId="179" fontId="34" fillId="0" borderId="31" xfId="94" applyNumberFormat="1" applyFont="1" applyFill="1" applyBorder="1" applyAlignment="1" applyProtection="1">
      <protection hidden="1"/>
    </xf>
    <xf numFmtId="177" fontId="73" fillId="0" borderId="31" xfId="94" applyNumberFormat="1" applyFont="1" applyFill="1" applyBorder="1" applyAlignment="1" applyProtection="1">
      <protection hidden="1"/>
    </xf>
    <xf numFmtId="178" fontId="73" fillId="0" borderId="31" xfId="94" applyNumberFormat="1" applyFont="1" applyFill="1" applyBorder="1" applyAlignment="1" applyProtection="1">
      <protection hidden="1"/>
    </xf>
    <xf numFmtId="179" fontId="73" fillId="0" borderId="31" xfId="94" applyNumberFormat="1" applyFont="1" applyFill="1" applyBorder="1" applyAlignment="1" applyProtection="1">
      <protection hidden="1"/>
    </xf>
    <xf numFmtId="179" fontId="30" fillId="0" borderId="31" xfId="94" applyNumberFormat="1" applyFont="1" applyFill="1" applyBorder="1" applyAlignment="1" applyProtection="1">
      <protection hidden="1"/>
    </xf>
    <xf numFmtId="179" fontId="30" fillId="0" borderId="71" xfId="94" applyNumberFormat="1" applyFont="1" applyFill="1" applyBorder="1" applyAlignment="1" applyProtection="1">
      <protection hidden="1"/>
    </xf>
    <xf numFmtId="181" fontId="34" fillId="0" borderId="38" xfId="94" applyNumberFormat="1" applyFont="1" applyFill="1" applyBorder="1" applyAlignment="1" applyProtection="1">
      <protection hidden="1"/>
    </xf>
    <xf numFmtId="181" fontId="34" fillId="0" borderId="74" xfId="94" applyNumberFormat="1" applyFont="1" applyFill="1" applyBorder="1" applyAlignment="1" applyProtection="1">
      <protection hidden="1"/>
    </xf>
    <xf numFmtId="181" fontId="34" fillId="0" borderId="15" xfId="94" applyNumberFormat="1" applyFont="1" applyFill="1" applyBorder="1" applyAlignment="1" applyProtection="1">
      <protection hidden="1"/>
    </xf>
    <xf numFmtId="181" fontId="34" fillId="0" borderId="14" xfId="94" applyNumberFormat="1" applyFont="1" applyFill="1" applyBorder="1" applyAlignment="1" applyProtection="1">
      <protection hidden="1"/>
    </xf>
    <xf numFmtId="181" fontId="34" fillId="0" borderId="19" xfId="94" applyNumberFormat="1" applyFont="1" applyFill="1" applyBorder="1" applyAlignment="1" applyProtection="1">
      <protection hidden="1"/>
    </xf>
    <xf numFmtId="181" fontId="34" fillId="0" borderId="16" xfId="94" applyNumberFormat="1" applyFont="1" applyFill="1" applyBorder="1" applyAlignment="1" applyProtection="1">
      <protection hidden="1"/>
    </xf>
    <xf numFmtId="181" fontId="34" fillId="0" borderId="40" xfId="94" applyNumberFormat="1" applyFont="1" applyFill="1" applyBorder="1" applyAlignment="1" applyProtection="1">
      <protection hidden="1"/>
    </xf>
    <xf numFmtId="184" fontId="34" fillId="0" borderId="63" xfId="94" applyNumberFormat="1" applyFont="1" applyFill="1" applyBorder="1" applyAlignment="1" applyProtection="1">
      <protection hidden="1"/>
    </xf>
    <xf numFmtId="184" fontId="34" fillId="0" borderId="31" xfId="94" applyNumberFormat="1" applyFont="1" applyFill="1" applyBorder="1" applyAlignment="1" applyProtection="1">
      <protection hidden="1"/>
    </xf>
    <xf numFmtId="184" fontId="73" fillId="0" borderId="31" xfId="94" applyNumberFormat="1" applyFont="1" applyFill="1" applyBorder="1" applyAlignment="1" applyProtection="1">
      <protection hidden="1"/>
    </xf>
    <xf numFmtId="184" fontId="30" fillId="0" borderId="31" xfId="94" applyNumberFormat="1" applyFont="1" applyFill="1" applyBorder="1" applyAlignment="1" applyProtection="1">
      <protection hidden="1"/>
    </xf>
    <xf numFmtId="184" fontId="30" fillId="0" borderId="71" xfId="94" applyNumberFormat="1" applyFont="1" applyFill="1" applyBorder="1" applyAlignment="1" applyProtection="1">
      <protection hidden="1"/>
    </xf>
    <xf numFmtId="0" fontId="34" fillId="0" borderId="0" xfId="50" applyNumberFormat="1" applyFont="1" applyFill="1" applyAlignment="1" applyProtection="1">
      <alignment horizontal="centerContinuous" vertical="top"/>
      <protection hidden="1"/>
    </xf>
    <xf numFmtId="0" fontId="30" fillId="0" borderId="0" xfId="50" applyNumberFormat="1" applyFont="1" applyFill="1" applyAlignment="1" applyProtection="1">
      <alignment horizontal="centerContinuous" vertical="top"/>
      <protection hidden="1"/>
    </xf>
    <xf numFmtId="0" fontId="30" fillId="0" borderId="0" xfId="50" applyNumberFormat="1" applyFont="1" applyFill="1" applyAlignment="1" applyProtection="1">
      <alignment vertical="top"/>
      <protection hidden="1"/>
    </xf>
    <xf numFmtId="0" fontId="34" fillId="0" borderId="0" xfId="50" applyNumberFormat="1" applyFont="1" applyFill="1" applyAlignment="1" applyProtection="1">
      <alignment vertical="top"/>
      <protection hidden="1"/>
    </xf>
    <xf numFmtId="0" fontId="30" fillId="0" borderId="0" xfId="50" applyNumberFormat="1" applyFont="1" applyFill="1" applyAlignment="1" applyProtection="1">
      <alignment horizontal="center"/>
      <protection hidden="1"/>
    </xf>
    <xf numFmtId="0" fontId="30" fillId="0" borderId="49" xfId="50" applyNumberFormat="1" applyFont="1" applyFill="1" applyBorder="1" applyAlignment="1" applyProtection="1">
      <alignment horizontal="centerContinuous" vertical="top" wrapText="1"/>
      <protection hidden="1"/>
    </xf>
    <xf numFmtId="0" fontId="30" fillId="0" borderId="54" xfId="50" applyNumberFormat="1" applyFont="1" applyFill="1" applyBorder="1" applyAlignment="1" applyProtection="1">
      <alignment horizontal="centerContinuous" vertical="top"/>
      <protection hidden="1"/>
    </xf>
    <xf numFmtId="0" fontId="30" fillId="0" borderId="53" xfId="50" applyNumberFormat="1" applyFont="1" applyFill="1" applyBorder="1" applyAlignment="1" applyProtection="1">
      <alignment horizontal="centerContinuous" vertical="top"/>
      <protection hidden="1"/>
    </xf>
    <xf numFmtId="0" fontId="30" fillId="0" borderId="47" xfId="50" applyNumberFormat="1" applyFont="1" applyFill="1" applyBorder="1" applyAlignment="1" applyProtection="1">
      <alignment horizontal="centerContinuous" vertical="top"/>
      <protection hidden="1"/>
    </xf>
    <xf numFmtId="0" fontId="30" fillId="0" borderId="76" xfId="50" applyNumberFormat="1" applyFont="1" applyFill="1" applyBorder="1" applyAlignment="1" applyProtection="1">
      <alignment horizontal="center" vertical="top"/>
      <protection hidden="1"/>
    </xf>
    <xf numFmtId="0" fontId="30" fillId="0" borderId="76" xfId="50" applyNumberFormat="1" applyFont="1" applyFill="1" applyBorder="1" applyAlignment="1" applyProtection="1">
      <alignment horizontal="center" vertical="center"/>
      <protection hidden="1"/>
    </xf>
    <xf numFmtId="0" fontId="34" fillId="0" borderId="3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57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7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78" xfId="50" applyNumberFormat="1" applyFont="1" applyFill="1" applyBorder="1" applyAlignment="1" applyProtection="1">
      <alignment horizontal="center"/>
      <protection hidden="1"/>
    </xf>
    <xf numFmtId="0" fontId="34" fillId="0" borderId="26" xfId="50" applyNumberFormat="1" applyFont="1" applyFill="1" applyBorder="1" applyAlignment="1" applyProtection="1">
      <alignment horizontal="center"/>
      <protection hidden="1"/>
    </xf>
    <xf numFmtId="0" fontId="34" fillId="0" borderId="60" xfId="50" applyNumberFormat="1" applyFont="1" applyFill="1" applyBorder="1" applyAlignment="1" applyProtection="1">
      <alignment horizontal="center"/>
      <protection hidden="1"/>
    </xf>
    <xf numFmtId="176" fontId="30" fillId="0" borderId="31" xfId="50" applyNumberFormat="1" applyFont="1" applyFill="1" applyBorder="1" applyAlignment="1" applyProtection="1">
      <protection hidden="1"/>
    </xf>
    <xf numFmtId="0" fontId="30" fillId="0" borderId="31" xfId="50" applyNumberFormat="1" applyFont="1" applyFill="1" applyBorder="1" applyAlignment="1" applyProtection="1">
      <protection hidden="1"/>
    </xf>
    <xf numFmtId="176" fontId="30" fillId="0" borderId="71" xfId="50" applyNumberFormat="1" applyFont="1" applyFill="1" applyBorder="1" applyAlignment="1" applyProtection="1">
      <protection hidden="1"/>
    </xf>
    <xf numFmtId="0" fontId="30" fillId="0" borderId="71" xfId="50" applyNumberFormat="1" applyFont="1" applyFill="1" applyBorder="1" applyAlignment="1" applyProtection="1">
      <protection hidden="1"/>
    </xf>
    <xf numFmtId="181" fontId="34" fillId="0" borderId="56" xfId="50" applyNumberFormat="1" applyFont="1" applyFill="1" applyBorder="1" applyAlignment="1" applyProtection="1">
      <protection hidden="1"/>
    </xf>
    <xf numFmtId="181" fontId="34" fillId="0" borderId="0" xfId="50" applyNumberFormat="1" applyFont="1" applyFill="1" applyAlignment="1" applyProtection="1">
      <protection hidden="1"/>
    </xf>
    <xf numFmtId="181" fontId="34" fillId="0" borderId="79" xfId="50" applyNumberFormat="1" applyFont="1" applyFill="1" applyBorder="1" applyAlignment="1" applyProtection="1">
      <protection hidden="1"/>
    </xf>
    <xf numFmtId="181" fontId="34" fillId="0" borderId="70" xfId="50" applyNumberFormat="1" applyFont="1" applyFill="1" applyBorder="1" applyAlignment="1" applyProtection="1">
      <protection hidden="1"/>
    </xf>
    <xf numFmtId="181" fontId="34" fillId="0" borderId="73" xfId="50" applyNumberFormat="1" applyFont="1" applyFill="1" applyBorder="1" applyAlignment="1" applyProtection="1">
      <protection hidden="1"/>
    </xf>
    <xf numFmtId="181" fontId="34" fillId="0" borderId="77" xfId="50" applyNumberFormat="1" applyFont="1" applyFill="1" applyBorder="1" applyAlignment="1" applyProtection="1">
      <protection hidden="1"/>
    </xf>
    <xf numFmtId="184" fontId="30" fillId="0" borderId="31" xfId="50" applyNumberFormat="1" applyFont="1" applyFill="1" applyBorder="1" applyAlignment="1" applyProtection="1">
      <protection hidden="1"/>
    </xf>
    <xf numFmtId="184" fontId="30" fillId="0" borderId="71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81" fontId="34" fillId="0" borderId="55" xfId="50" applyNumberFormat="1" applyFont="1" applyFill="1" applyBorder="1" applyAlignment="1" applyProtection="1">
      <protection hidden="1"/>
    </xf>
    <xf numFmtId="184" fontId="34" fillId="0" borderId="71" xfId="50" applyNumberFormat="1" applyFont="1" applyFill="1" applyBorder="1" applyAlignment="1" applyProtection="1">
      <protection hidden="1"/>
    </xf>
    <xf numFmtId="180" fontId="34" fillId="0" borderId="63" xfId="50" applyNumberFormat="1" applyFont="1" applyFill="1" applyBorder="1" applyAlignment="1" applyProtection="1">
      <protection hidden="1"/>
    </xf>
    <xf numFmtId="0" fontId="34" fillId="0" borderId="0" xfId="50" applyNumberFormat="1" applyFont="1" applyFill="1" applyAlignment="1" applyProtection="1">
      <alignment horizontal="centerContinuous" vertical="top" wrapText="1"/>
      <protection hidden="1"/>
    </xf>
    <xf numFmtId="0" fontId="30" fillId="0" borderId="0" xfId="50" applyNumberFormat="1" applyFont="1" applyFill="1" applyAlignment="1" applyProtection="1">
      <alignment horizontal="centerContinuous" vertical="top" wrapText="1"/>
      <protection hidden="1"/>
    </xf>
    <xf numFmtId="0" fontId="34" fillId="0" borderId="0" xfId="50" applyNumberFormat="1" applyFont="1" applyFill="1" applyAlignment="1" applyProtection="1">
      <alignment horizontal="centerContinuous" vertical="center"/>
      <protection hidden="1"/>
    </xf>
    <xf numFmtId="0" fontId="30" fillId="0" borderId="0" xfId="50" applyNumberFormat="1" applyFont="1" applyFill="1" applyAlignment="1" applyProtection="1">
      <alignment horizontal="centerContinuous"/>
      <protection hidden="1"/>
    </xf>
    <xf numFmtId="2" fontId="67" fillId="0" borderId="40" xfId="0" applyNumberFormat="1" applyFont="1" applyBorder="1" applyAlignment="1">
      <alignment horizontal="center" vertical="top" wrapText="1"/>
    </xf>
    <xf numFmtId="2" fontId="0" fillId="0" borderId="29" xfId="0" applyNumberFormat="1" applyBorder="1" applyAlignment="1">
      <alignment vertical="top" wrapText="1"/>
    </xf>
    <xf numFmtId="2" fontId="67" fillId="0" borderId="29" xfId="0" applyNumberFormat="1" applyFont="1" applyBorder="1" applyAlignment="1">
      <alignment horizontal="center" vertical="top" wrapText="1"/>
    </xf>
    <xf numFmtId="2" fontId="66" fillId="0" borderId="29" xfId="0" applyNumberFormat="1" applyFont="1" applyBorder="1" applyAlignment="1">
      <alignment horizontal="center" vertical="top" wrapText="1"/>
    </xf>
    <xf numFmtId="2" fontId="30" fillId="0" borderId="29" xfId="0" applyNumberFormat="1" applyFont="1" applyBorder="1" applyAlignment="1">
      <alignment horizontal="center" vertical="top" wrapText="1"/>
    </xf>
    <xf numFmtId="2" fontId="66" fillId="0" borderId="26" xfId="0" applyNumberFormat="1" applyFont="1" applyBorder="1" applyAlignment="1">
      <alignment horizontal="center" vertical="top" wrapText="1"/>
    </xf>
    <xf numFmtId="184" fontId="30" fillId="0" borderId="0" xfId="50" applyNumberFormat="1" applyFont="1"/>
    <xf numFmtId="181" fontId="30" fillId="0" borderId="0" xfId="50" applyNumberFormat="1" applyFont="1"/>
    <xf numFmtId="0" fontId="0" fillId="0" borderId="0" xfId="0" applyAlignment="1">
      <alignment wrapText="1"/>
    </xf>
    <xf numFmtId="0" fontId="30" fillId="3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5" fontId="30" fillId="0" borderId="1" xfId="50" applyNumberFormat="1" applyFont="1" applyFill="1" applyBorder="1" applyAlignment="1" applyProtection="1">
      <alignment horizontal="center" vertical="center" wrapText="1"/>
      <protection hidden="1"/>
    </xf>
    <xf numFmtId="1" fontId="30" fillId="30" borderId="1" xfId="0" applyNumberFormat="1" applyFont="1" applyFill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171" fontId="30" fillId="0" borderId="1" xfId="50" applyNumberFormat="1" applyFont="1" applyFill="1" applyBorder="1" applyAlignment="1" applyProtection="1">
      <alignment horizontal="center" vertical="center" wrapText="1"/>
      <protection hidden="1"/>
    </xf>
    <xf numFmtId="1" fontId="30" fillId="0" borderId="1" xfId="0" applyNumberFormat="1" applyFont="1" applyBorder="1" applyAlignment="1">
      <alignment horizontal="center" vertical="center"/>
    </xf>
    <xf numFmtId="0" fontId="4" fillId="0" borderId="80" xfId="0" applyFont="1" applyFill="1" applyBorder="1" applyAlignment="1">
      <alignment horizontal="left" wrapText="1"/>
    </xf>
    <xf numFmtId="4" fontId="63" fillId="0" borderId="29" xfId="0" applyNumberFormat="1" applyFont="1" applyBorder="1" applyAlignment="1">
      <alignment horizontal="center" wrapText="1"/>
    </xf>
    <xf numFmtId="0" fontId="30" fillId="0" borderId="0" xfId="50" applyFont="1" applyAlignment="1" applyProtection="1">
      <alignment horizontal="right"/>
      <protection hidden="1"/>
    </xf>
    <xf numFmtId="180" fontId="34" fillId="0" borderId="71" xfId="50" applyNumberFormat="1" applyFont="1" applyFill="1" applyBorder="1" applyAlignment="1" applyProtection="1">
      <protection hidden="1"/>
    </xf>
    <xf numFmtId="171" fontId="0" fillId="0" borderId="0" xfId="0" applyNumberFormat="1"/>
    <xf numFmtId="0" fontId="6" fillId="0" borderId="0" xfId="81" applyFont="1" applyAlignment="1">
      <alignment horizontal="center" vertical="center" wrapText="1"/>
    </xf>
    <xf numFmtId="0" fontId="6" fillId="0" borderId="0" xfId="81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26" xfId="0" applyFont="1" applyBorder="1" applyAlignment="1">
      <alignment horizontal="right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31" fillId="0" borderId="0" xfId="80" applyFont="1" applyFill="1" applyAlignment="1">
      <alignment horizontal="center"/>
    </xf>
    <xf numFmtId="0" fontId="31" fillId="0" borderId="22" xfId="80" applyFont="1" applyFill="1" applyBorder="1" applyAlignment="1">
      <alignment horizontal="center" vertical="center" wrapText="1"/>
    </xf>
    <xf numFmtId="0" fontId="31" fillId="0" borderId="25" xfId="80" applyFont="1" applyFill="1" applyBorder="1" applyAlignment="1">
      <alignment horizontal="center" vertical="center" wrapText="1"/>
    </xf>
    <xf numFmtId="0" fontId="31" fillId="0" borderId="23" xfId="80" applyFont="1" applyFill="1" applyBorder="1" applyAlignment="1">
      <alignment horizontal="center"/>
    </xf>
    <xf numFmtId="0" fontId="31" fillId="0" borderId="24" xfId="80" applyFont="1" applyFill="1" applyBorder="1" applyAlignment="1">
      <alignment horizontal="center"/>
    </xf>
    <xf numFmtId="0" fontId="53" fillId="0" borderId="0" xfId="50" applyFont="1" applyFill="1" applyAlignment="1">
      <alignment horizontal="right"/>
    </xf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57" fillId="0" borderId="31" xfId="0" applyFont="1" applyFill="1" applyBorder="1" applyAlignment="1">
      <alignment horizontal="center" vertical="distributed" wrapText="1"/>
    </xf>
    <xf numFmtId="0" fontId="57" fillId="0" borderId="32" xfId="0" applyFont="1" applyFill="1" applyBorder="1" applyAlignment="1">
      <alignment horizontal="center" vertical="distributed" wrapText="1"/>
    </xf>
    <xf numFmtId="0" fontId="57" fillId="0" borderId="31" xfId="0" applyFont="1" applyFill="1" applyBorder="1" applyAlignment="1">
      <alignment horizontal="left" vertical="distributed" wrapText="1"/>
    </xf>
    <xf numFmtId="0" fontId="57" fillId="0" borderId="32" xfId="0" applyFont="1" applyFill="1" applyBorder="1" applyAlignment="1">
      <alignment horizontal="left" vertical="distributed" wrapText="1"/>
    </xf>
    <xf numFmtId="0" fontId="56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28" xfId="0" applyFont="1" applyFill="1" applyBorder="1" applyAlignment="1">
      <alignment horizontal="center" vertical="top" wrapText="1"/>
    </xf>
    <xf numFmtId="0" fontId="57" fillId="0" borderId="29" xfId="0" applyFont="1" applyFill="1" applyBorder="1" applyAlignment="1">
      <alignment horizontal="center" vertical="top" wrapText="1"/>
    </xf>
    <xf numFmtId="0" fontId="57" fillId="0" borderId="30" xfId="0" applyFont="1" applyFill="1" applyBorder="1" applyAlignment="1">
      <alignment horizontal="center" vertical="top" wrapText="1"/>
    </xf>
    <xf numFmtId="0" fontId="57" fillId="0" borderId="25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6" fillId="0" borderId="0" xfId="82" applyFont="1" applyFill="1" applyAlignment="1">
      <alignment horizontal="center" vertical="center" wrapText="1"/>
    </xf>
    <xf numFmtId="174" fontId="30" fillId="0" borderId="62" xfId="94" applyNumberFormat="1" applyFont="1" applyFill="1" applyBorder="1" applyAlignment="1" applyProtection="1">
      <alignment wrapText="1"/>
      <protection hidden="1"/>
    </xf>
    <xf numFmtId="174" fontId="30" fillId="0" borderId="70" xfId="94" applyNumberFormat="1" applyFont="1" applyFill="1" applyBorder="1" applyAlignment="1" applyProtection="1">
      <alignment wrapText="1"/>
      <protection hidden="1"/>
    </xf>
    <xf numFmtId="177" fontId="30" fillId="0" borderId="64" xfId="94" applyNumberFormat="1" applyFont="1" applyFill="1" applyBorder="1" applyAlignment="1" applyProtection="1">
      <protection hidden="1"/>
    </xf>
    <xf numFmtId="177" fontId="30" fillId="0" borderId="71" xfId="94" applyNumberFormat="1" applyFont="1" applyFill="1" applyBorder="1" applyAlignment="1" applyProtection="1">
      <protection hidden="1"/>
    </xf>
    <xf numFmtId="181" fontId="30" fillId="0" borderId="73" xfId="94" applyNumberFormat="1" applyFont="1" applyFill="1" applyBorder="1" applyAlignment="1" applyProtection="1">
      <protection hidden="1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4" fillId="0" borderId="0" xfId="93" applyNumberFormat="1" applyFont="1" applyFill="1" applyAlignment="1" applyProtection="1">
      <alignment horizontal="center" vertical="top"/>
      <protection hidden="1"/>
    </xf>
    <xf numFmtId="174" fontId="30" fillId="0" borderId="66" xfId="94" applyNumberFormat="1" applyFont="1" applyFill="1" applyBorder="1" applyAlignment="1" applyProtection="1">
      <alignment wrapText="1"/>
      <protection hidden="1"/>
    </xf>
    <xf numFmtId="174" fontId="30" fillId="0" borderId="67" xfId="94" applyNumberFormat="1" applyFont="1" applyFill="1" applyBorder="1" applyAlignment="1" applyProtection="1">
      <alignment wrapText="1"/>
      <protection hidden="1"/>
    </xf>
    <xf numFmtId="177" fontId="30" fillId="0" borderId="1" xfId="94" applyNumberFormat="1" applyFont="1" applyFill="1" applyBorder="1" applyAlignment="1" applyProtection="1">
      <protection hidden="1"/>
    </xf>
    <xf numFmtId="177" fontId="30" fillId="0" borderId="31" xfId="94" applyNumberFormat="1" applyFont="1" applyFill="1" applyBorder="1" applyAlignment="1" applyProtection="1">
      <protection hidden="1"/>
    </xf>
    <xf numFmtId="181" fontId="30" fillId="0" borderId="69" xfId="94" applyNumberFormat="1" applyFont="1" applyFill="1" applyBorder="1" applyAlignment="1" applyProtection="1">
      <protection hidden="1"/>
    </xf>
    <xf numFmtId="174" fontId="73" fillId="0" borderId="66" xfId="94" applyNumberFormat="1" applyFont="1" applyFill="1" applyBorder="1" applyAlignment="1" applyProtection="1">
      <alignment wrapText="1"/>
      <protection hidden="1"/>
    </xf>
    <xf numFmtId="174" fontId="73" fillId="0" borderId="67" xfId="94" applyNumberFormat="1" applyFont="1" applyFill="1" applyBorder="1" applyAlignment="1" applyProtection="1">
      <alignment wrapText="1"/>
      <protection hidden="1"/>
    </xf>
    <xf numFmtId="177" fontId="73" fillId="0" borderId="1" xfId="94" applyNumberFormat="1" applyFont="1" applyFill="1" applyBorder="1" applyAlignment="1" applyProtection="1">
      <protection hidden="1"/>
    </xf>
    <xf numFmtId="177" fontId="73" fillId="0" borderId="31" xfId="94" applyNumberFormat="1" applyFont="1" applyFill="1" applyBorder="1" applyAlignment="1" applyProtection="1">
      <protection hidden="1"/>
    </xf>
    <xf numFmtId="181" fontId="73" fillId="0" borderId="69" xfId="94" applyNumberFormat="1" applyFont="1" applyFill="1" applyBorder="1" applyAlignment="1" applyProtection="1">
      <protection hidden="1"/>
    </xf>
    <xf numFmtId="174" fontId="34" fillId="0" borderId="66" xfId="94" applyNumberFormat="1" applyFont="1" applyFill="1" applyBorder="1" applyAlignment="1" applyProtection="1">
      <alignment wrapText="1"/>
      <protection hidden="1"/>
    </xf>
    <xf numFmtId="174" fontId="34" fillId="0" borderId="67" xfId="94" applyNumberFormat="1" applyFont="1" applyFill="1" applyBorder="1" applyAlignment="1" applyProtection="1">
      <alignment wrapText="1"/>
      <protection hidden="1"/>
    </xf>
    <xf numFmtId="177" fontId="34" fillId="0" borderId="1" xfId="94" applyNumberFormat="1" applyFont="1" applyFill="1" applyBorder="1" applyAlignment="1" applyProtection="1">
      <protection hidden="1"/>
    </xf>
    <xf numFmtId="177" fontId="34" fillId="0" borderId="31" xfId="94" applyNumberFormat="1" applyFont="1" applyFill="1" applyBorder="1" applyAlignment="1" applyProtection="1">
      <protection hidden="1"/>
    </xf>
    <xf numFmtId="181" fontId="34" fillId="0" borderId="69" xfId="94" applyNumberFormat="1" applyFont="1" applyFill="1" applyBorder="1" applyAlignment="1" applyProtection="1"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4" fillId="0" borderId="0" xfId="93" applyNumberFormat="1" applyFont="1" applyFill="1" applyAlignment="1" applyProtection="1">
      <alignment horizontal="center" vertical="top" wrapText="1"/>
      <protection hidden="1"/>
    </xf>
    <xf numFmtId="174" fontId="34" fillId="0" borderId="66" xfId="50" applyNumberFormat="1" applyFont="1" applyFill="1" applyBorder="1" applyAlignment="1" applyProtection="1">
      <alignment wrapText="1"/>
      <protection hidden="1"/>
    </xf>
    <xf numFmtId="174" fontId="34" fillId="0" borderId="67" xfId="50" applyNumberFormat="1" applyFont="1" applyFill="1" applyBorder="1" applyAlignment="1" applyProtection="1">
      <alignment wrapText="1"/>
      <protection hidden="1"/>
    </xf>
    <xf numFmtId="177" fontId="34" fillId="0" borderId="1" xfId="50" applyNumberFormat="1" applyFont="1" applyFill="1" applyBorder="1" applyAlignment="1" applyProtection="1">
      <protection hidden="1"/>
    </xf>
    <xf numFmtId="177" fontId="34" fillId="0" borderId="31" xfId="50" applyNumberFormat="1" applyFont="1" applyFill="1" applyBorder="1" applyAlignment="1" applyProtection="1">
      <protection hidden="1"/>
    </xf>
    <xf numFmtId="182" fontId="34" fillId="0" borderId="69" xfId="50" applyNumberFormat="1" applyFont="1" applyFill="1" applyBorder="1" applyAlignment="1" applyProtection="1">
      <protection hidden="1"/>
    </xf>
    <xf numFmtId="174" fontId="73" fillId="0" borderId="66" xfId="50" applyNumberFormat="1" applyFont="1" applyFill="1" applyBorder="1" applyAlignment="1" applyProtection="1">
      <alignment wrapText="1"/>
      <protection hidden="1"/>
    </xf>
    <xf numFmtId="174" fontId="73" fillId="0" borderId="67" xfId="50" applyNumberFormat="1" applyFont="1" applyFill="1" applyBorder="1" applyAlignment="1" applyProtection="1">
      <alignment wrapText="1"/>
      <protection hidden="1"/>
    </xf>
    <xf numFmtId="177" fontId="73" fillId="0" borderId="1" xfId="50" applyNumberFormat="1" applyFont="1" applyFill="1" applyBorder="1" applyAlignment="1" applyProtection="1">
      <protection hidden="1"/>
    </xf>
    <xf numFmtId="177" fontId="73" fillId="0" borderId="31" xfId="50" applyNumberFormat="1" applyFont="1" applyFill="1" applyBorder="1" applyAlignment="1" applyProtection="1">
      <protection hidden="1"/>
    </xf>
    <xf numFmtId="182" fontId="73" fillId="0" borderId="69" xfId="50" applyNumberFormat="1" applyFont="1" applyFill="1" applyBorder="1" applyAlignment="1" applyProtection="1">
      <protection hidden="1"/>
    </xf>
    <xf numFmtId="174" fontId="30" fillId="0" borderId="66" xfId="50" applyNumberFormat="1" applyFont="1" applyFill="1" applyBorder="1" applyAlignment="1" applyProtection="1">
      <alignment wrapText="1"/>
      <protection hidden="1"/>
    </xf>
    <xf numFmtId="174" fontId="30" fillId="0" borderId="67" xfId="50" applyNumberFormat="1" applyFont="1" applyFill="1" applyBorder="1" applyAlignment="1" applyProtection="1">
      <alignment wrapText="1"/>
      <protection hidden="1"/>
    </xf>
    <xf numFmtId="177" fontId="30" fillId="0" borderId="1" xfId="50" applyNumberFormat="1" applyFont="1" applyFill="1" applyBorder="1" applyAlignment="1" applyProtection="1">
      <protection hidden="1"/>
    </xf>
    <xf numFmtId="177" fontId="30" fillId="0" borderId="31" xfId="50" applyNumberFormat="1" applyFont="1" applyFill="1" applyBorder="1" applyAlignment="1" applyProtection="1">
      <protection hidden="1"/>
    </xf>
    <xf numFmtId="182" fontId="30" fillId="0" borderId="69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0" fontId="34" fillId="0" borderId="0" xfId="50" applyNumberFormat="1" applyFont="1" applyFill="1" applyAlignment="1" applyProtection="1">
      <alignment horizontal="center" vertical="top" wrapText="1"/>
      <protection hidden="1"/>
    </xf>
    <xf numFmtId="0" fontId="34" fillId="0" borderId="0" xfId="50" applyNumberFormat="1" applyFont="1" applyFill="1" applyAlignment="1" applyProtection="1">
      <alignment horizontal="center" vertical="top"/>
      <protection hidden="1"/>
    </xf>
    <xf numFmtId="174" fontId="30" fillId="0" borderId="62" xfId="50" applyNumberFormat="1" applyFont="1" applyFill="1" applyBorder="1" applyAlignment="1" applyProtection="1">
      <alignment wrapText="1"/>
      <protection hidden="1"/>
    </xf>
    <xf numFmtId="174" fontId="30" fillId="0" borderId="70" xfId="50" applyNumberFormat="1" applyFont="1" applyFill="1" applyBorder="1" applyAlignment="1" applyProtection="1">
      <alignment wrapText="1"/>
      <protection hidden="1"/>
    </xf>
    <xf numFmtId="177" fontId="30" fillId="0" borderId="64" xfId="50" applyNumberFormat="1" applyFont="1" applyFill="1" applyBorder="1" applyAlignment="1" applyProtection="1">
      <protection hidden="1"/>
    </xf>
    <xf numFmtId="177" fontId="30" fillId="0" borderId="71" xfId="50" applyNumberFormat="1" applyFont="1" applyFill="1" applyBorder="1" applyAlignment="1" applyProtection="1">
      <protection hidden="1"/>
    </xf>
    <xf numFmtId="182" fontId="30" fillId="0" borderId="73" xfId="50" applyNumberFormat="1" applyFont="1" applyFill="1" applyBorder="1" applyAlignment="1" applyProtection="1">
      <protection hidden="1"/>
    </xf>
    <xf numFmtId="176" fontId="30" fillId="0" borderId="66" xfId="50" applyNumberFormat="1" applyFont="1" applyFill="1" applyBorder="1" applyAlignment="1" applyProtection="1">
      <alignment wrapText="1"/>
      <protection hidden="1"/>
    </xf>
    <xf numFmtId="176" fontId="30" fillId="0" borderId="67" xfId="50" applyNumberFormat="1" applyFont="1" applyFill="1" applyBorder="1" applyAlignment="1" applyProtection="1">
      <alignment wrapText="1"/>
      <protection hidden="1"/>
    </xf>
    <xf numFmtId="181" fontId="30" fillId="0" borderId="69" xfId="50" applyNumberFormat="1" applyFont="1" applyFill="1" applyBorder="1" applyAlignment="1" applyProtection="1">
      <protection hidden="1"/>
    </xf>
    <xf numFmtId="176" fontId="30" fillId="0" borderId="62" xfId="50" applyNumberFormat="1" applyFont="1" applyFill="1" applyBorder="1" applyAlignment="1" applyProtection="1">
      <alignment wrapText="1"/>
      <protection hidden="1"/>
    </xf>
    <xf numFmtId="176" fontId="30" fillId="0" borderId="70" xfId="50" applyNumberFormat="1" applyFont="1" applyFill="1" applyBorder="1" applyAlignment="1" applyProtection="1">
      <alignment wrapText="1"/>
      <protection hidden="1"/>
    </xf>
    <xf numFmtId="181" fontId="30" fillId="0" borderId="73" xfId="50" applyNumberFormat="1" applyFont="1" applyFill="1" applyBorder="1" applyAlignment="1" applyProtection="1">
      <protection hidden="1"/>
    </xf>
    <xf numFmtId="0" fontId="30" fillId="0" borderId="52" xfId="50" applyNumberFormat="1" applyFont="1" applyFill="1" applyBorder="1" applyAlignment="1" applyProtection="1">
      <alignment horizontal="center" vertical="top"/>
      <protection hidden="1"/>
    </xf>
    <xf numFmtId="0" fontId="30" fillId="0" borderId="27" xfId="50" applyNumberFormat="1" applyFont="1" applyFill="1" applyBorder="1" applyAlignment="1" applyProtection="1">
      <alignment horizontal="center" vertical="top"/>
      <protection hidden="1"/>
    </xf>
    <xf numFmtId="0" fontId="30" fillId="0" borderId="54" xfId="50" applyNumberFormat="1" applyFont="1" applyFill="1" applyBorder="1" applyAlignment="1" applyProtection="1">
      <alignment horizontal="center" vertical="top"/>
      <protection hidden="1"/>
    </xf>
    <xf numFmtId="0" fontId="30" fillId="0" borderId="51" xfId="50" applyNumberFormat="1" applyFont="1" applyFill="1" applyBorder="1" applyAlignment="1" applyProtection="1">
      <alignment horizontal="center" vertical="center"/>
      <protection hidden="1"/>
    </xf>
    <xf numFmtId="175" fontId="30" fillId="0" borderId="62" xfId="50" applyNumberFormat="1" applyFont="1" applyFill="1" applyBorder="1" applyAlignment="1" applyProtection="1">
      <alignment wrapText="1"/>
      <protection hidden="1"/>
    </xf>
    <xf numFmtId="175" fontId="30" fillId="0" borderId="70" xfId="50" applyNumberFormat="1" applyFont="1" applyFill="1" applyBorder="1" applyAlignment="1" applyProtection="1">
      <alignment wrapText="1"/>
      <protection hidden="1"/>
    </xf>
    <xf numFmtId="175" fontId="30" fillId="0" borderId="66" xfId="50" applyNumberFormat="1" applyFont="1" applyFill="1" applyBorder="1" applyAlignment="1" applyProtection="1">
      <alignment wrapText="1"/>
      <protection hidden="1"/>
    </xf>
    <xf numFmtId="175" fontId="30" fillId="0" borderId="67" xfId="50" applyNumberFormat="1" applyFont="1" applyFill="1" applyBorder="1" applyAlignment="1" applyProtection="1">
      <alignment wrapText="1"/>
      <protection hidden="1"/>
    </xf>
    <xf numFmtId="0" fontId="30" fillId="0" borderId="0" xfId="82" applyFont="1" applyFill="1" applyAlignment="1">
      <alignment horizontal="right"/>
    </xf>
    <xf numFmtId="0" fontId="6" fillId="0" borderId="0" xfId="81" applyFont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71" fontId="4" fillId="0" borderId="1" xfId="91" applyNumberFormat="1" applyFont="1" applyBorder="1" applyAlignment="1">
      <alignment horizontal="center" vertical="center" wrapText="1"/>
    </xf>
    <xf numFmtId="171" fontId="6" fillId="0" borderId="0" xfId="91" applyNumberFormat="1" applyFont="1" applyAlignment="1">
      <alignment horizontal="center" vertical="top" wrapText="1"/>
    </xf>
    <xf numFmtId="0" fontId="63" fillId="0" borderId="23" xfId="0" applyFont="1" applyBorder="1" applyAlignment="1">
      <alignment horizontal="center" wrapText="1"/>
    </xf>
    <xf numFmtId="0" fontId="63" fillId="0" borderId="24" xfId="0" applyFont="1" applyBorder="1" applyAlignment="1">
      <alignment horizontal="center" wrapText="1"/>
    </xf>
    <xf numFmtId="0" fontId="63" fillId="0" borderId="22" xfId="0" applyFont="1" applyBorder="1" applyAlignment="1">
      <alignment horizontal="center" wrapText="1"/>
    </xf>
    <xf numFmtId="0" fontId="63" fillId="0" borderId="25" xfId="0" applyFont="1" applyBorder="1" applyAlignment="1">
      <alignment horizontal="center" wrapText="1"/>
    </xf>
    <xf numFmtId="0" fontId="41" fillId="0" borderId="38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63" fillId="0" borderId="30" xfId="0" applyFont="1" applyBorder="1" applyAlignment="1">
      <alignment horizontal="center" wrapText="1"/>
    </xf>
    <xf numFmtId="171" fontId="0" fillId="0" borderId="13" xfId="0" applyNumberFormat="1" applyFont="1" applyBorder="1" applyAlignment="1">
      <alignment horizontal="center" vertical="center"/>
    </xf>
    <xf numFmtId="171" fontId="0" fillId="0" borderId="15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166" fontId="4" fillId="0" borderId="33" xfId="0" applyNumberFormat="1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 wrapText="1"/>
    </xf>
    <xf numFmtId="166" fontId="4" fillId="0" borderId="35" xfId="0" applyNumberFormat="1" applyFont="1" applyFill="1" applyBorder="1" applyAlignment="1">
      <alignment horizontal="center" wrapText="1"/>
    </xf>
    <xf numFmtId="171" fontId="30" fillId="30" borderId="22" xfId="0" applyNumberFormat="1" applyFont="1" applyFill="1" applyBorder="1" applyAlignment="1">
      <alignment horizontal="center" vertical="center" wrapText="1"/>
    </xf>
    <xf numFmtId="171" fontId="30" fillId="30" borderId="25" xfId="0" applyNumberFormat="1" applyFont="1" applyFill="1" applyBorder="1" applyAlignment="1">
      <alignment horizontal="center" vertical="center" wrapText="1"/>
    </xf>
    <xf numFmtId="171" fontId="30" fillId="30" borderId="47" xfId="0" applyNumberFormat="1" applyFont="1" applyFill="1" applyBorder="1" applyAlignment="1">
      <alignment horizontal="center" vertical="center"/>
    </xf>
    <xf numFmtId="171" fontId="30" fillId="30" borderId="48" xfId="0" applyNumberFormat="1" applyFont="1" applyFill="1" applyBorder="1" applyAlignment="1">
      <alignment horizontal="center" vertical="center"/>
    </xf>
    <xf numFmtId="171" fontId="30" fillId="30" borderId="13" xfId="0" applyNumberFormat="1" applyFont="1" applyFill="1" applyBorder="1" applyAlignment="1">
      <alignment horizontal="center" vertical="center"/>
    </xf>
    <xf numFmtId="171" fontId="30" fillId="30" borderId="15" xfId="0" applyNumberFormat="1" applyFont="1" applyFill="1" applyBorder="1" applyAlignment="1">
      <alignment horizontal="center" vertical="center"/>
    </xf>
    <xf numFmtId="171" fontId="30" fillId="30" borderId="13" xfId="0" applyNumberFormat="1" applyFont="1" applyFill="1" applyBorder="1" applyAlignment="1">
      <alignment horizontal="center" vertical="center" wrapText="1"/>
    </xf>
    <xf numFmtId="171" fontId="30" fillId="30" borderId="15" xfId="0" applyNumberFormat="1" applyFont="1" applyFill="1" applyBorder="1" applyAlignment="1">
      <alignment horizontal="center" vertical="center" wrapText="1"/>
    </xf>
    <xf numFmtId="171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71" fontId="30" fillId="30" borderId="1" xfId="0" applyNumberFormat="1" applyFont="1" applyFill="1" applyBorder="1" applyAlignment="1">
      <alignment horizontal="center" vertical="center" wrapText="1"/>
    </xf>
    <xf numFmtId="171" fontId="30" fillId="30" borderId="1" xfId="0" applyNumberFormat="1" applyFont="1" applyFill="1" applyBorder="1" applyAlignment="1">
      <alignment horizontal="center" vertical="center"/>
    </xf>
    <xf numFmtId="1" fontId="30" fillId="30" borderId="1" xfId="0" applyNumberFormat="1" applyFont="1" applyFill="1" applyBorder="1" applyAlignment="1">
      <alignment horizontal="center" vertical="center"/>
    </xf>
    <xf numFmtId="0" fontId="66" fillId="0" borderId="22" xfId="0" applyFont="1" applyBorder="1" applyAlignment="1">
      <alignment horizontal="center" vertical="top" wrapText="1"/>
    </xf>
    <xf numFmtId="0" fontId="66" fillId="0" borderId="25" xfId="0" applyFont="1" applyBorder="1" applyAlignment="1">
      <alignment horizontal="center" vertical="top" wrapText="1"/>
    </xf>
    <xf numFmtId="0" fontId="66" fillId="0" borderId="23" xfId="0" applyFont="1" applyBorder="1" applyAlignment="1">
      <alignment horizontal="center" vertical="top" wrapText="1"/>
    </xf>
    <xf numFmtId="0" fontId="66" fillId="0" borderId="24" xfId="0" applyFont="1" applyBorder="1" applyAlignment="1">
      <alignment horizontal="center" vertical="top" wrapText="1"/>
    </xf>
    <xf numFmtId="0" fontId="67" fillId="0" borderId="22" xfId="0" applyFont="1" applyBorder="1" applyAlignment="1">
      <alignment vertical="top" wrapText="1"/>
    </xf>
    <xf numFmtId="0" fontId="67" fillId="0" borderId="30" xfId="0" applyFont="1" applyBorder="1" applyAlignment="1">
      <alignment vertical="top" wrapText="1"/>
    </xf>
    <xf numFmtId="0" fontId="67" fillId="0" borderId="25" xfId="0" applyFont="1" applyBorder="1" applyAlignment="1">
      <alignment vertical="top" wrapText="1"/>
    </xf>
    <xf numFmtId="49" fontId="67" fillId="0" borderId="22" xfId="0" applyNumberFormat="1" applyFont="1" applyBorder="1" applyAlignment="1">
      <alignment horizontal="center" vertical="top" wrapText="1"/>
    </xf>
    <xf numFmtId="49" fontId="67" fillId="0" borderId="30" xfId="0" applyNumberFormat="1" applyFont="1" applyBorder="1" applyAlignment="1">
      <alignment horizontal="center" vertical="top" wrapText="1"/>
    </xf>
    <xf numFmtId="49" fontId="67" fillId="0" borderId="25" xfId="0" applyNumberFormat="1" applyFont="1" applyBorder="1" applyAlignment="1">
      <alignment horizontal="center" vertical="top" wrapText="1"/>
    </xf>
    <xf numFmtId="49" fontId="66" fillId="0" borderId="22" xfId="0" applyNumberFormat="1" applyFont="1" applyBorder="1" applyAlignment="1">
      <alignment horizontal="center" vertical="top" wrapText="1"/>
    </xf>
    <xf numFmtId="49" fontId="66" fillId="0" borderId="25" xfId="0" applyNumberFormat="1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69" fillId="30" borderId="46" xfId="0" applyFont="1" applyFill="1" applyBorder="1" applyAlignment="1">
      <alignment horizontal="center" wrapText="1" readingOrder="1"/>
    </xf>
    <xf numFmtId="0" fontId="69" fillId="30" borderId="34" xfId="0" applyFont="1" applyFill="1" applyBorder="1" applyAlignment="1">
      <alignment horizontal="center" wrapText="1" readingOrder="1"/>
    </xf>
    <xf numFmtId="171" fontId="30" fillId="30" borderId="41" xfId="0" applyNumberFormat="1" applyFont="1" applyFill="1" applyBorder="1" applyAlignment="1">
      <alignment horizontal="center" vertical="center"/>
    </xf>
    <xf numFmtId="171" fontId="30" fillId="30" borderId="42" xfId="0" applyNumberFormat="1" applyFont="1" applyFill="1" applyBorder="1" applyAlignment="1">
      <alignment horizontal="center" vertical="center"/>
    </xf>
  </cellXfs>
  <cellStyles count="9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3"/>
    <cellStyle name="Обычный 2 5" xfId="94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_Взаимные Москв 9мес2006" xfId="87"/>
    <cellStyle name="Обычный_Измененные приложения 2006 года к 3 чт." xfId="88"/>
    <cellStyle name="Обычный_Лист1" xfId="91"/>
    <cellStyle name="Обычный_прил.финпом" xfId="81"/>
    <cellStyle name="Обычный_республиканский  2005 г" xfId="80"/>
    <cellStyle name="Обычный_республиканский  2005 г 2" xfId="9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9"/>
    <cellStyle name="Финансовый 5" xfId="75"/>
    <cellStyle name="Финансовый 5 2" xfId="90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54;&#1058;&#1063;&#1045;&#1058;%20&#1086;&#1073;%20&#1080;&#1089;&#1087;&#1086;&#1083;&#1085;&#1077;&#1085;&#1080;&#1080;/9%20&#1084;&#1077;&#1089;/9%20&#1084;&#1077;&#1089;&#1103;&#1094;&#1077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7/&#1054;&#1090;&#1095;&#1077;&#1090;%20&#1086;&#1073;%20&#1048;&#1057;&#1055;&#1054;&#1051;&#1053;&#1045;&#1053;&#1048;&#1048;/&#1075;&#1086;&#1076;&#1086;&#1074;&#1086;&#1081;/&#1075;&#1086;&#1076;&#1086;&#1074;&#1086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&#1075;&#1086;&#1076;&#1086;&#1074;&#1086;&#1081;/&#1075;&#1086;&#1076;&#1086;&#107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3)"/>
      <sheetName val="9"/>
      <sheetName val="11"/>
      <sheetName val="13"/>
      <sheetName val="15"/>
      <sheetName val="16+"/>
      <sheetName val="17+"/>
      <sheetName val="18+"/>
      <sheetName val="19+"/>
      <sheetName val="17+ (2)"/>
      <sheetName val="5 (2)"/>
      <sheetName val="резервный"/>
      <sheetName val="Лист4"/>
    </sheetNames>
    <sheetDataSet>
      <sheetData sheetId="0"/>
      <sheetData sheetId="1">
        <row r="46">
          <cell r="C46">
            <v>156383.5</v>
          </cell>
        </row>
        <row r="49">
          <cell r="C49">
            <v>31990.228810000001</v>
          </cell>
        </row>
        <row r="70">
          <cell r="C70">
            <v>268653.7</v>
          </cell>
        </row>
        <row r="95">
          <cell r="C95">
            <v>1000</v>
          </cell>
        </row>
        <row r="97">
          <cell r="C97">
            <v>490738.42881000001</v>
          </cell>
        </row>
      </sheetData>
      <sheetData sheetId="2">
        <row r="301">
          <cell r="S301">
            <v>97530.06581</v>
          </cell>
        </row>
        <row r="314">
          <cell r="S314">
            <v>175820.68573</v>
          </cell>
        </row>
        <row r="339">
          <cell r="S339">
            <v>20805.769609999999</v>
          </cell>
        </row>
        <row r="355">
          <cell r="S355">
            <v>1439.05</v>
          </cell>
        </row>
        <row r="362">
          <cell r="S362">
            <v>18349.416700000002</v>
          </cell>
        </row>
      </sheetData>
      <sheetData sheetId="3"/>
      <sheetData sheetId="4">
        <row r="22">
          <cell r="M22">
            <v>49924.328310000004</v>
          </cell>
        </row>
        <row r="124">
          <cell r="M124">
            <v>223.8</v>
          </cell>
        </row>
        <row r="130">
          <cell r="M130">
            <v>8615.3706000000002</v>
          </cell>
        </row>
        <row r="158">
          <cell r="M158">
            <v>644.63127999999995</v>
          </cell>
        </row>
        <row r="172">
          <cell r="M172">
            <v>7451.3130099999998</v>
          </cell>
        </row>
        <row r="202">
          <cell r="M202">
            <v>233.8</v>
          </cell>
        </row>
        <row r="207">
          <cell r="M207">
            <v>317975.88882000005</v>
          </cell>
        </row>
        <row r="295">
          <cell r="M295">
            <v>49377.030030000002</v>
          </cell>
        </row>
        <row r="356">
          <cell r="M356">
            <v>1101.7</v>
          </cell>
        </row>
        <row r="362">
          <cell r="M362">
            <v>132.26999999999998</v>
          </cell>
        </row>
      </sheetData>
      <sheetData sheetId="5">
        <row r="17">
          <cell r="C17">
            <v>14834.3485</v>
          </cell>
        </row>
      </sheetData>
      <sheetData sheetId="6"/>
      <sheetData sheetId="7"/>
      <sheetData sheetId="8">
        <row r="17">
          <cell r="C17">
            <v>461.38</v>
          </cell>
        </row>
      </sheetData>
      <sheetData sheetId="9">
        <row r="16">
          <cell r="C16">
            <v>502.41809999999998</v>
          </cell>
        </row>
      </sheetData>
      <sheetData sheetId="10">
        <row r="17">
          <cell r="C17">
            <v>651.59757000000002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+"/>
      <sheetName val="23+"/>
      <sheetName val="14.. (3)"/>
      <sheetName val="резервный"/>
      <sheetName val="консолидированный"/>
      <sheetName val="основные параметры бюджета"/>
      <sheetName val="Лист1"/>
    </sheetNames>
    <sheetDataSet>
      <sheetData sheetId="0"/>
      <sheetData sheetId="1"/>
      <sheetData sheetId="2"/>
      <sheetData sheetId="3"/>
      <sheetData sheetId="4">
        <row r="20">
          <cell r="H20">
            <v>38143.07071</v>
          </cell>
        </row>
        <row r="109">
          <cell r="H109">
            <v>237.43520000000001</v>
          </cell>
        </row>
        <row r="132">
          <cell r="H132">
            <v>806.39553999999998</v>
          </cell>
        </row>
        <row r="145">
          <cell r="H145">
            <v>415.07871999999998</v>
          </cell>
        </row>
        <row r="166">
          <cell r="H166">
            <v>855.52</v>
          </cell>
        </row>
        <row r="196">
          <cell r="H196">
            <v>152.84700000000001</v>
          </cell>
        </row>
        <row r="202">
          <cell r="H202">
            <v>251410.62592000002</v>
          </cell>
        </row>
        <row r="311">
          <cell r="H311">
            <v>33371.627260000001</v>
          </cell>
        </row>
        <row r="377">
          <cell r="H377">
            <v>508.82606999999996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 (3)"/>
      <sheetName val="19+"/>
      <sheetName val="21."/>
      <sheetName val="23"/>
      <sheetName val="17+ (2)"/>
      <sheetName val="21. (2)"/>
      <sheetName val="21. (3)"/>
      <sheetName val="резервный"/>
      <sheetName val="Лист4"/>
    </sheetNames>
    <sheetDataSet>
      <sheetData sheetId="0"/>
      <sheetData sheetId="1"/>
      <sheetData sheetId="2">
        <row r="311">
          <cell r="H311">
            <v>96135.712610000002</v>
          </cell>
        </row>
        <row r="329">
          <cell r="H329">
            <v>170643.55988000002</v>
          </cell>
        </row>
        <row r="360">
          <cell r="H360">
            <v>18523.135130000002</v>
          </cell>
        </row>
        <row r="367">
          <cell r="G367">
            <v>14.25</v>
          </cell>
        </row>
        <row r="370">
          <cell r="G370">
            <v>1901.6</v>
          </cell>
        </row>
        <row r="381">
          <cell r="H381">
            <v>17254.366040000001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12"/>
  <sheetViews>
    <sheetView view="pageBreakPreview" workbookViewId="0">
      <selection activeCell="A28" sqref="A28"/>
    </sheetView>
  </sheetViews>
  <sheetFormatPr defaultRowHeight="12.75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>
      <c r="C1" s="151" t="s">
        <v>184</v>
      </c>
    </row>
    <row r="2" spans="1:14" ht="15.75">
      <c r="C2" s="2" t="s">
        <v>145</v>
      </c>
    </row>
    <row r="3" spans="1:14" ht="15.75">
      <c r="C3" s="2" t="s">
        <v>189</v>
      </c>
    </row>
    <row r="4" spans="1:14" ht="15.75">
      <c r="C4" s="2" t="s">
        <v>190</v>
      </c>
    </row>
    <row r="5" spans="1:14" ht="15.75">
      <c r="C5" s="2" t="s">
        <v>830</v>
      </c>
    </row>
    <row r="7" spans="1:14" ht="33" customHeight="1">
      <c r="A7" s="671" t="s">
        <v>831</v>
      </c>
      <c r="B7" s="671"/>
      <c r="C7" s="671"/>
    </row>
    <row r="8" spans="1:14" ht="15.75">
      <c r="A8" s="3"/>
      <c r="B8" s="3"/>
      <c r="C8" s="3"/>
    </row>
    <row r="9" spans="1:14" ht="15">
      <c r="C9" s="4" t="s">
        <v>132</v>
      </c>
    </row>
    <row r="10" spans="1:14" ht="14.25">
      <c r="A10" s="5" t="s">
        <v>133</v>
      </c>
      <c r="B10" s="5" t="s">
        <v>0</v>
      </c>
      <c r="C10" s="5" t="s">
        <v>185</v>
      </c>
    </row>
    <row r="11" spans="1:14" ht="31.5">
      <c r="A11" s="6" t="s">
        <v>134</v>
      </c>
      <c r="B11" s="7" t="s">
        <v>135</v>
      </c>
      <c r="C11" s="8">
        <f>C12+C13</f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>
      <c r="A12" s="10" t="s">
        <v>136</v>
      </c>
      <c r="B12" s="11" t="s">
        <v>137</v>
      </c>
      <c r="C12" s="12"/>
      <c r="D12" s="13"/>
      <c r="E12" s="13"/>
      <c r="G12" s="9"/>
      <c r="H12" s="9"/>
      <c r="I12" s="9"/>
      <c r="J12" s="9"/>
      <c r="K12" s="9"/>
      <c r="L12" s="9"/>
      <c r="M12" s="9"/>
      <c r="N12" s="9"/>
    </row>
    <row r="13" spans="1:14" ht="31.5">
      <c r="A13" s="10" t="s">
        <v>191</v>
      </c>
      <c r="B13" s="11" t="s">
        <v>192</v>
      </c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>
      <c r="A14" s="6" t="s">
        <v>138</v>
      </c>
      <c r="B14" s="7" t="s">
        <v>139</v>
      </c>
      <c r="C14" s="14">
        <f>C16+C17+C18+C15</f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47.25">
      <c r="A15" s="10" t="s">
        <v>193</v>
      </c>
      <c r="B15" s="11" t="s">
        <v>194</v>
      </c>
      <c r="C15" s="12"/>
      <c r="D15" s="47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63">
      <c r="A16" s="15" t="s">
        <v>193</v>
      </c>
      <c r="B16" s="11" t="s">
        <v>195</v>
      </c>
      <c r="C16" s="12"/>
      <c r="D16" s="16"/>
      <c r="E16" s="17"/>
      <c r="F16" s="9"/>
      <c r="G16" s="9"/>
      <c r="H16" s="9"/>
      <c r="I16" s="9"/>
      <c r="J16" s="9"/>
      <c r="K16" s="9"/>
      <c r="L16" s="9"/>
      <c r="M16" s="9"/>
      <c r="N16" s="9"/>
    </row>
    <row r="17" spans="1:14" ht="47.25">
      <c r="A17" s="10" t="s">
        <v>196</v>
      </c>
      <c r="B17" s="11" t="s">
        <v>140</v>
      </c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3">
      <c r="A18" s="15" t="s">
        <v>196</v>
      </c>
      <c r="B18" s="11" t="s">
        <v>197</v>
      </c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20" customFormat="1" ht="31.5">
      <c r="A19" s="18" t="s">
        <v>141</v>
      </c>
      <c r="B19" s="19" t="s">
        <v>142</v>
      </c>
      <c r="C19" s="14">
        <f>C20</f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>
      <c r="A20" s="15" t="s">
        <v>198</v>
      </c>
      <c r="B20" s="21" t="s">
        <v>199</v>
      </c>
      <c r="C20" s="2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>
      <c r="A21" s="18" t="s">
        <v>143</v>
      </c>
      <c r="B21" s="23" t="s">
        <v>186</v>
      </c>
      <c r="C21" s="14">
        <f>C22+C23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20" customFormat="1" ht="63">
      <c r="A22" s="10" t="s">
        <v>200</v>
      </c>
      <c r="B22" s="24" t="s">
        <v>201</v>
      </c>
      <c r="C22" s="22"/>
      <c r="D22" s="13"/>
      <c r="E22" s="16"/>
      <c r="F22" s="16"/>
      <c r="H22" s="9"/>
      <c r="I22" s="9"/>
      <c r="J22" s="9"/>
      <c r="K22" s="9"/>
      <c r="L22" s="9"/>
      <c r="M22" s="9"/>
      <c r="N22" s="9"/>
    </row>
    <row r="23" spans="1:14" ht="47.25">
      <c r="A23" s="10" t="s">
        <v>202</v>
      </c>
      <c r="B23" s="24" t="s">
        <v>203</v>
      </c>
      <c r="C23" s="1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>
      <c r="A24" s="25"/>
      <c r="B24" s="26"/>
      <c r="C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>
      <c r="A25" s="28"/>
      <c r="B25" s="29" t="s">
        <v>144</v>
      </c>
      <c r="C25" s="30">
        <f>C14+C21+C11+C19</f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31"/>
      <c r="B26" s="32"/>
      <c r="C26" s="9"/>
      <c r="D26" s="17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>
      <c r="A27" s="48" t="s">
        <v>204</v>
      </c>
      <c r="B27" s="4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>
      <c r="A28" s="48" t="s">
        <v>205</v>
      </c>
      <c r="B28" s="4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33"/>
      <c r="B29" s="3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33"/>
      <c r="B30" s="3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33"/>
      <c r="B31" s="3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33"/>
      <c r="B32" s="3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33"/>
      <c r="B33" s="35"/>
      <c r="C33" s="36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3:1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3:1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3:1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3:1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3:1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3:1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3:1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3:1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3:1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3:1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3:1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3:1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3:1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3:1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3:1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3:1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3:1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3:1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3:1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3:1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3:1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3:1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3:1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3:1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3:1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3:1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3:1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3:1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3:1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3:1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3:1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3:1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3:1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3:1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3:1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3:1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3:1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3:1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3:1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3:1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3:1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3:1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3:1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3:1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3:1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3:1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3:1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3:1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3:1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3:1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3:1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3:1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3:1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3:1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3:1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3:1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3:1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3:1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3:1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3:1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3:1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3:1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</sheetData>
  <mergeCells count="1">
    <mergeCell ref="A7:C7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3"/>
  <sheetViews>
    <sheetView view="pageBreakPreview" workbookViewId="0">
      <selection activeCell="D12" sqref="D12"/>
    </sheetView>
  </sheetViews>
  <sheetFormatPr defaultRowHeight="12.75"/>
  <cols>
    <col min="1" max="1" width="24.42578125" style="1" customWidth="1"/>
    <col min="2" max="2" width="56" style="1" customWidth="1"/>
    <col min="3" max="4" width="13.42578125" style="1" customWidth="1"/>
    <col min="5" max="5" width="11.85546875" style="9" bestFit="1" customWidth="1"/>
    <col min="6" max="6" width="11.28515625" style="9" bestFit="1" customWidth="1"/>
    <col min="7" max="14" width="9.140625" style="9"/>
    <col min="15" max="256" width="9.140625" style="1"/>
    <col min="257" max="257" width="24.42578125" style="1" customWidth="1"/>
    <col min="258" max="258" width="56" style="1" customWidth="1"/>
    <col min="259" max="260" width="13.42578125" style="1" customWidth="1"/>
    <col min="261" max="261" width="11.85546875" style="1" bestFit="1" customWidth="1"/>
    <col min="262" max="262" width="11.28515625" style="1" bestFit="1" customWidth="1"/>
    <col min="263" max="512" width="9.140625" style="1"/>
    <col min="513" max="513" width="24.42578125" style="1" customWidth="1"/>
    <col min="514" max="514" width="56" style="1" customWidth="1"/>
    <col min="515" max="516" width="13.42578125" style="1" customWidth="1"/>
    <col min="517" max="517" width="11.85546875" style="1" bestFit="1" customWidth="1"/>
    <col min="518" max="518" width="11.28515625" style="1" bestFit="1" customWidth="1"/>
    <col min="519" max="768" width="9.140625" style="1"/>
    <col min="769" max="769" width="24.42578125" style="1" customWidth="1"/>
    <col min="770" max="770" width="56" style="1" customWidth="1"/>
    <col min="771" max="772" width="13.42578125" style="1" customWidth="1"/>
    <col min="773" max="773" width="11.85546875" style="1" bestFit="1" customWidth="1"/>
    <col min="774" max="774" width="11.28515625" style="1" bestFit="1" customWidth="1"/>
    <col min="775" max="1024" width="9.140625" style="1"/>
    <col min="1025" max="1025" width="24.42578125" style="1" customWidth="1"/>
    <col min="1026" max="1026" width="56" style="1" customWidth="1"/>
    <col min="1027" max="1028" width="13.42578125" style="1" customWidth="1"/>
    <col min="1029" max="1029" width="11.85546875" style="1" bestFit="1" customWidth="1"/>
    <col min="1030" max="1030" width="11.28515625" style="1" bestFit="1" customWidth="1"/>
    <col min="1031" max="1280" width="9.140625" style="1"/>
    <col min="1281" max="1281" width="24.42578125" style="1" customWidth="1"/>
    <col min="1282" max="1282" width="56" style="1" customWidth="1"/>
    <col min="1283" max="1284" width="13.42578125" style="1" customWidth="1"/>
    <col min="1285" max="1285" width="11.85546875" style="1" bestFit="1" customWidth="1"/>
    <col min="1286" max="1286" width="11.28515625" style="1" bestFit="1" customWidth="1"/>
    <col min="1287" max="1536" width="9.140625" style="1"/>
    <col min="1537" max="1537" width="24.42578125" style="1" customWidth="1"/>
    <col min="1538" max="1538" width="56" style="1" customWidth="1"/>
    <col min="1539" max="1540" width="13.42578125" style="1" customWidth="1"/>
    <col min="1541" max="1541" width="11.85546875" style="1" bestFit="1" customWidth="1"/>
    <col min="1542" max="1542" width="11.28515625" style="1" bestFit="1" customWidth="1"/>
    <col min="1543" max="1792" width="9.140625" style="1"/>
    <col min="1793" max="1793" width="24.42578125" style="1" customWidth="1"/>
    <col min="1794" max="1794" width="56" style="1" customWidth="1"/>
    <col min="1795" max="1796" width="13.42578125" style="1" customWidth="1"/>
    <col min="1797" max="1797" width="11.85546875" style="1" bestFit="1" customWidth="1"/>
    <col min="1798" max="1798" width="11.28515625" style="1" bestFit="1" customWidth="1"/>
    <col min="1799" max="2048" width="9.140625" style="1"/>
    <col min="2049" max="2049" width="24.42578125" style="1" customWidth="1"/>
    <col min="2050" max="2050" width="56" style="1" customWidth="1"/>
    <col min="2051" max="2052" width="13.42578125" style="1" customWidth="1"/>
    <col min="2053" max="2053" width="11.85546875" style="1" bestFit="1" customWidth="1"/>
    <col min="2054" max="2054" width="11.28515625" style="1" bestFit="1" customWidth="1"/>
    <col min="2055" max="2304" width="9.140625" style="1"/>
    <col min="2305" max="2305" width="24.42578125" style="1" customWidth="1"/>
    <col min="2306" max="2306" width="56" style="1" customWidth="1"/>
    <col min="2307" max="2308" width="13.42578125" style="1" customWidth="1"/>
    <col min="2309" max="2309" width="11.85546875" style="1" bestFit="1" customWidth="1"/>
    <col min="2310" max="2310" width="11.28515625" style="1" bestFit="1" customWidth="1"/>
    <col min="2311" max="2560" width="9.140625" style="1"/>
    <col min="2561" max="2561" width="24.42578125" style="1" customWidth="1"/>
    <col min="2562" max="2562" width="56" style="1" customWidth="1"/>
    <col min="2563" max="2564" width="13.42578125" style="1" customWidth="1"/>
    <col min="2565" max="2565" width="11.85546875" style="1" bestFit="1" customWidth="1"/>
    <col min="2566" max="2566" width="11.28515625" style="1" bestFit="1" customWidth="1"/>
    <col min="2567" max="2816" width="9.140625" style="1"/>
    <col min="2817" max="2817" width="24.42578125" style="1" customWidth="1"/>
    <col min="2818" max="2818" width="56" style="1" customWidth="1"/>
    <col min="2819" max="2820" width="13.42578125" style="1" customWidth="1"/>
    <col min="2821" max="2821" width="11.85546875" style="1" bestFit="1" customWidth="1"/>
    <col min="2822" max="2822" width="11.28515625" style="1" bestFit="1" customWidth="1"/>
    <col min="2823" max="3072" width="9.140625" style="1"/>
    <col min="3073" max="3073" width="24.42578125" style="1" customWidth="1"/>
    <col min="3074" max="3074" width="56" style="1" customWidth="1"/>
    <col min="3075" max="3076" width="13.42578125" style="1" customWidth="1"/>
    <col min="3077" max="3077" width="11.85546875" style="1" bestFit="1" customWidth="1"/>
    <col min="3078" max="3078" width="11.28515625" style="1" bestFit="1" customWidth="1"/>
    <col min="3079" max="3328" width="9.140625" style="1"/>
    <col min="3329" max="3329" width="24.42578125" style="1" customWidth="1"/>
    <col min="3330" max="3330" width="56" style="1" customWidth="1"/>
    <col min="3331" max="3332" width="13.42578125" style="1" customWidth="1"/>
    <col min="3333" max="3333" width="11.85546875" style="1" bestFit="1" customWidth="1"/>
    <col min="3334" max="3334" width="11.28515625" style="1" bestFit="1" customWidth="1"/>
    <col min="3335" max="3584" width="9.140625" style="1"/>
    <col min="3585" max="3585" width="24.42578125" style="1" customWidth="1"/>
    <col min="3586" max="3586" width="56" style="1" customWidth="1"/>
    <col min="3587" max="3588" width="13.42578125" style="1" customWidth="1"/>
    <col min="3589" max="3589" width="11.85546875" style="1" bestFit="1" customWidth="1"/>
    <col min="3590" max="3590" width="11.28515625" style="1" bestFit="1" customWidth="1"/>
    <col min="3591" max="3840" width="9.140625" style="1"/>
    <col min="3841" max="3841" width="24.42578125" style="1" customWidth="1"/>
    <col min="3842" max="3842" width="56" style="1" customWidth="1"/>
    <col min="3843" max="3844" width="13.42578125" style="1" customWidth="1"/>
    <col min="3845" max="3845" width="11.85546875" style="1" bestFit="1" customWidth="1"/>
    <col min="3846" max="3846" width="11.28515625" style="1" bestFit="1" customWidth="1"/>
    <col min="3847" max="4096" width="9.140625" style="1"/>
    <col min="4097" max="4097" width="24.42578125" style="1" customWidth="1"/>
    <col min="4098" max="4098" width="56" style="1" customWidth="1"/>
    <col min="4099" max="4100" width="13.42578125" style="1" customWidth="1"/>
    <col min="4101" max="4101" width="11.85546875" style="1" bestFit="1" customWidth="1"/>
    <col min="4102" max="4102" width="11.28515625" style="1" bestFit="1" customWidth="1"/>
    <col min="4103" max="4352" width="9.140625" style="1"/>
    <col min="4353" max="4353" width="24.42578125" style="1" customWidth="1"/>
    <col min="4354" max="4354" width="56" style="1" customWidth="1"/>
    <col min="4355" max="4356" width="13.42578125" style="1" customWidth="1"/>
    <col min="4357" max="4357" width="11.85546875" style="1" bestFit="1" customWidth="1"/>
    <col min="4358" max="4358" width="11.28515625" style="1" bestFit="1" customWidth="1"/>
    <col min="4359" max="4608" width="9.140625" style="1"/>
    <col min="4609" max="4609" width="24.42578125" style="1" customWidth="1"/>
    <col min="4610" max="4610" width="56" style="1" customWidth="1"/>
    <col min="4611" max="4612" width="13.42578125" style="1" customWidth="1"/>
    <col min="4613" max="4613" width="11.85546875" style="1" bestFit="1" customWidth="1"/>
    <col min="4614" max="4614" width="11.28515625" style="1" bestFit="1" customWidth="1"/>
    <col min="4615" max="4864" width="9.140625" style="1"/>
    <col min="4865" max="4865" width="24.42578125" style="1" customWidth="1"/>
    <col min="4866" max="4866" width="56" style="1" customWidth="1"/>
    <col min="4867" max="4868" width="13.42578125" style="1" customWidth="1"/>
    <col min="4869" max="4869" width="11.85546875" style="1" bestFit="1" customWidth="1"/>
    <col min="4870" max="4870" width="11.28515625" style="1" bestFit="1" customWidth="1"/>
    <col min="4871" max="5120" width="9.140625" style="1"/>
    <col min="5121" max="5121" width="24.42578125" style="1" customWidth="1"/>
    <col min="5122" max="5122" width="56" style="1" customWidth="1"/>
    <col min="5123" max="5124" width="13.42578125" style="1" customWidth="1"/>
    <col min="5125" max="5125" width="11.85546875" style="1" bestFit="1" customWidth="1"/>
    <col min="5126" max="5126" width="11.28515625" style="1" bestFit="1" customWidth="1"/>
    <col min="5127" max="5376" width="9.140625" style="1"/>
    <col min="5377" max="5377" width="24.42578125" style="1" customWidth="1"/>
    <col min="5378" max="5378" width="56" style="1" customWidth="1"/>
    <col min="5379" max="5380" width="13.42578125" style="1" customWidth="1"/>
    <col min="5381" max="5381" width="11.85546875" style="1" bestFit="1" customWidth="1"/>
    <col min="5382" max="5382" width="11.28515625" style="1" bestFit="1" customWidth="1"/>
    <col min="5383" max="5632" width="9.140625" style="1"/>
    <col min="5633" max="5633" width="24.42578125" style="1" customWidth="1"/>
    <col min="5634" max="5634" width="56" style="1" customWidth="1"/>
    <col min="5635" max="5636" width="13.42578125" style="1" customWidth="1"/>
    <col min="5637" max="5637" width="11.85546875" style="1" bestFit="1" customWidth="1"/>
    <col min="5638" max="5638" width="11.28515625" style="1" bestFit="1" customWidth="1"/>
    <col min="5639" max="5888" width="9.140625" style="1"/>
    <col min="5889" max="5889" width="24.42578125" style="1" customWidth="1"/>
    <col min="5890" max="5890" width="56" style="1" customWidth="1"/>
    <col min="5891" max="5892" width="13.42578125" style="1" customWidth="1"/>
    <col min="5893" max="5893" width="11.85546875" style="1" bestFit="1" customWidth="1"/>
    <col min="5894" max="5894" width="11.28515625" style="1" bestFit="1" customWidth="1"/>
    <col min="5895" max="6144" width="9.140625" style="1"/>
    <col min="6145" max="6145" width="24.42578125" style="1" customWidth="1"/>
    <col min="6146" max="6146" width="56" style="1" customWidth="1"/>
    <col min="6147" max="6148" width="13.42578125" style="1" customWidth="1"/>
    <col min="6149" max="6149" width="11.85546875" style="1" bestFit="1" customWidth="1"/>
    <col min="6150" max="6150" width="11.28515625" style="1" bestFit="1" customWidth="1"/>
    <col min="6151" max="6400" width="9.140625" style="1"/>
    <col min="6401" max="6401" width="24.42578125" style="1" customWidth="1"/>
    <col min="6402" max="6402" width="56" style="1" customWidth="1"/>
    <col min="6403" max="6404" width="13.42578125" style="1" customWidth="1"/>
    <col min="6405" max="6405" width="11.85546875" style="1" bestFit="1" customWidth="1"/>
    <col min="6406" max="6406" width="11.28515625" style="1" bestFit="1" customWidth="1"/>
    <col min="6407" max="6656" width="9.140625" style="1"/>
    <col min="6657" max="6657" width="24.42578125" style="1" customWidth="1"/>
    <col min="6658" max="6658" width="56" style="1" customWidth="1"/>
    <col min="6659" max="6660" width="13.42578125" style="1" customWidth="1"/>
    <col min="6661" max="6661" width="11.85546875" style="1" bestFit="1" customWidth="1"/>
    <col min="6662" max="6662" width="11.28515625" style="1" bestFit="1" customWidth="1"/>
    <col min="6663" max="6912" width="9.140625" style="1"/>
    <col min="6913" max="6913" width="24.42578125" style="1" customWidth="1"/>
    <col min="6914" max="6914" width="56" style="1" customWidth="1"/>
    <col min="6915" max="6916" width="13.42578125" style="1" customWidth="1"/>
    <col min="6917" max="6917" width="11.85546875" style="1" bestFit="1" customWidth="1"/>
    <col min="6918" max="6918" width="11.28515625" style="1" bestFit="1" customWidth="1"/>
    <col min="6919" max="7168" width="9.140625" style="1"/>
    <col min="7169" max="7169" width="24.42578125" style="1" customWidth="1"/>
    <col min="7170" max="7170" width="56" style="1" customWidth="1"/>
    <col min="7171" max="7172" width="13.42578125" style="1" customWidth="1"/>
    <col min="7173" max="7173" width="11.85546875" style="1" bestFit="1" customWidth="1"/>
    <col min="7174" max="7174" width="11.28515625" style="1" bestFit="1" customWidth="1"/>
    <col min="7175" max="7424" width="9.140625" style="1"/>
    <col min="7425" max="7425" width="24.42578125" style="1" customWidth="1"/>
    <col min="7426" max="7426" width="56" style="1" customWidth="1"/>
    <col min="7427" max="7428" width="13.42578125" style="1" customWidth="1"/>
    <col min="7429" max="7429" width="11.85546875" style="1" bestFit="1" customWidth="1"/>
    <col min="7430" max="7430" width="11.28515625" style="1" bestFit="1" customWidth="1"/>
    <col min="7431" max="7680" width="9.140625" style="1"/>
    <col min="7681" max="7681" width="24.42578125" style="1" customWidth="1"/>
    <col min="7682" max="7682" width="56" style="1" customWidth="1"/>
    <col min="7683" max="7684" width="13.42578125" style="1" customWidth="1"/>
    <col min="7685" max="7685" width="11.85546875" style="1" bestFit="1" customWidth="1"/>
    <col min="7686" max="7686" width="11.28515625" style="1" bestFit="1" customWidth="1"/>
    <col min="7687" max="7936" width="9.140625" style="1"/>
    <col min="7937" max="7937" width="24.42578125" style="1" customWidth="1"/>
    <col min="7938" max="7938" width="56" style="1" customWidth="1"/>
    <col min="7939" max="7940" width="13.42578125" style="1" customWidth="1"/>
    <col min="7941" max="7941" width="11.85546875" style="1" bestFit="1" customWidth="1"/>
    <col min="7942" max="7942" width="11.28515625" style="1" bestFit="1" customWidth="1"/>
    <col min="7943" max="8192" width="9.140625" style="1"/>
    <col min="8193" max="8193" width="24.42578125" style="1" customWidth="1"/>
    <col min="8194" max="8194" width="56" style="1" customWidth="1"/>
    <col min="8195" max="8196" width="13.42578125" style="1" customWidth="1"/>
    <col min="8197" max="8197" width="11.85546875" style="1" bestFit="1" customWidth="1"/>
    <col min="8198" max="8198" width="11.28515625" style="1" bestFit="1" customWidth="1"/>
    <col min="8199" max="8448" width="9.140625" style="1"/>
    <col min="8449" max="8449" width="24.42578125" style="1" customWidth="1"/>
    <col min="8450" max="8450" width="56" style="1" customWidth="1"/>
    <col min="8451" max="8452" width="13.42578125" style="1" customWidth="1"/>
    <col min="8453" max="8453" width="11.85546875" style="1" bestFit="1" customWidth="1"/>
    <col min="8454" max="8454" width="11.28515625" style="1" bestFit="1" customWidth="1"/>
    <col min="8455" max="8704" width="9.140625" style="1"/>
    <col min="8705" max="8705" width="24.42578125" style="1" customWidth="1"/>
    <col min="8706" max="8706" width="56" style="1" customWidth="1"/>
    <col min="8707" max="8708" width="13.42578125" style="1" customWidth="1"/>
    <col min="8709" max="8709" width="11.85546875" style="1" bestFit="1" customWidth="1"/>
    <col min="8710" max="8710" width="11.28515625" style="1" bestFit="1" customWidth="1"/>
    <col min="8711" max="8960" width="9.140625" style="1"/>
    <col min="8961" max="8961" width="24.42578125" style="1" customWidth="1"/>
    <col min="8962" max="8962" width="56" style="1" customWidth="1"/>
    <col min="8963" max="8964" width="13.42578125" style="1" customWidth="1"/>
    <col min="8965" max="8965" width="11.85546875" style="1" bestFit="1" customWidth="1"/>
    <col min="8966" max="8966" width="11.28515625" style="1" bestFit="1" customWidth="1"/>
    <col min="8967" max="9216" width="9.140625" style="1"/>
    <col min="9217" max="9217" width="24.42578125" style="1" customWidth="1"/>
    <col min="9218" max="9218" width="56" style="1" customWidth="1"/>
    <col min="9219" max="9220" width="13.42578125" style="1" customWidth="1"/>
    <col min="9221" max="9221" width="11.85546875" style="1" bestFit="1" customWidth="1"/>
    <col min="9222" max="9222" width="11.28515625" style="1" bestFit="1" customWidth="1"/>
    <col min="9223" max="9472" width="9.140625" style="1"/>
    <col min="9473" max="9473" width="24.42578125" style="1" customWidth="1"/>
    <col min="9474" max="9474" width="56" style="1" customWidth="1"/>
    <col min="9475" max="9476" width="13.42578125" style="1" customWidth="1"/>
    <col min="9477" max="9477" width="11.85546875" style="1" bestFit="1" customWidth="1"/>
    <col min="9478" max="9478" width="11.28515625" style="1" bestFit="1" customWidth="1"/>
    <col min="9479" max="9728" width="9.140625" style="1"/>
    <col min="9729" max="9729" width="24.42578125" style="1" customWidth="1"/>
    <col min="9730" max="9730" width="56" style="1" customWidth="1"/>
    <col min="9731" max="9732" width="13.42578125" style="1" customWidth="1"/>
    <col min="9733" max="9733" width="11.85546875" style="1" bestFit="1" customWidth="1"/>
    <col min="9734" max="9734" width="11.28515625" style="1" bestFit="1" customWidth="1"/>
    <col min="9735" max="9984" width="9.140625" style="1"/>
    <col min="9985" max="9985" width="24.42578125" style="1" customWidth="1"/>
    <col min="9986" max="9986" width="56" style="1" customWidth="1"/>
    <col min="9987" max="9988" width="13.42578125" style="1" customWidth="1"/>
    <col min="9989" max="9989" width="11.85546875" style="1" bestFit="1" customWidth="1"/>
    <col min="9990" max="9990" width="11.28515625" style="1" bestFit="1" customWidth="1"/>
    <col min="9991" max="10240" width="9.140625" style="1"/>
    <col min="10241" max="10241" width="24.42578125" style="1" customWidth="1"/>
    <col min="10242" max="10242" width="56" style="1" customWidth="1"/>
    <col min="10243" max="10244" width="13.42578125" style="1" customWidth="1"/>
    <col min="10245" max="10245" width="11.85546875" style="1" bestFit="1" customWidth="1"/>
    <col min="10246" max="10246" width="11.28515625" style="1" bestFit="1" customWidth="1"/>
    <col min="10247" max="10496" width="9.140625" style="1"/>
    <col min="10497" max="10497" width="24.42578125" style="1" customWidth="1"/>
    <col min="10498" max="10498" width="56" style="1" customWidth="1"/>
    <col min="10499" max="10500" width="13.42578125" style="1" customWidth="1"/>
    <col min="10501" max="10501" width="11.85546875" style="1" bestFit="1" customWidth="1"/>
    <col min="10502" max="10502" width="11.28515625" style="1" bestFit="1" customWidth="1"/>
    <col min="10503" max="10752" width="9.140625" style="1"/>
    <col min="10753" max="10753" width="24.42578125" style="1" customWidth="1"/>
    <col min="10754" max="10754" width="56" style="1" customWidth="1"/>
    <col min="10755" max="10756" width="13.42578125" style="1" customWidth="1"/>
    <col min="10757" max="10757" width="11.85546875" style="1" bestFit="1" customWidth="1"/>
    <col min="10758" max="10758" width="11.28515625" style="1" bestFit="1" customWidth="1"/>
    <col min="10759" max="11008" width="9.140625" style="1"/>
    <col min="11009" max="11009" width="24.42578125" style="1" customWidth="1"/>
    <col min="11010" max="11010" width="56" style="1" customWidth="1"/>
    <col min="11011" max="11012" width="13.42578125" style="1" customWidth="1"/>
    <col min="11013" max="11013" width="11.85546875" style="1" bestFit="1" customWidth="1"/>
    <col min="11014" max="11014" width="11.28515625" style="1" bestFit="1" customWidth="1"/>
    <col min="11015" max="11264" width="9.140625" style="1"/>
    <col min="11265" max="11265" width="24.42578125" style="1" customWidth="1"/>
    <col min="11266" max="11266" width="56" style="1" customWidth="1"/>
    <col min="11267" max="11268" width="13.42578125" style="1" customWidth="1"/>
    <col min="11269" max="11269" width="11.85546875" style="1" bestFit="1" customWidth="1"/>
    <col min="11270" max="11270" width="11.28515625" style="1" bestFit="1" customWidth="1"/>
    <col min="11271" max="11520" width="9.140625" style="1"/>
    <col min="11521" max="11521" width="24.42578125" style="1" customWidth="1"/>
    <col min="11522" max="11522" width="56" style="1" customWidth="1"/>
    <col min="11523" max="11524" width="13.42578125" style="1" customWidth="1"/>
    <col min="11525" max="11525" width="11.85546875" style="1" bestFit="1" customWidth="1"/>
    <col min="11526" max="11526" width="11.28515625" style="1" bestFit="1" customWidth="1"/>
    <col min="11527" max="11776" width="9.140625" style="1"/>
    <col min="11777" max="11777" width="24.42578125" style="1" customWidth="1"/>
    <col min="11778" max="11778" width="56" style="1" customWidth="1"/>
    <col min="11779" max="11780" width="13.42578125" style="1" customWidth="1"/>
    <col min="11781" max="11781" width="11.85546875" style="1" bestFit="1" customWidth="1"/>
    <col min="11782" max="11782" width="11.28515625" style="1" bestFit="1" customWidth="1"/>
    <col min="11783" max="12032" width="9.140625" style="1"/>
    <col min="12033" max="12033" width="24.42578125" style="1" customWidth="1"/>
    <col min="12034" max="12034" width="56" style="1" customWidth="1"/>
    <col min="12035" max="12036" width="13.42578125" style="1" customWidth="1"/>
    <col min="12037" max="12037" width="11.85546875" style="1" bestFit="1" customWidth="1"/>
    <col min="12038" max="12038" width="11.28515625" style="1" bestFit="1" customWidth="1"/>
    <col min="12039" max="12288" width="9.140625" style="1"/>
    <col min="12289" max="12289" width="24.42578125" style="1" customWidth="1"/>
    <col min="12290" max="12290" width="56" style="1" customWidth="1"/>
    <col min="12291" max="12292" width="13.42578125" style="1" customWidth="1"/>
    <col min="12293" max="12293" width="11.85546875" style="1" bestFit="1" customWidth="1"/>
    <col min="12294" max="12294" width="11.28515625" style="1" bestFit="1" customWidth="1"/>
    <col min="12295" max="12544" width="9.140625" style="1"/>
    <col min="12545" max="12545" width="24.42578125" style="1" customWidth="1"/>
    <col min="12546" max="12546" width="56" style="1" customWidth="1"/>
    <col min="12547" max="12548" width="13.42578125" style="1" customWidth="1"/>
    <col min="12549" max="12549" width="11.85546875" style="1" bestFit="1" customWidth="1"/>
    <col min="12550" max="12550" width="11.28515625" style="1" bestFit="1" customWidth="1"/>
    <col min="12551" max="12800" width="9.140625" style="1"/>
    <col min="12801" max="12801" width="24.42578125" style="1" customWidth="1"/>
    <col min="12802" max="12802" width="56" style="1" customWidth="1"/>
    <col min="12803" max="12804" width="13.42578125" style="1" customWidth="1"/>
    <col min="12805" max="12805" width="11.85546875" style="1" bestFit="1" customWidth="1"/>
    <col min="12806" max="12806" width="11.28515625" style="1" bestFit="1" customWidth="1"/>
    <col min="12807" max="13056" width="9.140625" style="1"/>
    <col min="13057" max="13057" width="24.42578125" style="1" customWidth="1"/>
    <col min="13058" max="13058" width="56" style="1" customWidth="1"/>
    <col min="13059" max="13060" width="13.42578125" style="1" customWidth="1"/>
    <col min="13061" max="13061" width="11.85546875" style="1" bestFit="1" customWidth="1"/>
    <col min="13062" max="13062" width="11.28515625" style="1" bestFit="1" customWidth="1"/>
    <col min="13063" max="13312" width="9.140625" style="1"/>
    <col min="13313" max="13313" width="24.42578125" style="1" customWidth="1"/>
    <col min="13314" max="13314" width="56" style="1" customWidth="1"/>
    <col min="13315" max="13316" width="13.42578125" style="1" customWidth="1"/>
    <col min="13317" max="13317" width="11.85546875" style="1" bestFit="1" customWidth="1"/>
    <col min="13318" max="13318" width="11.28515625" style="1" bestFit="1" customWidth="1"/>
    <col min="13319" max="13568" width="9.140625" style="1"/>
    <col min="13569" max="13569" width="24.42578125" style="1" customWidth="1"/>
    <col min="13570" max="13570" width="56" style="1" customWidth="1"/>
    <col min="13571" max="13572" width="13.42578125" style="1" customWidth="1"/>
    <col min="13573" max="13573" width="11.85546875" style="1" bestFit="1" customWidth="1"/>
    <col min="13574" max="13574" width="11.28515625" style="1" bestFit="1" customWidth="1"/>
    <col min="13575" max="13824" width="9.140625" style="1"/>
    <col min="13825" max="13825" width="24.42578125" style="1" customWidth="1"/>
    <col min="13826" max="13826" width="56" style="1" customWidth="1"/>
    <col min="13827" max="13828" width="13.42578125" style="1" customWidth="1"/>
    <col min="13829" max="13829" width="11.85546875" style="1" bestFit="1" customWidth="1"/>
    <col min="13830" max="13830" width="11.28515625" style="1" bestFit="1" customWidth="1"/>
    <col min="13831" max="14080" width="9.140625" style="1"/>
    <col min="14081" max="14081" width="24.42578125" style="1" customWidth="1"/>
    <col min="14082" max="14082" width="56" style="1" customWidth="1"/>
    <col min="14083" max="14084" width="13.42578125" style="1" customWidth="1"/>
    <col min="14085" max="14085" width="11.85546875" style="1" bestFit="1" customWidth="1"/>
    <col min="14086" max="14086" width="11.28515625" style="1" bestFit="1" customWidth="1"/>
    <col min="14087" max="14336" width="9.140625" style="1"/>
    <col min="14337" max="14337" width="24.42578125" style="1" customWidth="1"/>
    <col min="14338" max="14338" width="56" style="1" customWidth="1"/>
    <col min="14339" max="14340" width="13.42578125" style="1" customWidth="1"/>
    <col min="14341" max="14341" width="11.85546875" style="1" bestFit="1" customWidth="1"/>
    <col min="14342" max="14342" width="11.28515625" style="1" bestFit="1" customWidth="1"/>
    <col min="14343" max="14592" width="9.140625" style="1"/>
    <col min="14593" max="14593" width="24.42578125" style="1" customWidth="1"/>
    <col min="14594" max="14594" width="56" style="1" customWidth="1"/>
    <col min="14595" max="14596" width="13.42578125" style="1" customWidth="1"/>
    <col min="14597" max="14597" width="11.85546875" style="1" bestFit="1" customWidth="1"/>
    <col min="14598" max="14598" width="11.28515625" style="1" bestFit="1" customWidth="1"/>
    <col min="14599" max="14848" width="9.140625" style="1"/>
    <col min="14849" max="14849" width="24.42578125" style="1" customWidth="1"/>
    <col min="14850" max="14850" width="56" style="1" customWidth="1"/>
    <col min="14851" max="14852" width="13.42578125" style="1" customWidth="1"/>
    <col min="14853" max="14853" width="11.85546875" style="1" bestFit="1" customWidth="1"/>
    <col min="14854" max="14854" width="11.28515625" style="1" bestFit="1" customWidth="1"/>
    <col min="14855" max="15104" width="9.140625" style="1"/>
    <col min="15105" max="15105" width="24.42578125" style="1" customWidth="1"/>
    <col min="15106" max="15106" width="56" style="1" customWidth="1"/>
    <col min="15107" max="15108" width="13.42578125" style="1" customWidth="1"/>
    <col min="15109" max="15109" width="11.85546875" style="1" bestFit="1" customWidth="1"/>
    <col min="15110" max="15110" width="11.28515625" style="1" bestFit="1" customWidth="1"/>
    <col min="15111" max="15360" width="9.140625" style="1"/>
    <col min="15361" max="15361" width="24.42578125" style="1" customWidth="1"/>
    <col min="15362" max="15362" width="56" style="1" customWidth="1"/>
    <col min="15363" max="15364" width="13.42578125" style="1" customWidth="1"/>
    <col min="15365" max="15365" width="11.85546875" style="1" bestFit="1" customWidth="1"/>
    <col min="15366" max="15366" width="11.28515625" style="1" bestFit="1" customWidth="1"/>
    <col min="15367" max="15616" width="9.140625" style="1"/>
    <col min="15617" max="15617" width="24.42578125" style="1" customWidth="1"/>
    <col min="15618" max="15618" width="56" style="1" customWidth="1"/>
    <col min="15619" max="15620" width="13.42578125" style="1" customWidth="1"/>
    <col min="15621" max="15621" width="11.85546875" style="1" bestFit="1" customWidth="1"/>
    <col min="15622" max="15622" width="11.28515625" style="1" bestFit="1" customWidth="1"/>
    <col min="15623" max="15872" width="9.140625" style="1"/>
    <col min="15873" max="15873" width="24.42578125" style="1" customWidth="1"/>
    <col min="15874" max="15874" width="56" style="1" customWidth="1"/>
    <col min="15875" max="15876" width="13.42578125" style="1" customWidth="1"/>
    <col min="15877" max="15877" width="11.85546875" style="1" bestFit="1" customWidth="1"/>
    <col min="15878" max="15878" width="11.28515625" style="1" bestFit="1" customWidth="1"/>
    <col min="15879" max="16128" width="9.140625" style="1"/>
    <col min="16129" max="16129" width="24.42578125" style="1" customWidth="1"/>
    <col min="16130" max="16130" width="56" style="1" customWidth="1"/>
    <col min="16131" max="16132" width="13.42578125" style="1" customWidth="1"/>
    <col min="16133" max="16133" width="11.85546875" style="1" bestFit="1" customWidth="1"/>
    <col min="16134" max="16134" width="11.28515625" style="1" bestFit="1" customWidth="1"/>
    <col min="16135" max="16384" width="9.140625" style="1"/>
  </cols>
  <sheetData>
    <row r="1" spans="1:4" ht="15.75">
      <c r="D1" s="150" t="s">
        <v>358</v>
      </c>
    </row>
    <row r="2" spans="1:4" ht="15.75">
      <c r="D2" s="2" t="s">
        <v>145</v>
      </c>
    </row>
    <row r="3" spans="1:4" ht="15.75">
      <c r="D3" s="2" t="s">
        <v>189</v>
      </c>
    </row>
    <row r="4" spans="1:4" ht="15.75">
      <c r="D4" s="2" t="s">
        <v>190</v>
      </c>
    </row>
    <row r="5" spans="1:4" ht="15.75">
      <c r="D5" s="518" t="s">
        <v>830</v>
      </c>
    </row>
    <row r="6" spans="1:4" ht="15.75">
      <c r="D6" s="2"/>
    </row>
    <row r="7" spans="1:4" ht="32.25" customHeight="1">
      <c r="A7" s="672" t="s">
        <v>832</v>
      </c>
      <c r="B7" s="672"/>
      <c r="C7" s="672"/>
      <c r="D7" s="672"/>
    </row>
    <row r="8" spans="1:4" ht="15">
      <c r="D8" s="4" t="s">
        <v>132</v>
      </c>
    </row>
    <row r="9" spans="1:4" ht="14.25">
      <c r="A9" s="5" t="s">
        <v>133</v>
      </c>
      <c r="B9" s="5" t="s">
        <v>0</v>
      </c>
      <c r="C9" s="5" t="s">
        <v>206</v>
      </c>
      <c r="D9" s="5" t="s">
        <v>833</v>
      </c>
    </row>
    <row r="10" spans="1:4" ht="31.5">
      <c r="A10" s="6" t="s">
        <v>134</v>
      </c>
      <c r="B10" s="7" t="s">
        <v>135</v>
      </c>
      <c r="C10" s="37">
        <f>C11+C12</f>
        <v>0</v>
      </c>
      <c r="D10" s="37">
        <f>D11+D12</f>
        <v>0</v>
      </c>
    </row>
    <row r="11" spans="1:4" ht="47.25">
      <c r="A11" s="10" t="s">
        <v>136</v>
      </c>
      <c r="B11" s="11" t="s">
        <v>137</v>
      </c>
      <c r="C11" s="38"/>
      <c r="D11" s="38"/>
    </row>
    <row r="12" spans="1:4" ht="47.25">
      <c r="A12" s="10" t="s">
        <v>191</v>
      </c>
      <c r="B12" s="11" t="s">
        <v>192</v>
      </c>
      <c r="C12" s="38"/>
      <c r="D12" s="38"/>
    </row>
    <row r="13" spans="1:4" ht="31.5">
      <c r="A13" s="6" t="s">
        <v>138</v>
      </c>
      <c r="B13" s="7" t="s">
        <v>139</v>
      </c>
      <c r="C13" s="39">
        <f>C14+C15+C16+C17</f>
        <v>0</v>
      </c>
      <c r="D13" s="39">
        <f>D14+D15+D16+D17</f>
        <v>0</v>
      </c>
    </row>
    <row r="14" spans="1:4" ht="63">
      <c r="A14" s="10" t="s">
        <v>193</v>
      </c>
      <c r="B14" s="11" t="s">
        <v>194</v>
      </c>
      <c r="C14" s="40"/>
      <c r="D14" s="40"/>
    </row>
    <row r="15" spans="1:4" ht="83.25" customHeight="1">
      <c r="A15" s="15" t="s">
        <v>193</v>
      </c>
      <c r="B15" s="11" t="s">
        <v>207</v>
      </c>
      <c r="C15" s="40"/>
      <c r="D15" s="40"/>
    </row>
    <row r="16" spans="1:4" ht="63">
      <c r="A16" s="10" t="s">
        <v>196</v>
      </c>
      <c r="B16" s="11" t="s">
        <v>140</v>
      </c>
      <c r="C16" s="40"/>
      <c r="D16" s="40"/>
    </row>
    <row r="17" spans="1:14" ht="84.75" customHeight="1">
      <c r="A17" s="15" t="s">
        <v>196</v>
      </c>
      <c r="B17" s="11" t="s">
        <v>197</v>
      </c>
      <c r="C17" s="40"/>
      <c r="D17" s="40"/>
    </row>
    <row r="18" spans="1:14" s="20" customFormat="1" ht="31.5">
      <c r="A18" s="18" t="s">
        <v>141</v>
      </c>
      <c r="B18" s="19" t="s">
        <v>142</v>
      </c>
      <c r="C18" s="39">
        <f>C19</f>
        <v>0</v>
      </c>
      <c r="D18" s="39">
        <f>D19</f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31.5">
      <c r="A19" s="15" t="s">
        <v>198</v>
      </c>
      <c r="B19" s="21" t="s">
        <v>199</v>
      </c>
      <c r="C19" s="41"/>
      <c r="D19" s="40"/>
    </row>
    <row r="20" spans="1:14" ht="31.5">
      <c r="A20" s="18" t="s">
        <v>143</v>
      </c>
      <c r="B20" s="23" t="s">
        <v>186</v>
      </c>
      <c r="C20" s="39">
        <f>C21+C22</f>
        <v>0</v>
      </c>
      <c r="D20" s="39">
        <f>D21+D22</f>
        <v>0</v>
      </c>
    </row>
    <row r="21" spans="1:14" s="20" customFormat="1" ht="63">
      <c r="A21" s="10" t="s">
        <v>200</v>
      </c>
      <c r="B21" s="24" t="s">
        <v>201</v>
      </c>
      <c r="C21" s="40"/>
      <c r="D21" s="40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63">
      <c r="A22" s="10" t="s">
        <v>202</v>
      </c>
      <c r="B22" s="24" t="s">
        <v>203</v>
      </c>
      <c r="C22" s="38"/>
      <c r="D22" s="38"/>
    </row>
    <row r="23" spans="1:14" ht="15.75">
      <c r="A23" s="42"/>
      <c r="B23" s="26"/>
      <c r="C23" s="43"/>
      <c r="D23" s="44"/>
    </row>
    <row r="24" spans="1:14" ht="15.75">
      <c r="A24" s="45"/>
      <c r="B24" s="29" t="s">
        <v>144</v>
      </c>
      <c r="C24" s="46">
        <f>C10+C13+C18+C20</f>
        <v>0</v>
      </c>
      <c r="D24" s="46">
        <f>D10+D13+D18+D20</f>
        <v>0</v>
      </c>
    </row>
    <row r="25" spans="1:14">
      <c r="A25" s="31"/>
      <c r="B25" s="32"/>
      <c r="C25" s="9"/>
      <c r="D25" s="9"/>
    </row>
    <row r="26" spans="1:14" ht="15.75">
      <c r="A26" s="48" t="s">
        <v>204</v>
      </c>
      <c r="B26" s="48"/>
      <c r="C26" s="9"/>
      <c r="D26" s="9"/>
    </row>
    <row r="27" spans="1:14" ht="15.75">
      <c r="A27" s="48" t="s">
        <v>205</v>
      </c>
      <c r="B27" s="49"/>
      <c r="C27" s="9"/>
      <c r="D27" s="9"/>
    </row>
    <row r="28" spans="1:14">
      <c r="A28" s="33"/>
      <c r="B28" s="35"/>
      <c r="C28" s="9"/>
      <c r="D28" s="9"/>
    </row>
    <row r="29" spans="1:14">
      <c r="A29" s="33"/>
      <c r="B29" s="33"/>
      <c r="C29" s="9"/>
      <c r="D29" s="9"/>
    </row>
    <row r="30" spans="1:14">
      <c r="A30" s="33"/>
      <c r="B30" s="33"/>
      <c r="C30" s="9"/>
      <c r="D30" s="9"/>
    </row>
    <row r="31" spans="1:14">
      <c r="A31" s="33"/>
      <c r="B31" s="33"/>
      <c r="C31" s="9"/>
      <c r="D31" s="9"/>
    </row>
    <row r="32" spans="1:14">
      <c r="A32" s="33"/>
      <c r="B32" s="33"/>
      <c r="C32" s="9"/>
      <c r="D32" s="9"/>
    </row>
    <row r="33" spans="3:4">
      <c r="C33" s="9"/>
      <c r="D33" s="9"/>
    </row>
  </sheetData>
  <mergeCells count="1">
    <mergeCell ref="A7:D7"/>
  </mergeCells>
  <pageMargins left="0.82677165354330717" right="0.19685039370078741" top="0.43307086614173229" bottom="0.23622047244094491" header="0.39370078740157483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4"/>
  <sheetViews>
    <sheetView view="pageBreakPreview" topLeftCell="A22" zoomScale="60" zoomScaleNormal="69" workbookViewId="0">
      <selection activeCell="C12" sqref="C12:C16"/>
    </sheetView>
  </sheetViews>
  <sheetFormatPr defaultRowHeight="15.75"/>
  <cols>
    <col min="1" max="1" width="1.42578125" style="157" customWidth="1"/>
    <col min="2" max="2" width="69.5703125" style="157" customWidth="1"/>
    <col min="3" max="3" width="18.7109375" style="157" customWidth="1"/>
    <col min="4" max="4" width="21" style="157" customWidth="1"/>
    <col min="5" max="5" width="19" style="157" customWidth="1"/>
    <col min="6" max="256" width="9.140625" style="157"/>
    <col min="257" max="257" width="1.42578125" style="157" customWidth="1"/>
    <col min="258" max="258" width="69.5703125" style="157" customWidth="1"/>
    <col min="259" max="259" width="18.7109375" style="157" customWidth="1"/>
    <col min="260" max="260" width="21" style="157" customWidth="1"/>
    <col min="261" max="261" width="19" style="157" customWidth="1"/>
    <col min="262" max="512" width="9.140625" style="157"/>
    <col min="513" max="513" width="1.42578125" style="157" customWidth="1"/>
    <col min="514" max="514" width="69.5703125" style="157" customWidth="1"/>
    <col min="515" max="515" width="18.7109375" style="157" customWidth="1"/>
    <col min="516" max="516" width="21" style="157" customWidth="1"/>
    <col min="517" max="517" width="19" style="157" customWidth="1"/>
    <col min="518" max="768" width="9.140625" style="157"/>
    <col min="769" max="769" width="1.42578125" style="157" customWidth="1"/>
    <col min="770" max="770" width="69.5703125" style="157" customWidth="1"/>
    <col min="771" max="771" width="18.7109375" style="157" customWidth="1"/>
    <col min="772" max="772" width="21" style="157" customWidth="1"/>
    <col min="773" max="773" width="19" style="157" customWidth="1"/>
    <col min="774" max="1024" width="9.140625" style="157"/>
    <col min="1025" max="1025" width="1.42578125" style="157" customWidth="1"/>
    <col min="1026" max="1026" width="69.5703125" style="157" customWidth="1"/>
    <col min="1027" max="1027" width="18.7109375" style="157" customWidth="1"/>
    <col min="1028" max="1028" width="21" style="157" customWidth="1"/>
    <col min="1029" max="1029" width="19" style="157" customWidth="1"/>
    <col min="1030" max="1280" width="9.140625" style="157"/>
    <col min="1281" max="1281" width="1.42578125" style="157" customWidth="1"/>
    <col min="1282" max="1282" width="69.5703125" style="157" customWidth="1"/>
    <col min="1283" max="1283" width="18.7109375" style="157" customWidth="1"/>
    <col min="1284" max="1284" width="21" style="157" customWidth="1"/>
    <col min="1285" max="1285" width="19" style="157" customWidth="1"/>
    <col min="1286" max="1536" width="9.140625" style="157"/>
    <col min="1537" max="1537" width="1.42578125" style="157" customWidth="1"/>
    <col min="1538" max="1538" width="69.5703125" style="157" customWidth="1"/>
    <col min="1539" max="1539" width="18.7109375" style="157" customWidth="1"/>
    <col min="1540" max="1540" width="21" style="157" customWidth="1"/>
    <col min="1541" max="1541" width="19" style="157" customWidth="1"/>
    <col min="1542" max="1792" width="9.140625" style="157"/>
    <col min="1793" max="1793" width="1.42578125" style="157" customWidth="1"/>
    <col min="1794" max="1794" width="69.5703125" style="157" customWidth="1"/>
    <col min="1795" max="1795" width="18.7109375" style="157" customWidth="1"/>
    <col min="1796" max="1796" width="21" style="157" customWidth="1"/>
    <col min="1797" max="1797" width="19" style="157" customWidth="1"/>
    <col min="1798" max="2048" width="9.140625" style="157"/>
    <col min="2049" max="2049" width="1.42578125" style="157" customWidth="1"/>
    <col min="2050" max="2050" width="69.5703125" style="157" customWidth="1"/>
    <col min="2051" max="2051" width="18.7109375" style="157" customWidth="1"/>
    <col min="2052" max="2052" width="21" style="157" customWidth="1"/>
    <col min="2053" max="2053" width="19" style="157" customWidth="1"/>
    <col min="2054" max="2304" width="9.140625" style="157"/>
    <col min="2305" max="2305" width="1.42578125" style="157" customWidth="1"/>
    <col min="2306" max="2306" width="69.5703125" style="157" customWidth="1"/>
    <col min="2307" max="2307" width="18.7109375" style="157" customWidth="1"/>
    <col min="2308" max="2308" width="21" style="157" customWidth="1"/>
    <col min="2309" max="2309" width="19" style="157" customWidth="1"/>
    <col min="2310" max="2560" width="9.140625" style="157"/>
    <col min="2561" max="2561" width="1.42578125" style="157" customWidth="1"/>
    <col min="2562" max="2562" width="69.5703125" style="157" customWidth="1"/>
    <col min="2563" max="2563" width="18.7109375" style="157" customWidth="1"/>
    <col min="2564" max="2564" width="21" style="157" customWidth="1"/>
    <col min="2565" max="2565" width="19" style="157" customWidth="1"/>
    <col min="2566" max="2816" width="9.140625" style="157"/>
    <col min="2817" max="2817" width="1.42578125" style="157" customWidth="1"/>
    <col min="2818" max="2818" width="69.5703125" style="157" customWidth="1"/>
    <col min="2819" max="2819" width="18.7109375" style="157" customWidth="1"/>
    <col min="2820" max="2820" width="21" style="157" customWidth="1"/>
    <col min="2821" max="2821" width="19" style="157" customWidth="1"/>
    <col min="2822" max="3072" width="9.140625" style="157"/>
    <col min="3073" max="3073" width="1.42578125" style="157" customWidth="1"/>
    <col min="3074" max="3074" width="69.5703125" style="157" customWidth="1"/>
    <col min="3075" max="3075" width="18.7109375" style="157" customWidth="1"/>
    <col min="3076" max="3076" width="21" style="157" customWidth="1"/>
    <col min="3077" max="3077" width="19" style="157" customWidth="1"/>
    <col min="3078" max="3328" width="9.140625" style="157"/>
    <col min="3329" max="3329" width="1.42578125" style="157" customWidth="1"/>
    <col min="3330" max="3330" width="69.5703125" style="157" customWidth="1"/>
    <col min="3331" max="3331" width="18.7109375" style="157" customWidth="1"/>
    <col min="3332" max="3332" width="21" style="157" customWidth="1"/>
    <col min="3333" max="3333" width="19" style="157" customWidth="1"/>
    <col min="3334" max="3584" width="9.140625" style="157"/>
    <col min="3585" max="3585" width="1.42578125" style="157" customWidth="1"/>
    <col min="3586" max="3586" width="69.5703125" style="157" customWidth="1"/>
    <col min="3587" max="3587" width="18.7109375" style="157" customWidth="1"/>
    <col min="3588" max="3588" width="21" style="157" customWidth="1"/>
    <col min="3589" max="3589" width="19" style="157" customWidth="1"/>
    <col min="3590" max="3840" width="9.140625" style="157"/>
    <col min="3841" max="3841" width="1.42578125" style="157" customWidth="1"/>
    <col min="3842" max="3842" width="69.5703125" style="157" customWidth="1"/>
    <col min="3843" max="3843" width="18.7109375" style="157" customWidth="1"/>
    <col min="3844" max="3844" width="21" style="157" customWidth="1"/>
    <col min="3845" max="3845" width="19" style="157" customWidth="1"/>
    <col min="3846" max="4096" width="9.140625" style="157"/>
    <col min="4097" max="4097" width="1.42578125" style="157" customWidth="1"/>
    <col min="4098" max="4098" width="69.5703125" style="157" customWidth="1"/>
    <col min="4099" max="4099" width="18.7109375" style="157" customWidth="1"/>
    <col min="4100" max="4100" width="21" style="157" customWidth="1"/>
    <col min="4101" max="4101" width="19" style="157" customWidth="1"/>
    <col min="4102" max="4352" width="9.140625" style="157"/>
    <col min="4353" max="4353" width="1.42578125" style="157" customWidth="1"/>
    <col min="4354" max="4354" width="69.5703125" style="157" customWidth="1"/>
    <col min="4355" max="4355" width="18.7109375" style="157" customWidth="1"/>
    <col min="4356" max="4356" width="21" style="157" customWidth="1"/>
    <col min="4357" max="4357" width="19" style="157" customWidth="1"/>
    <col min="4358" max="4608" width="9.140625" style="157"/>
    <col min="4609" max="4609" width="1.42578125" style="157" customWidth="1"/>
    <col min="4610" max="4610" width="69.5703125" style="157" customWidth="1"/>
    <col min="4611" max="4611" width="18.7109375" style="157" customWidth="1"/>
    <col min="4612" max="4612" width="21" style="157" customWidth="1"/>
    <col min="4613" max="4613" width="19" style="157" customWidth="1"/>
    <col min="4614" max="4864" width="9.140625" style="157"/>
    <col min="4865" max="4865" width="1.42578125" style="157" customWidth="1"/>
    <col min="4866" max="4866" width="69.5703125" style="157" customWidth="1"/>
    <col min="4867" max="4867" width="18.7109375" style="157" customWidth="1"/>
    <col min="4868" max="4868" width="21" style="157" customWidth="1"/>
    <col min="4869" max="4869" width="19" style="157" customWidth="1"/>
    <col min="4870" max="5120" width="9.140625" style="157"/>
    <col min="5121" max="5121" width="1.42578125" style="157" customWidth="1"/>
    <col min="5122" max="5122" width="69.5703125" style="157" customWidth="1"/>
    <col min="5123" max="5123" width="18.7109375" style="157" customWidth="1"/>
    <col min="5124" max="5124" width="21" style="157" customWidth="1"/>
    <col min="5125" max="5125" width="19" style="157" customWidth="1"/>
    <col min="5126" max="5376" width="9.140625" style="157"/>
    <col min="5377" max="5377" width="1.42578125" style="157" customWidth="1"/>
    <col min="5378" max="5378" width="69.5703125" style="157" customWidth="1"/>
    <col min="5379" max="5379" width="18.7109375" style="157" customWidth="1"/>
    <col min="5380" max="5380" width="21" style="157" customWidth="1"/>
    <col min="5381" max="5381" width="19" style="157" customWidth="1"/>
    <col min="5382" max="5632" width="9.140625" style="157"/>
    <col min="5633" max="5633" width="1.42578125" style="157" customWidth="1"/>
    <col min="5634" max="5634" width="69.5703125" style="157" customWidth="1"/>
    <col min="5635" max="5635" width="18.7109375" style="157" customWidth="1"/>
    <col min="5636" max="5636" width="21" style="157" customWidth="1"/>
    <col min="5637" max="5637" width="19" style="157" customWidth="1"/>
    <col min="5638" max="5888" width="9.140625" style="157"/>
    <col min="5889" max="5889" width="1.42578125" style="157" customWidth="1"/>
    <col min="5890" max="5890" width="69.5703125" style="157" customWidth="1"/>
    <col min="5891" max="5891" width="18.7109375" style="157" customWidth="1"/>
    <col min="5892" max="5892" width="21" style="157" customWidth="1"/>
    <col min="5893" max="5893" width="19" style="157" customWidth="1"/>
    <col min="5894" max="6144" width="9.140625" style="157"/>
    <col min="6145" max="6145" width="1.42578125" style="157" customWidth="1"/>
    <col min="6146" max="6146" width="69.5703125" style="157" customWidth="1"/>
    <col min="6147" max="6147" width="18.7109375" style="157" customWidth="1"/>
    <col min="6148" max="6148" width="21" style="157" customWidth="1"/>
    <col min="6149" max="6149" width="19" style="157" customWidth="1"/>
    <col min="6150" max="6400" width="9.140625" style="157"/>
    <col min="6401" max="6401" width="1.42578125" style="157" customWidth="1"/>
    <col min="6402" max="6402" width="69.5703125" style="157" customWidth="1"/>
    <col min="6403" max="6403" width="18.7109375" style="157" customWidth="1"/>
    <col min="6404" max="6404" width="21" style="157" customWidth="1"/>
    <col min="6405" max="6405" width="19" style="157" customWidth="1"/>
    <col min="6406" max="6656" width="9.140625" style="157"/>
    <col min="6657" max="6657" width="1.42578125" style="157" customWidth="1"/>
    <col min="6658" max="6658" width="69.5703125" style="157" customWidth="1"/>
    <col min="6659" max="6659" width="18.7109375" style="157" customWidth="1"/>
    <col min="6660" max="6660" width="21" style="157" customWidth="1"/>
    <col min="6661" max="6661" width="19" style="157" customWidth="1"/>
    <col min="6662" max="6912" width="9.140625" style="157"/>
    <col min="6913" max="6913" width="1.42578125" style="157" customWidth="1"/>
    <col min="6914" max="6914" width="69.5703125" style="157" customWidth="1"/>
    <col min="6915" max="6915" width="18.7109375" style="157" customWidth="1"/>
    <col min="6916" max="6916" width="21" style="157" customWidth="1"/>
    <col min="6917" max="6917" width="19" style="157" customWidth="1"/>
    <col min="6918" max="7168" width="9.140625" style="157"/>
    <col min="7169" max="7169" width="1.42578125" style="157" customWidth="1"/>
    <col min="7170" max="7170" width="69.5703125" style="157" customWidth="1"/>
    <col min="7171" max="7171" width="18.7109375" style="157" customWidth="1"/>
    <col min="7172" max="7172" width="21" style="157" customWidth="1"/>
    <col min="7173" max="7173" width="19" style="157" customWidth="1"/>
    <col min="7174" max="7424" width="9.140625" style="157"/>
    <col min="7425" max="7425" width="1.42578125" style="157" customWidth="1"/>
    <col min="7426" max="7426" width="69.5703125" style="157" customWidth="1"/>
    <col min="7427" max="7427" width="18.7109375" style="157" customWidth="1"/>
    <col min="7428" max="7428" width="21" style="157" customWidth="1"/>
    <col min="7429" max="7429" width="19" style="157" customWidth="1"/>
    <col min="7430" max="7680" width="9.140625" style="157"/>
    <col min="7681" max="7681" width="1.42578125" style="157" customWidth="1"/>
    <col min="7682" max="7682" width="69.5703125" style="157" customWidth="1"/>
    <col min="7683" max="7683" width="18.7109375" style="157" customWidth="1"/>
    <col min="7684" max="7684" width="21" style="157" customWidth="1"/>
    <col min="7685" max="7685" width="19" style="157" customWidth="1"/>
    <col min="7686" max="7936" width="9.140625" style="157"/>
    <col min="7937" max="7937" width="1.42578125" style="157" customWidth="1"/>
    <col min="7938" max="7938" width="69.5703125" style="157" customWidth="1"/>
    <col min="7939" max="7939" width="18.7109375" style="157" customWidth="1"/>
    <col min="7940" max="7940" width="21" style="157" customWidth="1"/>
    <col min="7941" max="7941" width="19" style="157" customWidth="1"/>
    <col min="7942" max="8192" width="9.140625" style="157"/>
    <col min="8193" max="8193" width="1.42578125" style="157" customWidth="1"/>
    <col min="8194" max="8194" width="69.5703125" style="157" customWidth="1"/>
    <col min="8195" max="8195" width="18.7109375" style="157" customWidth="1"/>
    <col min="8196" max="8196" width="21" style="157" customWidth="1"/>
    <col min="8197" max="8197" width="19" style="157" customWidth="1"/>
    <col min="8198" max="8448" width="9.140625" style="157"/>
    <col min="8449" max="8449" width="1.42578125" style="157" customWidth="1"/>
    <col min="8450" max="8450" width="69.5703125" style="157" customWidth="1"/>
    <col min="8451" max="8451" width="18.7109375" style="157" customWidth="1"/>
    <col min="8452" max="8452" width="21" style="157" customWidth="1"/>
    <col min="8453" max="8453" width="19" style="157" customWidth="1"/>
    <col min="8454" max="8704" width="9.140625" style="157"/>
    <col min="8705" max="8705" width="1.42578125" style="157" customWidth="1"/>
    <col min="8706" max="8706" width="69.5703125" style="157" customWidth="1"/>
    <col min="8707" max="8707" width="18.7109375" style="157" customWidth="1"/>
    <col min="8708" max="8708" width="21" style="157" customWidth="1"/>
    <col min="8709" max="8709" width="19" style="157" customWidth="1"/>
    <col min="8710" max="8960" width="9.140625" style="157"/>
    <col min="8961" max="8961" width="1.42578125" style="157" customWidth="1"/>
    <col min="8962" max="8962" width="69.5703125" style="157" customWidth="1"/>
    <col min="8963" max="8963" width="18.7109375" style="157" customWidth="1"/>
    <col min="8964" max="8964" width="21" style="157" customWidth="1"/>
    <col min="8965" max="8965" width="19" style="157" customWidth="1"/>
    <col min="8966" max="9216" width="9.140625" style="157"/>
    <col min="9217" max="9217" width="1.42578125" style="157" customWidth="1"/>
    <col min="9218" max="9218" width="69.5703125" style="157" customWidth="1"/>
    <col min="9219" max="9219" width="18.7109375" style="157" customWidth="1"/>
    <col min="9220" max="9220" width="21" style="157" customWidth="1"/>
    <col min="9221" max="9221" width="19" style="157" customWidth="1"/>
    <col min="9222" max="9472" width="9.140625" style="157"/>
    <col min="9473" max="9473" width="1.42578125" style="157" customWidth="1"/>
    <col min="9474" max="9474" width="69.5703125" style="157" customWidth="1"/>
    <col min="9475" max="9475" width="18.7109375" style="157" customWidth="1"/>
    <col min="9476" max="9476" width="21" style="157" customWidth="1"/>
    <col min="9477" max="9477" width="19" style="157" customWidth="1"/>
    <col min="9478" max="9728" width="9.140625" style="157"/>
    <col min="9729" max="9729" width="1.42578125" style="157" customWidth="1"/>
    <col min="9730" max="9730" width="69.5703125" style="157" customWidth="1"/>
    <col min="9731" max="9731" width="18.7109375" style="157" customWidth="1"/>
    <col min="9732" max="9732" width="21" style="157" customWidth="1"/>
    <col min="9733" max="9733" width="19" style="157" customWidth="1"/>
    <col min="9734" max="9984" width="9.140625" style="157"/>
    <col min="9985" max="9985" width="1.42578125" style="157" customWidth="1"/>
    <col min="9986" max="9986" width="69.5703125" style="157" customWidth="1"/>
    <col min="9987" max="9987" width="18.7109375" style="157" customWidth="1"/>
    <col min="9988" max="9988" width="21" style="157" customWidth="1"/>
    <col min="9989" max="9989" width="19" style="157" customWidth="1"/>
    <col min="9990" max="10240" width="9.140625" style="157"/>
    <col min="10241" max="10241" width="1.42578125" style="157" customWidth="1"/>
    <col min="10242" max="10242" width="69.5703125" style="157" customWidth="1"/>
    <col min="10243" max="10243" width="18.7109375" style="157" customWidth="1"/>
    <col min="10244" max="10244" width="21" style="157" customWidth="1"/>
    <col min="10245" max="10245" width="19" style="157" customWidth="1"/>
    <col min="10246" max="10496" width="9.140625" style="157"/>
    <col min="10497" max="10497" width="1.42578125" style="157" customWidth="1"/>
    <col min="10498" max="10498" width="69.5703125" style="157" customWidth="1"/>
    <col min="10499" max="10499" width="18.7109375" style="157" customWidth="1"/>
    <col min="10500" max="10500" width="21" style="157" customWidth="1"/>
    <col min="10501" max="10501" width="19" style="157" customWidth="1"/>
    <col min="10502" max="10752" width="9.140625" style="157"/>
    <col min="10753" max="10753" width="1.42578125" style="157" customWidth="1"/>
    <col min="10754" max="10754" width="69.5703125" style="157" customWidth="1"/>
    <col min="10755" max="10755" width="18.7109375" style="157" customWidth="1"/>
    <col min="10756" max="10756" width="21" style="157" customWidth="1"/>
    <col min="10757" max="10757" width="19" style="157" customWidth="1"/>
    <col min="10758" max="11008" width="9.140625" style="157"/>
    <col min="11009" max="11009" width="1.42578125" style="157" customWidth="1"/>
    <col min="11010" max="11010" width="69.5703125" style="157" customWidth="1"/>
    <col min="11011" max="11011" width="18.7109375" style="157" customWidth="1"/>
    <col min="11012" max="11012" width="21" style="157" customWidth="1"/>
    <col min="11013" max="11013" width="19" style="157" customWidth="1"/>
    <col min="11014" max="11264" width="9.140625" style="157"/>
    <col min="11265" max="11265" width="1.42578125" style="157" customWidth="1"/>
    <col min="11266" max="11266" width="69.5703125" style="157" customWidth="1"/>
    <col min="11267" max="11267" width="18.7109375" style="157" customWidth="1"/>
    <col min="11268" max="11268" width="21" style="157" customWidth="1"/>
    <col min="11269" max="11269" width="19" style="157" customWidth="1"/>
    <col min="11270" max="11520" width="9.140625" style="157"/>
    <col min="11521" max="11521" width="1.42578125" style="157" customWidth="1"/>
    <col min="11522" max="11522" width="69.5703125" style="157" customWidth="1"/>
    <col min="11523" max="11523" width="18.7109375" style="157" customWidth="1"/>
    <col min="11524" max="11524" width="21" style="157" customWidth="1"/>
    <col min="11525" max="11525" width="19" style="157" customWidth="1"/>
    <col min="11526" max="11776" width="9.140625" style="157"/>
    <col min="11777" max="11777" width="1.42578125" style="157" customWidth="1"/>
    <col min="11778" max="11778" width="69.5703125" style="157" customWidth="1"/>
    <col min="11779" max="11779" width="18.7109375" style="157" customWidth="1"/>
    <col min="11780" max="11780" width="21" style="157" customWidth="1"/>
    <col min="11781" max="11781" width="19" style="157" customWidth="1"/>
    <col min="11782" max="12032" width="9.140625" style="157"/>
    <col min="12033" max="12033" width="1.42578125" style="157" customWidth="1"/>
    <col min="12034" max="12034" width="69.5703125" style="157" customWidth="1"/>
    <col min="12035" max="12035" width="18.7109375" style="157" customWidth="1"/>
    <col min="12036" max="12036" width="21" style="157" customWidth="1"/>
    <col min="12037" max="12037" width="19" style="157" customWidth="1"/>
    <col min="12038" max="12288" width="9.140625" style="157"/>
    <col min="12289" max="12289" width="1.42578125" style="157" customWidth="1"/>
    <col min="12290" max="12290" width="69.5703125" style="157" customWidth="1"/>
    <col min="12291" max="12291" width="18.7109375" style="157" customWidth="1"/>
    <col min="12292" max="12292" width="21" style="157" customWidth="1"/>
    <col min="12293" max="12293" width="19" style="157" customWidth="1"/>
    <col min="12294" max="12544" width="9.140625" style="157"/>
    <col min="12545" max="12545" width="1.42578125" style="157" customWidth="1"/>
    <col min="12546" max="12546" width="69.5703125" style="157" customWidth="1"/>
    <col min="12547" max="12547" width="18.7109375" style="157" customWidth="1"/>
    <col min="12548" max="12548" width="21" style="157" customWidth="1"/>
    <col min="12549" max="12549" width="19" style="157" customWidth="1"/>
    <col min="12550" max="12800" width="9.140625" style="157"/>
    <col min="12801" max="12801" width="1.42578125" style="157" customWidth="1"/>
    <col min="12802" max="12802" width="69.5703125" style="157" customWidth="1"/>
    <col min="12803" max="12803" width="18.7109375" style="157" customWidth="1"/>
    <col min="12804" max="12804" width="21" style="157" customWidth="1"/>
    <col min="12805" max="12805" width="19" style="157" customWidth="1"/>
    <col min="12806" max="13056" width="9.140625" style="157"/>
    <col min="13057" max="13057" width="1.42578125" style="157" customWidth="1"/>
    <col min="13058" max="13058" width="69.5703125" style="157" customWidth="1"/>
    <col min="13059" max="13059" width="18.7109375" style="157" customWidth="1"/>
    <col min="13060" max="13060" width="21" style="157" customWidth="1"/>
    <col min="13061" max="13061" width="19" style="157" customWidth="1"/>
    <col min="13062" max="13312" width="9.140625" style="157"/>
    <col min="13313" max="13313" width="1.42578125" style="157" customWidth="1"/>
    <col min="13314" max="13314" width="69.5703125" style="157" customWidth="1"/>
    <col min="13315" max="13315" width="18.7109375" style="157" customWidth="1"/>
    <col min="13316" max="13316" width="21" style="157" customWidth="1"/>
    <col min="13317" max="13317" width="19" style="157" customWidth="1"/>
    <col min="13318" max="13568" width="9.140625" style="157"/>
    <col min="13569" max="13569" width="1.42578125" style="157" customWidth="1"/>
    <col min="13570" max="13570" width="69.5703125" style="157" customWidth="1"/>
    <col min="13571" max="13571" width="18.7109375" style="157" customWidth="1"/>
    <col min="13572" max="13572" width="21" style="157" customWidth="1"/>
    <col min="13573" max="13573" width="19" style="157" customWidth="1"/>
    <col min="13574" max="13824" width="9.140625" style="157"/>
    <col min="13825" max="13825" width="1.42578125" style="157" customWidth="1"/>
    <col min="13826" max="13826" width="69.5703125" style="157" customWidth="1"/>
    <col min="13827" max="13827" width="18.7109375" style="157" customWidth="1"/>
    <col min="13828" max="13828" width="21" style="157" customWidth="1"/>
    <col min="13829" max="13829" width="19" style="157" customWidth="1"/>
    <col min="13830" max="14080" width="9.140625" style="157"/>
    <col min="14081" max="14081" width="1.42578125" style="157" customWidth="1"/>
    <col min="14082" max="14082" width="69.5703125" style="157" customWidth="1"/>
    <col min="14083" max="14083" width="18.7109375" style="157" customWidth="1"/>
    <col min="14084" max="14084" width="21" style="157" customWidth="1"/>
    <col min="14085" max="14085" width="19" style="157" customWidth="1"/>
    <col min="14086" max="14336" width="9.140625" style="157"/>
    <col min="14337" max="14337" width="1.42578125" style="157" customWidth="1"/>
    <col min="14338" max="14338" width="69.5703125" style="157" customWidth="1"/>
    <col min="14339" max="14339" width="18.7109375" style="157" customWidth="1"/>
    <col min="14340" max="14340" width="21" style="157" customWidth="1"/>
    <col min="14341" max="14341" width="19" style="157" customWidth="1"/>
    <col min="14342" max="14592" width="9.140625" style="157"/>
    <col min="14593" max="14593" width="1.42578125" style="157" customWidth="1"/>
    <col min="14594" max="14594" width="69.5703125" style="157" customWidth="1"/>
    <col min="14595" max="14595" width="18.7109375" style="157" customWidth="1"/>
    <col min="14596" max="14596" width="21" style="157" customWidth="1"/>
    <col min="14597" max="14597" width="19" style="157" customWidth="1"/>
    <col min="14598" max="14848" width="9.140625" style="157"/>
    <col min="14849" max="14849" width="1.42578125" style="157" customWidth="1"/>
    <col min="14850" max="14850" width="69.5703125" style="157" customWidth="1"/>
    <col min="14851" max="14851" width="18.7109375" style="157" customWidth="1"/>
    <col min="14852" max="14852" width="21" style="157" customWidth="1"/>
    <col min="14853" max="14853" width="19" style="157" customWidth="1"/>
    <col min="14854" max="15104" width="9.140625" style="157"/>
    <col min="15105" max="15105" width="1.42578125" style="157" customWidth="1"/>
    <col min="15106" max="15106" width="69.5703125" style="157" customWidth="1"/>
    <col min="15107" max="15107" width="18.7109375" style="157" customWidth="1"/>
    <col min="15108" max="15108" width="21" style="157" customWidth="1"/>
    <col min="15109" max="15109" width="19" style="157" customWidth="1"/>
    <col min="15110" max="15360" width="9.140625" style="157"/>
    <col min="15361" max="15361" width="1.42578125" style="157" customWidth="1"/>
    <col min="15362" max="15362" width="69.5703125" style="157" customWidth="1"/>
    <col min="15363" max="15363" width="18.7109375" style="157" customWidth="1"/>
    <col min="15364" max="15364" width="21" style="157" customWidth="1"/>
    <col min="15365" max="15365" width="19" style="157" customWidth="1"/>
    <col min="15366" max="15616" width="9.140625" style="157"/>
    <col min="15617" max="15617" width="1.42578125" style="157" customWidth="1"/>
    <col min="15618" max="15618" width="69.5703125" style="157" customWidth="1"/>
    <col min="15619" max="15619" width="18.7109375" style="157" customWidth="1"/>
    <col min="15620" max="15620" width="21" style="157" customWidth="1"/>
    <col min="15621" max="15621" width="19" style="157" customWidth="1"/>
    <col min="15622" max="15872" width="9.140625" style="157"/>
    <col min="15873" max="15873" width="1.42578125" style="157" customWidth="1"/>
    <col min="15874" max="15874" width="69.5703125" style="157" customWidth="1"/>
    <col min="15875" max="15875" width="18.7109375" style="157" customWidth="1"/>
    <col min="15876" max="15876" width="21" style="157" customWidth="1"/>
    <col min="15877" max="15877" width="19" style="157" customWidth="1"/>
    <col min="15878" max="16128" width="9.140625" style="157"/>
    <col min="16129" max="16129" width="1.42578125" style="157" customWidth="1"/>
    <col min="16130" max="16130" width="69.5703125" style="157" customWidth="1"/>
    <col min="16131" max="16131" width="18.7109375" style="157" customWidth="1"/>
    <col min="16132" max="16132" width="21" style="157" customWidth="1"/>
    <col min="16133" max="16133" width="19" style="157" customWidth="1"/>
    <col min="16134" max="16384" width="9.140625" style="157"/>
  </cols>
  <sheetData>
    <row r="1" spans="1:7" s="154" customFormat="1" ht="15.75" customHeight="1">
      <c r="A1" s="153" t="s">
        <v>359</v>
      </c>
      <c r="B1" s="185"/>
      <c r="C1" s="185"/>
      <c r="D1" s="185"/>
      <c r="E1" s="150" t="s">
        <v>360</v>
      </c>
    </row>
    <row r="2" spans="1:7" s="154" customFormat="1" ht="15.75" customHeight="1">
      <c r="A2" s="155"/>
      <c r="B2" s="155"/>
      <c r="C2" s="155"/>
      <c r="D2" s="155"/>
      <c r="E2" s="150" t="s">
        <v>145</v>
      </c>
      <c r="F2" s="155"/>
    </row>
    <row r="3" spans="1:7" s="154" customFormat="1" ht="15.75" customHeight="1">
      <c r="A3" s="155"/>
      <c r="B3" s="155"/>
      <c r="C3" s="155"/>
      <c r="D3" s="155"/>
      <c r="E3" s="150" t="s">
        <v>189</v>
      </c>
    </row>
    <row r="4" spans="1:7" s="154" customFormat="1" ht="15.75" customHeight="1">
      <c r="A4" s="155"/>
      <c r="B4" s="155"/>
      <c r="C4" s="155"/>
      <c r="D4" s="155"/>
      <c r="E4" s="150" t="s">
        <v>190</v>
      </c>
    </row>
    <row r="5" spans="1:7" s="154" customFormat="1" ht="15.75" customHeight="1">
      <c r="A5" s="153"/>
      <c r="B5" s="155"/>
      <c r="C5" s="155"/>
      <c r="D5" s="155"/>
      <c r="E5" s="518" t="s">
        <v>830</v>
      </c>
    </row>
    <row r="6" spans="1:7" customFormat="1" ht="15.75" customHeight="1">
      <c r="A6" s="156"/>
      <c r="B6" s="186"/>
      <c r="C6" s="186"/>
      <c r="D6" s="186"/>
      <c r="E6" s="186"/>
    </row>
    <row r="7" spans="1:7">
      <c r="B7" s="155"/>
      <c r="C7" s="155"/>
      <c r="D7" s="155"/>
      <c r="E7" s="155"/>
      <c r="F7" s="158"/>
    </row>
    <row r="8" spans="1:7">
      <c r="A8" s="673" t="s">
        <v>361</v>
      </c>
      <c r="B8" s="673"/>
      <c r="C8" s="673"/>
      <c r="D8" s="673"/>
      <c r="E8" s="673"/>
      <c r="F8" s="158"/>
    </row>
    <row r="9" spans="1:7">
      <c r="A9" s="673" t="s">
        <v>362</v>
      </c>
      <c r="B9" s="673"/>
      <c r="C9" s="673"/>
      <c r="D9" s="673"/>
      <c r="E9" s="673"/>
      <c r="G9" s="157" t="s">
        <v>363</v>
      </c>
    </row>
    <row r="10" spans="1:7">
      <c r="A10" s="159"/>
      <c r="B10" s="673" t="s">
        <v>834</v>
      </c>
      <c r="C10" s="673"/>
      <c r="D10" s="673"/>
      <c r="E10" s="673"/>
    </row>
    <row r="11" spans="1:7" ht="16.5" thickBot="1">
      <c r="A11" s="160"/>
      <c r="D11" s="674" t="s">
        <v>364</v>
      </c>
      <c r="E11" s="674"/>
    </row>
    <row r="12" spans="1:7" ht="13.7" customHeight="1">
      <c r="A12" s="161"/>
      <c r="B12" s="675" t="s">
        <v>365</v>
      </c>
      <c r="C12" s="675" t="s">
        <v>366</v>
      </c>
      <c r="D12" s="677" t="s">
        <v>367</v>
      </c>
      <c r="E12" s="677"/>
    </row>
    <row r="13" spans="1:7" ht="12.75" customHeight="1">
      <c r="A13" s="161"/>
      <c r="B13" s="676"/>
      <c r="C13" s="676"/>
      <c r="D13" s="678" t="s">
        <v>368</v>
      </c>
      <c r="E13" s="679" t="s">
        <v>369</v>
      </c>
    </row>
    <row r="14" spans="1:7">
      <c r="A14" s="161"/>
      <c r="B14" s="676"/>
      <c r="C14" s="676"/>
      <c r="D14" s="678"/>
      <c r="E14" s="679"/>
    </row>
    <row r="15" spans="1:7">
      <c r="A15" s="161"/>
      <c r="B15" s="676"/>
      <c r="C15" s="676"/>
      <c r="D15" s="678"/>
      <c r="E15" s="679"/>
    </row>
    <row r="16" spans="1:7" ht="11.25" customHeight="1">
      <c r="A16" s="161"/>
      <c r="B16" s="676"/>
      <c r="C16" s="676"/>
      <c r="D16" s="678"/>
      <c r="E16" s="679"/>
    </row>
    <row r="17" spans="1:5">
      <c r="A17" s="162"/>
      <c r="B17" s="163">
        <v>1</v>
      </c>
      <c r="C17" s="164">
        <v>2</v>
      </c>
      <c r="D17" s="164">
        <v>3</v>
      </c>
      <c r="E17" s="164">
        <v>4</v>
      </c>
    </row>
    <row r="18" spans="1:5" ht="66.400000000000006" customHeight="1">
      <c r="A18" s="162"/>
      <c r="B18" s="165" t="s">
        <v>370</v>
      </c>
      <c r="C18" s="164"/>
      <c r="D18" s="164"/>
      <c r="E18" s="164"/>
    </row>
    <row r="19" spans="1:5" ht="59.25" customHeight="1">
      <c r="A19" s="166"/>
      <c r="B19" s="167" t="s">
        <v>371</v>
      </c>
      <c r="C19" s="168">
        <v>100</v>
      </c>
      <c r="D19" s="168">
        <v>100</v>
      </c>
      <c r="E19" s="168"/>
    </row>
    <row r="20" spans="1:5" ht="57.75" customHeight="1">
      <c r="A20" s="166"/>
      <c r="B20" s="167" t="s">
        <v>372</v>
      </c>
      <c r="C20" s="168">
        <v>100</v>
      </c>
      <c r="D20" s="168"/>
      <c r="E20" s="168">
        <v>100</v>
      </c>
    </row>
    <row r="21" spans="1:5" s="173" customFormat="1" ht="34.700000000000003" customHeight="1">
      <c r="A21" s="169"/>
      <c r="B21" s="170" t="s">
        <v>373</v>
      </c>
      <c r="C21" s="171"/>
      <c r="D21" s="172"/>
      <c r="E21" s="171"/>
    </row>
    <row r="22" spans="1:5">
      <c r="A22" s="166"/>
      <c r="B22" s="167" t="s">
        <v>374</v>
      </c>
      <c r="C22" s="168">
        <v>60</v>
      </c>
      <c r="D22" s="168">
        <v>60</v>
      </c>
      <c r="E22" s="168"/>
    </row>
    <row r="23" spans="1:5" ht="42.4" customHeight="1">
      <c r="A23" s="166"/>
      <c r="B23" s="167" t="s">
        <v>375</v>
      </c>
      <c r="C23" s="168">
        <v>100</v>
      </c>
      <c r="D23" s="168">
        <v>100</v>
      </c>
      <c r="E23" s="168"/>
    </row>
    <row r="24" spans="1:5" ht="83.25" customHeight="1">
      <c r="A24" s="166"/>
      <c r="B24" s="167" t="s">
        <v>376</v>
      </c>
      <c r="C24" s="171">
        <v>100</v>
      </c>
      <c r="D24" s="168">
        <v>100</v>
      </c>
      <c r="E24" s="168"/>
    </row>
    <row r="25" spans="1:5" ht="45" customHeight="1">
      <c r="A25" s="166"/>
      <c r="B25" s="167" t="s">
        <v>377</v>
      </c>
      <c r="C25" s="171">
        <v>100</v>
      </c>
      <c r="D25" s="168">
        <v>100</v>
      </c>
      <c r="E25" s="168"/>
    </row>
    <row r="26" spans="1:5" ht="47.45" hidden="1" customHeight="1">
      <c r="A26" s="166"/>
      <c r="B26" s="174" t="s">
        <v>378</v>
      </c>
      <c r="C26" s="171"/>
      <c r="D26" s="168"/>
      <c r="E26" s="168"/>
    </row>
    <row r="27" spans="1:5" ht="39.75" hidden="1" customHeight="1">
      <c r="A27" s="166"/>
      <c r="B27" s="175" t="s">
        <v>379</v>
      </c>
      <c r="C27" s="171">
        <v>100</v>
      </c>
      <c r="D27" s="168">
        <v>100</v>
      </c>
      <c r="E27" s="168"/>
    </row>
    <row r="28" spans="1:5" ht="40.700000000000003" hidden="1" customHeight="1">
      <c r="A28" s="166"/>
      <c r="B28" s="175" t="s">
        <v>380</v>
      </c>
      <c r="C28" s="171">
        <v>100</v>
      </c>
      <c r="D28" s="168"/>
      <c r="E28" s="168">
        <v>100</v>
      </c>
    </row>
    <row r="29" spans="1:5" ht="45" customHeight="1">
      <c r="A29" s="166"/>
      <c r="B29" s="176" t="s">
        <v>381</v>
      </c>
      <c r="C29" s="171"/>
      <c r="D29" s="168"/>
      <c r="E29" s="168"/>
    </row>
    <row r="30" spans="1:5" ht="40.700000000000003" customHeight="1">
      <c r="A30" s="166"/>
      <c r="B30" s="177" t="s">
        <v>382</v>
      </c>
      <c r="C30" s="171">
        <v>100</v>
      </c>
      <c r="D30" s="168">
        <v>100</v>
      </c>
      <c r="E30" s="168"/>
    </row>
    <row r="31" spans="1:5" ht="41.65" customHeight="1">
      <c r="A31" s="166"/>
      <c r="B31" s="177" t="s">
        <v>245</v>
      </c>
      <c r="C31" s="171">
        <v>100</v>
      </c>
      <c r="D31" s="168"/>
      <c r="E31" s="168">
        <v>100</v>
      </c>
    </row>
    <row r="32" spans="1:5" ht="41.65" customHeight="1">
      <c r="A32" s="166"/>
      <c r="B32" s="177" t="s">
        <v>383</v>
      </c>
      <c r="C32" s="171">
        <v>100</v>
      </c>
      <c r="D32" s="168">
        <v>100</v>
      </c>
      <c r="E32" s="168"/>
    </row>
    <row r="33" spans="1:5" ht="44.25" customHeight="1">
      <c r="A33" s="166"/>
      <c r="B33" s="177" t="s">
        <v>384</v>
      </c>
      <c r="C33" s="171">
        <v>100</v>
      </c>
      <c r="D33" s="168"/>
      <c r="E33" s="168">
        <v>100</v>
      </c>
    </row>
    <row r="34" spans="1:5" ht="33.6" hidden="1" customHeight="1">
      <c r="A34" s="178"/>
      <c r="B34" s="176" t="s">
        <v>385</v>
      </c>
      <c r="C34" s="168"/>
      <c r="D34" s="168"/>
      <c r="E34" s="168"/>
    </row>
    <row r="35" spans="1:5" ht="74.650000000000006" hidden="1" customHeight="1">
      <c r="A35" s="178"/>
      <c r="B35" s="175" t="s">
        <v>386</v>
      </c>
      <c r="C35" s="168">
        <v>100</v>
      </c>
      <c r="D35" s="168">
        <v>100</v>
      </c>
      <c r="E35" s="168"/>
    </row>
    <row r="36" spans="1:5" ht="73.7" hidden="1" customHeight="1">
      <c r="A36" s="178"/>
      <c r="B36" s="175" t="s">
        <v>387</v>
      </c>
      <c r="C36" s="168">
        <v>100</v>
      </c>
      <c r="D36" s="168">
        <v>100</v>
      </c>
      <c r="E36" s="168"/>
    </row>
    <row r="37" spans="1:5" ht="61.35" hidden="1" customHeight="1">
      <c r="A37" s="178"/>
      <c r="B37" s="175" t="s">
        <v>388</v>
      </c>
      <c r="C37" s="168">
        <v>100</v>
      </c>
      <c r="D37" s="168"/>
      <c r="E37" s="168">
        <v>100</v>
      </c>
    </row>
    <row r="38" spans="1:5" ht="53.1" hidden="1" customHeight="1">
      <c r="A38" s="178"/>
      <c r="B38" s="175" t="s">
        <v>389</v>
      </c>
      <c r="C38" s="168">
        <v>100</v>
      </c>
      <c r="D38" s="168"/>
      <c r="E38" s="168">
        <v>100</v>
      </c>
    </row>
    <row r="39" spans="1:5" ht="38.25" customHeight="1">
      <c r="A39" s="178"/>
      <c r="B39" s="176" t="s">
        <v>390</v>
      </c>
      <c r="C39" s="168"/>
      <c r="D39" s="168"/>
      <c r="E39" s="168"/>
    </row>
    <row r="40" spans="1:5" ht="57" customHeight="1">
      <c r="A40" s="178"/>
      <c r="B40" s="179" t="s">
        <v>391</v>
      </c>
      <c r="C40" s="168">
        <v>100</v>
      </c>
      <c r="D40" s="168">
        <v>100</v>
      </c>
      <c r="E40" s="168"/>
    </row>
    <row r="41" spans="1:5" ht="57.75" customHeight="1">
      <c r="A41" s="178"/>
      <c r="B41" s="175" t="s">
        <v>392</v>
      </c>
      <c r="C41" s="168">
        <v>100</v>
      </c>
      <c r="D41" s="168"/>
      <c r="E41" s="168">
        <v>100</v>
      </c>
    </row>
    <row r="42" spans="1:5" ht="20.85" hidden="1" customHeight="1">
      <c r="A42" s="178"/>
      <c r="B42" s="176" t="s">
        <v>393</v>
      </c>
      <c r="C42" s="168"/>
      <c r="D42" s="168"/>
      <c r="E42" s="168"/>
    </row>
    <row r="43" spans="1:5" ht="83.25" hidden="1" customHeight="1">
      <c r="B43" s="167" t="s">
        <v>394</v>
      </c>
      <c r="C43" s="168">
        <v>100</v>
      </c>
      <c r="D43" s="168">
        <v>100</v>
      </c>
      <c r="E43" s="168"/>
    </row>
    <row r="44" spans="1:5" ht="66.75" hidden="1" customHeight="1">
      <c r="B44" s="167" t="s">
        <v>395</v>
      </c>
      <c r="C44" s="168">
        <v>100</v>
      </c>
      <c r="D44" s="168"/>
      <c r="E44" s="168">
        <v>100</v>
      </c>
    </row>
    <row r="45" spans="1:5" ht="55.7" hidden="1" customHeight="1">
      <c r="B45" s="167" t="s">
        <v>396</v>
      </c>
      <c r="C45" s="168">
        <v>100</v>
      </c>
      <c r="D45" s="168">
        <v>100</v>
      </c>
      <c r="E45" s="168"/>
    </row>
    <row r="46" spans="1:5" ht="58.7" hidden="1" customHeight="1">
      <c r="B46" s="167" t="s">
        <v>397</v>
      </c>
      <c r="C46" s="168">
        <v>100</v>
      </c>
      <c r="D46" s="168"/>
      <c r="E46" s="168">
        <v>100</v>
      </c>
    </row>
    <row r="47" spans="1:5" ht="70.7" hidden="1" customHeight="1">
      <c r="B47" s="167" t="s">
        <v>398</v>
      </c>
      <c r="C47" s="168">
        <v>100</v>
      </c>
      <c r="D47" s="168">
        <v>100</v>
      </c>
      <c r="E47" s="168"/>
    </row>
    <row r="48" spans="1:5" ht="56.25" hidden="1" customHeight="1">
      <c r="B48" s="167" t="s">
        <v>399</v>
      </c>
      <c r="C48" s="168">
        <v>100</v>
      </c>
      <c r="D48" s="168"/>
      <c r="E48" s="168">
        <v>100</v>
      </c>
    </row>
    <row r="49" spans="2:5" ht="89.65" hidden="1" customHeight="1">
      <c r="B49" s="167" t="s">
        <v>400</v>
      </c>
      <c r="C49" s="168">
        <v>100</v>
      </c>
      <c r="D49" s="168">
        <v>100</v>
      </c>
      <c r="E49" s="168"/>
    </row>
    <row r="50" spans="2:5" ht="73.349999999999994" hidden="1" customHeight="1">
      <c r="B50" s="167" t="s">
        <v>401</v>
      </c>
      <c r="C50" s="168">
        <v>100</v>
      </c>
      <c r="D50" s="168"/>
      <c r="E50" s="168">
        <v>100</v>
      </c>
    </row>
    <row r="51" spans="2:5" ht="54.75" hidden="1" customHeight="1">
      <c r="B51" s="180" t="s">
        <v>402</v>
      </c>
      <c r="C51" s="168">
        <v>100</v>
      </c>
      <c r="D51" s="168">
        <v>100</v>
      </c>
      <c r="E51" s="168"/>
    </row>
    <row r="52" spans="2:5" ht="43.7" hidden="1" customHeight="1">
      <c r="B52" s="180" t="s">
        <v>403</v>
      </c>
      <c r="C52" s="168">
        <v>100</v>
      </c>
      <c r="D52" s="168"/>
      <c r="E52" s="168">
        <v>100</v>
      </c>
    </row>
    <row r="53" spans="2:5" ht="18.95" customHeight="1">
      <c r="B53" s="181" t="s">
        <v>404</v>
      </c>
      <c r="C53" s="168"/>
      <c r="D53" s="168"/>
      <c r="E53" s="168"/>
    </row>
    <row r="54" spans="2:5" ht="37.35" customHeight="1">
      <c r="B54" s="180" t="s">
        <v>405</v>
      </c>
      <c r="C54" s="168">
        <v>100</v>
      </c>
      <c r="D54" s="168">
        <v>100</v>
      </c>
      <c r="E54" s="168"/>
    </row>
    <row r="55" spans="2:5" ht="37.5" customHeight="1">
      <c r="B55" s="180" t="s">
        <v>406</v>
      </c>
      <c r="C55" s="168">
        <v>100</v>
      </c>
      <c r="D55" s="168"/>
      <c r="E55" s="168">
        <v>100</v>
      </c>
    </row>
    <row r="56" spans="2:5" ht="37.9" customHeight="1">
      <c r="B56" s="180" t="s">
        <v>407</v>
      </c>
      <c r="C56" s="168">
        <v>100</v>
      </c>
      <c r="D56" s="168">
        <v>100</v>
      </c>
      <c r="E56" s="168"/>
    </row>
    <row r="57" spans="2:5" ht="27" customHeight="1">
      <c r="B57" s="180" t="s">
        <v>408</v>
      </c>
      <c r="C57" s="168">
        <v>100</v>
      </c>
      <c r="D57" s="168"/>
      <c r="E57" s="168">
        <v>100</v>
      </c>
    </row>
    <row r="58" spans="2:5">
      <c r="B58" s="182"/>
      <c r="C58" s="183"/>
      <c r="D58" s="183"/>
      <c r="E58" s="183"/>
    </row>
    <row r="59" spans="2:5">
      <c r="B59" s="182"/>
    </row>
    <row r="60" spans="2:5">
      <c r="B60" s="182"/>
    </row>
    <row r="61" spans="2:5">
      <c r="B61" s="182"/>
    </row>
    <row r="62" spans="2:5">
      <c r="B62" s="184"/>
    </row>
    <row r="63" spans="2:5">
      <c r="B63" s="184"/>
    </row>
    <row r="64" spans="2:5">
      <c r="B64" s="184"/>
    </row>
  </sheetData>
  <mergeCells count="9">
    <mergeCell ref="A8:E8"/>
    <mergeCell ref="A9:E9"/>
    <mergeCell ref="B10:E10"/>
    <mergeCell ref="D11:E11"/>
    <mergeCell ref="B12:B16"/>
    <mergeCell ref="C12:C16"/>
    <mergeCell ref="D12:E12"/>
    <mergeCell ref="D13:D16"/>
    <mergeCell ref="E13:E16"/>
  </mergeCells>
  <printOptions horizontalCentered="1"/>
  <pageMargins left="0" right="0" top="0" bottom="0.55118110236220474" header="0" footer="0.5511811023622047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9"/>
  <sheetViews>
    <sheetView view="pageBreakPreview" topLeftCell="A10" zoomScaleSheetLayoutView="100" workbookViewId="0">
      <selection activeCell="A7" sqref="A7:B7"/>
    </sheetView>
  </sheetViews>
  <sheetFormatPr defaultColWidth="13.5703125" defaultRowHeight="15.75"/>
  <cols>
    <col min="1" max="1" width="61.5703125" style="188" customWidth="1"/>
    <col min="2" max="2" width="26.140625" style="202" customWidth="1"/>
    <col min="3" max="3" width="7.140625" style="188" customWidth="1"/>
    <col min="4" max="4" width="8.42578125" style="188" customWidth="1"/>
    <col min="5" max="31" width="9.140625" style="188" customWidth="1"/>
    <col min="32" max="32" width="44.5703125" style="188" customWidth="1"/>
    <col min="33" max="33" width="0" style="188" hidden="1" customWidth="1"/>
    <col min="34" max="34" width="24.5703125" style="188" customWidth="1"/>
    <col min="35" max="35" width="22.42578125" style="188" customWidth="1"/>
    <col min="36" max="36" width="20.140625" style="188" customWidth="1"/>
    <col min="37" max="38" width="0" style="188" hidden="1" customWidth="1"/>
    <col min="39" max="39" width="14.42578125" style="188" customWidth="1"/>
    <col min="40" max="40" width="12.42578125" style="188" customWidth="1"/>
    <col min="41" max="41" width="13.5703125" style="188" customWidth="1"/>
    <col min="42" max="256" width="13.5703125" style="188"/>
    <col min="257" max="257" width="61.5703125" style="188" customWidth="1"/>
    <col min="258" max="258" width="26.140625" style="188" customWidth="1"/>
    <col min="259" max="259" width="7.140625" style="188" customWidth="1"/>
    <col min="260" max="260" width="8.42578125" style="188" customWidth="1"/>
    <col min="261" max="287" width="9.140625" style="188" customWidth="1"/>
    <col min="288" max="288" width="44.5703125" style="188" customWidth="1"/>
    <col min="289" max="289" width="0" style="188" hidden="1" customWidth="1"/>
    <col min="290" max="290" width="24.5703125" style="188" customWidth="1"/>
    <col min="291" max="291" width="22.42578125" style="188" customWidth="1"/>
    <col min="292" max="292" width="20.140625" style="188" customWidth="1"/>
    <col min="293" max="294" width="0" style="188" hidden="1" customWidth="1"/>
    <col min="295" max="295" width="14.42578125" style="188" customWidth="1"/>
    <col min="296" max="296" width="12.42578125" style="188" customWidth="1"/>
    <col min="297" max="297" width="13.5703125" style="188" customWidth="1"/>
    <col min="298" max="512" width="13.5703125" style="188"/>
    <col min="513" max="513" width="61.5703125" style="188" customWidth="1"/>
    <col min="514" max="514" width="26.140625" style="188" customWidth="1"/>
    <col min="515" max="515" width="7.140625" style="188" customWidth="1"/>
    <col min="516" max="516" width="8.42578125" style="188" customWidth="1"/>
    <col min="517" max="543" width="9.140625" style="188" customWidth="1"/>
    <col min="544" max="544" width="44.5703125" style="188" customWidth="1"/>
    <col min="545" max="545" width="0" style="188" hidden="1" customWidth="1"/>
    <col min="546" max="546" width="24.5703125" style="188" customWidth="1"/>
    <col min="547" max="547" width="22.42578125" style="188" customWidth="1"/>
    <col min="548" max="548" width="20.140625" style="188" customWidth="1"/>
    <col min="549" max="550" width="0" style="188" hidden="1" customWidth="1"/>
    <col min="551" max="551" width="14.42578125" style="188" customWidth="1"/>
    <col min="552" max="552" width="12.42578125" style="188" customWidth="1"/>
    <col min="553" max="553" width="13.5703125" style="188" customWidth="1"/>
    <col min="554" max="768" width="13.5703125" style="188"/>
    <col min="769" max="769" width="61.5703125" style="188" customWidth="1"/>
    <col min="770" max="770" width="26.140625" style="188" customWidth="1"/>
    <col min="771" max="771" width="7.140625" style="188" customWidth="1"/>
    <col min="772" max="772" width="8.42578125" style="188" customWidth="1"/>
    <col min="773" max="799" width="9.140625" style="188" customWidth="1"/>
    <col min="800" max="800" width="44.5703125" style="188" customWidth="1"/>
    <col min="801" max="801" width="0" style="188" hidden="1" customWidth="1"/>
    <col min="802" max="802" width="24.5703125" style="188" customWidth="1"/>
    <col min="803" max="803" width="22.42578125" style="188" customWidth="1"/>
    <col min="804" max="804" width="20.140625" style="188" customWidth="1"/>
    <col min="805" max="806" width="0" style="188" hidden="1" customWidth="1"/>
    <col min="807" max="807" width="14.42578125" style="188" customWidth="1"/>
    <col min="808" max="808" width="12.42578125" style="188" customWidth="1"/>
    <col min="809" max="809" width="13.5703125" style="188" customWidth="1"/>
    <col min="810" max="1024" width="13.5703125" style="188"/>
    <col min="1025" max="1025" width="61.5703125" style="188" customWidth="1"/>
    <col min="1026" max="1026" width="26.140625" style="188" customWidth="1"/>
    <col min="1027" max="1027" width="7.140625" style="188" customWidth="1"/>
    <col min="1028" max="1028" width="8.42578125" style="188" customWidth="1"/>
    <col min="1029" max="1055" width="9.140625" style="188" customWidth="1"/>
    <col min="1056" max="1056" width="44.5703125" style="188" customWidth="1"/>
    <col min="1057" max="1057" width="0" style="188" hidden="1" customWidth="1"/>
    <col min="1058" max="1058" width="24.5703125" style="188" customWidth="1"/>
    <col min="1059" max="1059" width="22.42578125" style="188" customWidth="1"/>
    <col min="1060" max="1060" width="20.140625" style="188" customWidth="1"/>
    <col min="1061" max="1062" width="0" style="188" hidden="1" customWidth="1"/>
    <col min="1063" max="1063" width="14.42578125" style="188" customWidth="1"/>
    <col min="1064" max="1064" width="12.42578125" style="188" customWidth="1"/>
    <col min="1065" max="1065" width="13.5703125" style="188" customWidth="1"/>
    <col min="1066" max="1280" width="13.5703125" style="188"/>
    <col min="1281" max="1281" width="61.5703125" style="188" customWidth="1"/>
    <col min="1282" max="1282" width="26.140625" style="188" customWidth="1"/>
    <col min="1283" max="1283" width="7.140625" style="188" customWidth="1"/>
    <col min="1284" max="1284" width="8.42578125" style="188" customWidth="1"/>
    <col min="1285" max="1311" width="9.140625" style="188" customWidth="1"/>
    <col min="1312" max="1312" width="44.5703125" style="188" customWidth="1"/>
    <col min="1313" max="1313" width="0" style="188" hidden="1" customWidth="1"/>
    <col min="1314" max="1314" width="24.5703125" style="188" customWidth="1"/>
    <col min="1315" max="1315" width="22.42578125" style="188" customWidth="1"/>
    <col min="1316" max="1316" width="20.140625" style="188" customWidth="1"/>
    <col min="1317" max="1318" width="0" style="188" hidden="1" customWidth="1"/>
    <col min="1319" max="1319" width="14.42578125" style="188" customWidth="1"/>
    <col min="1320" max="1320" width="12.42578125" style="188" customWidth="1"/>
    <col min="1321" max="1321" width="13.5703125" style="188" customWidth="1"/>
    <col min="1322" max="1536" width="13.5703125" style="188"/>
    <col min="1537" max="1537" width="61.5703125" style="188" customWidth="1"/>
    <col min="1538" max="1538" width="26.140625" style="188" customWidth="1"/>
    <col min="1539" max="1539" width="7.140625" style="188" customWidth="1"/>
    <col min="1540" max="1540" width="8.42578125" style="188" customWidth="1"/>
    <col min="1541" max="1567" width="9.140625" style="188" customWidth="1"/>
    <col min="1568" max="1568" width="44.5703125" style="188" customWidth="1"/>
    <col min="1569" max="1569" width="0" style="188" hidden="1" customWidth="1"/>
    <col min="1570" max="1570" width="24.5703125" style="188" customWidth="1"/>
    <col min="1571" max="1571" width="22.42578125" style="188" customWidth="1"/>
    <col min="1572" max="1572" width="20.140625" style="188" customWidth="1"/>
    <col min="1573" max="1574" width="0" style="188" hidden="1" customWidth="1"/>
    <col min="1575" max="1575" width="14.42578125" style="188" customWidth="1"/>
    <col min="1576" max="1576" width="12.42578125" style="188" customWidth="1"/>
    <col min="1577" max="1577" width="13.5703125" style="188" customWidth="1"/>
    <col min="1578" max="1792" width="13.5703125" style="188"/>
    <col min="1793" max="1793" width="61.5703125" style="188" customWidth="1"/>
    <col min="1794" max="1794" width="26.140625" style="188" customWidth="1"/>
    <col min="1795" max="1795" width="7.140625" style="188" customWidth="1"/>
    <col min="1796" max="1796" width="8.42578125" style="188" customWidth="1"/>
    <col min="1797" max="1823" width="9.140625" style="188" customWidth="1"/>
    <col min="1824" max="1824" width="44.5703125" style="188" customWidth="1"/>
    <col min="1825" max="1825" width="0" style="188" hidden="1" customWidth="1"/>
    <col min="1826" max="1826" width="24.5703125" style="188" customWidth="1"/>
    <col min="1827" max="1827" width="22.42578125" style="188" customWidth="1"/>
    <col min="1828" max="1828" width="20.140625" style="188" customWidth="1"/>
    <col min="1829" max="1830" width="0" style="188" hidden="1" customWidth="1"/>
    <col min="1831" max="1831" width="14.42578125" style="188" customWidth="1"/>
    <col min="1832" max="1832" width="12.42578125" style="188" customWidth="1"/>
    <col min="1833" max="1833" width="13.5703125" style="188" customWidth="1"/>
    <col min="1834" max="2048" width="13.5703125" style="188"/>
    <col min="2049" max="2049" width="61.5703125" style="188" customWidth="1"/>
    <col min="2050" max="2050" width="26.140625" style="188" customWidth="1"/>
    <col min="2051" max="2051" width="7.140625" style="188" customWidth="1"/>
    <col min="2052" max="2052" width="8.42578125" style="188" customWidth="1"/>
    <col min="2053" max="2079" width="9.140625" style="188" customWidth="1"/>
    <col min="2080" max="2080" width="44.5703125" style="188" customWidth="1"/>
    <col min="2081" max="2081" width="0" style="188" hidden="1" customWidth="1"/>
    <col min="2082" max="2082" width="24.5703125" style="188" customWidth="1"/>
    <col min="2083" max="2083" width="22.42578125" style="188" customWidth="1"/>
    <col min="2084" max="2084" width="20.140625" style="188" customWidth="1"/>
    <col min="2085" max="2086" width="0" style="188" hidden="1" customWidth="1"/>
    <col min="2087" max="2087" width="14.42578125" style="188" customWidth="1"/>
    <col min="2088" max="2088" width="12.42578125" style="188" customWidth="1"/>
    <col min="2089" max="2089" width="13.5703125" style="188" customWidth="1"/>
    <col min="2090" max="2304" width="13.5703125" style="188"/>
    <col min="2305" max="2305" width="61.5703125" style="188" customWidth="1"/>
    <col min="2306" max="2306" width="26.140625" style="188" customWidth="1"/>
    <col min="2307" max="2307" width="7.140625" style="188" customWidth="1"/>
    <col min="2308" max="2308" width="8.42578125" style="188" customWidth="1"/>
    <col min="2309" max="2335" width="9.140625" style="188" customWidth="1"/>
    <col min="2336" max="2336" width="44.5703125" style="188" customWidth="1"/>
    <col min="2337" max="2337" width="0" style="188" hidden="1" customWidth="1"/>
    <col min="2338" max="2338" width="24.5703125" style="188" customWidth="1"/>
    <col min="2339" max="2339" width="22.42578125" style="188" customWidth="1"/>
    <col min="2340" max="2340" width="20.140625" style="188" customWidth="1"/>
    <col min="2341" max="2342" width="0" style="188" hidden="1" customWidth="1"/>
    <col min="2343" max="2343" width="14.42578125" style="188" customWidth="1"/>
    <col min="2344" max="2344" width="12.42578125" style="188" customWidth="1"/>
    <col min="2345" max="2345" width="13.5703125" style="188" customWidth="1"/>
    <col min="2346" max="2560" width="13.5703125" style="188"/>
    <col min="2561" max="2561" width="61.5703125" style="188" customWidth="1"/>
    <col min="2562" max="2562" width="26.140625" style="188" customWidth="1"/>
    <col min="2563" max="2563" width="7.140625" style="188" customWidth="1"/>
    <col min="2564" max="2564" width="8.42578125" style="188" customWidth="1"/>
    <col min="2565" max="2591" width="9.140625" style="188" customWidth="1"/>
    <col min="2592" max="2592" width="44.5703125" style="188" customWidth="1"/>
    <col min="2593" max="2593" width="0" style="188" hidden="1" customWidth="1"/>
    <col min="2594" max="2594" width="24.5703125" style="188" customWidth="1"/>
    <col min="2595" max="2595" width="22.42578125" style="188" customWidth="1"/>
    <col min="2596" max="2596" width="20.140625" style="188" customWidth="1"/>
    <col min="2597" max="2598" width="0" style="188" hidden="1" customWidth="1"/>
    <col min="2599" max="2599" width="14.42578125" style="188" customWidth="1"/>
    <col min="2600" max="2600" width="12.42578125" style="188" customWidth="1"/>
    <col min="2601" max="2601" width="13.5703125" style="188" customWidth="1"/>
    <col min="2602" max="2816" width="13.5703125" style="188"/>
    <col min="2817" max="2817" width="61.5703125" style="188" customWidth="1"/>
    <col min="2818" max="2818" width="26.140625" style="188" customWidth="1"/>
    <col min="2819" max="2819" width="7.140625" style="188" customWidth="1"/>
    <col min="2820" max="2820" width="8.42578125" style="188" customWidth="1"/>
    <col min="2821" max="2847" width="9.140625" style="188" customWidth="1"/>
    <col min="2848" max="2848" width="44.5703125" style="188" customWidth="1"/>
    <col min="2849" max="2849" width="0" style="188" hidden="1" customWidth="1"/>
    <col min="2850" max="2850" width="24.5703125" style="188" customWidth="1"/>
    <col min="2851" max="2851" width="22.42578125" style="188" customWidth="1"/>
    <col min="2852" max="2852" width="20.140625" style="188" customWidth="1"/>
    <col min="2853" max="2854" width="0" style="188" hidden="1" customWidth="1"/>
    <col min="2855" max="2855" width="14.42578125" style="188" customWidth="1"/>
    <col min="2856" max="2856" width="12.42578125" style="188" customWidth="1"/>
    <col min="2857" max="2857" width="13.5703125" style="188" customWidth="1"/>
    <col min="2858" max="3072" width="13.5703125" style="188"/>
    <col min="3073" max="3073" width="61.5703125" style="188" customWidth="1"/>
    <col min="3074" max="3074" width="26.140625" style="188" customWidth="1"/>
    <col min="3075" max="3075" width="7.140625" style="188" customWidth="1"/>
    <col min="3076" max="3076" width="8.42578125" style="188" customWidth="1"/>
    <col min="3077" max="3103" width="9.140625" style="188" customWidth="1"/>
    <col min="3104" max="3104" width="44.5703125" style="188" customWidth="1"/>
    <col min="3105" max="3105" width="0" style="188" hidden="1" customWidth="1"/>
    <col min="3106" max="3106" width="24.5703125" style="188" customWidth="1"/>
    <col min="3107" max="3107" width="22.42578125" style="188" customWidth="1"/>
    <col min="3108" max="3108" width="20.140625" style="188" customWidth="1"/>
    <col min="3109" max="3110" width="0" style="188" hidden="1" customWidth="1"/>
    <col min="3111" max="3111" width="14.42578125" style="188" customWidth="1"/>
    <col min="3112" max="3112" width="12.42578125" style="188" customWidth="1"/>
    <col min="3113" max="3113" width="13.5703125" style="188" customWidth="1"/>
    <col min="3114" max="3328" width="13.5703125" style="188"/>
    <col min="3329" max="3329" width="61.5703125" style="188" customWidth="1"/>
    <col min="3330" max="3330" width="26.140625" style="188" customWidth="1"/>
    <col min="3331" max="3331" width="7.140625" style="188" customWidth="1"/>
    <col min="3332" max="3332" width="8.42578125" style="188" customWidth="1"/>
    <col min="3333" max="3359" width="9.140625" style="188" customWidth="1"/>
    <col min="3360" max="3360" width="44.5703125" style="188" customWidth="1"/>
    <col min="3361" max="3361" width="0" style="188" hidden="1" customWidth="1"/>
    <col min="3362" max="3362" width="24.5703125" style="188" customWidth="1"/>
    <col min="3363" max="3363" width="22.42578125" style="188" customWidth="1"/>
    <col min="3364" max="3364" width="20.140625" style="188" customWidth="1"/>
    <col min="3365" max="3366" width="0" style="188" hidden="1" customWidth="1"/>
    <col min="3367" max="3367" width="14.42578125" style="188" customWidth="1"/>
    <col min="3368" max="3368" width="12.42578125" style="188" customWidth="1"/>
    <col min="3369" max="3369" width="13.5703125" style="188" customWidth="1"/>
    <col min="3370" max="3584" width="13.5703125" style="188"/>
    <col min="3585" max="3585" width="61.5703125" style="188" customWidth="1"/>
    <col min="3586" max="3586" width="26.140625" style="188" customWidth="1"/>
    <col min="3587" max="3587" width="7.140625" style="188" customWidth="1"/>
    <col min="3588" max="3588" width="8.42578125" style="188" customWidth="1"/>
    <col min="3589" max="3615" width="9.140625" style="188" customWidth="1"/>
    <col min="3616" max="3616" width="44.5703125" style="188" customWidth="1"/>
    <col min="3617" max="3617" width="0" style="188" hidden="1" customWidth="1"/>
    <col min="3618" max="3618" width="24.5703125" style="188" customWidth="1"/>
    <col min="3619" max="3619" width="22.42578125" style="188" customWidth="1"/>
    <col min="3620" max="3620" width="20.140625" style="188" customWidth="1"/>
    <col min="3621" max="3622" width="0" style="188" hidden="1" customWidth="1"/>
    <col min="3623" max="3623" width="14.42578125" style="188" customWidth="1"/>
    <col min="3624" max="3624" width="12.42578125" style="188" customWidth="1"/>
    <col min="3625" max="3625" width="13.5703125" style="188" customWidth="1"/>
    <col min="3626" max="3840" width="13.5703125" style="188"/>
    <col min="3841" max="3841" width="61.5703125" style="188" customWidth="1"/>
    <col min="3842" max="3842" width="26.140625" style="188" customWidth="1"/>
    <col min="3843" max="3843" width="7.140625" style="188" customWidth="1"/>
    <col min="3844" max="3844" width="8.42578125" style="188" customWidth="1"/>
    <col min="3845" max="3871" width="9.140625" style="188" customWidth="1"/>
    <col min="3872" max="3872" width="44.5703125" style="188" customWidth="1"/>
    <col min="3873" max="3873" width="0" style="188" hidden="1" customWidth="1"/>
    <col min="3874" max="3874" width="24.5703125" style="188" customWidth="1"/>
    <col min="3875" max="3875" width="22.42578125" style="188" customWidth="1"/>
    <col min="3876" max="3876" width="20.140625" style="188" customWidth="1"/>
    <col min="3877" max="3878" width="0" style="188" hidden="1" customWidth="1"/>
    <col min="3879" max="3879" width="14.42578125" style="188" customWidth="1"/>
    <col min="3880" max="3880" width="12.42578125" style="188" customWidth="1"/>
    <col min="3881" max="3881" width="13.5703125" style="188" customWidth="1"/>
    <col min="3882" max="4096" width="13.5703125" style="188"/>
    <col min="4097" max="4097" width="61.5703125" style="188" customWidth="1"/>
    <col min="4098" max="4098" width="26.140625" style="188" customWidth="1"/>
    <col min="4099" max="4099" width="7.140625" style="188" customWidth="1"/>
    <col min="4100" max="4100" width="8.42578125" style="188" customWidth="1"/>
    <col min="4101" max="4127" width="9.140625" style="188" customWidth="1"/>
    <col min="4128" max="4128" width="44.5703125" style="188" customWidth="1"/>
    <col min="4129" max="4129" width="0" style="188" hidden="1" customWidth="1"/>
    <col min="4130" max="4130" width="24.5703125" style="188" customWidth="1"/>
    <col min="4131" max="4131" width="22.42578125" style="188" customWidth="1"/>
    <col min="4132" max="4132" width="20.140625" style="188" customWidth="1"/>
    <col min="4133" max="4134" width="0" style="188" hidden="1" customWidth="1"/>
    <col min="4135" max="4135" width="14.42578125" style="188" customWidth="1"/>
    <col min="4136" max="4136" width="12.42578125" style="188" customWidth="1"/>
    <col min="4137" max="4137" width="13.5703125" style="188" customWidth="1"/>
    <col min="4138" max="4352" width="13.5703125" style="188"/>
    <col min="4353" max="4353" width="61.5703125" style="188" customWidth="1"/>
    <col min="4354" max="4354" width="26.140625" style="188" customWidth="1"/>
    <col min="4355" max="4355" width="7.140625" style="188" customWidth="1"/>
    <col min="4356" max="4356" width="8.42578125" style="188" customWidth="1"/>
    <col min="4357" max="4383" width="9.140625" style="188" customWidth="1"/>
    <col min="4384" max="4384" width="44.5703125" style="188" customWidth="1"/>
    <col min="4385" max="4385" width="0" style="188" hidden="1" customWidth="1"/>
    <col min="4386" max="4386" width="24.5703125" style="188" customWidth="1"/>
    <col min="4387" max="4387" width="22.42578125" style="188" customWidth="1"/>
    <col min="4388" max="4388" width="20.140625" style="188" customWidth="1"/>
    <col min="4389" max="4390" width="0" style="188" hidden="1" customWidth="1"/>
    <col min="4391" max="4391" width="14.42578125" style="188" customWidth="1"/>
    <col min="4392" max="4392" width="12.42578125" style="188" customWidth="1"/>
    <col min="4393" max="4393" width="13.5703125" style="188" customWidth="1"/>
    <col min="4394" max="4608" width="13.5703125" style="188"/>
    <col min="4609" max="4609" width="61.5703125" style="188" customWidth="1"/>
    <col min="4610" max="4610" width="26.140625" style="188" customWidth="1"/>
    <col min="4611" max="4611" width="7.140625" style="188" customWidth="1"/>
    <col min="4612" max="4612" width="8.42578125" style="188" customWidth="1"/>
    <col min="4613" max="4639" width="9.140625" style="188" customWidth="1"/>
    <col min="4640" max="4640" width="44.5703125" style="188" customWidth="1"/>
    <col min="4641" max="4641" width="0" style="188" hidden="1" customWidth="1"/>
    <col min="4642" max="4642" width="24.5703125" style="188" customWidth="1"/>
    <col min="4643" max="4643" width="22.42578125" style="188" customWidth="1"/>
    <col min="4644" max="4644" width="20.140625" style="188" customWidth="1"/>
    <col min="4645" max="4646" width="0" style="188" hidden="1" customWidth="1"/>
    <col min="4647" max="4647" width="14.42578125" style="188" customWidth="1"/>
    <col min="4648" max="4648" width="12.42578125" style="188" customWidth="1"/>
    <col min="4649" max="4649" width="13.5703125" style="188" customWidth="1"/>
    <col min="4650" max="4864" width="13.5703125" style="188"/>
    <col min="4865" max="4865" width="61.5703125" style="188" customWidth="1"/>
    <col min="4866" max="4866" width="26.140625" style="188" customWidth="1"/>
    <col min="4867" max="4867" width="7.140625" style="188" customWidth="1"/>
    <col min="4868" max="4868" width="8.42578125" style="188" customWidth="1"/>
    <col min="4869" max="4895" width="9.140625" style="188" customWidth="1"/>
    <col min="4896" max="4896" width="44.5703125" style="188" customWidth="1"/>
    <col min="4897" max="4897" width="0" style="188" hidden="1" customWidth="1"/>
    <col min="4898" max="4898" width="24.5703125" style="188" customWidth="1"/>
    <col min="4899" max="4899" width="22.42578125" style="188" customWidth="1"/>
    <col min="4900" max="4900" width="20.140625" style="188" customWidth="1"/>
    <col min="4901" max="4902" width="0" style="188" hidden="1" customWidth="1"/>
    <col min="4903" max="4903" width="14.42578125" style="188" customWidth="1"/>
    <col min="4904" max="4904" width="12.42578125" style="188" customWidth="1"/>
    <col min="4905" max="4905" width="13.5703125" style="188" customWidth="1"/>
    <col min="4906" max="5120" width="13.5703125" style="188"/>
    <col min="5121" max="5121" width="61.5703125" style="188" customWidth="1"/>
    <col min="5122" max="5122" width="26.140625" style="188" customWidth="1"/>
    <col min="5123" max="5123" width="7.140625" style="188" customWidth="1"/>
    <col min="5124" max="5124" width="8.42578125" style="188" customWidth="1"/>
    <col min="5125" max="5151" width="9.140625" style="188" customWidth="1"/>
    <col min="5152" max="5152" width="44.5703125" style="188" customWidth="1"/>
    <col min="5153" max="5153" width="0" style="188" hidden="1" customWidth="1"/>
    <col min="5154" max="5154" width="24.5703125" style="188" customWidth="1"/>
    <col min="5155" max="5155" width="22.42578125" style="188" customWidth="1"/>
    <col min="5156" max="5156" width="20.140625" style="188" customWidth="1"/>
    <col min="5157" max="5158" width="0" style="188" hidden="1" customWidth="1"/>
    <col min="5159" max="5159" width="14.42578125" style="188" customWidth="1"/>
    <col min="5160" max="5160" width="12.42578125" style="188" customWidth="1"/>
    <col min="5161" max="5161" width="13.5703125" style="188" customWidth="1"/>
    <col min="5162" max="5376" width="13.5703125" style="188"/>
    <col min="5377" max="5377" width="61.5703125" style="188" customWidth="1"/>
    <col min="5378" max="5378" width="26.140625" style="188" customWidth="1"/>
    <col min="5379" max="5379" width="7.140625" style="188" customWidth="1"/>
    <col min="5380" max="5380" width="8.42578125" style="188" customWidth="1"/>
    <col min="5381" max="5407" width="9.140625" style="188" customWidth="1"/>
    <col min="5408" max="5408" width="44.5703125" style="188" customWidth="1"/>
    <col min="5409" max="5409" width="0" style="188" hidden="1" customWidth="1"/>
    <col min="5410" max="5410" width="24.5703125" style="188" customWidth="1"/>
    <col min="5411" max="5411" width="22.42578125" style="188" customWidth="1"/>
    <col min="5412" max="5412" width="20.140625" style="188" customWidth="1"/>
    <col min="5413" max="5414" width="0" style="188" hidden="1" customWidth="1"/>
    <col min="5415" max="5415" width="14.42578125" style="188" customWidth="1"/>
    <col min="5416" max="5416" width="12.42578125" style="188" customWidth="1"/>
    <col min="5417" max="5417" width="13.5703125" style="188" customWidth="1"/>
    <col min="5418" max="5632" width="13.5703125" style="188"/>
    <col min="5633" max="5633" width="61.5703125" style="188" customWidth="1"/>
    <col min="5634" max="5634" width="26.140625" style="188" customWidth="1"/>
    <col min="5635" max="5635" width="7.140625" style="188" customWidth="1"/>
    <col min="5636" max="5636" width="8.42578125" style="188" customWidth="1"/>
    <col min="5637" max="5663" width="9.140625" style="188" customWidth="1"/>
    <col min="5664" max="5664" width="44.5703125" style="188" customWidth="1"/>
    <col min="5665" max="5665" width="0" style="188" hidden="1" customWidth="1"/>
    <col min="5666" max="5666" width="24.5703125" style="188" customWidth="1"/>
    <col min="5667" max="5667" width="22.42578125" style="188" customWidth="1"/>
    <col min="5668" max="5668" width="20.140625" style="188" customWidth="1"/>
    <col min="5669" max="5670" width="0" style="188" hidden="1" customWidth="1"/>
    <col min="5671" max="5671" width="14.42578125" style="188" customWidth="1"/>
    <col min="5672" max="5672" width="12.42578125" style="188" customWidth="1"/>
    <col min="5673" max="5673" width="13.5703125" style="188" customWidth="1"/>
    <col min="5674" max="5888" width="13.5703125" style="188"/>
    <col min="5889" max="5889" width="61.5703125" style="188" customWidth="1"/>
    <col min="5890" max="5890" width="26.140625" style="188" customWidth="1"/>
    <col min="5891" max="5891" width="7.140625" style="188" customWidth="1"/>
    <col min="5892" max="5892" width="8.42578125" style="188" customWidth="1"/>
    <col min="5893" max="5919" width="9.140625" style="188" customWidth="1"/>
    <col min="5920" max="5920" width="44.5703125" style="188" customWidth="1"/>
    <col min="5921" max="5921" width="0" style="188" hidden="1" customWidth="1"/>
    <col min="5922" max="5922" width="24.5703125" style="188" customWidth="1"/>
    <col min="5923" max="5923" width="22.42578125" style="188" customWidth="1"/>
    <col min="5924" max="5924" width="20.140625" style="188" customWidth="1"/>
    <col min="5925" max="5926" width="0" style="188" hidden="1" customWidth="1"/>
    <col min="5927" max="5927" width="14.42578125" style="188" customWidth="1"/>
    <col min="5928" max="5928" width="12.42578125" style="188" customWidth="1"/>
    <col min="5929" max="5929" width="13.5703125" style="188" customWidth="1"/>
    <col min="5930" max="6144" width="13.5703125" style="188"/>
    <col min="6145" max="6145" width="61.5703125" style="188" customWidth="1"/>
    <col min="6146" max="6146" width="26.140625" style="188" customWidth="1"/>
    <col min="6147" max="6147" width="7.140625" style="188" customWidth="1"/>
    <col min="6148" max="6148" width="8.42578125" style="188" customWidth="1"/>
    <col min="6149" max="6175" width="9.140625" style="188" customWidth="1"/>
    <col min="6176" max="6176" width="44.5703125" style="188" customWidth="1"/>
    <col min="6177" max="6177" width="0" style="188" hidden="1" customWidth="1"/>
    <col min="6178" max="6178" width="24.5703125" style="188" customWidth="1"/>
    <col min="6179" max="6179" width="22.42578125" style="188" customWidth="1"/>
    <col min="6180" max="6180" width="20.140625" style="188" customWidth="1"/>
    <col min="6181" max="6182" width="0" style="188" hidden="1" customWidth="1"/>
    <col min="6183" max="6183" width="14.42578125" style="188" customWidth="1"/>
    <col min="6184" max="6184" width="12.42578125" style="188" customWidth="1"/>
    <col min="6185" max="6185" width="13.5703125" style="188" customWidth="1"/>
    <col min="6186" max="6400" width="13.5703125" style="188"/>
    <col min="6401" max="6401" width="61.5703125" style="188" customWidth="1"/>
    <col min="6402" max="6402" width="26.140625" style="188" customWidth="1"/>
    <col min="6403" max="6403" width="7.140625" style="188" customWidth="1"/>
    <col min="6404" max="6404" width="8.42578125" style="188" customWidth="1"/>
    <col min="6405" max="6431" width="9.140625" style="188" customWidth="1"/>
    <col min="6432" max="6432" width="44.5703125" style="188" customWidth="1"/>
    <col min="6433" max="6433" width="0" style="188" hidden="1" customWidth="1"/>
    <col min="6434" max="6434" width="24.5703125" style="188" customWidth="1"/>
    <col min="6435" max="6435" width="22.42578125" style="188" customWidth="1"/>
    <col min="6436" max="6436" width="20.140625" style="188" customWidth="1"/>
    <col min="6437" max="6438" width="0" style="188" hidden="1" customWidth="1"/>
    <col min="6439" max="6439" width="14.42578125" style="188" customWidth="1"/>
    <col min="6440" max="6440" width="12.42578125" style="188" customWidth="1"/>
    <col min="6441" max="6441" width="13.5703125" style="188" customWidth="1"/>
    <col min="6442" max="6656" width="13.5703125" style="188"/>
    <col min="6657" max="6657" width="61.5703125" style="188" customWidth="1"/>
    <col min="6658" max="6658" width="26.140625" style="188" customWidth="1"/>
    <col min="6659" max="6659" width="7.140625" style="188" customWidth="1"/>
    <col min="6660" max="6660" width="8.42578125" style="188" customWidth="1"/>
    <col min="6661" max="6687" width="9.140625" style="188" customWidth="1"/>
    <col min="6688" max="6688" width="44.5703125" style="188" customWidth="1"/>
    <col min="6689" max="6689" width="0" style="188" hidden="1" customWidth="1"/>
    <col min="6690" max="6690" width="24.5703125" style="188" customWidth="1"/>
    <col min="6691" max="6691" width="22.42578125" style="188" customWidth="1"/>
    <col min="6692" max="6692" width="20.140625" style="188" customWidth="1"/>
    <col min="6693" max="6694" width="0" style="188" hidden="1" customWidth="1"/>
    <col min="6695" max="6695" width="14.42578125" style="188" customWidth="1"/>
    <col min="6696" max="6696" width="12.42578125" style="188" customWidth="1"/>
    <col min="6697" max="6697" width="13.5703125" style="188" customWidth="1"/>
    <col min="6698" max="6912" width="13.5703125" style="188"/>
    <col min="6913" max="6913" width="61.5703125" style="188" customWidth="1"/>
    <col min="6914" max="6914" width="26.140625" style="188" customWidth="1"/>
    <col min="6915" max="6915" width="7.140625" style="188" customWidth="1"/>
    <col min="6916" max="6916" width="8.42578125" style="188" customWidth="1"/>
    <col min="6917" max="6943" width="9.140625" style="188" customWidth="1"/>
    <col min="6944" max="6944" width="44.5703125" style="188" customWidth="1"/>
    <col min="6945" max="6945" width="0" style="188" hidden="1" customWidth="1"/>
    <col min="6946" max="6946" width="24.5703125" style="188" customWidth="1"/>
    <col min="6947" max="6947" width="22.42578125" style="188" customWidth="1"/>
    <col min="6948" max="6948" width="20.140625" style="188" customWidth="1"/>
    <col min="6949" max="6950" width="0" style="188" hidden="1" customWidth="1"/>
    <col min="6951" max="6951" width="14.42578125" style="188" customWidth="1"/>
    <col min="6952" max="6952" width="12.42578125" style="188" customWidth="1"/>
    <col min="6953" max="6953" width="13.5703125" style="188" customWidth="1"/>
    <col min="6954" max="7168" width="13.5703125" style="188"/>
    <col min="7169" max="7169" width="61.5703125" style="188" customWidth="1"/>
    <col min="7170" max="7170" width="26.140625" style="188" customWidth="1"/>
    <col min="7171" max="7171" width="7.140625" style="188" customWidth="1"/>
    <col min="7172" max="7172" width="8.42578125" style="188" customWidth="1"/>
    <col min="7173" max="7199" width="9.140625" style="188" customWidth="1"/>
    <col min="7200" max="7200" width="44.5703125" style="188" customWidth="1"/>
    <col min="7201" max="7201" width="0" style="188" hidden="1" customWidth="1"/>
    <col min="7202" max="7202" width="24.5703125" style="188" customWidth="1"/>
    <col min="7203" max="7203" width="22.42578125" style="188" customWidth="1"/>
    <col min="7204" max="7204" width="20.140625" style="188" customWidth="1"/>
    <col min="7205" max="7206" width="0" style="188" hidden="1" customWidth="1"/>
    <col min="7207" max="7207" width="14.42578125" style="188" customWidth="1"/>
    <col min="7208" max="7208" width="12.42578125" style="188" customWidth="1"/>
    <col min="7209" max="7209" width="13.5703125" style="188" customWidth="1"/>
    <col min="7210" max="7424" width="13.5703125" style="188"/>
    <col min="7425" max="7425" width="61.5703125" style="188" customWidth="1"/>
    <col min="7426" max="7426" width="26.140625" style="188" customWidth="1"/>
    <col min="7427" max="7427" width="7.140625" style="188" customWidth="1"/>
    <col min="7428" max="7428" width="8.42578125" style="188" customWidth="1"/>
    <col min="7429" max="7455" width="9.140625" style="188" customWidth="1"/>
    <col min="7456" max="7456" width="44.5703125" style="188" customWidth="1"/>
    <col min="7457" max="7457" width="0" style="188" hidden="1" customWidth="1"/>
    <col min="7458" max="7458" width="24.5703125" style="188" customWidth="1"/>
    <col min="7459" max="7459" width="22.42578125" style="188" customWidth="1"/>
    <col min="7460" max="7460" width="20.140625" style="188" customWidth="1"/>
    <col min="7461" max="7462" width="0" style="188" hidden="1" customWidth="1"/>
    <col min="7463" max="7463" width="14.42578125" style="188" customWidth="1"/>
    <col min="7464" max="7464" width="12.42578125" style="188" customWidth="1"/>
    <col min="7465" max="7465" width="13.5703125" style="188" customWidth="1"/>
    <col min="7466" max="7680" width="13.5703125" style="188"/>
    <col min="7681" max="7681" width="61.5703125" style="188" customWidth="1"/>
    <col min="7682" max="7682" width="26.140625" style="188" customWidth="1"/>
    <col min="7683" max="7683" width="7.140625" style="188" customWidth="1"/>
    <col min="7684" max="7684" width="8.42578125" style="188" customWidth="1"/>
    <col min="7685" max="7711" width="9.140625" style="188" customWidth="1"/>
    <col min="7712" max="7712" width="44.5703125" style="188" customWidth="1"/>
    <col min="7713" max="7713" width="0" style="188" hidden="1" customWidth="1"/>
    <col min="7714" max="7714" width="24.5703125" style="188" customWidth="1"/>
    <col min="7715" max="7715" width="22.42578125" style="188" customWidth="1"/>
    <col min="7716" max="7716" width="20.140625" style="188" customWidth="1"/>
    <col min="7717" max="7718" width="0" style="188" hidden="1" customWidth="1"/>
    <col min="7719" max="7719" width="14.42578125" style="188" customWidth="1"/>
    <col min="7720" max="7720" width="12.42578125" style="188" customWidth="1"/>
    <col min="7721" max="7721" width="13.5703125" style="188" customWidth="1"/>
    <col min="7722" max="7936" width="13.5703125" style="188"/>
    <col min="7937" max="7937" width="61.5703125" style="188" customWidth="1"/>
    <col min="7938" max="7938" width="26.140625" style="188" customWidth="1"/>
    <col min="7939" max="7939" width="7.140625" style="188" customWidth="1"/>
    <col min="7940" max="7940" width="8.42578125" style="188" customWidth="1"/>
    <col min="7941" max="7967" width="9.140625" style="188" customWidth="1"/>
    <col min="7968" max="7968" width="44.5703125" style="188" customWidth="1"/>
    <col min="7969" max="7969" width="0" style="188" hidden="1" customWidth="1"/>
    <col min="7970" max="7970" width="24.5703125" style="188" customWidth="1"/>
    <col min="7971" max="7971" width="22.42578125" style="188" customWidth="1"/>
    <col min="7972" max="7972" width="20.140625" style="188" customWidth="1"/>
    <col min="7973" max="7974" width="0" style="188" hidden="1" customWidth="1"/>
    <col min="7975" max="7975" width="14.42578125" style="188" customWidth="1"/>
    <col min="7976" max="7976" width="12.42578125" style="188" customWidth="1"/>
    <col min="7977" max="7977" width="13.5703125" style="188" customWidth="1"/>
    <col min="7978" max="8192" width="13.5703125" style="188"/>
    <col min="8193" max="8193" width="61.5703125" style="188" customWidth="1"/>
    <col min="8194" max="8194" width="26.140625" style="188" customWidth="1"/>
    <col min="8195" max="8195" width="7.140625" style="188" customWidth="1"/>
    <col min="8196" max="8196" width="8.42578125" style="188" customWidth="1"/>
    <col min="8197" max="8223" width="9.140625" style="188" customWidth="1"/>
    <col min="8224" max="8224" width="44.5703125" style="188" customWidth="1"/>
    <col min="8225" max="8225" width="0" style="188" hidden="1" customWidth="1"/>
    <col min="8226" max="8226" width="24.5703125" style="188" customWidth="1"/>
    <col min="8227" max="8227" width="22.42578125" style="188" customWidth="1"/>
    <col min="8228" max="8228" width="20.140625" style="188" customWidth="1"/>
    <col min="8229" max="8230" width="0" style="188" hidden="1" customWidth="1"/>
    <col min="8231" max="8231" width="14.42578125" style="188" customWidth="1"/>
    <col min="8232" max="8232" width="12.42578125" style="188" customWidth="1"/>
    <col min="8233" max="8233" width="13.5703125" style="188" customWidth="1"/>
    <col min="8234" max="8448" width="13.5703125" style="188"/>
    <col min="8449" max="8449" width="61.5703125" style="188" customWidth="1"/>
    <col min="8450" max="8450" width="26.140625" style="188" customWidth="1"/>
    <col min="8451" max="8451" width="7.140625" style="188" customWidth="1"/>
    <col min="8452" max="8452" width="8.42578125" style="188" customWidth="1"/>
    <col min="8453" max="8479" width="9.140625" style="188" customWidth="1"/>
    <col min="8480" max="8480" width="44.5703125" style="188" customWidth="1"/>
    <col min="8481" max="8481" width="0" style="188" hidden="1" customWidth="1"/>
    <col min="8482" max="8482" width="24.5703125" style="188" customWidth="1"/>
    <col min="8483" max="8483" width="22.42578125" style="188" customWidth="1"/>
    <col min="8484" max="8484" width="20.140625" style="188" customWidth="1"/>
    <col min="8485" max="8486" width="0" style="188" hidden="1" customWidth="1"/>
    <col min="8487" max="8487" width="14.42578125" style="188" customWidth="1"/>
    <col min="8488" max="8488" width="12.42578125" style="188" customWidth="1"/>
    <col min="8489" max="8489" width="13.5703125" style="188" customWidth="1"/>
    <col min="8490" max="8704" width="13.5703125" style="188"/>
    <col min="8705" max="8705" width="61.5703125" style="188" customWidth="1"/>
    <col min="8706" max="8706" width="26.140625" style="188" customWidth="1"/>
    <col min="8707" max="8707" width="7.140625" style="188" customWidth="1"/>
    <col min="8708" max="8708" width="8.42578125" style="188" customWidth="1"/>
    <col min="8709" max="8735" width="9.140625" style="188" customWidth="1"/>
    <col min="8736" max="8736" width="44.5703125" style="188" customWidth="1"/>
    <col min="8737" max="8737" width="0" style="188" hidden="1" customWidth="1"/>
    <col min="8738" max="8738" width="24.5703125" style="188" customWidth="1"/>
    <col min="8739" max="8739" width="22.42578125" style="188" customWidth="1"/>
    <col min="8740" max="8740" width="20.140625" style="188" customWidth="1"/>
    <col min="8741" max="8742" width="0" style="188" hidden="1" customWidth="1"/>
    <col min="8743" max="8743" width="14.42578125" style="188" customWidth="1"/>
    <col min="8744" max="8744" width="12.42578125" style="188" customWidth="1"/>
    <col min="8745" max="8745" width="13.5703125" style="188" customWidth="1"/>
    <col min="8746" max="8960" width="13.5703125" style="188"/>
    <col min="8961" max="8961" width="61.5703125" style="188" customWidth="1"/>
    <col min="8962" max="8962" width="26.140625" style="188" customWidth="1"/>
    <col min="8963" max="8963" width="7.140625" style="188" customWidth="1"/>
    <col min="8964" max="8964" width="8.42578125" style="188" customWidth="1"/>
    <col min="8965" max="8991" width="9.140625" style="188" customWidth="1"/>
    <col min="8992" max="8992" width="44.5703125" style="188" customWidth="1"/>
    <col min="8993" max="8993" width="0" style="188" hidden="1" customWidth="1"/>
    <col min="8994" max="8994" width="24.5703125" style="188" customWidth="1"/>
    <col min="8995" max="8995" width="22.42578125" style="188" customWidth="1"/>
    <col min="8996" max="8996" width="20.140625" style="188" customWidth="1"/>
    <col min="8997" max="8998" width="0" style="188" hidden="1" customWidth="1"/>
    <col min="8999" max="8999" width="14.42578125" style="188" customWidth="1"/>
    <col min="9000" max="9000" width="12.42578125" style="188" customWidth="1"/>
    <col min="9001" max="9001" width="13.5703125" style="188" customWidth="1"/>
    <col min="9002" max="9216" width="13.5703125" style="188"/>
    <col min="9217" max="9217" width="61.5703125" style="188" customWidth="1"/>
    <col min="9218" max="9218" width="26.140625" style="188" customWidth="1"/>
    <col min="9219" max="9219" width="7.140625" style="188" customWidth="1"/>
    <col min="9220" max="9220" width="8.42578125" style="188" customWidth="1"/>
    <col min="9221" max="9247" width="9.140625" style="188" customWidth="1"/>
    <col min="9248" max="9248" width="44.5703125" style="188" customWidth="1"/>
    <col min="9249" max="9249" width="0" style="188" hidden="1" customWidth="1"/>
    <col min="9250" max="9250" width="24.5703125" style="188" customWidth="1"/>
    <col min="9251" max="9251" width="22.42578125" style="188" customWidth="1"/>
    <col min="9252" max="9252" width="20.140625" style="188" customWidth="1"/>
    <col min="9253" max="9254" width="0" style="188" hidden="1" customWidth="1"/>
    <col min="9255" max="9255" width="14.42578125" style="188" customWidth="1"/>
    <col min="9256" max="9256" width="12.42578125" style="188" customWidth="1"/>
    <col min="9257" max="9257" width="13.5703125" style="188" customWidth="1"/>
    <col min="9258" max="9472" width="13.5703125" style="188"/>
    <col min="9473" max="9473" width="61.5703125" style="188" customWidth="1"/>
    <col min="9474" max="9474" width="26.140625" style="188" customWidth="1"/>
    <col min="9475" max="9475" width="7.140625" style="188" customWidth="1"/>
    <col min="9476" max="9476" width="8.42578125" style="188" customWidth="1"/>
    <col min="9477" max="9503" width="9.140625" style="188" customWidth="1"/>
    <col min="9504" max="9504" width="44.5703125" style="188" customWidth="1"/>
    <col min="9505" max="9505" width="0" style="188" hidden="1" customWidth="1"/>
    <col min="9506" max="9506" width="24.5703125" style="188" customWidth="1"/>
    <col min="9507" max="9507" width="22.42578125" style="188" customWidth="1"/>
    <col min="9508" max="9508" width="20.140625" style="188" customWidth="1"/>
    <col min="9509" max="9510" width="0" style="188" hidden="1" customWidth="1"/>
    <col min="9511" max="9511" width="14.42578125" style="188" customWidth="1"/>
    <col min="9512" max="9512" width="12.42578125" style="188" customWidth="1"/>
    <col min="9513" max="9513" width="13.5703125" style="188" customWidth="1"/>
    <col min="9514" max="9728" width="13.5703125" style="188"/>
    <col min="9729" max="9729" width="61.5703125" style="188" customWidth="1"/>
    <col min="9730" max="9730" width="26.140625" style="188" customWidth="1"/>
    <col min="9731" max="9731" width="7.140625" style="188" customWidth="1"/>
    <col min="9732" max="9732" width="8.42578125" style="188" customWidth="1"/>
    <col min="9733" max="9759" width="9.140625" style="188" customWidth="1"/>
    <col min="9760" max="9760" width="44.5703125" style="188" customWidth="1"/>
    <col min="9761" max="9761" width="0" style="188" hidden="1" customWidth="1"/>
    <col min="9762" max="9762" width="24.5703125" style="188" customWidth="1"/>
    <col min="9763" max="9763" width="22.42578125" style="188" customWidth="1"/>
    <col min="9764" max="9764" width="20.140625" style="188" customWidth="1"/>
    <col min="9765" max="9766" width="0" style="188" hidden="1" customWidth="1"/>
    <col min="9767" max="9767" width="14.42578125" style="188" customWidth="1"/>
    <col min="9768" max="9768" width="12.42578125" style="188" customWidth="1"/>
    <col min="9769" max="9769" width="13.5703125" style="188" customWidth="1"/>
    <col min="9770" max="9984" width="13.5703125" style="188"/>
    <col min="9985" max="9985" width="61.5703125" style="188" customWidth="1"/>
    <col min="9986" max="9986" width="26.140625" style="188" customWidth="1"/>
    <col min="9987" max="9987" width="7.140625" style="188" customWidth="1"/>
    <col min="9988" max="9988" width="8.42578125" style="188" customWidth="1"/>
    <col min="9989" max="10015" width="9.140625" style="188" customWidth="1"/>
    <col min="10016" max="10016" width="44.5703125" style="188" customWidth="1"/>
    <col min="10017" max="10017" width="0" style="188" hidden="1" customWidth="1"/>
    <col min="10018" max="10018" width="24.5703125" style="188" customWidth="1"/>
    <col min="10019" max="10019" width="22.42578125" style="188" customWidth="1"/>
    <col min="10020" max="10020" width="20.140625" style="188" customWidth="1"/>
    <col min="10021" max="10022" width="0" style="188" hidden="1" customWidth="1"/>
    <col min="10023" max="10023" width="14.42578125" style="188" customWidth="1"/>
    <col min="10024" max="10024" width="12.42578125" style="188" customWidth="1"/>
    <col min="10025" max="10025" width="13.5703125" style="188" customWidth="1"/>
    <col min="10026" max="10240" width="13.5703125" style="188"/>
    <col min="10241" max="10241" width="61.5703125" style="188" customWidth="1"/>
    <col min="10242" max="10242" width="26.140625" style="188" customWidth="1"/>
    <col min="10243" max="10243" width="7.140625" style="188" customWidth="1"/>
    <col min="10244" max="10244" width="8.42578125" style="188" customWidth="1"/>
    <col min="10245" max="10271" width="9.140625" style="188" customWidth="1"/>
    <col min="10272" max="10272" width="44.5703125" style="188" customWidth="1"/>
    <col min="10273" max="10273" width="0" style="188" hidden="1" customWidth="1"/>
    <col min="10274" max="10274" width="24.5703125" style="188" customWidth="1"/>
    <col min="10275" max="10275" width="22.42578125" style="188" customWidth="1"/>
    <col min="10276" max="10276" width="20.140625" style="188" customWidth="1"/>
    <col min="10277" max="10278" width="0" style="188" hidden="1" customWidth="1"/>
    <col min="10279" max="10279" width="14.42578125" style="188" customWidth="1"/>
    <col min="10280" max="10280" width="12.42578125" style="188" customWidth="1"/>
    <col min="10281" max="10281" width="13.5703125" style="188" customWidth="1"/>
    <col min="10282" max="10496" width="13.5703125" style="188"/>
    <col min="10497" max="10497" width="61.5703125" style="188" customWidth="1"/>
    <col min="10498" max="10498" width="26.140625" style="188" customWidth="1"/>
    <col min="10499" max="10499" width="7.140625" style="188" customWidth="1"/>
    <col min="10500" max="10500" width="8.42578125" style="188" customWidth="1"/>
    <col min="10501" max="10527" width="9.140625" style="188" customWidth="1"/>
    <col min="10528" max="10528" width="44.5703125" style="188" customWidth="1"/>
    <col min="10529" max="10529" width="0" style="188" hidden="1" customWidth="1"/>
    <col min="10530" max="10530" width="24.5703125" style="188" customWidth="1"/>
    <col min="10531" max="10531" width="22.42578125" style="188" customWidth="1"/>
    <col min="10532" max="10532" width="20.140625" style="188" customWidth="1"/>
    <col min="10533" max="10534" width="0" style="188" hidden="1" customWidth="1"/>
    <col min="10535" max="10535" width="14.42578125" style="188" customWidth="1"/>
    <col min="10536" max="10536" width="12.42578125" style="188" customWidth="1"/>
    <col min="10537" max="10537" width="13.5703125" style="188" customWidth="1"/>
    <col min="10538" max="10752" width="13.5703125" style="188"/>
    <col min="10753" max="10753" width="61.5703125" style="188" customWidth="1"/>
    <col min="10754" max="10754" width="26.140625" style="188" customWidth="1"/>
    <col min="10755" max="10755" width="7.140625" style="188" customWidth="1"/>
    <col min="10756" max="10756" width="8.42578125" style="188" customWidth="1"/>
    <col min="10757" max="10783" width="9.140625" style="188" customWidth="1"/>
    <col min="10784" max="10784" width="44.5703125" style="188" customWidth="1"/>
    <col min="10785" max="10785" width="0" style="188" hidden="1" customWidth="1"/>
    <col min="10786" max="10786" width="24.5703125" style="188" customWidth="1"/>
    <col min="10787" max="10787" width="22.42578125" style="188" customWidth="1"/>
    <col min="10788" max="10788" width="20.140625" style="188" customWidth="1"/>
    <col min="10789" max="10790" width="0" style="188" hidden="1" customWidth="1"/>
    <col min="10791" max="10791" width="14.42578125" style="188" customWidth="1"/>
    <col min="10792" max="10792" width="12.42578125" style="188" customWidth="1"/>
    <col min="10793" max="10793" width="13.5703125" style="188" customWidth="1"/>
    <col min="10794" max="11008" width="13.5703125" style="188"/>
    <col min="11009" max="11009" width="61.5703125" style="188" customWidth="1"/>
    <col min="11010" max="11010" width="26.140625" style="188" customWidth="1"/>
    <col min="11011" max="11011" width="7.140625" style="188" customWidth="1"/>
    <col min="11012" max="11012" width="8.42578125" style="188" customWidth="1"/>
    <col min="11013" max="11039" width="9.140625" style="188" customWidth="1"/>
    <col min="11040" max="11040" width="44.5703125" style="188" customWidth="1"/>
    <col min="11041" max="11041" width="0" style="188" hidden="1" customWidth="1"/>
    <col min="11042" max="11042" width="24.5703125" style="188" customWidth="1"/>
    <col min="11043" max="11043" width="22.42578125" style="188" customWidth="1"/>
    <col min="11044" max="11044" width="20.140625" style="188" customWidth="1"/>
    <col min="11045" max="11046" width="0" style="188" hidden="1" customWidth="1"/>
    <col min="11047" max="11047" width="14.42578125" style="188" customWidth="1"/>
    <col min="11048" max="11048" width="12.42578125" style="188" customWidth="1"/>
    <col min="11049" max="11049" width="13.5703125" style="188" customWidth="1"/>
    <col min="11050" max="11264" width="13.5703125" style="188"/>
    <col min="11265" max="11265" width="61.5703125" style="188" customWidth="1"/>
    <col min="11266" max="11266" width="26.140625" style="188" customWidth="1"/>
    <col min="11267" max="11267" width="7.140625" style="188" customWidth="1"/>
    <col min="11268" max="11268" width="8.42578125" style="188" customWidth="1"/>
    <col min="11269" max="11295" width="9.140625" style="188" customWidth="1"/>
    <col min="11296" max="11296" width="44.5703125" style="188" customWidth="1"/>
    <col min="11297" max="11297" width="0" style="188" hidden="1" customWidth="1"/>
    <col min="11298" max="11298" width="24.5703125" style="188" customWidth="1"/>
    <col min="11299" max="11299" width="22.42578125" style="188" customWidth="1"/>
    <col min="11300" max="11300" width="20.140625" style="188" customWidth="1"/>
    <col min="11301" max="11302" width="0" style="188" hidden="1" customWidth="1"/>
    <col min="11303" max="11303" width="14.42578125" style="188" customWidth="1"/>
    <col min="11304" max="11304" width="12.42578125" style="188" customWidth="1"/>
    <col min="11305" max="11305" width="13.5703125" style="188" customWidth="1"/>
    <col min="11306" max="11520" width="13.5703125" style="188"/>
    <col min="11521" max="11521" width="61.5703125" style="188" customWidth="1"/>
    <col min="11522" max="11522" width="26.140625" style="188" customWidth="1"/>
    <col min="11523" max="11523" width="7.140625" style="188" customWidth="1"/>
    <col min="11524" max="11524" width="8.42578125" style="188" customWidth="1"/>
    <col min="11525" max="11551" width="9.140625" style="188" customWidth="1"/>
    <col min="11552" max="11552" width="44.5703125" style="188" customWidth="1"/>
    <col min="11553" max="11553" width="0" style="188" hidden="1" customWidth="1"/>
    <col min="11554" max="11554" width="24.5703125" style="188" customWidth="1"/>
    <col min="11555" max="11555" width="22.42578125" style="188" customWidth="1"/>
    <col min="11556" max="11556" width="20.140625" style="188" customWidth="1"/>
    <col min="11557" max="11558" width="0" style="188" hidden="1" customWidth="1"/>
    <col min="11559" max="11559" width="14.42578125" style="188" customWidth="1"/>
    <col min="11560" max="11560" width="12.42578125" style="188" customWidth="1"/>
    <col min="11561" max="11561" width="13.5703125" style="188" customWidth="1"/>
    <col min="11562" max="11776" width="13.5703125" style="188"/>
    <col min="11777" max="11777" width="61.5703125" style="188" customWidth="1"/>
    <col min="11778" max="11778" width="26.140625" style="188" customWidth="1"/>
    <col min="11779" max="11779" width="7.140625" style="188" customWidth="1"/>
    <col min="11780" max="11780" width="8.42578125" style="188" customWidth="1"/>
    <col min="11781" max="11807" width="9.140625" style="188" customWidth="1"/>
    <col min="11808" max="11808" width="44.5703125" style="188" customWidth="1"/>
    <col min="11809" max="11809" width="0" style="188" hidden="1" customWidth="1"/>
    <col min="11810" max="11810" width="24.5703125" style="188" customWidth="1"/>
    <col min="11811" max="11811" width="22.42578125" style="188" customWidth="1"/>
    <col min="11812" max="11812" width="20.140625" style="188" customWidth="1"/>
    <col min="11813" max="11814" width="0" style="188" hidden="1" customWidth="1"/>
    <col min="11815" max="11815" width="14.42578125" style="188" customWidth="1"/>
    <col min="11816" max="11816" width="12.42578125" style="188" customWidth="1"/>
    <col min="11817" max="11817" width="13.5703125" style="188" customWidth="1"/>
    <col min="11818" max="12032" width="13.5703125" style="188"/>
    <col min="12033" max="12033" width="61.5703125" style="188" customWidth="1"/>
    <col min="12034" max="12034" width="26.140625" style="188" customWidth="1"/>
    <col min="12035" max="12035" width="7.140625" style="188" customWidth="1"/>
    <col min="12036" max="12036" width="8.42578125" style="188" customWidth="1"/>
    <col min="12037" max="12063" width="9.140625" style="188" customWidth="1"/>
    <col min="12064" max="12064" width="44.5703125" style="188" customWidth="1"/>
    <col min="12065" max="12065" width="0" style="188" hidden="1" customWidth="1"/>
    <col min="12066" max="12066" width="24.5703125" style="188" customWidth="1"/>
    <col min="12067" max="12067" width="22.42578125" style="188" customWidth="1"/>
    <col min="12068" max="12068" width="20.140625" style="188" customWidth="1"/>
    <col min="12069" max="12070" width="0" style="188" hidden="1" customWidth="1"/>
    <col min="12071" max="12071" width="14.42578125" style="188" customWidth="1"/>
    <col min="12072" max="12072" width="12.42578125" style="188" customWidth="1"/>
    <col min="12073" max="12073" width="13.5703125" style="188" customWidth="1"/>
    <col min="12074" max="12288" width="13.5703125" style="188"/>
    <col min="12289" max="12289" width="61.5703125" style="188" customWidth="1"/>
    <col min="12290" max="12290" width="26.140625" style="188" customWidth="1"/>
    <col min="12291" max="12291" width="7.140625" style="188" customWidth="1"/>
    <col min="12292" max="12292" width="8.42578125" style="188" customWidth="1"/>
    <col min="12293" max="12319" width="9.140625" style="188" customWidth="1"/>
    <col min="12320" max="12320" width="44.5703125" style="188" customWidth="1"/>
    <col min="12321" max="12321" width="0" style="188" hidden="1" customWidth="1"/>
    <col min="12322" max="12322" width="24.5703125" style="188" customWidth="1"/>
    <col min="12323" max="12323" width="22.42578125" style="188" customWidth="1"/>
    <col min="12324" max="12324" width="20.140625" style="188" customWidth="1"/>
    <col min="12325" max="12326" width="0" style="188" hidden="1" customWidth="1"/>
    <col min="12327" max="12327" width="14.42578125" style="188" customWidth="1"/>
    <col min="12328" max="12328" width="12.42578125" style="188" customWidth="1"/>
    <col min="12329" max="12329" width="13.5703125" style="188" customWidth="1"/>
    <col min="12330" max="12544" width="13.5703125" style="188"/>
    <col min="12545" max="12545" width="61.5703125" style="188" customWidth="1"/>
    <col min="12546" max="12546" width="26.140625" style="188" customWidth="1"/>
    <col min="12547" max="12547" width="7.140625" style="188" customWidth="1"/>
    <col min="12548" max="12548" width="8.42578125" style="188" customWidth="1"/>
    <col min="12549" max="12575" width="9.140625" style="188" customWidth="1"/>
    <col min="12576" max="12576" width="44.5703125" style="188" customWidth="1"/>
    <col min="12577" max="12577" width="0" style="188" hidden="1" customWidth="1"/>
    <col min="12578" max="12578" width="24.5703125" style="188" customWidth="1"/>
    <col min="12579" max="12579" width="22.42578125" style="188" customWidth="1"/>
    <col min="12580" max="12580" width="20.140625" style="188" customWidth="1"/>
    <col min="12581" max="12582" width="0" style="188" hidden="1" customWidth="1"/>
    <col min="12583" max="12583" width="14.42578125" style="188" customWidth="1"/>
    <col min="12584" max="12584" width="12.42578125" style="188" customWidth="1"/>
    <col min="12585" max="12585" width="13.5703125" style="188" customWidth="1"/>
    <col min="12586" max="12800" width="13.5703125" style="188"/>
    <col min="12801" max="12801" width="61.5703125" style="188" customWidth="1"/>
    <col min="12802" max="12802" width="26.140625" style="188" customWidth="1"/>
    <col min="12803" max="12803" width="7.140625" style="188" customWidth="1"/>
    <col min="12804" max="12804" width="8.42578125" style="188" customWidth="1"/>
    <col min="12805" max="12831" width="9.140625" style="188" customWidth="1"/>
    <col min="12832" max="12832" width="44.5703125" style="188" customWidth="1"/>
    <col min="12833" max="12833" width="0" style="188" hidden="1" customWidth="1"/>
    <col min="12834" max="12834" width="24.5703125" style="188" customWidth="1"/>
    <col min="12835" max="12835" width="22.42578125" style="188" customWidth="1"/>
    <col min="12836" max="12836" width="20.140625" style="188" customWidth="1"/>
    <col min="12837" max="12838" width="0" style="188" hidden="1" customWidth="1"/>
    <col min="12839" max="12839" width="14.42578125" style="188" customWidth="1"/>
    <col min="12840" max="12840" width="12.42578125" style="188" customWidth="1"/>
    <col min="12841" max="12841" width="13.5703125" style="188" customWidth="1"/>
    <col min="12842" max="13056" width="13.5703125" style="188"/>
    <col min="13057" max="13057" width="61.5703125" style="188" customWidth="1"/>
    <col min="13058" max="13058" width="26.140625" style="188" customWidth="1"/>
    <col min="13059" max="13059" width="7.140625" style="188" customWidth="1"/>
    <col min="13060" max="13060" width="8.42578125" style="188" customWidth="1"/>
    <col min="13061" max="13087" width="9.140625" style="188" customWidth="1"/>
    <col min="13088" max="13088" width="44.5703125" style="188" customWidth="1"/>
    <col min="13089" max="13089" width="0" style="188" hidden="1" customWidth="1"/>
    <col min="13090" max="13090" width="24.5703125" style="188" customWidth="1"/>
    <col min="13091" max="13091" width="22.42578125" style="188" customWidth="1"/>
    <col min="13092" max="13092" width="20.140625" style="188" customWidth="1"/>
    <col min="13093" max="13094" width="0" style="188" hidden="1" customWidth="1"/>
    <col min="13095" max="13095" width="14.42578125" style="188" customWidth="1"/>
    <col min="13096" max="13096" width="12.42578125" style="188" customWidth="1"/>
    <col min="13097" max="13097" width="13.5703125" style="188" customWidth="1"/>
    <col min="13098" max="13312" width="13.5703125" style="188"/>
    <col min="13313" max="13313" width="61.5703125" style="188" customWidth="1"/>
    <col min="13314" max="13314" width="26.140625" style="188" customWidth="1"/>
    <col min="13315" max="13315" width="7.140625" style="188" customWidth="1"/>
    <col min="13316" max="13316" width="8.42578125" style="188" customWidth="1"/>
    <col min="13317" max="13343" width="9.140625" style="188" customWidth="1"/>
    <col min="13344" max="13344" width="44.5703125" style="188" customWidth="1"/>
    <col min="13345" max="13345" width="0" style="188" hidden="1" customWidth="1"/>
    <col min="13346" max="13346" width="24.5703125" style="188" customWidth="1"/>
    <col min="13347" max="13347" width="22.42578125" style="188" customWidth="1"/>
    <col min="13348" max="13348" width="20.140625" style="188" customWidth="1"/>
    <col min="13349" max="13350" width="0" style="188" hidden="1" customWidth="1"/>
    <col min="13351" max="13351" width="14.42578125" style="188" customWidth="1"/>
    <col min="13352" max="13352" width="12.42578125" style="188" customWidth="1"/>
    <col min="13353" max="13353" width="13.5703125" style="188" customWidth="1"/>
    <col min="13354" max="13568" width="13.5703125" style="188"/>
    <col min="13569" max="13569" width="61.5703125" style="188" customWidth="1"/>
    <col min="13570" max="13570" width="26.140625" style="188" customWidth="1"/>
    <col min="13571" max="13571" width="7.140625" style="188" customWidth="1"/>
    <col min="13572" max="13572" width="8.42578125" style="188" customWidth="1"/>
    <col min="13573" max="13599" width="9.140625" style="188" customWidth="1"/>
    <col min="13600" max="13600" width="44.5703125" style="188" customWidth="1"/>
    <col min="13601" max="13601" width="0" style="188" hidden="1" customWidth="1"/>
    <col min="13602" max="13602" width="24.5703125" style="188" customWidth="1"/>
    <col min="13603" max="13603" width="22.42578125" style="188" customWidth="1"/>
    <col min="13604" max="13604" width="20.140625" style="188" customWidth="1"/>
    <col min="13605" max="13606" width="0" style="188" hidden="1" customWidth="1"/>
    <col min="13607" max="13607" width="14.42578125" style="188" customWidth="1"/>
    <col min="13608" max="13608" width="12.42578125" style="188" customWidth="1"/>
    <col min="13609" max="13609" width="13.5703125" style="188" customWidth="1"/>
    <col min="13610" max="13824" width="13.5703125" style="188"/>
    <col min="13825" max="13825" width="61.5703125" style="188" customWidth="1"/>
    <col min="13826" max="13826" width="26.140625" style="188" customWidth="1"/>
    <col min="13827" max="13827" width="7.140625" style="188" customWidth="1"/>
    <col min="13828" max="13828" width="8.42578125" style="188" customWidth="1"/>
    <col min="13829" max="13855" width="9.140625" style="188" customWidth="1"/>
    <col min="13856" max="13856" width="44.5703125" style="188" customWidth="1"/>
    <col min="13857" max="13857" width="0" style="188" hidden="1" customWidth="1"/>
    <col min="13858" max="13858" width="24.5703125" style="188" customWidth="1"/>
    <col min="13859" max="13859" width="22.42578125" style="188" customWidth="1"/>
    <col min="13860" max="13860" width="20.140625" style="188" customWidth="1"/>
    <col min="13861" max="13862" width="0" style="188" hidden="1" customWidth="1"/>
    <col min="13863" max="13863" width="14.42578125" style="188" customWidth="1"/>
    <col min="13864" max="13864" width="12.42578125" style="188" customWidth="1"/>
    <col min="13865" max="13865" width="13.5703125" style="188" customWidth="1"/>
    <col min="13866" max="14080" width="13.5703125" style="188"/>
    <col min="14081" max="14081" width="61.5703125" style="188" customWidth="1"/>
    <col min="14082" max="14082" width="26.140625" style="188" customWidth="1"/>
    <col min="14083" max="14083" width="7.140625" style="188" customWidth="1"/>
    <col min="14084" max="14084" width="8.42578125" style="188" customWidth="1"/>
    <col min="14085" max="14111" width="9.140625" style="188" customWidth="1"/>
    <col min="14112" max="14112" width="44.5703125" style="188" customWidth="1"/>
    <col min="14113" max="14113" width="0" style="188" hidden="1" customWidth="1"/>
    <col min="14114" max="14114" width="24.5703125" style="188" customWidth="1"/>
    <col min="14115" max="14115" width="22.42578125" style="188" customWidth="1"/>
    <col min="14116" max="14116" width="20.140625" style="188" customWidth="1"/>
    <col min="14117" max="14118" width="0" style="188" hidden="1" customWidth="1"/>
    <col min="14119" max="14119" width="14.42578125" style="188" customWidth="1"/>
    <col min="14120" max="14120" width="12.42578125" style="188" customWidth="1"/>
    <col min="14121" max="14121" width="13.5703125" style="188" customWidth="1"/>
    <col min="14122" max="14336" width="13.5703125" style="188"/>
    <col min="14337" max="14337" width="61.5703125" style="188" customWidth="1"/>
    <col min="14338" max="14338" width="26.140625" style="188" customWidth="1"/>
    <col min="14339" max="14339" width="7.140625" style="188" customWidth="1"/>
    <col min="14340" max="14340" width="8.42578125" style="188" customWidth="1"/>
    <col min="14341" max="14367" width="9.140625" style="188" customWidth="1"/>
    <col min="14368" max="14368" width="44.5703125" style="188" customWidth="1"/>
    <col min="14369" max="14369" width="0" style="188" hidden="1" customWidth="1"/>
    <col min="14370" max="14370" width="24.5703125" style="188" customWidth="1"/>
    <col min="14371" max="14371" width="22.42578125" style="188" customWidth="1"/>
    <col min="14372" max="14372" width="20.140625" style="188" customWidth="1"/>
    <col min="14373" max="14374" width="0" style="188" hidden="1" customWidth="1"/>
    <col min="14375" max="14375" width="14.42578125" style="188" customWidth="1"/>
    <col min="14376" max="14376" width="12.42578125" style="188" customWidth="1"/>
    <col min="14377" max="14377" width="13.5703125" style="188" customWidth="1"/>
    <col min="14378" max="14592" width="13.5703125" style="188"/>
    <col min="14593" max="14593" width="61.5703125" style="188" customWidth="1"/>
    <col min="14594" max="14594" width="26.140625" style="188" customWidth="1"/>
    <col min="14595" max="14595" width="7.140625" style="188" customWidth="1"/>
    <col min="14596" max="14596" width="8.42578125" style="188" customWidth="1"/>
    <col min="14597" max="14623" width="9.140625" style="188" customWidth="1"/>
    <col min="14624" max="14624" width="44.5703125" style="188" customWidth="1"/>
    <col min="14625" max="14625" width="0" style="188" hidden="1" customWidth="1"/>
    <col min="14626" max="14626" width="24.5703125" style="188" customWidth="1"/>
    <col min="14627" max="14627" width="22.42578125" style="188" customWidth="1"/>
    <col min="14628" max="14628" width="20.140625" style="188" customWidth="1"/>
    <col min="14629" max="14630" width="0" style="188" hidden="1" customWidth="1"/>
    <col min="14631" max="14631" width="14.42578125" style="188" customWidth="1"/>
    <col min="14632" max="14632" width="12.42578125" style="188" customWidth="1"/>
    <col min="14633" max="14633" width="13.5703125" style="188" customWidth="1"/>
    <col min="14634" max="14848" width="13.5703125" style="188"/>
    <col min="14849" max="14849" width="61.5703125" style="188" customWidth="1"/>
    <col min="14850" max="14850" width="26.140625" style="188" customWidth="1"/>
    <col min="14851" max="14851" width="7.140625" style="188" customWidth="1"/>
    <col min="14852" max="14852" width="8.42578125" style="188" customWidth="1"/>
    <col min="14853" max="14879" width="9.140625" style="188" customWidth="1"/>
    <col min="14880" max="14880" width="44.5703125" style="188" customWidth="1"/>
    <col min="14881" max="14881" width="0" style="188" hidden="1" customWidth="1"/>
    <col min="14882" max="14882" width="24.5703125" style="188" customWidth="1"/>
    <col min="14883" max="14883" width="22.42578125" style="188" customWidth="1"/>
    <col min="14884" max="14884" width="20.140625" style="188" customWidth="1"/>
    <col min="14885" max="14886" width="0" style="188" hidden="1" customWidth="1"/>
    <col min="14887" max="14887" width="14.42578125" style="188" customWidth="1"/>
    <col min="14888" max="14888" width="12.42578125" style="188" customWidth="1"/>
    <col min="14889" max="14889" width="13.5703125" style="188" customWidth="1"/>
    <col min="14890" max="15104" width="13.5703125" style="188"/>
    <col min="15105" max="15105" width="61.5703125" style="188" customWidth="1"/>
    <col min="15106" max="15106" width="26.140625" style="188" customWidth="1"/>
    <col min="15107" max="15107" width="7.140625" style="188" customWidth="1"/>
    <col min="15108" max="15108" width="8.42578125" style="188" customWidth="1"/>
    <col min="15109" max="15135" width="9.140625" style="188" customWidth="1"/>
    <col min="15136" max="15136" width="44.5703125" style="188" customWidth="1"/>
    <col min="15137" max="15137" width="0" style="188" hidden="1" customWidth="1"/>
    <col min="15138" max="15138" width="24.5703125" style="188" customWidth="1"/>
    <col min="15139" max="15139" width="22.42578125" style="188" customWidth="1"/>
    <col min="15140" max="15140" width="20.140625" style="188" customWidth="1"/>
    <col min="15141" max="15142" width="0" style="188" hidden="1" customWidth="1"/>
    <col min="15143" max="15143" width="14.42578125" style="188" customWidth="1"/>
    <col min="15144" max="15144" width="12.42578125" style="188" customWidth="1"/>
    <col min="15145" max="15145" width="13.5703125" style="188" customWidth="1"/>
    <col min="15146" max="15360" width="13.5703125" style="188"/>
    <col min="15361" max="15361" width="61.5703125" style="188" customWidth="1"/>
    <col min="15362" max="15362" width="26.140625" style="188" customWidth="1"/>
    <col min="15363" max="15363" width="7.140625" style="188" customWidth="1"/>
    <col min="15364" max="15364" width="8.42578125" style="188" customWidth="1"/>
    <col min="15365" max="15391" width="9.140625" style="188" customWidth="1"/>
    <col min="15392" max="15392" width="44.5703125" style="188" customWidth="1"/>
    <col min="15393" max="15393" width="0" style="188" hidden="1" customWidth="1"/>
    <col min="15394" max="15394" width="24.5703125" style="188" customWidth="1"/>
    <col min="15395" max="15395" width="22.42578125" style="188" customWidth="1"/>
    <col min="15396" max="15396" width="20.140625" style="188" customWidth="1"/>
    <col min="15397" max="15398" width="0" style="188" hidden="1" customWidth="1"/>
    <col min="15399" max="15399" width="14.42578125" style="188" customWidth="1"/>
    <col min="15400" max="15400" width="12.42578125" style="188" customWidth="1"/>
    <col min="15401" max="15401" width="13.5703125" style="188" customWidth="1"/>
    <col min="15402" max="15616" width="13.5703125" style="188"/>
    <col min="15617" max="15617" width="61.5703125" style="188" customWidth="1"/>
    <col min="15618" max="15618" width="26.140625" style="188" customWidth="1"/>
    <col min="15619" max="15619" width="7.140625" style="188" customWidth="1"/>
    <col min="15620" max="15620" width="8.42578125" style="188" customWidth="1"/>
    <col min="15621" max="15647" width="9.140625" style="188" customWidth="1"/>
    <col min="15648" max="15648" width="44.5703125" style="188" customWidth="1"/>
    <col min="15649" max="15649" width="0" style="188" hidden="1" customWidth="1"/>
    <col min="15650" max="15650" width="24.5703125" style="188" customWidth="1"/>
    <col min="15651" max="15651" width="22.42578125" style="188" customWidth="1"/>
    <col min="15652" max="15652" width="20.140625" style="188" customWidth="1"/>
    <col min="15653" max="15654" width="0" style="188" hidden="1" customWidth="1"/>
    <col min="15655" max="15655" width="14.42578125" style="188" customWidth="1"/>
    <col min="15656" max="15656" width="12.42578125" style="188" customWidth="1"/>
    <col min="15657" max="15657" width="13.5703125" style="188" customWidth="1"/>
    <col min="15658" max="15872" width="13.5703125" style="188"/>
    <col min="15873" max="15873" width="61.5703125" style="188" customWidth="1"/>
    <col min="15874" max="15874" width="26.140625" style="188" customWidth="1"/>
    <col min="15875" max="15875" width="7.140625" style="188" customWidth="1"/>
    <col min="15876" max="15876" width="8.42578125" style="188" customWidth="1"/>
    <col min="15877" max="15903" width="9.140625" style="188" customWidth="1"/>
    <col min="15904" max="15904" width="44.5703125" style="188" customWidth="1"/>
    <col min="15905" max="15905" width="0" style="188" hidden="1" customWidth="1"/>
    <col min="15906" max="15906" width="24.5703125" style="188" customWidth="1"/>
    <col min="15907" max="15907" width="22.42578125" style="188" customWidth="1"/>
    <col min="15908" max="15908" width="20.140625" style="188" customWidth="1"/>
    <col min="15909" max="15910" width="0" style="188" hidden="1" customWidth="1"/>
    <col min="15911" max="15911" width="14.42578125" style="188" customWidth="1"/>
    <col min="15912" max="15912" width="12.42578125" style="188" customWidth="1"/>
    <col min="15913" max="15913" width="13.5703125" style="188" customWidth="1"/>
    <col min="15914" max="16128" width="13.5703125" style="188"/>
    <col min="16129" max="16129" width="61.5703125" style="188" customWidth="1"/>
    <col min="16130" max="16130" width="26.140625" style="188" customWidth="1"/>
    <col min="16131" max="16131" width="7.140625" style="188" customWidth="1"/>
    <col min="16132" max="16132" width="8.42578125" style="188" customWidth="1"/>
    <col min="16133" max="16159" width="9.140625" style="188" customWidth="1"/>
    <col min="16160" max="16160" width="44.5703125" style="188" customWidth="1"/>
    <col min="16161" max="16161" width="0" style="188" hidden="1" customWidth="1"/>
    <col min="16162" max="16162" width="24.5703125" style="188" customWidth="1"/>
    <col min="16163" max="16163" width="22.42578125" style="188" customWidth="1"/>
    <col min="16164" max="16164" width="20.140625" style="188" customWidth="1"/>
    <col min="16165" max="16166" width="0" style="188" hidden="1" customWidth="1"/>
    <col min="16167" max="16167" width="14.42578125" style="188" customWidth="1"/>
    <col min="16168" max="16168" width="12.42578125" style="188" customWidth="1"/>
    <col min="16169" max="16169" width="13.5703125" style="188" customWidth="1"/>
    <col min="16170" max="16384" width="13.5703125" style="188"/>
  </cols>
  <sheetData>
    <row r="1" spans="1:6" s="173" customFormat="1" ht="12.75" customHeight="1">
      <c r="B1" s="150" t="s">
        <v>409</v>
      </c>
      <c r="C1" s="203"/>
      <c r="D1" s="187"/>
      <c r="E1" s="681"/>
      <c r="F1" s="681"/>
    </row>
    <row r="2" spans="1:6" s="157" customFormat="1" ht="18" customHeight="1">
      <c r="A2" s="155"/>
      <c r="B2" s="150" t="s">
        <v>145</v>
      </c>
      <c r="C2" s="155"/>
      <c r="D2" s="155"/>
      <c r="E2" s="155"/>
      <c r="F2" s="155"/>
    </row>
    <row r="3" spans="1:6" s="157" customFormat="1" ht="18" customHeight="1">
      <c r="A3" s="155"/>
      <c r="B3" s="150" t="s">
        <v>189</v>
      </c>
      <c r="C3" s="155"/>
      <c r="D3" s="155"/>
      <c r="E3" s="155"/>
      <c r="F3" s="155"/>
    </row>
    <row r="4" spans="1:6" s="157" customFormat="1" ht="18" customHeight="1">
      <c r="A4" s="155"/>
      <c r="B4" s="150" t="s">
        <v>190</v>
      </c>
      <c r="C4" s="155"/>
      <c r="D4" s="155"/>
      <c r="E4" s="155"/>
      <c r="F4" s="155"/>
    </row>
    <row r="5" spans="1:6" s="157" customFormat="1" ht="15.75" customHeight="1">
      <c r="A5" s="155"/>
      <c r="B5" s="518" t="s">
        <v>830</v>
      </c>
      <c r="C5" s="155"/>
      <c r="D5" s="155"/>
      <c r="E5" s="155"/>
      <c r="F5" s="155"/>
    </row>
    <row r="6" spans="1:6" customFormat="1" ht="15.75" customHeight="1">
      <c r="A6" s="156"/>
      <c r="B6" s="186"/>
      <c r="C6" s="186"/>
      <c r="D6" s="186"/>
      <c r="E6" s="186"/>
    </row>
    <row r="7" spans="1:6" ht="96.75" customHeight="1">
      <c r="A7" s="680" t="s">
        <v>835</v>
      </c>
      <c r="B7" s="680"/>
    </row>
    <row r="8" spans="1:6" ht="15" customHeight="1">
      <c r="A8" s="189"/>
      <c r="B8" s="189"/>
    </row>
    <row r="9" spans="1:6">
      <c r="B9" s="190" t="s">
        <v>410</v>
      </c>
    </row>
    <row r="10" spans="1:6" s="192" customFormat="1" ht="54" customHeight="1">
      <c r="A10" s="191" t="s">
        <v>411</v>
      </c>
      <c r="B10" s="191" t="s">
        <v>412</v>
      </c>
    </row>
    <row r="11" spans="1:6" s="192" customFormat="1" ht="15" customHeight="1">
      <c r="A11" s="191">
        <v>1</v>
      </c>
      <c r="B11" s="191">
        <v>2</v>
      </c>
    </row>
    <row r="12" spans="1:6" s="195" customFormat="1" ht="11.25" customHeight="1">
      <c r="A12" s="193"/>
      <c r="B12" s="194"/>
    </row>
    <row r="13" spans="1:6" s="195" customFormat="1" ht="15.75" hidden="1" customHeight="1">
      <c r="A13" s="196" t="s">
        <v>413</v>
      </c>
      <c r="B13" s="197">
        <v>9.0399999999999994E-2</v>
      </c>
    </row>
    <row r="14" spans="1:6" s="195" customFormat="1" ht="15.75" hidden="1" customHeight="1">
      <c r="A14" s="196" t="s">
        <v>326</v>
      </c>
      <c r="B14" s="197">
        <v>2.9000000000000001E-2</v>
      </c>
    </row>
    <row r="15" spans="1:6" s="195" customFormat="1" ht="15.75" hidden="1" customHeight="1">
      <c r="A15" s="198" t="s">
        <v>327</v>
      </c>
      <c r="B15" s="197">
        <v>3.5299999999999998E-2</v>
      </c>
    </row>
    <row r="16" spans="1:6" s="195" customFormat="1" ht="22.5" hidden="1" customHeight="1">
      <c r="A16" s="198" t="s">
        <v>329</v>
      </c>
      <c r="B16" s="197">
        <v>3.7999999999999999E-2</v>
      </c>
    </row>
    <row r="17" spans="1:2" s="195" customFormat="1" ht="15.75" hidden="1" customHeight="1">
      <c r="A17" s="198" t="s">
        <v>331</v>
      </c>
      <c r="B17" s="199">
        <v>2.4199999999999999E-2</v>
      </c>
    </row>
    <row r="18" spans="1:2" s="195" customFormat="1" ht="18.75" hidden="1" customHeight="1">
      <c r="A18" s="198" t="s">
        <v>333</v>
      </c>
      <c r="B18" s="197">
        <v>2.4199999999999999E-2</v>
      </c>
    </row>
    <row r="19" spans="1:2" s="195" customFormat="1">
      <c r="A19" s="200" t="s">
        <v>414</v>
      </c>
      <c r="B19" s="201">
        <v>0.1119</v>
      </c>
    </row>
  </sheetData>
  <mergeCells count="2">
    <mergeCell ref="A7:B7"/>
    <mergeCell ref="E1:F1"/>
  </mergeCells>
  <pageMargins left="0.93" right="0.55000000000000004" top="0.5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255"/>
  <sheetViews>
    <sheetView view="pageBreakPreview" topLeftCell="A22" zoomScaleSheetLayoutView="100" workbookViewId="0">
      <selection activeCell="D46" sqref="D46"/>
    </sheetView>
  </sheetViews>
  <sheetFormatPr defaultRowHeight="15"/>
  <cols>
    <col min="1" max="1" width="21.5703125" style="50" customWidth="1"/>
    <col min="2" max="2" width="67.28515625" style="50" customWidth="1"/>
    <col min="3" max="3" width="18" style="50" customWidth="1"/>
    <col min="4" max="4" width="10.7109375" style="50" bestFit="1" customWidth="1"/>
    <col min="5" max="5" width="9.140625" style="50"/>
    <col min="6" max="6" width="16.5703125" style="50" customWidth="1"/>
    <col min="7" max="7" width="11.28515625" style="50" customWidth="1"/>
    <col min="8" max="8" width="11.140625" style="50" customWidth="1"/>
    <col min="9" max="9" width="10.42578125" style="50" customWidth="1"/>
    <col min="10" max="10" width="9.140625" style="50"/>
    <col min="11" max="11" width="15.5703125" style="50" customWidth="1"/>
    <col min="12" max="256" width="9.140625" style="50"/>
    <col min="257" max="257" width="21.5703125" style="50" customWidth="1"/>
    <col min="258" max="258" width="67.28515625" style="50" customWidth="1"/>
    <col min="259" max="259" width="18" style="50" customWidth="1"/>
    <col min="260" max="512" width="9.140625" style="50"/>
    <col min="513" max="513" width="21.5703125" style="50" customWidth="1"/>
    <col min="514" max="514" width="67.28515625" style="50" customWidth="1"/>
    <col min="515" max="515" width="18" style="50" customWidth="1"/>
    <col min="516" max="768" width="9.140625" style="50"/>
    <col min="769" max="769" width="21.5703125" style="50" customWidth="1"/>
    <col min="770" max="770" width="67.28515625" style="50" customWidth="1"/>
    <col min="771" max="771" width="18" style="50" customWidth="1"/>
    <col min="772" max="1024" width="9.140625" style="50"/>
    <col min="1025" max="1025" width="21.5703125" style="50" customWidth="1"/>
    <col min="1026" max="1026" width="67.28515625" style="50" customWidth="1"/>
    <col min="1027" max="1027" width="18" style="50" customWidth="1"/>
    <col min="1028" max="1280" width="9.140625" style="50"/>
    <col min="1281" max="1281" width="21.5703125" style="50" customWidth="1"/>
    <col min="1282" max="1282" width="67.28515625" style="50" customWidth="1"/>
    <col min="1283" max="1283" width="18" style="50" customWidth="1"/>
    <col min="1284" max="1536" width="9.140625" style="50"/>
    <col min="1537" max="1537" width="21.5703125" style="50" customWidth="1"/>
    <col min="1538" max="1538" width="67.28515625" style="50" customWidth="1"/>
    <col min="1539" max="1539" width="18" style="50" customWidth="1"/>
    <col min="1540" max="1792" width="9.140625" style="50"/>
    <col min="1793" max="1793" width="21.5703125" style="50" customWidth="1"/>
    <col min="1794" max="1794" width="67.28515625" style="50" customWidth="1"/>
    <col min="1795" max="1795" width="18" style="50" customWidth="1"/>
    <col min="1796" max="2048" width="9.140625" style="50"/>
    <col min="2049" max="2049" width="21.5703125" style="50" customWidth="1"/>
    <col min="2050" max="2050" width="67.28515625" style="50" customWidth="1"/>
    <col min="2051" max="2051" width="18" style="50" customWidth="1"/>
    <col min="2052" max="2304" width="9.140625" style="50"/>
    <col min="2305" max="2305" width="21.5703125" style="50" customWidth="1"/>
    <col min="2306" max="2306" width="67.28515625" style="50" customWidth="1"/>
    <col min="2307" max="2307" width="18" style="50" customWidth="1"/>
    <col min="2308" max="2560" width="9.140625" style="50"/>
    <col min="2561" max="2561" width="21.5703125" style="50" customWidth="1"/>
    <col min="2562" max="2562" width="67.28515625" style="50" customWidth="1"/>
    <col min="2563" max="2563" width="18" style="50" customWidth="1"/>
    <col min="2564" max="2816" width="9.140625" style="50"/>
    <col min="2817" max="2817" width="21.5703125" style="50" customWidth="1"/>
    <col min="2818" max="2818" width="67.28515625" style="50" customWidth="1"/>
    <col min="2819" max="2819" width="18" style="50" customWidth="1"/>
    <col min="2820" max="3072" width="9.140625" style="50"/>
    <col min="3073" max="3073" width="21.5703125" style="50" customWidth="1"/>
    <col min="3074" max="3074" width="67.28515625" style="50" customWidth="1"/>
    <col min="3075" max="3075" width="18" style="50" customWidth="1"/>
    <col min="3076" max="3328" width="9.140625" style="50"/>
    <col min="3329" max="3329" width="21.5703125" style="50" customWidth="1"/>
    <col min="3330" max="3330" width="67.28515625" style="50" customWidth="1"/>
    <col min="3331" max="3331" width="18" style="50" customWidth="1"/>
    <col min="3332" max="3584" width="9.140625" style="50"/>
    <col min="3585" max="3585" width="21.5703125" style="50" customWidth="1"/>
    <col min="3586" max="3586" width="67.28515625" style="50" customWidth="1"/>
    <col min="3587" max="3587" width="18" style="50" customWidth="1"/>
    <col min="3588" max="3840" width="9.140625" style="50"/>
    <col min="3841" max="3841" width="21.5703125" style="50" customWidth="1"/>
    <col min="3842" max="3842" width="67.28515625" style="50" customWidth="1"/>
    <col min="3843" max="3843" width="18" style="50" customWidth="1"/>
    <col min="3844" max="4096" width="9.140625" style="50"/>
    <col min="4097" max="4097" width="21.5703125" style="50" customWidth="1"/>
    <col min="4098" max="4098" width="67.28515625" style="50" customWidth="1"/>
    <col min="4099" max="4099" width="18" style="50" customWidth="1"/>
    <col min="4100" max="4352" width="9.140625" style="50"/>
    <col min="4353" max="4353" width="21.5703125" style="50" customWidth="1"/>
    <col min="4354" max="4354" width="67.28515625" style="50" customWidth="1"/>
    <col min="4355" max="4355" width="18" style="50" customWidth="1"/>
    <col min="4356" max="4608" width="9.140625" style="50"/>
    <col min="4609" max="4609" width="21.5703125" style="50" customWidth="1"/>
    <col min="4610" max="4610" width="67.28515625" style="50" customWidth="1"/>
    <col min="4611" max="4611" width="18" style="50" customWidth="1"/>
    <col min="4612" max="4864" width="9.140625" style="50"/>
    <col min="4865" max="4865" width="21.5703125" style="50" customWidth="1"/>
    <col min="4866" max="4866" width="67.28515625" style="50" customWidth="1"/>
    <col min="4867" max="4867" width="18" style="50" customWidth="1"/>
    <col min="4868" max="5120" width="9.140625" style="50"/>
    <col min="5121" max="5121" width="21.5703125" style="50" customWidth="1"/>
    <col min="5122" max="5122" width="67.28515625" style="50" customWidth="1"/>
    <col min="5123" max="5123" width="18" style="50" customWidth="1"/>
    <col min="5124" max="5376" width="9.140625" style="50"/>
    <col min="5377" max="5377" width="21.5703125" style="50" customWidth="1"/>
    <col min="5378" max="5378" width="67.28515625" style="50" customWidth="1"/>
    <col min="5379" max="5379" width="18" style="50" customWidth="1"/>
    <col min="5380" max="5632" width="9.140625" style="50"/>
    <col min="5633" max="5633" width="21.5703125" style="50" customWidth="1"/>
    <col min="5634" max="5634" width="67.28515625" style="50" customWidth="1"/>
    <col min="5635" max="5635" width="18" style="50" customWidth="1"/>
    <col min="5636" max="5888" width="9.140625" style="50"/>
    <col min="5889" max="5889" width="21.5703125" style="50" customWidth="1"/>
    <col min="5890" max="5890" width="67.28515625" style="50" customWidth="1"/>
    <col min="5891" max="5891" width="18" style="50" customWidth="1"/>
    <col min="5892" max="6144" width="9.140625" style="50"/>
    <col min="6145" max="6145" width="21.5703125" style="50" customWidth="1"/>
    <col min="6146" max="6146" width="67.28515625" style="50" customWidth="1"/>
    <col min="6147" max="6147" width="18" style="50" customWidth="1"/>
    <col min="6148" max="6400" width="9.140625" style="50"/>
    <col min="6401" max="6401" width="21.5703125" style="50" customWidth="1"/>
    <col min="6402" max="6402" width="67.28515625" style="50" customWidth="1"/>
    <col min="6403" max="6403" width="18" style="50" customWidth="1"/>
    <col min="6404" max="6656" width="9.140625" style="50"/>
    <col min="6657" max="6657" width="21.5703125" style="50" customWidth="1"/>
    <col min="6658" max="6658" width="67.28515625" style="50" customWidth="1"/>
    <col min="6659" max="6659" width="18" style="50" customWidth="1"/>
    <col min="6660" max="6912" width="9.140625" style="50"/>
    <col min="6913" max="6913" width="21.5703125" style="50" customWidth="1"/>
    <col min="6914" max="6914" width="67.28515625" style="50" customWidth="1"/>
    <col min="6915" max="6915" width="18" style="50" customWidth="1"/>
    <col min="6916" max="7168" width="9.140625" style="50"/>
    <col min="7169" max="7169" width="21.5703125" style="50" customWidth="1"/>
    <col min="7170" max="7170" width="67.28515625" style="50" customWidth="1"/>
    <col min="7171" max="7171" width="18" style="50" customWidth="1"/>
    <col min="7172" max="7424" width="9.140625" style="50"/>
    <col min="7425" max="7425" width="21.5703125" style="50" customWidth="1"/>
    <col min="7426" max="7426" width="67.28515625" style="50" customWidth="1"/>
    <col min="7427" max="7427" width="18" style="50" customWidth="1"/>
    <col min="7428" max="7680" width="9.140625" style="50"/>
    <col min="7681" max="7681" width="21.5703125" style="50" customWidth="1"/>
    <col min="7682" max="7682" width="67.28515625" style="50" customWidth="1"/>
    <col min="7683" max="7683" width="18" style="50" customWidth="1"/>
    <col min="7684" max="7936" width="9.140625" style="50"/>
    <col min="7937" max="7937" width="21.5703125" style="50" customWidth="1"/>
    <col min="7938" max="7938" width="67.28515625" style="50" customWidth="1"/>
    <col min="7939" max="7939" width="18" style="50" customWidth="1"/>
    <col min="7940" max="8192" width="9.140625" style="50"/>
    <col min="8193" max="8193" width="21.5703125" style="50" customWidth="1"/>
    <col min="8194" max="8194" width="67.28515625" style="50" customWidth="1"/>
    <col min="8195" max="8195" width="18" style="50" customWidth="1"/>
    <col min="8196" max="8448" width="9.140625" style="50"/>
    <col min="8449" max="8449" width="21.5703125" style="50" customWidth="1"/>
    <col min="8450" max="8450" width="67.28515625" style="50" customWidth="1"/>
    <col min="8451" max="8451" width="18" style="50" customWidth="1"/>
    <col min="8452" max="8704" width="9.140625" style="50"/>
    <col min="8705" max="8705" width="21.5703125" style="50" customWidth="1"/>
    <col min="8706" max="8706" width="67.28515625" style="50" customWidth="1"/>
    <col min="8707" max="8707" width="18" style="50" customWidth="1"/>
    <col min="8708" max="8960" width="9.140625" style="50"/>
    <col min="8961" max="8961" width="21.5703125" style="50" customWidth="1"/>
    <col min="8962" max="8962" width="67.28515625" style="50" customWidth="1"/>
    <col min="8963" max="8963" width="18" style="50" customWidth="1"/>
    <col min="8964" max="9216" width="9.140625" style="50"/>
    <col min="9217" max="9217" width="21.5703125" style="50" customWidth="1"/>
    <col min="9218" max="9218" width="67.28515625" style="50" customWidth="1"/>
    <col min="9219" max="9219" width="18" style="50" customWidth="1"/>
    <col min="9220" max="9472" width="9.140625" style="50"/>
    <col min="9473" max="9473" width="21.5703125" style="50" customWidth="1"/>
    <col min="9474" max="9474" width="67.28515625" style="50" customWidth="1"/>
    <col min="9475" max="9475" width="18" style="50" customWidth="1"/>
    <col min="9476" max="9728" width="9.140625" style="50"/>
    <col min="9729" max="9729" width="21.5703125" style="50" customWidth="1"/>
    <col min="9730" max="9730" width="67.28515625" style="50" customWidth="1"/>
    <col min="9731" max="9731" width="18" style="50" customWidth="1"/>
    <col min="9732" max="9984" width="9.140625" style="50"/>
    <col min="9985" max="9985" width="21.5703125" style="50" customWidth="1"/>
    <col min="9986" max="9986" width="67.28515625" style="50" customWidth="1"/>
    <col min="9987" max="9987" width="18" style="50" customWidth="1"/>
    <col min="9988" max="10240" width="9.140625" style="50"/>
    <col min="10241" max="10241" width="21.5703125" style="50" customWidth="1"/>
    <col min="10242" max="10242" width="67.28515625" style="50" customWidth="1"/>
    <col min="10243" max="10243" width="18" style="50" customWidth="1"/>
    <col min="10244" max="10496" width="9.140625" style="50"/>
    <col min="10497" max="10497" width="21.5703125" style="50" customWidth="1"/>
    <col min="10498" max="10498" width="67.28515625" style="50" customWidth="1"/>
    <col min="10499" max="10499" width="18" style="50" customWidth="1"/>
    <col min="10500" max="10752" width="9.140625" style="50"/>
    <col min="10753" max="10753" width="21.5703125" style="50" customWidth="1"/>
    <col min="10754" max="10754" width="67.28515625" style="50" customWidth="1"/>
    <col min="10755" max="10755" width="18" style="50" customWidth="1"/>
    <col min="10756" max="11008" width="9.140625" style="50"/>
    <col min="11009" max="11009" width="21.5703125" style="50" customWidth="1"/>
    <col min="11010" max="11010" width="67.28515625" style="50" customWidth="1"/>
    <col min="11011" max="11011" width="18" style="50" customWidth="1"/>
    <col min="11012" max="11264" width="9.140625" style="50"/>
    <col min="11265" max="11265" width="21.5703125" style="50" customWidth="1"/>
    <col min="11266" max="11266" width="67.28515625" style="50" customWidth="1"/>
    <col min="11267" max="11267" width="18" style="50" customWidth="1"/>
    <col min="11268" max="11520" width="9.140625" style="50"/>
    <col min="11521" max="11521" width="21.5703125" style="50" customWidth="1"/>
    <col min="11522" max="11522" width="67.28515625" style="50" customWidth="1"/>
    <col min="11523" max="11523" width="18" style="50" customWidth="1"/>
    <col min="11524" max="11776" width="9.140625" style="50"/>
    <col min="11777" max="11777" width="21.5703125" style="50" customWidth="1"/>
    <col min="11778" max="11778" width="67.28515625" style="50" customWidth="1"/>
    <col min="11779" max="11779" width="18" style="50" customWidth="1"/>
    <col min="11780" max="12032" width="9.140625" style="50"/>
    <col min="12033" max="12033" width="21.5703125" style="50" customWidth="1"/>
    <col min="12034" max="12034" width="67.28515625" style="50" customWidth="1"/>
    <col min="12035" max="12035" width="18" style="50" customWidth="1"/>
    <col min="12036" max="12288" width="9.140625" style="50"/>
    <col min="12289" max="12289" width="21.5703125" style="50" customWidth="1"/>
    <col min="12290" max="12290" width="67.28515625" style="50" customWidth="1"/>
    <col min="12291" max="12291" width="18" style="50" customWidth="1"/>
    <col min="12292" max="12544" width="9.140625" style="50"/>
    <col min="12545" max="12545" width="21.5703125" style="50" customWidth="1"/>
    <col min="12546" max="12546" width="67.28515625" style="50" customWidth="1"/>
    <col min="12547" max="12547" width="18" style="50" customWidth="1"/>
    <col min="12548" max="12800" width="9.140625" style="50"/>
    <col min="12801" max="12801" width="21.5703125" style="50" customWidth="1"/>
    <col min="12802" max="12802" width="67.28515625" style="50" customWidth="1"/>
    <col min="12803" max="12803" width="18" style="50" customWidth="1"/>
    <col min="12804" max="13056" width="9.140625" style="50"/>
    <col min="13057" max="13057" width="21.5703125" style="50" customWidth="1"/>
    <col min="13058" max="13058" width="67.28515625" style="50" customWidth="1"/>
    <col min="13059" max="13059" width="18" style="50" customWidth="1"/>
    <col min="13060" max="13312" width="9.140625" style="50"/>
    <col min="13313" max="13313" width="21.5703125" style="50" customWidth="1"/>
    <col min="13314" max="13314" width="67.28515625" style="50" customWidth="1"/>
    <col min="13315" max="13315" width="18" style="50" customWidth="1"/>
    <col min="13316" max="13568" width="9.140625" style="50"/>
    <col min="13569" max="13569" width="21.5703125" style="50" customWidth="1"/>
    <col min="13570" max="13570" width="67.28515625" style="50" customWidth="1"/>
    <col min="13571" max="13571" width="18" style="50" customWidth="1"/>
    <col min="13572" max="13824" width="9.140625" style="50"/>
    <col min="13825" max="13825" width="21.5703125" style="50" customWidth="1"/>
    <col min="13826" max="13826" width="67.28515625" style="50" customWidth="1"/>
    <col min="13827" max="13827" width="18" style="50" customWidth="1"/>
    <col min="13828" max="14080" width="9.140625" style="50"/>
    <col min="14081" max="14081" width="21.5703125" style="50" customWidth="1"/>
    <col min="14082" max="14082" width="67.28515625" style="50" customWidth="1"/>
    <col min="14083" max="14083" width="18" style="50" customWidth="1"/>
    <col min="14084" max="14336" width="9.140625" style="50"/>
    <col min="14337" max="14337" width="21.5703125" style="50" customWidth="1"/>
    <col min="14338" max="14338" width="67.28515625" style="50" customWidth="1"/>
    <col min="14339" max="14339" width="18" style="50" customWidth="1"/>
    <col min="14340" max="14592" width="9.140625" style="50"/>
    <col min="14593" max="14593" width="21.5703125" style="50" customWidth="1"/>
    <col min="14594" max="14594" width="67.28515625" style="50" customWidth="1"/>
    <col min="14595" max="14595" width="18" style="50" customWidth="1"/>
    <col min="14596" max="14848" width="9.140625" style="50"/>
    <col min="14849" max="14849" width="21.5703125" style="50" customWidth="1"/>
    <col min="14850" max="14850" width="67.28515625" style="50" customWidth="1"/>
    <col min="14851" max="14851" width="18" style="50" customWidth="1"/>
    <col min="14852" max="15104" width="9.140625" style="50"/>
    <col min="15105" max="15105" width="21.5703125" style="50" customWidth="1"/>
    <col min="15106" max="15106" width="67.28515625" style="50" customWidth="1"/>
    <col min="15107" max="15107" width="18" style="50" customWidth="1"/>
    <col min="15108" max="15360" width="9.140625" style="50"/>
    <col min="15361" max="15361" width="21.5703125" style="50" customWidth="1"/>
    <col min="15362" max="15362" width="67.28515625" style="50" customWidth="1"/>
    <col min="15363" max="15363" width="18" style="50" customWidth="1"/>
    <col min="15364" max="15616" width="9.140625" style="50"/>
    <col min="15617" max="15617" width="21.5703125" style="50" customWidth="1"/>
    <col min="15618" max="15618" width="67.28515625" style="50" customWidth="1"/>
    <col min="15619" max="15619" width="18" style="50" customWidth="1"/>
    <col min="15620" max="15872" width="9.140625" style="50"/>
    <col min="15873" max="15873" width="21.5703125" style="50" customWidth="1"/>
    <col min="15874" max="15874" width="67.28515625" style="50" customWidth="1"/>
    <col min="15875" max="15875" width="18" style="50" customWidth="1"/>
    <col min="15876" max="16128" width="9.140625" style="50"/>
    <col min="16129" max="16129" width="21.5703125" style="50" customWidth="1"/>
    <col min="16130" max="16130" width="67.28515625" style="50" customWidth="1"/>
    <col min="16131" max="16131" width="18" style="50" customWidth="1"/>
    <col min="16132" max="16384" width="9.140625" style="50"/>
  </cols>
  <sheetData>
    <row r="1" spans="1:24" ht="15.75">
      <c r="A1" s="204"/>
      <c r="B1" s="204"/>
      <c r="C1" s="531" t="s">
        <v>182</v>
      </c>
    </row>
    <row r="2" spans="1:24" ht="15.75">
      <c r="A2" s="204"/>
      <c r="B2" s="204"/>
      <c r="C2" s="531" t="s">
        <v>145</v>
      </c>
    </row>
    <row r="3" spans="1:24" ht="15.75">
      <c r="A3" s="204"/>
      <c r="B3" s="204"/>
      <c r="C3" s="531" t="s">
        <v>189</v>
      </c>
    </row>
    <row r="4" spans="1:24" ht="15.75">
      <c r="A4" s="204"/>
      <c r="B4" s="204"/>
      <c r="C4" s="531" t="s">
        <v>190</v>
      </c>
    </row>
    <row r="5" spans="1:24" ht="15.75">
      <c r="A5" s="204"/>
      <c r="B5" s="204"/>
      <c r="C5" s="531" t="s">
        <v>830</v>
      </c>
    </row>
    <row r="6" spans="1:24">
      <c r="A6" s="51"/>
    </row>
    <row r="7" spans="1:24">
      <c r="A7" s="682" t="s">
        <v>208</v>
      </c>
      <c r="B7" s="682"/>
      <c r="C7" s="682"/>
    </row>
    <row r="8" spans="1:24">
      <c r="A8" s="682" t="s">
        <v>836</v>
      </c>
      <c r="B8" s="682"/>
      <c r="C8" s="682"/>
    </row>
    <row r="9" spans="1:24" ht="15.75" thickBot="1">
      <c r="A9" s="52"/>
      <c r="B9" s="52"/>
      <c r="C9" s="53" t="s">
        <v>132</v>
      </c>
    </row>
    <row r="10" spans="1:24" ht="29.25" thickBot="1">
      <c r="A10" s="54" t="s">
        <v>209</v>
      </c>
      <c r="B10" s="54" t="s">
        <v>210</v>
      </c>
      <c r="C10" s="54" t="s">
        <v>128</v>
      </c>
    </row>
    <row r="11" spans="1:24" ht="15.75" thickBot="1">
      <c r="A11" s="55">
        <v>1</v>
      </c>
      <c r="B11" s="56">
        <v>2</v>
      </c>
      <c r="C11" s="57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 s="60" customFormat="1" ht="14.25">
      <c r="A12" s="59"/>
      <c r="C12" s="61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24" s="60" customFormat="1" ht="14.25">
      <c r="A13" s="62" t="s">
        <v>147</v>
      </c>
      <c r="B13" s="63" t="s">
        <v>148</v>
      </c>
      <c r="C13" s="258">
        <f>C14+C15+C20+C24+C29+C30+C33+C36+C39+C41+C42</f>
        <v>34661</v>
      </c>
      <c r="D13" s="58">
        <f>C13*40%</f>
        <v>13864.400000000001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1:24" s="60" customFormat="1" ht="14.25">
      <c r="A14" s="62" t="s">
        <v>211</v>
      </c>
      <c r="B14" s="63" t="s">
        <v>212</v>
      </c>
      <c r="C14" s="258">
        <v>27473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spans="1:24" s="60" customFormat="1" ht="32.25" customHeight="1">
      <c r="A15" s="62" t="s">
        <v>149</v>
      </c>
      <c r="B15" s="63" t="s">
        <v>213</v>
      </c>
      <c r="C15" s="258">
        <f>C17+C16+C18+C19</f>
        <v>1076</v>
      </c>
      <c r="D15" s="58">
        <f>904-C15</f>
        <v>-172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4" s="60" customFormat="1" ht="29.25" customHeight="1">
      <c r="A16" s="64" t="s">
        <v>214</v>
      </c>
      <c r="B16" s="65" t="s">
        <v>215</v>
      </c>
      <c r="C16" s="259">
        <v>1076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60" customFormat="1" ht="75">
      <c r="A17" s="64" t="s">
        <v>216</v>
      </c>
      <c r="B17" s="65" t="s">
        <v>217</v>
      </c>
      <c r="C17" s="25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s="60" customFormat="1" ht="60">
      <c r="A18" s="64" t="s">
        <v>218</v>
      </c>
      <c r="B18" s="65" t="s">
        <v>219</v>
      </c>
      <c r="C18" s="259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 s="60" customFormat="1" ht="60">
      <c r="A19" s="64" t="s">
        <v>220</v>
      </c>
      <c r="B19" s="65" t="s">
        <v>221</v>
      </c>
      <c r="C19" s="259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s="60" customFormat="1" ht="14.25">
      <c r="A20" s="62" t="s">
        <v>222</v>
      </c>
      <c r="B20" s="63" t="s">
        <v>150</v>
      </c>
      <c r="C20" s="258">
        <f>C21+C22+C23</f>
        <v>1322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60" customFormat="1">
      <c r="A21" s="64" t="s">
        <v>223</v>
      </c>
      <c r="B21" s="65" t="s">
        <v>151</v>
      </c>
      <c r="C21" s="258">
        <v>915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s="60" customFormat="1">
      <c r="A22" s="64" t="s">
        <v>224</v>
      </c>
      <c r="B22" s="65" t="s">
        <v>152</v>
      </c>
      <c r="C22" s="259">
        <v>227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s="60" customFormat="1" ht="30">
      <c r="A23" s="64" t="s">
        <v>225</v>
      </c>
      <c r="B23" s="65" t="s">
        <v>153</v>
      </c>
      <c r="C23" s="259">
        <v>180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s="60" customFormat="1" ht="14.25">
      <c r="A24" s="62" t="s">
        <v>226</v>
      </c>
      <c r="B24" s="63" t="s">
        <v>154</v>
      </c>
      <c r="C24" s="258">
        <f>C25</f>
        <v>1600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s="60" customFormat="1">
      <c r="A25" s="64" t="s">
        <v>227</v>
      </c>
      <c r="B25" s="65" t="s">
        <v>155</v>
      </c>
      <c r="C25" s="259">
        <v>1600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24" s="60" customFormat="1" ht="28.5" hidden="1">
      <c r="A26" s="62" t="s">
        <v>228</v>
      </c>
      <c r="B26" s="63" t="s">
        <v>229</v>
      </c>
      <c r="C26" s="258">
        <f>C27+C28</f>
        <v>0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24" s="60" customFormat="1" hidden="1">
      <c r="A27" s="64" t="s">
        <v>230</v>
      </c>
      <c r="B27" s="65" t="s">
        <v>231</v>
      </c>
      <c r="C27" s="2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24" s="60" customFormat="1" ht="30" hidden="1">
      <c r="A28" s="64" t="s">
        <v>232</v>
      </c>
      <c r="B28" s="66" t="s">
        <v>233</v>
      </c>
      <c r="C28" s="25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24" s="60" customFormat="1">
      <c r="A29" s="62" t="s">
        <v>234</v>
      </c>
      <c r="B29" s="67" t="s">
        <v>156</v>
      </c>
      <c r="C29" s="259">
        <v>900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24" s="60" customFormat="1" ht="42.75">
      <c r="A30" s="62" t="s">
        <v>235</v>
      </c>
      <c r="B30" s="67" t="s">
        <v>157</v>
      </c>
      <c r="C30" s="258">
        <f>C31+C32</f>
        <v>1050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24" s="60" customFormat="1" ht="75">
      <c r="A31" s="64" t="s">
        <v>355</v>
      </c>
      <c r="B31" s="66" t="s">
        <v>353</v>
      </c>
      <c r="C31" s="260">
        <v>450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24" s="60" customFormat="1" ht="60">
      <c r="A32" s="68" t="s">
        <v>356</v>
      </c>
      <c r="B32" s="66" t="s">
        <v>354</v>
      </c>
      <c r="C32" s="261">
        <v>600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s="60" customFormat="1" ht="28.5">
      <c r="A33" s="62" t="s">
        <v>236</v>
      </c>
      <c r="B33" s="67" t="s">
        <v>237</v>
      </c>
      <c r="C33" s="261">
        <f>C34+C35</f>
        <v>454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s="60" customFormat="1" ht="30">
      <c r="A34" s="64" t="s">
        <v>238</v>
      </c>
      <c r="B34" s="66" t="s">
        <v>239</v>
      </c>
      <c r="C34" s="261">
        <v>454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60" customFormat="1" hidden="1">
      <c r="A35" s="64" t="s">
        <v>240</v>
      </c>
      <c r="B35" s="66" t="s">
        <v>241</v>
      </c>
      <c r="C35" s="261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s="60" customFormat="1" ht="28.5">
      <c r="A36" s="62" t="s">
        <v>242</v>
      </c>
      <c r="B36" s="67" t="s">
        <v>243</v>
      </c>
      <c r="C36" s="261">
        <f>C37+C38</f>
        <v>65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s="60" customFormat="1" ht="30" hidden="1">
      <c r="A37" s="64" t="s">
        <v>244</v>
      </c>
      <c r="B37" s="66" t="s">
        <v>245</v>
      </c>
      <c r="C37" s="26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s="60" customFormat="1" ht="30">
      <c r="A38" s="64" t="s">
        <v>246</v>
      </c>
      <c r="B38" s="66" t="s">
        <v>247</v>
      </c>
      <c r="C38" s="261">
        <v>65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s="60" customFormat="1" ht="28.5">
      <c r="A39" s="62" t="s">
        <v>158</v>
      </c>
      <c r="B39" s="67" t="s">
        <v>159</v>
      </c>
      <c r="C39" s="261">
        <f>C40</f>
        <v>150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s="60" customFormat="1" ht="30">
      <c r="A40" s="68">
        <v>1.14060000000004E+16</v>
      </c>
      <c r="B40" s="66" t="s">
        <v>248</v>
      </c>
      <c r="C40" s="260">
        <v>150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s="60" customFormat="1" ht="14.25">
      <c r="A41" s="62" t="s">
        <v>249</v>
      </c>
      <c r="B41" s="67" t="s">
        <v>160</v>
      </c>
      <c r="C41" s="261">
        <v>411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s="60" customFormat="1" ht="14.25">
      <c r="A42" s="62" t="s">
        <v>161</v>
      </c>
      <c r="B42" s="69" t="s">
        <v>162</v>
      </c>
      <c r="C42" s="261">
        <f>C43</f>
        <v>160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s="60" customFormat="1">
      <c r="A43" s="64" t="s">
        <v>250</v>
      </c>
      <c r="B43" s="70" t="s">
        <v>251</v>
      </c>
      <c r="C43" s="261">
        <v>160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s="72" customFormat="1" ht="14.25">
      <c r="A44" s="62" t="s">
        <v>252</v>
      </c>
      <c r="B44" s="71" t="s">
        <v>163</v>
      </c>
      <c r="C44" s="262">
        <f>C45</f>
        <v>489809.81579999998</v>
      </c>
      <c r="D44" s="58">
        <v>488749.8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73" customFormat="1" ht="30">
      <c r="A45" s="64" t="s">
        <v>253</v>
      </c>
      <c r="B45" s="205" t="s">
        <v>254</v>
      </c>
      <c r="C45" s="263">
        <f>C46+C49+C66+C89</f>
        <v>489809.81579999998</v>
      </c>
      <c r="D45" s="58">
        <f>C44-D44</f>
        <v>1060.0157999999938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s="74" customFormat="1" ht="28.5" customHeight="1">
      <c r="A46" s="206" t="s">
        <v>255</v>
      </c>
      <c r="B46" s="207" t="s">
        <v>256</v>
      </c>
      <c r="C46" s="262">
        <f>C47+C48</f>
        <v>157119.30000000002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s="73" customFormat="1" ht="30">
      <c r="A47" s="64" t="s">
        <v>257</v>
      </c>
      <c r="B47" s="208" t="s">
        <v>164</v>
      </c>
      <c r="C47" s="263">
        <v>143669.20000000001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s="73" customFormat="1" ht="30">
      <c r="A48" s="64" t="s">
        <v>258</v>
      </c>
      <c r="B48" s="208" t="s">
        <v>259</v>
      </c>
      <c r="C48" s="263">
        <v>13450.1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s="74" customFormat="1" ht="38.25" customHeight="1">
      <c r="A49" s="206" t="s">
        <v>260</v>
      </c>
      <c r="B49" s="207" t="s">
        <v>176</v>
      </c>
      <c r="C49" s="262">
        <f>SUM(C50:C57)</f>
        <v>27429.015799999997</v>
      </c>
      <c r="D49" s="58">
        <f>C49/'[1]5 (3)'!$C$49*100</f>
        <v>85.741855623820399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s="74" customFormat="1" ht="60.75" customHeight="1">
      <c r="A50" s="146" t="s">
        <v>276</v>
      </c>
      <c r="B50" s="209" t="s">
        <v>165</v>
      </c>
      <c r="C50" s="263">
        <v>6280.8</v>
      </c>
      <c r="D50" s="58">
        <f>100-D49</f>
        <v>14.258144376179601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s="74" customFormat="1" ht="78" customHeight="1">
      <c r="A51" s="146" t="s">
        <v>276</v>
      </c>
      <c r="B51" s="209" t="s">
        <v>126</v>
      </c>
      <c r="C51" s="263">
        <v>11086.7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s="74" customFormat="1" ht="60">
      <c r="A52" s="64" t="s">
        <v>859</v>
      </c>
      <c r="B52" s="210" t="s">
        <v>860</v>
      </c>
      <c r="C52" s="263">
        <v>1030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s="74" customFormat="1" ht="45">
      <c r="A53" s="146" t="s">
        <v>261</v>
      </c>
      <c r="B53" s="209" t="s">
        <v>177</v>
      </c>
      <c r="C53" s="263">
        <v>2315.8000000000002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74" customFormat="1" ht="30">
      <c r="A54" s="64" t="s">
        <v>862</v>
      </c>
      <c r="B54" s="209" t="s">
        <v>863</v>
      </c>
      <c r="C54" s="263">
        <v>3371.3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s="74" customFormat="1" ht="30">
      <c r="A55" s="146" t="s">
        <v>856</v>
      </c>
      <c r="B55" s="209" t="s">
        <v>857</v>
      </c>
      <c r="C55" s="263">
        <v>2225.1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s="74" customFormat="1" ht="30">
      <c r="A56" s="146" t="s">
        <v>262</v>
      </c>
      <c r="B56" s="209" t="s">
        <v>864</v>
      </c>
      <c r="C56" s="263">
        <v>1113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s="74" customFormat="1" ht="45.75" customHeight="1">
      <c r="A57" s="146" t="s">
        <v>268</v>
      </c>
      <c r="B57" s="209" t="s">
        <v>861</v>
      </c>
      <c r="C57" s="263">
        <v>6.3158000000000003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s="74" customFormat="1" ht="31.5" hidden="1" customHeight="1">
      <c r="A58" s="146" t="s">
        <v>262</v>
      </c>
      <c r="B58" s="209" t="s">
        <v>263</v>
      </c>
      <c r="C58" s="263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s="74" customFormat="1" ht="45" hidden="1">
      <c r="A59" s="146" t="s">
        <v>264</v>
      </c>
      <c r="B59" s="209" t="s">
        <v>265</v>
      </c>
      <c r="C59" s="263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s="74" customFormat="1" ht="45" hidden="1">
      <c r="A60" s="146" t="s">
        <v>266</v>
      </c>
      <c r="B60" s="209" t="s">
        <v>267</v>
      </c>
      <c r="C60" s="263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s="74" customFormat="1" ht="30" hidden="1">
      <c r="A61" s="64" t="s">
        <v>268</v>
      </c>
      <c r="B61" s="210" t="s">
        <v>269</v>
      </c>
      <c r="C61" s="263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s="74" customFormat="1" ht="45" hidden="1">
      <c r="A62" s="64" t="s">
        <v>270</v>
      </c>
      <c r="B62" s="210" t="s">
        <v>271</v>
      </c>
      <c r="C62" s="263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s="74" customFormat="1" ht="30" hidden="1">
      <c r="A63" s="146" t="s">
        <v>272</v>
      </c>
      <c r="B63" s="209" t="s">
        <v>273</v>
      </c>
      <c r="C63" s="263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s="74" customFormat="1" ht="30" hidden="1" customHeight="1">
      <c r="A64" s="146" t="s">
        <v>274</v>
      </c>
      <c r="B64" s="209" t="s">
        <v>275</v>
      </c>
      <c r="C64" s="263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s="74" customFormat="1" ht="22.5" hidden="1" customHeight="1">
      <c r="A65" s="146" t="s">
        <v>276</v>
      </c>
      <c r="B65" s="209" t="s">
        <v>277</v>
      </c>
      <c r="C65" s="263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s="74" customFormat="1" ht="30">
      <c r="A66" s="206" t="s">
        <v>278</v>
      </c>
      <c r="B66" s="207" t="s">
        <v>178</v>
      </c>
      <c r="C66" s="262">
        <f>SUM(C67:C88)</f>
        <v>304201.49999999994</v>
      </c>
      <c r="D66" s="58">
        <f>C66/'[1]5 (3)'!$C$70*100</f>
        <v>113.23182967515426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s="74" customFormat="1" ht="33.75" customHeight="1">
      <c r="A67" s="64" t="s">
        <v>279</v>
      </c>
      <c r="B67" s="205" t="s">
        <v>436</v>
      </c>
      <c r="C67" s="263">
        <v>3480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s="74" customFormat="1" ht="165">
      <c r="A68" s="64" t="s">
        <v>336</v>
      </c>
      <c r="B68" s="205" t="s">
        <v>337</v>
      </c>
      <c r="C68" s="263">
        <v>240340.4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s="74" customFormat="1" ht="45">
      <c r="A69" s="64" t="s">
        <v>336</v>
      </c>
      <c r="B69" s="205" t="s">
        <v>338</v>
      </c>
      <c r="C69" s="263">
        <v>6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s="74" customFormat="1" ht="30">
      <c r="A70" s="64" t="s">
        <v>336</v>
      </c>
      <c r="B70" s="205" t="s">
        <v>339</v>
      </c>
      <c r="C70" s="263">
        <v>4407.8999999999996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s="74" customFormat="1" ht="30">
      <c r="A71" s="64" t="s">
        <v>336</v>
      </c>
      <c r="B71" s="205" t="s">
        <v>340</v>
      </c>
      <c r="C71" s="263">
        <v>4386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s="74" customFormat="1" ht="75">
      <c r="A72" s="64" t="s">
        <v>336</v>
      </c>
      <c r="B72" s="205" t="s">
        <v>341</v>
      </c>
      <c r="C72" s="263">
        <v>5018.8999999999996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s="74" customFormat="1" ht="60">
      <c r="A73" s="64" t="s">
        <v>336</v>
      </c>
      <c r="B73" s="205" t="s">
        <v>342</v>
      </c>
      <c r="C73" s="263">
        <v>431.2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s="74" customFormat="1" ht="30">
      <c r="A74" s="64" t="s">
        <v>336</v>
      </c>
      <c r="B74" s="205" t="s">
        <v>343</v>
      </c>
      <c r="C74" s="263">
        <v>74.5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s="74" customFormat="1" ht="30">
      <c r="A75" s="64" t="s">
        <v>336</v>
      </c>
      <c r="B75" s="205" t="s">
        <v>344</v>
      </c>
      <c r="C75" s="263">
        <v>463.4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s="74" customFormat="1" ht="45">
      <c r="A76" s="64" t="s">
        <v>336</v>
      </c>
      <c r="B76" s="205" t="s">
        <v>345</v>
      </c>
      <c r="C76" s="263">
        <v>551.1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s="74" customFormat="1" ht="30">
      <c r="A77" s="64" t="s">
        <v>336</v>
      </c>
      <c r="B77" s="205" t="s">
        <v>346</v>
      </c>
      <c r="C77" s="263">
        <v>106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s="74" customFormat="1" ht="45">
      <c r="A78" s="64" t="s">
        <v>336</v>
      </c>
      <c r="B78" s="205" t="s">
        <v>347</v>
      </c>
      <c r="C78" s="263">
        <v>1226.5999999999999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s="74" customFormat="1" ht="30">
      <c r="A79" s="64" t="s">
        <v>336</v>
      </c>
      <c r="B79" s="205" t="s">
        <v>348</v>
      </c>
      <c r="C79" s="263">
        <v>1793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s="74" customFormat="1">
      <c r="A80" s="64" t="s">
        <v>336</v>
      </c>
      <c r="B80" s="205" t="s">
        <v>865</v>
      </c>
      <c r="C80" s="263">
        <v>1230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s="74" customFormat="1" ht="45" hidden="1">
      <c r="A81" s="64" t="s">
        <v>280</v>
      </c>
      <c r="B81" s="205" t="s">
        <v>281</v>
      </c>
      <c r="C81" s="262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s="73" customFormat="1" ht="45">
      <c r="A82" s="64" t="s">
        <v>282</v>
      </c>
      <c r="B82" s="205" t="s">
        <v>172</v>
      </c>
      <c r="C82" s="263">
        <v>1000.8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s="73" customFormat="1" ht="61.5" customHeight="1">
      <c r="A83" s="64" t="s">
        <v>283</v>
      </c>
      <c r="B83" s="205" t="s">
        <v>284</v>
      </c>
      <c r="C83" s="263">
        <v>18.600000000000001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s="73" customFormat="1" ht="59.25" customHeight="1">
      <c r="A84" s="64" t="s">
        <v>285</v>
      </c>
      <c r="B84" s="205" t="s">
        <v>286</v>
      </c>
      <c r="C84" s="263">
        <v>3701.2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s="73" customFormat="1" ht="30">
      <c r="A85" s="64" t="s">
        <v>287</v>
      </c>
      <c r="B85" s="205" t="s">
        <v>171</v>
      </c>
      <c r="C85" s="263">
        <v>3055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s="73" customFormat="1" ht="90">
      <c r="A86" s="64" t="s">
        <v>288</v>
      </c>
      <c r="B86" s="205" t="s">
        <v>289</v>
      </c>
      <c r="C86" s="263">
        <v>20252.8</v>
      </c>
    </row>
    <row r="87" spans="1:14" s="73" customFormat="1" ht="45" hidden="1">
      <c r="A87" s="64" t="s">
        <v>290</v>
      </c>
      <c r="B87" s="205" t="s">
        <v>291</v>
      </c>
      <c r="C87" s="263"/>
    </row>
    <row r="88" spans="1:14" s="73" customFormat="1" ht="47.25" customHeight="1">
      <c r="A88" s="64" t="s">
        <v>292</v>
      </c>
      <c r="B88" s="205" t="s">
        <v>858</v>
      </c>
      <c r="C88" s="263">
        <v>12658.1</v>
      </c>
      <c r="E88" s="73">
        <v>991</v>
      </c>
      <c r="F88" s="73">
        <f>143973.1+577029.48+641381.4</f>
        <v>1362383.98</v>
      </c>
      <c r="G88" s="73">
        <f>20327063.37-356100-394583.47-446867.48</f>
        <v>19129512.420000002</v>
      </c>
      <c r="H88" s="73">
        <f>10194894.03+209000</f>
        <v>10403894.029999999</v>
      </c>
      <c r="I88" s="73">
        <f>356100+18600+463400+551100+2225100+1113000+3371300+1000</f>
        <v>8099600</v>
      </c>
      <c r="K88" s="73">
        <f>+F88+G88+H88+I88</f>
        <v>38995390.43</v>
      </c>
    </row>
    <row r="89" spans="1:14" s="74" customFormat="1" ht="25.5" customHeight="1">
      <c r="A89" s="206" t="s">
        <v>293</v>
      </c>
      <c r="B89" s="211" t="s">
        <v>179</v>
      </c>
      <c r="C89" s="262">
        <f>C90</f>
        <v>1060</v>
      </c>
      <c r="K89" s="74">
        <v>37797239.439999998</v>
      </c>
    </row>
    <row r="90" spans="1:14" s="74" customFormat="1" ht="60">
      <c r="A90" s="146" t="s">
        <v>294</v>
      </c>
      <c r="B90" s="147" t="s">
        <v>166</v>
      </c>
      <c r="C90" s="264">
        <v>1060</v>
      </c>
      <c r="D90" s="74">
        <f>C90/'[1]5 (3)'!$C$95*100</f>
        <v>106</v>
      </c>
      <c r="K90" s="74">
        <f>K88-K89</f>
        <v>1198150.9900000021</v>
      </c>
    </row>
    <row r="91" spans="1:14" s="74" customFormat="1" ht="30" hidden="1">
      <c r="A91" s="146" t="s">
        <v>295</v>
      </c>
      <c r="B91" s="147" t="s">
        <v>296</v>
      </c>
      <c r="C91" s="263"/>
    </row>
    <row r="92" spans="1:14" s="52" customFormat="1" ht="14.25">
      <c r="A92" s="75"/>
      <c r="B92" s="76" t="s">
        <v>297</v>
      </c>
      <c r="C92" s="262">
        <f>C13+C44</f>
        <v>524470.81579999998</v>
      </c>
    </row>
    <row r="93" spans="1:14">
      <c r="B93" s="77"/>
      <c r="C93" s="359">
        <f>C92-C90</f>
        <v>523410.81579999998</v>
      </c>
      <c r="E93" s="50">
        <v>806</v>
      </c>
      <c r="F93" s="50">
        <f>221415.25+401940+1362536.05+2289335.4+180907.63+656806.54+809909.1+621782+2139017.19+90436.5+2793483+18032+17066.63+80388+20286+67232.17</f>
        <v>11770573.460000001</v>
      </c>
      <c r="G93" s="50">
        <f>299263256.02-174715000-63650400-2506978.17</f>
        <v>58390877.849999979</v>
      </c>
      <c r="H93" s="50">
        <v>15309601.75</v>
      </c>
      <c r="I93" s="50">
        <f>1042300+240340400+3701200+1230000+2315800</f>
        <v>248629700</v>
      </c>
      <c r="K93" s="542">
        <f>+F93+G93+H93+I93</f>
        <v>334100753.05999994</v>
      </c>
    </row>
    <row r="94" spans="1:14" s="204" customFormat="1" ht="15.75">
      <c r="A94" s="212" t="s">
        <v>204</v>
      </c>
      <c r="B94" s="212"/>
      <c r="C94" s="213"/>
      <c r="D94" s="213"/>
      <c r="E94" s="213"/>
      <c r="F94" s="213"/>
      <c r="G94" s="213"/>
      <c r="H94" s="213"/>
      <c r="I94" s="213"/>
      <c r="J94" s="213"/>
      <c r="K94" s="213">
        <v>334100754.05000001</v>
      </c>
      <c r="L94" s="213"/>
      <c r="M94" s="213"/>
      <c r="N94" s="213"/>
    </row>
    <row r="95" spans="1:14" s="204" customFormat="1" ht="15.75">
      <c r="A95" s="212" t="s">
        <v>205</v>
      </c>
      <c r="B95" s="214"/>
      <c r="C95" s="213"/>
      <c r="D95" s="213"/>
      <c r="E95" s="213"/>
      <c r="F95" s="213"/>
      <c r="G95" s="213"/>
      <c r="H95" s="213"/>
      <c r="I95" s="213"/>
      <c r="J95" s="213"/>
      <c r="K95" s="213">
        <f>K93-K94</f>
        <v>-0.99000006914138794</v>
      </c>
      <c r="L95" s="213"/>
      <c r="M95" s="213"/>
      <c r="N95" s="213"/>
    </row>
    <row r="96" spans="1:14">
      <c r="B96" s="77"/>
    </row>
    <row r="97" spans="2:11">
      <c r="B97" s="77"/>
      <c r="E97" s="50">
        <v>802</v>
      </c>
      <c r="F97" s="50">
        <f>47656+64310.4+515103.4+854122.5+24794+36719.11+110533.5+18618.13+178371.9+464936.28+799860.6</f>
        <v>3115025.82</v>
      </c>
      <c r="G97" s="50">
        <v>5676098.9500000002</v>
      </c>
      <c r="H97" s="50">
        <f>58450723.76-2442861.88</f>
        <v>56007861.879999995</v>
      </c>
      <c r="I97" s="50">
        <f>1030000+6315.8</f>
        <v>1036315.8</v>
      </c>
      <c r="J97" s="50">
        <v>381700</v>
      </c>
      <c r="K97" s="50">
        <f>F97+G97+H97+I97+J97</f>
        <v>66217002.449999988</v>
      </c>
    </row>
    <row r="98" spans="2:11">
      <c r="B98" s="77"/>
      <c r="K98" s="50">
        <v>66217002.469999999</v>
      </c>
    </row>
    <row r="99" spans="2:11">
      <c r="B99" s="77"/>
      <c r="K99" s="50">
        <f>K97-K98</f>
        <v>-2.000001072883606E-2</v>
      </c>
    </row>
    <row r="100" spans="2:11">
      <c r="B100" s="77"/>
    </row>
    <row r="101" spans="2:11">
      <c r="B101" s="77"/>
    </row>
    <row r="102" spans="2:11">
      <c r="B102" s="77"/>
    </row>
    <row r="103" spans="2:11">
      <c r="B103" s="77"/>
    </row>
    <row r="104" spans="2:11">
      <c r="B104" s="77"/>
    </row>
    <row r="105" spans="2:11">
      <c r="B105" s="77"/>
    </row>
    <row r="106" spans="2:11">
      <c r="B106" s="77"/>
    </row>
    <row r="107" spans="2:11">
      <c r="B107" s="77"/>
    </row>
    <row r="108" spans="2:11">
      <c r="B108" s="77"/>
    </row>
    <row r="109" spans="2:11">
      <c r="B109" s="77"/>
    </row>
    <row r="110" spans="2:11">
      <c r="B110" s="77"/>
    </row>
    <row r="111" spans="2:11">
      <c r="B111" s="77"/>
    </row>
    <row r="112" spans="2:11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  <row r="127" spans="2:2">
      <c r="B127" s="77"/>
    </row>
    <row r="128" spans="2:2">
      <c r="B128" s="77"/>
    </row>
    <row r="129" spans="2:2">
      <c r="B129" s="77"/>
    </row>
    <row r="130" spans="2:2">
      <c r="B130" s="77"/>
    </row>
    <row r="131" spans="2:2">
      <c r="B131" s="77"/>
    </row>
    <row r="132" spans="2:2">
      <c r="B132" s="77"/>
    </row>
    <row r="133" spans="2:2">
      <c r="B133" s="77"/>
    </row>
    <row r="134" spans="2:2">
      <c r="B134" s="77"/>
    </row>
    <row r="135" spans="2:2">
      <c r="B135" s="77"/>
    </row>
    <row r="136" spans="2:2">
      <c r="B136" s="77"/>
    </row>
    <row r="137" spans="2:2">
      <c r="B137" s="77"/>
    </row>
    <row r="138" spans="2:2">
      <c r="B138" s="77"/>
    </row>
    <row r="139" spans="2:2">
      <c r="B139" s="77"/>
    </row>
    <row r="140" spans="2:2">
      <c r="B140" s="77"/>
    </row>
    <row r="141" spans="2:2">
      <c r="B141" s="77"/>
    </row>
    <row r="142" spans="2:2">
      <c r="B142" s="77"/>
    </row>
    <row r="143" spans="2:2">
      <c r="B143" s="77"/>
    </row>
    <row r="144" spans="2:2">
      <c r="B144" s="77"/>
    </row>
    <row r="145" spans="2:2">
      <c r="B145" s="77"/>
    </row>
    <row r="146" spans="2:2">
      <c r="B146" s="77"/>
    </row>
    <row r="147" spans="2:2">
      <c r="B147" s="77"/>
    </row>
    <row r="148" spans="2:2">
      <c r="B148" s="77"/>
    </row>
    <row r="149" spans="2:2">
      <c r="B149" s="77"/>
    </row>
    <row r="150" spans="2:2">
      <c r="B150" s="77"/>
    </row>
    <row r="151" spans="2:2">
      <c r="B151" s="77"/>
    </row>
    <row r="152" spans="2:2">
      <c r="B152" s="77"/>
    </row>
    <row r="153" spans="2:2">
      <c r="B153" s="77"/>
    </row>
    <row r="154" spans="2:2">
      <c r="B154" s="77"/>
    </row>
    <row r="155" spans="2:2">
      <c r="B155" s="77"/>
    </row>
    <row r="156" spans="2:2">
      <c r="B156" s="77"/>
    </row>
    <row r="157" spans="2:2">
      <c r="B157" s="77"/>
    </row>
    <row r="158" spans="2:2">
      <c r="B158" s="77"/>
    </row>
    <row r="159" spans="2:2">
      <c r="B159" s="77"/>
    </row>
    <row r="160" spans="2:2">
      <c r="B160" s="77"/>
    </row>
    <row r="161" spans="2:2">
      <c r="B161" s="77"/>
    </row>
    <row r="162" spans="2:2">
      <c r="B162" s="77"/>
    </row>
    <row r="163" spans="2:2">
      <c r="B163" s="77"/>
    </row>
    <row r="164" spans="2:2">
      <c r="B164" s="77"/>
    </row>
    <row r="165" spans="2:2">
      <c r="B165" s="77"/>
    </row>
    <row r="166" spans="2:2">
      <c r="B166" s="77"/>
    </row>
    <row r="167" spans="2:2">
      <c r="B167" s="77"/>
    </row>
    <row r="168" spans="2:2">
      <c r="B168" s="77"/>
    </row>
    <row r="169" spans="2:2">
      <c r="B169" s="77"/>
    </row>
    <row r="170" spans="2:2">
      <c r="B170" s="77"/>
    </row>
    <row r="171" spans="2:2">
      <c r="B171" s="77"/>
    </row>
    <row r="172" spans="2:2">
      <c r="B172" s="77"/>
    </row>
    <row r="173" spans="2:2">
      <c r="B173" s="77"/>
    </row>
    <row r="174" spans="2:2">
      <c r="B174" s="77"/>
    </row>
    <row r="175" spans="2:2">
      <c r="B175" s="77"/>
    </row>
    <row r="176" spans="2:2">
      <c r="B176" s="77"/>
    </row>
    <row r="177" spans="2:2">
      <c r="B177" s="77"/>
    </row>
    <row r="178" spans="2:2">
      <c r="B178" s="77"/>
    </row>
    <row r="179" spans="2:2">
      <c r="B179" s="77"/>
    </row>
    <row r="180" spans="2:2">
      <c r="B180" s="77"/>
    </row>
    <row r="181" spans="2:2">
      <c r="B181" s="77"/>
    </row>
    <row r="182" spans="2:2">
      <c r="B182" s="77"/>
    </row>
    <row r="183" spans="2:2">
      <c r="B183" s="77"/>
    </row>
    <row r="184" spans="2:2">
      <c r="B184" s="77"/>
    </row>
    <row r="185" spans="2:2">
      <c r="B185" s="77"/>
    </row>
    <row r="186" spans="2:2">
      <c r="B186" s="77"/>
    </row>
    <row r="187" spans="2:2">
      <c r="B187" s="77"/>
    </row>
    <row r="188" spans="2:2">
      <c r="B188" s="77"/>
    </row>
    <row r="189" spans="2:2">
      <c r="B189" s="77"/>
    </row>
    <row r="190" spans="2:2">
      <c r="B190" s="77"/>
    </row>
    <row r="191" spans="2:2">
      <c r="B191" s="77"/>
    </row>
    <row r="192" spans="2:2">
      <c r="B192" s="77"/>
    </row>
    <row r="193" spans="2:2">
      <c r="B193" s="77"/>
    </row>
    <row r="194" spans="2:2">
      <c r="B194" s="77"/>
    </row>
    <row r="195" spans="2:2">
      <c r="B195" s="77"/>
    </row>
    <row r="196" spans="2:2">
      <c r="B196" s="77"/>
    </row>
    <row r="197" spans="2:2">
      <c r="B197" s="77"/>
    </row>
    <row r="198" spans="2:2">
      <c r="B198" s="77"/>
    </row>
    <row r="199" spans="2:2">
      <c r="B199" s="77"/>
    </row>
    <row r="200" spans="2:2">
      <c r="B200" s="77"/>
    </row>
    <row r="201" spans="2:2">
      <c r="B201" s="77"/>
    </row>
    <row r="202" spans="2:2">
      <c r="B202" s="77"/>
    </row>
    <row r="203" spans="2:2">
      <c r="B203" s="77"/>
    </row>
    <row r="204" spans="2:2">
      <c r="B204" s="77"/>
    </row>
    <row r="205" spans="2:2">
      <c r="B205" s="77"/>
    </row>
    <row r="206" spans="2:2">
      <c r="B206" s="77"/>
    </row>
    <row r="207" spans="2:2">
      <c r="B207" s="77"/>
    </row>
    <row r="208" spans="2:2">
      <c r="B208" s="77"/>
    </row>
    <row r="209" spans="2:2">
      <c r="B209" s="77"/>
    </row>
    <row r="210" spans="2:2">
      <c r="B210" s="77"/>
    </row>
    <row r="211" spans="2:2">
      <c r="B211" s="77"/>
    </row>
    <row r="212" spans="2:2">
      <c r="B212" s="77"/>
    </row>
    <row r="213" spans="2:2">
      <c r="B213" s="77"/>
    </row>
    <row r="214" spans="2:2">
      <c r="B214" s="77"/>
    </row>
    <row r="215" spans="2:2">
      <c r="B215" s="77"/>
    </row>
    <row r="216" spans="2:2">
      <c r="B216" s="77"/>
    </row>
    <row r="217" spans="2:2">
      <c r="B217" s="77"/>
    </row>
    <row r="218" spans="2:2">
      <c r="B218" s="77"/>
    </row>
    <row r="219" spans="2:2">
      <c r="B219" s="77"/>
    </row>
    <row r="220" spans="2:2">
      <c r="B220" s="77"/>
    </row>
    <row r="221" spans="2:2">
      <c r="B221" s="77"/>
    </row>
    <row r="222" spans="2:2">
      <c r="B222" s="77"/>
    </row>
    <row r="223" spans="2:2">
      <c r="B223" s="77"/>
    </row>
    <row r="224" spans="2:2">
      <c r="B224" s="77"/>
    </row>
    <row r="225" spans="2:2">
      <c r="B225" s="77"/>
    </row>
    <row r="226" spans="2:2">
      <c r="B226" s="77"/>
    </row>
    <row r="227" spans="2:2">
      <c r="B227" s="77"/>
    </row>
    <row r="228" spans="2:2">
      <c r="B228" s="77"/>
    </row>
    <row r="229" spans="2:2">
      <c r="B229" s="77"/>
    </row>
    <row r="230" spans="2:2">
      <c r="B230" s="77"/>
    </row>
    <row r="231" spans="2:2">
      <c r="B231" s="77"/>
    </row>
    <row r="232" spans="2:2">
      <c r="B232" s="77"/>
    </row>
    <row r="233" spans="2:2">
      <c r="B233" s="77"/>
    </row>
    <row r="234" spans="2:2">
      <c r="B234" s="77"/>
    </row>
    <row r="235" spans="2:2">
      <c r="B235" s="77"/>
    </row>
    <row r="236" spans="2:2">
      <c r="B236" s="77"/>
    </row>
    <row r="237" spans="2:2">
      <c r="B237" s="77"/>
    </row>
    <row r="238" spans="2:2">
      <c r="B238" s="77"/>
    </row>
    <row r="239" spans="2:2">
      <c r="B239" s="77"/>
    </row>
    <row r="240" spans="2:2">
      <c r="B240" s="77"/>
    </row>
    <row r="241" spans="2:2">
      <c r="B241" s="77"/>
    </row>
    <row r="242" spans="2:2">
      <c r="B242" s="77"/>
    </row>
    <row r="243" spans="2:2">
      <c r="B243" s="77"/>
    </row>
    <row r="244" spans="2:2">
      <c r="B244" s="77"/>
    </row>
    <row r="245" spans="2:2">
      <c r="B245" s="77"/>
    </row>
    <row r="246" spans="2:2">
      <c r="B246" s="77"/>
    </row>
    <row r="247" spans="2:2">
      <c r="B247" s="77"/>
    </row>
    <row r="248" spans="2:2">
      <c r="B248" s="77"/>
    </row>
    <row r="249" spans="2:2">
      <c r="B249" s="77"/>
    </row>
    <row r="250" spans="2:2">
      <c r="B250" s="77"/>
    </row>
    <row r="251" spans="2:2">
      <c r="B251" s="77"/>
    </row>
    <row r="252" spans="2:2">
      <c r="B252" s="77"/>
    </row>
    <row r="253" spans="2:2">
      <c r="B253" s="77"/>
    </row>
    <row r="254" spans="2:2">
      <c r="B254" s="77"/>
    </row>
    <row r="255" spans="2:2">
      <c r="B255" s="77"/>
    </row>
  </sheetData>
  <mergeCells count="2">
    <mergeCell ref="A7:C7"/>
    <mergeCell ref="A8:C8"/>
  </mergeCells>
  <pageMargins left="0.51181102362204722" right="0.15748031496062992" top="0.43307086614173229" bottom="0.47244094488188981" header="0.15748031496062992" footer="0.15748031496062992"/>
  <pageSetup paperSize="9" scale="92" fitToHeight="0" orientation="portrait" useFirstPageNumber="1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8"/>
  <sheetViews>
    <sheetView view="pageBreakPreview" zoomScale="80" zoomScaleSheetLayoutView="80" workbookViewId="0">
      <selection activeCell="C94" sqref="C94:D94"/>
    </sheetView>
  </sheetViews>
  <sheetFormatPr defaultRowHeight="15"/>
  <cols>
    <col min="1" max="1" width="24.140625" style="50" customWidth="1"/>
    <col min="2" max="2" width="65.7109375" style="50" customWidth="1"/>
    <col min="3" max="3" width="15.28515625" style="50" customWidth="1"/>
    <col min="4" max="4" width="15.5703125" style="50" customWidth="1"/>
    <col min="5" max="6" width="13" style="50" bestFit="1" customWidth="1"/>
    <col min="7" max="256" width="9.140625" style="50"/>
    <col min="257" max="257" width="21.5703125" style="50" customWidth="1"/>
    <col min="258" max="258" width="65.7109375" style="50" customWidth="1"/>
    <col min="259" max="259" width="15.28515625" style="50" customWidth="1"/>
    <col min="260" max="260" width="15.5703125" style="50" customWidth="1"/>
    <col min="261" max="262" width="13" style="50" bestFit="1" customWidth="1"/>
    <col min="263" max="512" width="9.140625" style="50"/>
    <col min="513" max="513" width="21.5703125" style="50" customWidth="1"/>
    <col min="514" max="514" width="65.7109375" style="50" customWidth="1"/>
    <col min="515" max="515" width="15.28515625" style="50" customWidth="1"/>
    <col min="516" max="516" width="15.5703125" style="50" customWidth="1"/>
    <col min="517" max="518" width="13" style="50" bestFit="1" customWidth="1"/>
    <col min="519" max="768" width="9.140625" style="50"/>
    <col min="769" max="769" width="21.5703125" style="50" customWidth="1"/>
    <col min="770" max="770" width="65.7109375" style="50" customWidth="1"/>
    <col min="771" max="771" width="15.28515625" style="50" customWidth="1"/>
    <col min="772" max="772" width="15.5703125" style="50" customWidth="1"/>
    <col min="773" max="774" width="13" style="50" bestFit="1" customWidth="1"/>
    <col min="775" max="1024" width="9.140625" style="50"/>
    <col min="1025" max="1025" width="21.5703125" style="50" customWidth="1"/>
    <col min="1026" max="1026" width="65.7109375" style="50" customWidth="1"/>
    <col min="1027" max="1027" width="15.28515625" style="50" customWidth="1"/>
    <col min="1028" max="1028" width="15.5703125" style="50" customWidth="1"/>
    <col min="1029" max="1030" width="13" style="50" bestFit="1" customWidth="1"/>
    <col min="1031" max="1280" width="9.140625" style="50"/>
    <col min="1281" max="1281" width="21.5703125" style="50" customWidth="1"/>
    <col min="1282" max="1282" width="65.7109375" style="50" customWidth="1"/>
    <col min="1283" max="1283" width="15.28515625" style="50" customWidth="1"/>
    <col min="1284" max="1284" width="15.5703125" style="50" customWidth="1"/>
    <col min="1285" max="1286" width="13" style="50" bestFit="1" customWidth="1"/>
    <col min="1287" max="1536" width="9.140625" style="50"/>
    <col min="1537" max="1537" width="21.5703125" style="50" customWidth="1"/>
    <col min="1538" max="1538" width="65.7109375" style="50" customWidth="1"/>
    <col min="1539" max="1539" width="15.28515625" style="50" customWidth="1"/>
    <col min="1540" max="1540" width="15.5703125" style="50" customWidth="1"/>
    <col min="1541" max="1542" width="13" style="50" bestFit="1" customWidth="1"/>
    <col min="1543" max="1792" width="9.140625" style="50"/>
    <col min="1793" max="1793" width="21.5703125" style="50" customWidth="1"/>
    <col min="1794" max="1794" width="65.7109375" style="50" customWidth="1"/>
    <col min="1795" max="1795" width="15.28515625" style="50" customWidth="1"/>
    <col min="1796" max="1796" width="15.5703125" style="50" customWidth="1"/>
    <col min="1797" max="1798" width="13" style="50" bestFit="1" customWidth="1"/>
    <col min="1799" max="2048" width="9.140625" style="50"/>
    <col min="2049" max="2049" width="21.5703125" style="50" customWidth="1"/>
    <col min="2050" max="2050" width="65.7109375" style="50" customWidth="1"/>
    <col min="2051" max="2051" width="15.28515625" style="50" customWidth="1"/>
    <col min="2052" max="2052" width="15.5703125" style="50" customWidth="1"/>
    <col min="2053" max="2054" width="13" style="50" bestFit="1" customWidth="1"/>
    <col min="2055" max="2304" width="9.140625" style="50"/>
    <col min="2305" max="2305" width="21.5703125" style="50" customWidth="1"/>
    <col min="2306" max="2306" width="65.7109375" style="50" customWidth="1"/>
    <col min="2307" max="2307" width="15.28515625" style="50" customWidth="1"/>
    <col min="2308" max="2308" width="15.5703125" style="50" customWidth="1"/>
    <col min="2309" max="2310" width="13" style="50" bestFit="1" customWidth="1"/>
    <col min="2311" max="2560" width="9.140625" style="50"/>
    <col min="2561" max="2561" width="21.5703125" style="50" customWidth="1"/>
    <col min="2562" max="2562" width="65.7109375" style="50" customWidth="1"/>
    <col min="2563" max="2563" width="15.28515625" style="50" customWidth="1"/>
    <col min="2564" max="2564" width="15.5703125" style="50" customWidth="1"/>
    <col min="2565" max="2566" width="13" style="50" bestFit="1" customWidth="1"/>
    <col min="2567" max="2816" width="9.140625" style="50"/>
    <col min="2817" max="2817" width="21.5703125" style="50" customWidth="1"/>
    <col min="2818" max="2818" width="65.7109375" style="50" customWidth="1"/>
    <col min="2819" max="2819" width="15.28515625" style="50" customWidth="1"/>
    <col min="2820" max="2820" width="15.5703125" style="50" customWidth="1"/>
    <col min="2821" max="2822" width="13" style="50" bestFit="1" customWidth="1"/>
    <col min="2823" max="3072" width="9.140625" style="50"/>
    <col min="3073" max="3073" width="21.5703125" style="50" customWidth="1"/>
    <col min="3074" max="3074" width="65.7109375" style="50" customWidth="1"/>
    <col min="3075" max="3075" width="15.28515625" style="50" customWidth="1"/>
    <col min="3076" max="3076" width="15.5703125" style="50" customWidth="1"/>
    <col min="3077" max="3078" width="13" style="50" bestFit="1" customWidth="1"/>
    <col min="3079" max="3328" width="9.140625" style="50"/>
    <col min="3329" max="3329" width="21.5703125" style="50" customWidth="1"/>
    <col min="3330" max="3330" width="65.7109375" style="50" customWidth="1"/>
    <col min="3331" max="3331" width="15.28515625" style="50" customWidth="1"/>
    <col min="3332" max="3332" width="15.5703125" style="50" customWidth="1"/>
    <col min="3333" max="3334" width="13" style="50" bestFit="1" customWidth="1"/>
    <col min="3335" max="3584" width="9.140625" style="50"/>
    <col min="3585" max="3585" width="21.5703125" style="50" customWidth="1"/>
    <col min="3586" max="3586" width="65.7109375" style="50" customWidth="1"/>
    <col min="3587" max="3587" width="15.28515625" style="50" customWidth="1"/>
    <col min="3588" max="3588" width="15.5703125" style="50" customWidth="1"/>
    <col min="3589" max="3590" width="13" style="50" bestFit="1" customWidth="1"/>
    <col min="3591" max="3840" width="9.140625" style="50"/>
    <col min="3841" max="3841" width="21.5703125" style="50" customWidth="1"/>
    <col min="3842" max="3842" width="65.7109375" style="50" customWidth="1"/>
    <col min="3843" max="3843" width="15.28515625" style="50" customWidth="1"/>
    <col min="3844" max="3844" width="15.5703125" style="50" customWidth="1"/>
    <col min="3845" max="3846" width="13" style="50" bestFit="1" customWidth="1"/>
    <col min="3847" max="4096" width="9.140625" style="50"/>
    <col min="4097" max="4097" width="21.5703125" style="50" customWidth="1"/>
    <col min="4098" max="4098" width="65.7109375" style="50" customWidth="1"/>
    <col min="4099" max="4099" width="15.28515625" style="50" customWidth="1"/>
    <col min="4100" max="4100" width="15.5703125" style="50" customWidth="1"/>
    <col min="4101" max="4102" width="13" style="50" bestFit="1" customWidth="1"/>
    <col min="4103" max="4352" width="9.140625" style="50"/>
    <col min="4353" max="4353" width="21.5703125" style="50" customWidth="1"/>
    <col min="4354" max="4354" width="65.7109375" style="50" customWidth="1"/>
    <col min="4355" max="4355" width="15.28515625" style="50" customWidth="1"/>
    <col min="4356" max="4356" width="15.5703125" style="50" customWidth="1"/>
    <col min="4357" max="4358" width="13" style="50" bestFit="1" customWidth="1"/>
    <col min="4359" max="4608" width="9.140625" style="50"/>
    <col min="4609" max="4609" width="21.5703125" style="50" customWidth="1"/>
    <col min="4610" max="4610" width="65.7109375" style="50" customWidth="1"/>
    <col min="4611" max="4611" width="15.28515625" style="50" customWidth="1"/>
    <col min="4612" max="4612" width="15.5703125" style="50" customWidth="1"/>
    <col min="4613" max="4614" width="13" style="50" bestFit="1" customWidth="1"/>
    <col min="4615" max="4864" width="9.140625" style="50"/>
    <col min="4865" max="4865" width="21.5703125" style="50" customWidth="1"/>
    <col min="4866" max="4866" width="65.7109375" style="50" customWidth="1"/>
    <col min="4867" max="4867" width="15.28515625" style="50" customWidth="1"/>
    <col min="4868" max="4868" width="15.5703125" style="50" customWidth="1"/>
    <col min="4869" max="4870" width="13" style="50" bestFit="1" customWidth="1"/>
    <col min="4871" max="5120" width="9.140625" style="50"/>
    <col min="5121" max="5121" width="21.5703125" style="50" customWidth="1"/>
    <col min="5122" max="5122" width="65.7109375" style="50" customWidth="1"/>
    <col min="5123" max="5123" width="15.28515625" style="50" customWidth="1"/>
    <col min="5124" max="5124" width="15.5703125" style="50" customWidth="1"/>
    <col min="5125" max="5126" width="13" style="50" bestFit="1" customWidth="1"/>
    <col min="5127" max="5376" width="9.140625" style="50"/>
    <col min="5377" max="5377" width="21.5703125" style="50" customWidth="1"/>
    <col min="5378" max="5378" width="65.7109375" style="50" customWidth="1"/>
    <col min="5379" max="5379" width="15.28515625" style="50" customWidth="1"/>
    <col min="5380" max="5380" width="15.5703125" style="50" customWidth="1"/>
    <col min="5381" max="5382" width="13" style="50" bestFit="1" customWidth="1"/>
    <col min="5383" max="5632" width="9.140625" style="50"/>
    <col min="5633" max="5633" width="21.5703125" style="50" customWidth="1"/>
    <col min="5634" max="5634" width="65.7109375" style="50" customWidth="1"/>
    <col min="5635" max="5635" width="15.28515625" style="50" customWidth="1"/>
    <col min="5636" max="5636" width="15.5703125" style="50" customWidth="1"/>
    <col min="5637" max="5638" width="13" style="50" bestFit="1" customWidth="1"/>
    <col min="5639" max="5888" width="9.140625" style="50"/>
    <col min="5889" max="5889" width="21.5703125" style="50" customWidth="1"/>
    <col min="5890" max="5890" width="65.7109375" style="50" customWidth="1"/>
    <col min="5891" max="5891" width="15.28515625" style="50" customWidth="1"/>
    <col min="5892" max="5892" width="15.5703125" style="50" customWidth="1"/>
    <col min="5893" max="5894" width="13" style="50" bestFit="1" customWidth="1"/>
    <col min="5895" max="6144" width="9.140625" style="50"/>
    <col min="6145" max="6145" width="21.5703125" style="50" customWidth="1"/>
    <col min="6146" max="6146" width="65.7109375" style="50" customWidth="1"/>
    <col min="6147" max="6147" width="15.28515625" style="50" customWidth="1"/>
    <col min="6148" max="6148" width="15.5703125" style="50" customWidth="1"/>
    <col min="6149" max="6150" width="13" style="50" bestFit="1" customWidth="1"/>
    <col min="6151" max="6400" width="9.140625" style="50"/>
    <col min="6401" max="6401" width="21.5703125" style="50" customWidth="1"/>
    <col min="6402" max="6402" width="65.7109375" style="50" customWidth="1"/>
    <col min="6403" max="6403" width="15.28515625" style="50" customWidth="1"/>
    <col min="6404" max="6404" width="15.5703125" style="50" customWidth="1"/>
    <col min="6405" max="6406" width="13" style="50" bestFit="1" customWidth="1"/>
    <col min="6407" max="6656" width="9.140625" style="50"/>
    <col min="6657" max="6657" width="21.5703125" style="50" customWidth="1"/>
    <col min="6658" max="6658" width="65.7109375" style="50" customWidth="1"/>
    <col min="6659" max="6659" width="15.28515625" style="50" customWidth="1"/>
    <col min="6660" max="6660" width="15.5703125" style="50" customWidth="1"/>
    <col min="6661" max="6662" width="13" style="50" bestFit="1" customWidth="1"/>
    <col min="6663" max="6912" width="9.140625" style="50"/>
    <col min="6913" max="6913" width="21.5703125" style="50" customWidth="1"/>
    <col min="6914" max="6914" width="65.7109375" style="50" customWidth="1"/>
    <col min="6915" max="6915" width="15.28515625" style="50" customWidth="1"/>
    <col min="6916" max="6916" width="15.5703125" style="50" customWidth="1"/>
    <col min="6917" max="6918" width="13" style="50" bestFit="1" customWidth="1"/>
    <col min="6919" max="7168" width="9.140625" style="50"/>
    <col min="7169" max="7169" width="21.5703125" style="50" customWidth="1"/>
    <col min="7170" max="7170" width="65.7109375" style="50" customWidth="1"/>
    <col min="7171" max="7171" width="15.28515625" style="50" customWidth="1"/>
    <col min="7172" max="7172" width="15.5703125" style="50" customWidth="1"/>
    <col min="7173" max="7174" width="13" style="50" bestFit="1" customWidth="1"/>
    <col min="7175" max="7424" width="9.140625" style="50"/>
    <col min="7425" max="7425" width="21.5703125" style="50" customWidth="1"/>
    <col min="7426" max="7426" width="65.7109375" style="50" customWidth="1"/>
    <col min="7427" max="7427" width="15.28515625" style="50" customWidth="1"/>
    <col min="7428" max="7428" width="15.5703125" style="50" customWidth="1"/>
    <col min="7429" max="7430" width="13" style="50" bestFit="1" customWidth="1"/>
    <col min="7431" max="7680" width="9.140625" style="50"/>
    <col min="7681" max="7681" width="21.5703125" style="50" customWidth="1"/>
    <col min="7682" max="7682" width="65.7109375" style="50" customWidth="1"/>
    <col min="7683" max="7683" width="15.28515625" style="50" customWidth="1"/>
    <col min="7684" max="7684" width="15.5703125" style="50" customWidth="1"/>
    <col min="7685" max="7686" width="13" style="50" bestFit="1" customWidth="1"/>
    <col min="7687" max="7936" width="9.140625" style="50"/>
    <col min="7937" max="7937" width="21.5703125" style="50" customWidth="1"/>
    <col min="7938" max="7938" width="65.7109375" style="50" customWidth="1"/>
    <col min="7939" max="7939" width="15.28515625" style="50" customWidth="1"/>
    <col min="7940" max="7940" width="15.5703125" style="50" customWidth="1"/>
    <col min="7941" max="7942" width="13" style="50" bestFit="1" customWidth="1"/>
    <col min="7943" max="8192" width="9.140625" style="50"/>
    <col min="8193" max="8193" width="21.5703125" style="50" customWidth="1"/>
    <col min="8194" max="8194" width="65.7109375" style="50" customWidth="1"/>
    <col min="8195" max="8195" width="15.28515625" style="50" customWidth="1"/>
    <col min="8196" max="8196" width="15.5703125" style="50" customWidth="1"/>
    <col min="8197" max="8198" width="13" style="50" bestFit="1" customWidth="1"/>
    <col min="8199" max="8448" width="9.140625" style="50"/>
    <col min="8449" max="8449" width="21.5703125" style="50" customWidth="1"/>
    <col min="8450" max="8450" width="65.7109375" style="50" customWidth="1"/>
    <col min="8451" max="8451" width="15.28515625" style="50" customWidth="1"/>
    <col min="8452" max="8452" width="15.5703125" style="50" customWidth="1"/>
    <col min="8453" max="8454" width="13" style="50" bestFit="1" customWidth="1"/>
    <col min="8455" max="8704" width="9.140625" style="50"/>
    <col min="8705" max="8705" width="21.5703125" style="50" customWidth="1"/>
    <col min="8706" max="8706" width="65.7109375" style="50" customWidth="1"/>
    <col min="8707" max="8707" width="15.28515625" style="50" customWidth="1"/>
    <col min="8708" max="8708" width="15.5703125" style="50" customWidth="1"/>
    <col min="8709" max="8710" width="13" style="50" bestFit="1" customWidth="1"/>
    <col min="8711" max="8960" width="9.140625" style="50"/>
    <col min="8961" max="8961" width="21.5703125" style="50" customWidth="1"/>
    <col min="8962" max="8962" width="65.7109375" style="50" customWidth="1"/>
    <col min="8963" max="8963" width="15.28515625" style="50" customWidth="1"/>
    <col min="8964" max="8964" width="15.5703125" style="50" customWidth="1"/>
    <col min="8965" max="8966" width="13" style="50" bestFit="1" customWidth="1"/>
    <col min="8967" max="9216" width="9.140625" style="50"/>
    <col min="9217" max="9217" width="21.5703125" style="50" customWidth="1"/>
    <col min="9218" max="9218" width="65.7109375" style="50" customWidth="1"/>
    <col min="9219" max="9219" width="15.28515625" style="50" customWidth="1"/>
    <col min="9220" max="9220" width="15.5703125" style="50" customWidth="1"/>
    <col min="9221" max="9222" width="13" style="50" bestFit="1" customWidth="1"/>
    <col min="9223" max="9472" width="9.140625" style="50"/>
    <col min="9473" max="9473" width="21.5703125" style="50" customWidth="1"/>
    <col min="9474" max="9474" width="65.7109375" style="50" customWidth="1"/>
    <col min="9475" max="9475" width="15.28515625" style="50" customWidth="1"/>
    <col min="9476" max="9476" width="15.5703125" style="50" customWidth="1"/>
    <col min="9477" max="9478" width="13" style="50" bestFit="1" customWidth="1"/>
    <col min="9479" max="9728" width="9.140625" style="50"/>
    <col min="9729" max="9729" width="21.5703125" style="50" customWidth="1"/>
    <col min="9730" max="9730" width="65.7109375" style="50" customWidth="1"/>
    <col min="9731" max="9731" width="15.28515625" style="50" customWidth="1"/>
    <col min="9732" max="9732" width="15.5703125" style="50" customWidth="1"/>
    <col min="9733" max="9734" width="13" style="50" bestFit="1" customWidth="1"/>
    <col min="9735" max="9984" width="9.140625" style="50"/>
    <col min="9985" max="9985" width="21.5703125" style="50" customWidth="1"/>
    <col min="9986" max="9986" width="65.7109375" style="50" customWidth="1"/>
    <col min="9987" max="9987" width="15.28515625" style="50" customWidth="1"/>
    <col min="9988" max="9988" width="15.5703125" style="50" customWidth="1"/>
    <col min="9989" max="9990" width="13" style="50" bestFit="1" customWidth="1"/>
    <col min="9991" max="10240" width="9.140625" style="50"/>
    <col min="10241" max="10241" width="21.5703125" style="50" customWidth="1"/>
    <col min="10242" max="10242" width="65.7109375" style="50" customWidth="1"/>
    <col min="10243" max="10243" width="15.28515625" style="50" customWidth="1"/>
    <col min="10244" max="10244" width="15.5703125" style="50" customWidth="1"/>
    <col min="10245" max="10246" width="13" style="50" bestFit="1" customWidth="1"/>
    <col min="10247" max="10496" width="9.140625" style="50"/>
    <col min="10497" max="10497" width="21.5703125" style="50" customWidth="1"/>
    <col min="10498" max="10498" width="65.7109375" style="50" customWidth="1"/>
    <col min="10499" max="10499" width="15.28515625" style="50" customWidth="1"/>
    <col min="10500" max="10500" width="15.5703125" style="50" customWidth="1"/>
    <col min="10501" max="10502" width="13" style="50" bestFit="1" customWidth="1"/>
    <col min="10503" max="10752" width="9.140625" style="50"/>
    <col min="10753" max="10753" width="21.5703125" style="50" customWidth="1"/>
    <col min="10754" max="10754" width="65.7109375" style="50" customWidth="1"/>
    <col min="10755" max="10755" width="15.28515625" style="50" customWidth="1"/>
    <col min="10756" max="10756" width="15.5703125" style="50" customWidth="1"/>
    <col min="10757" max="10758" width="13" style="50" bestFit="1" customWidth="1"/>
    <col min="10759" max="11008" width="9.140625" style="50"/>
    <col min="11009" max="11009" width="21.5703125" style="50" customWidth="1"/>
    <col min="11010" max="11010" width="65.7109375" style="50" customWidth="1"/>
    <col min="11011" max="11011" width="15.28515625" style="50" customWidth="1"/>
    <col min="11012" max="11012" width="15.5703125" style="50" customWidth="1"/>
    <col min="11013" max="11014" width="13" style="50" bestFit="1" customWidth="1"/>
    <col min="11015" max="11264" width="9.140625" style="50"/>
    <col min="11265" max="11265" width="21.5703125" style="50" customWidth="1"/>
    <col min="11266" max="11266" width="65.7109375" style="50" customWidth="1"/>
    <col min="11267" max="11267" width="15.28515625" style="50" customWidth="1"/>
    <col min="11268" max="11268" width="15.5703125" style="50" customWidth="1"/>
    <col min="11269" max="11270" width="13" style="50" bestFit="1" customWidth="1"/>
    <col min="11271" max="11520" width="9.140625" style="50"/>
    <col min="11521" max="11521" width="21.5703125" style="50" customWidth="1"/>
    <col min="11522" max="11522" width="65.7109375" style="50" customWidth="1"/>
    <col min="11523" max="11523" width="15.28515625" style="50" customWidth="1"/>
    <col min="11524" max="11524" width="15.5703125" style="50" customWidth="1"/>
    <col min="11525" max="11526" width="13" style="50" bestFit="1" customWidth="1"/>
    <col min="11527" max="11776" width="9.140625" style="50"/>
    <col min="11777" max="11777" width="21.5703125" style="50" customWidth="1"/>
    <col min="11778" max="11778" width="65.7109375" style="50" customWidth="1"/>
    <col min="11779" max="11779" width="15.28515625" style="50" customWidth="1"/>
    <col min="11780" max="11780" width="15.5703125" style="50" customWidth="1"/>
    <col min="11781" max="11782" width="13" style="50" bestFit="1" customWidth="1"/>
    <col min="11783" max="12032" width="9.140625" style="50"/>
    <col min="12033" max="12033" width="21.5703125" style="50" customWidth="1"/>
    <col min="12034" max="12034" width="65.7109375" style="50" customWidth="1"/>
    <col min="12035" max="12035" width="15.28515625" style="50" customWidth="1"/>
    <col min="12036" max="12036" width="15.5703125" style="50" customWidth="1"/>
    <col min="12037" max="12038" width="13" style="50" bestFit="1" customWidth="1"/>
    <col min="12039" max="12288" width="9.140625" style="50"/>
    <col min="12289" max="12289" width="21.5703125" style="50" customWidth="1"/>
    <col min="12290" max="12290" width="65.7109375" style="50" customWidth="1"/>
    <col min="12291" max="12291" width="15.28515625" style="50" customWidth="1"/>
    <col min="12292" max="12292" width="15.5703125" style="50" customWidth="1"/>
    <col min="12293" max="12294" width="13" style="50" bestFit="1" customWidth="1"/>
    <col min="12295" max="12544" width="9.140625" style="50"/>
    <col min="12545" max="12545" width="21.5703125" style="50" customWidth="1"/>
    <col min="12546" max="12546" width="65.7109375" style="50" customWidth="1"/>
    <col min="12547" max="12547" width="15.28515625" style="50" customWidth="1"/>
    <col min="12548" max="12548" width="15.5703125" style="50" customWidth="1"/>
    <col min="12549" max="12550" width="13" style="50" bestFit="1" customWidth="1"/>
    <col min="12551" max="12800" width="9.140625" style="50"/>
    <col min="12801" max="12801" width="21.5703125" style="50" customWidth="1"/>
    <col min="12802" max="12802" width="65.7109375" style="50" customWidth="1"/>
    <col min="12803" max="12803" width="15.28515625" style="50" customWidth="1"/>
    <col min="12804" max="12804" width="15.5703125" style="50" customWidth="1"/>
    <col min="12805" max="12806" width="13" style="50" bestFit="1" customWidth="1"/>
    <col min="12807" max="13056" width="9.140625" style="50"/>
    <col min="13057" max="13057" width="21.5703125" style="50" customWidth="1"/>
    <col min="13058" max="13058" width="65.7109375" style="50" customWidth="1"/>
    <col min="13059" max="13059" width="15.28515625" style="50" customWidth="1"/>
    <col min="13060" max="13060" width="15.5703125" style="50" customWidth="1"/>
    <col min="13061" max="13062" width="13" style="50" bestFit="1" customWidth="1"/>
    <col min="13063" max="13312" width="9.140625" style="50"/>
    <col min="13313" max="13313" width="21.5703125" style="50" customWidth="1"/>
    <col min="13314" max="13314" width="65.7109375" style="50" customWidth="1"/>
    <col min="13315" max="13315" width="15.28515625" style="50" customWidth="1"/>
    <col min="13316" max="13316" width="15.5703125" style="50" customWidth="1"/>
    <col min="13317" max="13318" width="13" style="50" bestFit="1" customWidth="1"/>
    <col min="13319" max="13568" width="9.140625" style="50"/>
    <col min="13569" max="13569" width="21.5703125" style="50" customWidth="1"/>
    <col min="13570" max="13570" width="65.7109375" style="50" customWidth="1"/>
    <col min="13571" max="13571" width="15.28515625" style="50" customWidth="1"/>
    <col min="13572" max="13572" width="15.5703125" style="50" customWidth="1"/>
    <col min="13573" max="13574" width="13" style="50" bestFit="1" customWidth="1"/>
    <col min="13575" max="13824" width="9.140625" style="50"/>
    <col min="13825" max="13825" width="21.5703125" style="50" customWidth="1"/>
    <col min="13826" max="13826" width="65.7109375" style="50" customWidth="1"/>
    <col min="13827" max="13827" width="15.28515625" style="50" customWidth="1"/>
    <col min="13828" max="13828" width="15.5703125" style="50" customWidth="1"/>
    <col min="13829" max="13830" width="13" style="50" bestFit="1" customWidth="1"/>
    <col min="13831" max="14080" width="9.140625" style="50"/>
    <col min="14081" max="14081" width="21.5703125" style="50" customWidth="1"/>
    <col min="14082" max="14082" width="65.7109375" style="50" customWidth="1"/>
    <col min="14083" max="14083" width="15.28515625" style="50" customWidth="1"/>
    <col min="14084" max="14084" width="15.5703125" style="50" customWidth="1"/>
    <col min="14085" max="14086" width="13" style="50" bestFit="1" customWidth="1"/>
    <col min="14087" max="14336" width="9.140625" style="50"/>
    <col min="14337" max="14337" width="21.5703125" style="50" customWidth="1"/>
    <col min="14338" max="14338" width="65.7109375" style="50" customWidth="1"/>
    <col min="14339" max="14339" width="15.28515625" style="50" customWidth="1"/>
    <col min="14340" max="14340" width="15.5703125" style="50" customWidth="1"/>
    <col min="14341" max="14342" width="13" style="50" bestFit="1" customWidth="1"/>
    <col min="14343" max="14592" width="9.140625" style="50"/>
    <col min="14593" max="14593" width="21.5703125" style="50" customWidth="1"/>
    <col min="14594" max="14594" width="65.7109375" style="50" customWidth="1"/>
    <col min="14595" max="14595" width="15.28515625" style="50" customWidth="1"/>
    <col min="14596" max="14596" width="15.5703125" style="50" customWidth="1"/>
    <col min="14597" max="14598" width="13" style="50" bestFit="1" customWidth="1"/>
    <col min="14599" max="14848" width="9.140625" style="50"/>
    <col min="14849" max="14849" width="21.5703125" style="50" customWidth="1"/>
    <col min="14850" max="14850" width="65.7109375" style="50" customWidth="1"/>
    <col min="14851" max="14851" width="15.28515625" style="50" customWidth="1"/>
    <col min="14852" max="14852" width="15.5703125" style="50" customWidth="1"/>
    <col min="14853" max="14854" width="13" style="50" bestFit="1" customWidth="1"/>
    <col min="14855" max="15104" width="9.140625" style="50"/>
    <col min="15105" max="15105" width="21.5703125" style="50" customWidth="1"/>
    <col min="15106" max="15106" width="65.7109375" style="50" customWidth="1"/>
    <col min="15107" max="15107" width="15.28515625" style="50" customWidth="1"/>
    <col min="15108" max="15108" width="15.5703125" style="50" customWidth="1"/>
    <col min="15109" max="15110" width="13" style="50" bestFit="1" customWidth="1"/>
    <col min="15111" max="15360" width="9.140625" style="50"/>
    <col min="15361" max="15361" width="21.5703125" style="50" customWidth="1"/>
    <col min="15362" max="15362" width="65.7109375" style="50" customWidth="1"/>
    <col min="15363" max="15363" width="15.28515625" style="50" customWidth="1"/>
    <col min="15364" max="15364" width="15.5703125" style="50" customWidth="1"/>
    <col min="15365" max="15366" width="13" style="50" bestFit="1" customWidth="1"/>
    <col min="15367" max="15616" width="9.140625" style="50"/>
    <col min="15617" max="15617" width="21.5703125" style="50" customWidth="1"/>
    <col min="15618" max="15618" width="65.7109375" style="50" customWidth="1"/>
    <col min="15619" max="15619" width="15.28515625" style="50" customWidth="1"/>
    <col min="15620" max="15620" width="15.5703125" style="50" customWidth="1"/>
    <col min="15621" max="15622" width="13" style="50" bestFit="1" customWidth="1"/>
    <col min="15623" max="15872" width="9.140625" style="50"/>
    <col min="15873" max="15873" width="21.5703125" style="50" customWidth="1"/>
    <col min="15874" max="15874" width="65.7109375" style="50" customWidth="1"/>
    <col min="15875" max="15875" width="15.28515625" style="50" customWidth="1"/>
    <col min="15876" max="15876" width="15.5703125" style="50" customWidth="1"/>
    <col min="15877" max="15878" width="13" style="50" bestFit="1" customWidth="1"/>
    <col min="15879" max="16128" width="9.140625" style="50"/>
    <col min="16129" max="16129" width="21.5703125" style="50" customWidth="1"/>
    <col min="16130" max="16130" width="65.7109375" style="50" customWidth="1"/>
    <col min="16131" max="16131" width="15.28515625" style="50" customWidth="1"/>
    <col min="16132" max="16132" width="15.5703125" style="50" customWidth="1"/>
    <col min="16133" max="16134" width="13" style="50" bestFit="1" customWidth="1"/>
    <col min="16135" max="16384" width="9.140625" style="50"/>
  </cols>
  <sheetData>
    <row r="1" spans="1:12" ht="15.75">
      <c r="A1" s="78"/>
      <c r="B1" s="687" t="s">
        <v>298</v>
      </c>
      <c r="C1" s="687"/>
      <c r="D1" s="687"/>
      <c r="E1" s="79"/>
    </row>
    <row r="2" spans="1:12" ht="15.75">
      <c r="A2" s="78"/>
      <c r="B2" s="688" t="s">
        <v>299</v>
      </c>
      <c r="C2" s="688"/>
      <c r="D2" s="688"/>
      <c r="F2" s="79"/>
    </row>
    <row r="3" spans="1:12" ht="15.75">
      <c r="A3" s="78"/>
      <c r="B3" s="689" t="s">
        <v>189</v>
      </c>
      <c r="C3" s="689"/>
      <c r="D3" s="689"/>
      <c r="F3" s="79"/>
    </row>
    <row r="4" spans="1:12" ht="15.75">
      <c r="B4" s="688" t="s">
        <v>190</v>
      </c>
      <c r="C4" s="688"/>
      <c r="D4" s="688"/>
      <c r="E4" s="80"/>
      <c r="F4" s="79"/>
    </row>
    <row r="5" spans="1:12" ht="15.75">
      <c r="B5" s="688" t="s">
        <v>830</v>
      </c>
      <c r="C5" s="688"/>
      <c r="D5" s="688"/>
      <c r="E5" s="80"/>
      <c r="F5" s="79"/>
    </row>
    <row r="6" spans="1:12" ht="15.75">
      <c r="A6" s="51"/>
      <c r="C6" s="530"/>
    </row>
    <row r="7" spans="1:12">
      <c r="A7" s="51"/>
    </row>
    <row r="8" spans="1:12">
      <c r="A8" s="682" t="s">
        <v>208</v>
      </c>
      <c r="B8" s="682"/>
      <c r="C8" s="682"/>
      <c r="D8" s="682"/>
    </row>
    <row r="9" spans="1:12">
      <c r="A9" s="682" t="s">
        <v>837</v>
      </c>
      <c r="B9" s="682"/>
      <c r="C9" s="682"/>
      <c r="D9" s="682"/>
    </row>
    <row r="10" spans="1:12" ht="15.75" thickBot="1">
      <c r="A10" s="52"/>
      <c r="B10" s="52"/>
      <c r="C10" s="53"/>
      <c r="D10" s="53" t="s">
        <v>132</v>
      </c>
    </row>
    <row r="11" spans="1:12" ht="15.75" thickBot="1">
      <c r="A11" s="683" t="s">
        <v>209</v>
      </c>
      <c r="B11" s="683" t="s">
        <v>210</v>
      </c>
      <c r="C11" s="685" t="s">
        <v>300</v>
      </c>
      <c r="D11" s="686"/>
    </row>
    <row r="12" spans="1:12" ht="15.75" thickBot="1">
      <c r="A12" s="684"/>
      <c r="B12" s="684"/>
      <c r="C12" s="54" t="s">
        <v>206</v>
      </c>
      <c r="D12" s="54" t="s">
        <v>833</v>
      </c>
    </row>
    <row r="13" spans="1:12" ht="15.75" thickBot="1">
      <c r="A13" s="55">
        <v>1</v>
      </c>
      <c r="B13" s="56">
        <v>2</v>
      </c>
      <c r="C13" s="57">
        <v>3</v>
      </c>
      <c r="D13" s="57">
        <v>4</v>
      </c>
      <c r="E13" s="81"/>
      <c r="F13" s="81"/>
      <c r="G13" s="81"/>
      <c r="H13" s="81"/>
      <c r="I13" s="81"/>
      <c r="J13" s="81"/>
      <c r="K13" s="81"/>
      <c r="L13" s="81"/>
    </row>
    <row r="14" spans="1:12">
      <c r="A14" s="82"/>
      <c r="B14" s="83"/>
      <c r="C14" s="83"/>
      <c r="D14" s="83"/>
      <c r="E14" s="81"/>
      <c r="F14" s="81"/>
      <c r="G14" s="81"/>
      <c r="H14" s="81"/>
      <c r="I14" s="81"/>
      <c r="J14" s="81"/>
      <c r="K14" s="81"/>
      <c r="L14" s="81"/>
    </row>
    <row r="15" spans="1:12">
      <c r="A15" s="62" t="s">
        <v>147</v>
      </c>
      <c r="B15" s="63" t="s">
        <v>148</v>
      </c>
      <c r="C15" s="258">
        <f>C16+C17+C22+C26+C28+C31+C32+C35+C38+C41+C43+C44</f>
        <v>36657</v>
      </c>
      <c r="D15" s="258">
        <f>D16+D17+D22+D26+D28+D31+D32+D35+D38+D41+D43+D44</f>
        <v>38862</v>
      </c>
      <c r="E15" s="58">
        <f>D15*40%</f>
        <v>15544.800000000001</v>
      </c>
      <c r="F15" s="81">
        <f>C15*40%</f>
        <v>14662.800000000001</v>
      </c>
      <c r="G15" s="81"/>
      <c r="H15" s="81"/>
      <c r="I15" s="81"/>
      <c r="J15" s="81"/>
      <c r="K15" s="81"/>
      <c r="L15" s="81"/>
    </row>
    <row r="16" spans="1:12">
      <c r="A16" s="62" t="s">
        <v>211</v>
      </c>
      <c r="B16" s="63" t="s">
        <v>212</v>
      </c>
      <c r="C16" s="258">
        <v>29121</v>
      </c>
      <c r="D16" s="258">
        <v>31160</v>
      </c>
      <c r="E16" s="81"/>
      <c r="F16" s="81"/>
      <c r="G16" s="81"/>
      <c r="H16" s="81"/>
      <c r="I16" s="81"/>
      <c r="J16" s="81"/>
      <c r="K16" s="81"/>
      <c r="L16" s="81"/>
    </row>
    <row r="17" spans="1:14" ht="42.75">
      <c r="A17" s="62" t="s">
        <v>149</v>
      </c>
      <c r="B17" s="63" t="s">
        <v>213</v>
      </c>
      <c r="C17" s="258">
        <f>C19+C18+C20+C21</f>
        <v>1091</v>
      </c>
      <c r="D17" s="258">
        <f>D19+D18+D20+D21</f>
        <v>1135</v>
      </c>
      <c r="E17" s="81"/>
      <c r="F17" s="81"/>
      <c r="G17" s="81"/>
      <c r="H17" s="81"/>
      <c r="I17" s="81"/>
      <c r="J17" s="81"/>
      <c r="K17" s="81"/>
      <c r="L17" s="81"/>
    </row>
    <row r="18" spans="1:14" ht="60">
      <c r="A18" s="64" t="s">
        <v>214</v>
      </c>
      <c r="B18" s="65" t="s">
        <v>215</v>
      </c>
      <c r="C18" s="259">
        <v>1091</v>
      </c>
      <c r="D18" s="259">
        <v>1135</v>
      </c>
      <c r="E18" s="81"/>
      <c r="F18" s="81"/>
      <c r="G18" s="81"/>
      <c r="H18" s="81"/>
      <c r="I18" s="81"/>
      <c r="J18" s="81"/>
      <c r="K18" s="81"/>
      <c r="L18" s="81"/>
    </row>
    <row r="19" spans="1:14" ht="75">
      <c r="A19" s="64" t="s">
        <v>216</v>
      </c>
      <c r="B19" s="65" t="s">
        <v>217</v>
      </c>
      <c r="C19" s="259"/>
      <c r="D19" s="258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60">
      <c r="A20" s="64" t="s">
        <v>218</v>
      </c>
      <c r="B20" s="65" t="s">
        <v>219</v>
      </c>
      <c r="C20" s="259"/>
      <c r="D20" s="259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60">
      <c r="A21" s="64" t="s">
        <v>220</v>
      </c>
      <c r="B21" s="65" t="s">
        <v>221</v>
      </c>
      <c r="C21" s="259"/>
      <c r="D21" s="259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>
      <c r="A22" s="62" t="s">
        <v>222</v>
      </c>
      <c r="B22" s="63" t="s">
        <v>150</v>
      </c>
      <c r="C22" s="258">
        <f>C23+C24+C25</f>
        <v>1593</v>
      </c>
      <c r="D22" s="258">
        <f>D23+D24+D25</f>
        <v>1622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ht="14.25" customHeight="1">
      <c r="A23" s="64" t="s">
        <v>223</v>
      </c>
      <c r="B23" s="65" t="s">
        <v>151</v>
      </c>
      <c r="C23" s="258"/>
      <c r="D23" s="258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ht="15.75" customHeight="1">
      <c r="A24" s="64" t="s">
        <v>224</v>
      </c>
      <c r="B24" s="65" t="s">
        <v>152</v>
      </c>
      <c r="C24" s="259">
        <v>227</v>
      </c>
      <c r="D24" s="258">
        <v>236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30">
      <c r="A25" s="64" t="s">
        <v>225</v>
      </c>
      <c r="B25" s="65" t="s">
        <v>153</v>
      </c>
      <c r="C25" s="259">
        <v>1366</v>
      </c>
      <c r="D25" s="259">
        <v>1386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>
      <c r="A26" s="62" t="s">
        <v>226</v>
      </c>
      <c r="B26" s="63" t="s">
        <v>154</v>
      </c>
      <c r="C26" s="258">
        <f>C27</f>
        <v>1632</v>
      </c>
      <c r="D26" s="258">
        <f>D27</f>
        <v>1681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>
      <c r="A27" s="64" t="s">
        <v>227</v>
      </c>
      <c r="B27" s="65" t="s">
        <v>155</v>
      </c>
      <c r="C27" s="258">
        <v>1632</v>
      </c>
      <c r="D27" s="258">
        <v>1681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28.5" hidden="1">
      <c r="A28" s="62" t="s">
        <v>228</v>
      </c>
      <c r="B28" s="63" t="s">
        <v>229</v>
      </c>
      <c r="C28" s="258">
        <f>C29+C30</f>
        <v>0</v>
      </c>
      <c r="D28" s="258">
        <f>D29+D30</f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hidden="1">
      <c r="A29" s="64" t="s">
        <v>230</v>
      </c>
      <c r="B29" s="65" t="s">
        <v>231</v>
      </c>
      <c r="C29" s="259"/>
      <c r="D29" s="258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4" ht="30" hidden="1">
      <c r="A30" s="64" t="s">
        <v>232</v>
      </c>
      <c r="B30" s="66" t="s">
        <v>233</v>
      </c>
      <c r="C30" s="259"/>
      <c r="D30" s="259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>
      <c r="A31" s="62" t="s">
        <v>234</v>
      </c>
      <c r="B31" s="67" t="s">
        <v>156</v>
      </c>
      <c r="C31" s="258">
        <v>900</v>
      </c>
      <c r="D31" s="258">
        <v>900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42.75">
      <c r="A32" s="62" t="s">
        <v>235</v>
      </c>
      <c r="B32" s="67" t="s">
        <v>157</v>
      </c>
      <c r="C32" s="258">
        <f>C33+C34</f>
        <v>1050</v>
      </c>
      <c r="D32" s="258">
        <f>D33+D34</f>
        <v>1050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75">
      <c r="A33" s="64" t="s">
        <v>355</v>
      </c>
      <c r="B33" s="66" t="s">
        <v>353</v>
      </c>
      <c r="C33" s="260">
        <v>450</v>
      </c>
      <c r="D33" s="260">
        <v>450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60">
      <c r="A34" s="68" t="s">
        <v>356</v>
      </c>
      <c r="B34" s="66" t="s">
        <v>354</v>
      </c>
      <c r="C34" s="260">
        <v>600</v>
      </c>
      <c r="D34" s="260">
        <v>600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4" ht="28.5">
      <c r="A35" s="62" t="s">
        <v>236</v>
      </c>
      <c r="B35" s="67" t="s">
        <v>237</v>
      </c>
      <c r="C35" s="261">
        <f>C36+C37</f>
        <v>461</v>
      </c>
      <c r="D35" s="261">
        <f>D36+D37</f>
        <v>475</v>
      </c>
    </row>
    <row r="36" spans="1:14" ht="30">
      <c r="A36" s="64" t="s">
        <v>238</v>
      </c>
      <c r="B36" s="66" t="s">
        <v>239</v>
      </c>
      <c r="C36" s="260">
        <v>461</v>
      </c>
      <c r="D36" s="260">
        <v>475</v>
      </c>
    </row>
    <row r="37" spans="1:14" hidden="1">
      <c r="A37" s="64" t="s">
        <v>240</v>
      </c>
      <c r="B37" s="66" t="s">
        <v>241</v>
      </c>
      <c r="C37" s="261"/>
      <c r="D37" s="261"/>
    </row>
    <row r="38" spans="1:14" ht="29.25" customHeight="1">
      <c r="A38" s="62" t="s">
        <v>242</v>
      </c>
      <c r="B38" s="67" t="s">
        <v>243</v>
      </c>
      <c r="C38" s="261">
        <f>C39+C40</f>
        <v>65</v>
      </c>
      <c r="D38" s="261">
        <f>D39+D40</f>
        <v>67</v>
      </c>
    </row>
    <row r="39" spans="1:14" ht="30" hidden="1">
      <c r="A39" s="64" t="s">
        <v>244</v>
      </c>
      <c r="B39" s="66" t="s">
        <v>245</v>
      </c>
      <c r="C39" s="260"/>
      <c r="D39" s="260"/>
    </row>
    <row r="40" spans="1:14" ht="30">
      <c r="A40" s="64" t="s">
        <v>246</v>
      </c>
      <c r="B40" s="66" t="s">
        <v>247</v>
      </c>
      <c r="C40" s="260">
        <v>65</v>
      </c>
      <c r="D40" s="260">
        <v>67</v>
      </c>
    </row>
    <row r="41" spans="1:14" ht="28.5">
      <c r="A41" s="62" t="s">
        <v>158</v>
      </c>
      <c r="B41" s="67" t="s">
        <v>159</v>
      </c>
      <c r="C41" s="261">
        <f>C42</f>
        <v>160</v>
      </c>
      <c r="D41" s="261">
        <f>D42</f>
        <v>173</v>
      </c>
    </row>
    <row r="42" spans="1:14" ht="30">
      <c r="A42" s="68">
        <v>1.14060000000004E+16</v>
      </c>
      <c r="B42" s="66" t="s">
        <v>248</v>
      </c>
      <c r="C42" s="260">
        <v>160</v>
      </c>
      <c r="D42" s="261">
        <v>173</v>
      </c>
    </row>
    <row r="43" spans="1:14">
      <c r="A43" s="62" t="s">
        <v>249</v>
      </c>
      <c r="B43" s="67" t="s">
        <v>160</v>
      </c>
      <c r="C43" s="260">
        <v>424</v>
      </c>
      <c r="D43" s="260">
        <v>439</v>
      </c>
    </row>
    <row r="44" spans="1:14" s="60" customFormat="1" ht="14.25">
      <c r="A44" s="62" t="s">
        <v>161</v>
      </c>
      <c r="B44" s="69" t="s">
        <v>162</v>
      </c>
      <c r="C44" s="261">
        <f>C45</f>
        <v>160</v>
      </c>
      <c r="D44" s="261">
        <f>D45</f>
        <v>160</v>
      </c>
    </row>
    <row r="45" spans="1:14" s="72" customFormat="1">
      <c r="A45" s="64" t="s">
        <v>250</v>
      </c>
      <c r="B45" s="70" t="s">
        <v>251</v>
      </c>
      <c r="C45" s="260">
        <v>160</v>
      </c>
      <c r="D45" s="263">
        <v>160</v>
      </c>
    </row>
    <row r="46" spans="1:14" s="74" customFormat="1">
      <c r="A46" s="62" t="s">
        <v>252</v>
      </c>
      <c r="B46" s="71" t="s">
        <v>163</v>
      </c>
      <c r="C46" s="262">
        <f>C47</f>
        <v>467899.9</v>
      </c>
      <c r="D46" s="262">
        <f>D47</f>
        <v>465478.19999999995</v>
      </c>
      <c r="E46" s="517">
        <f>C46+E47-C68-C92</f>
        <v>212669</v>
      </c>
      <c r="F46" s="517">
        <f>D46+F47-D68-D92</f>
        <v>213893.59999999998</v>
      </c>
    </row>
    <row r="47" spans="1:14" s="74" customFormat="1" ht="30">
      <c r="A47" s="64" t="s">
        <v>253</v>
      </c>
      <c r="B47" s="205" t="s">
        <v>254</v>
      </c>
      <c r="C47" s="263">
        <f>C48+C51+C68+C91</f>
        <v>467899.9</v>
      </c>
      <c r="D47" s="263">
        <f>D48+D51+D68+D91</f>
        <v>465478.19999999995</v>
      </c>
      <c r="E47" s="517">
        <f>C15</f>
        <v>36657</v>
      </c>
      <c r="F47" s="517">
        <f>D15</f>
        <v>38862</v>
      </c>
    </row>
    <row r="48" spans="1:14" s="74" customFormat="1" ht="30">
      <c r="A48" s="206" t="s">
        <v>255</v>
      </c>
      <c r="B48" s="207" t="s">
        <v>256</v>
      </c>
      <c r="C48" s="386">
        <f>C49+C50</f>
        <v>149851.6</v>
      </c>
      <c r="D48" s="386">
        <f>D49+D50</f>
        <v>149016.9</v>
      </c>
      <c r="E48" s="74">
        <f>E47/E46*100</f>
        <v>17.236644739007563</v>
      </c>
      <c r="F48" s="74">
        <f>F47/F46*100</f>
        <v>18.168846566704193</v>
      </c>
    </row>
    <row r="49" spans="1:6" s="74" customFormat="1" ht="30">
      <c r="A49" s="64" t="s">
        <v>257</v>
      </c>
      <c r="B49" s="208" t="s">
        <v>164</v>
      </c>
      <c r="C49" s="387">
        <v>137024.6</v>
      </c>
      <c r="D49" s="387">
        <v>136261.29999999999</v>
      </c>
    </row>
    <row r="50" spans="1:6" s="74" customFormat="1" ht="30">
      <c r="A50" s="64" t="s">
        <v>258</v>
      </c>
      <c r="B50" s="208" t="s">
        <v>259</v>
      </c>
      <c r="C50" s="387">
        <v>12827</v>
      </c>
      <c r="D50" s="387">
        <v>12755.6</v>
      </c>
    </row>
    <row r="51" spans="1:6" s="74" customFormat="1" ht="37.5" customHeight="1">
      <c r="A51" s="206" t="s">
        <v>260</v>
      </c>
      <c r="B51" s="207" t="s">
        <v>176</v>
      </c>
      <c r="C51" s="386">
        <f>SUM(C52:C59)</f>
        <v>26160.400000000005</v>
      </c>
      <c r="D51" s="386">
        <f>SUM(D52:D59)</f>
        <v>26014.700000000004</v>
      </c>
      <c r="E51" s="517">
        <f>C46-C92</f>
        <v>466729.9</v>
      </c>
      <c r="F51" s="517">
        <f>D46-D92</f>
        <v>464200.19999999995</v>
      </c>
    </row>
    <row r="52" spans="1:6" s="74" customFormat="1" ht="45">
      <c r="A52" s="146" t="s">
        <v>276</v>
      </c>
      <c r="B52" s="209" t="s">
        <v>165</v>
      </c>
      <c r="C52" s="387">
        <v>5990.3</v>
      </c>
      <c r="D52" s="387">
        <v>5956.9</v>
      </c>
    </row>
    <row r="53" spans="1:6" s="74" customFormat="1" ht="75">
      <c r="A53" s="146" t="s">
        <v>276</v>
      </c>
      <c r="B53" s="209" t="s">
        <v>126</v>
      </c>
      <c r="C53" s="387">
        <v>10573.9</v>
      </c>
      <c r="D53" s="387">
        <v>10515</v>
      </c>
    </row>
    <row r="54" spans="1:6" s="74" customFormat="1" ht="60">
      <c r="A54" s="64" t="s">
        <v>859</v>
      </c>
      <c r="B54" s="210" t="s">
        <v>860</v>
      </c>
      <c r="C54" s="387">
        <v>982.4</v>
      </c>
      <c r="D54" s="387">
        <v>976.9</v>
      </c>
    </row>
    <row r="55" spans="1:6" s="74" customFormat="1" ht="45.75" customHeight="1">
      <c r="A55" s="146" t="s">
        <v>261</v>
      </c>
      <c r="B55" s="209" t="s">
        <v>177</v>
      </c>
      <c r="C55" s="387">
        <v>2208.6999999999998</v>
      </c>
      <c r="D55" s="387">
        <v>2196.4</v>
      </c>
    </row>
    <row r="56" spans="1:6" s="74" customFormat="1" ht="45.75" customHeight="1">
      <c r="A56" s="64" t="s">
        <v>862</v>
      </c>
      <c r="B56" s="209" t="s">
        <v>863</v>
      </c>
      <c r="C56" s="387">
        <v>3215.4</v>
      </c>
      <c r="D56" s="387">
        <v>3197.5</v>
      </c>
    </row>
    <row r="57" spans="1:6" s="74" customFormat="1" ht="45.75" customHeight="1">
      <c r="A57" s="146" t="s">
        <v>856</v>
      </c>
      <c r="B57" s="209" t="s">
        <v>857</v>
      </c>
      <c r="C57" s="387">
        <v>2122.1999999999998</v>
      </c>
      <c r="D57" s="387">
        <v>2110.4</v>
      </c>
    </row>
    <row r="58" spans="1:6" s="74" customFormat="1" ht="30">
      <c r="A58" s="146" t="s">
        <v>262</v>
      </c>
      <c r="B58" s="209" t="s">
        <v>864</v>
      </c>
      <c r="C58" s="387">
        <v>1061.5</v>
      </c>
      <c r="D58" s="387">
        <v>1055.5999999999999</v>
      </c>
    </row>
    <row r="59" spans="1:6" s="74" customFormat="1" ht="30">
      <c r="A59" s="146" t="s">
        <v>268</v>
      </c>
      <c r="B59" s="209" t="s">
        <v>861</v>
      </c>
      <c r="C59" s="387">
        <v>6</v>
      </c>
      <c r="D59" s="387">
        <v>6</v>
      </c>
    </row>
    <row r="60" spans="1:6" s="74" customFormat="1" ht="30" hidden="1">
      <c r="A60" s="146" t="s">
        <v>262</v>
      </c>
      <c r="B60" s="209" t="s">
        <v>263</v>
      </c>
      <c r="C60" s="387"/>
      <c r="D60" s="387"/>
    </row>
    <row r="61" spans="1:6" s="74" customFormat="1" ht="45" hidden="1">
      <c r="A61" s="146" t="s">
        <v>264</v>
      </c>
      <c r="B61" s="209" t="s">
        <v>265</v>
      </c>
      <c r="C61" s="387"/>
      <c r="D61" s="387"/>
    </row>
    <row r="62" spans="1:6" s="74" customFormat="1" ht="45" hidden="1">
      <c r="A62" s="146" t="s">
        <v>266</v>
      </c>
      <c r="B62" s="209" t="s">
        <v>267</v>
      </c>
      <c r="C62" s="387"/>
      <c r="D62" s="387"/>
    </row>
    <row r="63" spans="1:6" s="73" customFormat="1" ht="30" hidden="1">
      <c r="A63" s="64" t="s">
        <v>268</v>
      </c>
      <c r="B63" s="210" t="s">
        <v>269</v>
      </c>
      <c r="C63" s="387"/>
      <c r="D63" s="387"/>
    </row>
    <row r="64" spans="1:6" s="73" customFormat="1" ht="47.25" hidden="1" customHeight="1">
      <c r="A64" s="64" t="s">
        <v>270</v>
      </c>
      <c r="B64" s="210" t="s">
        <v>271</v>
      </c>
      <c r="C64" s="387"/>
      <c r="D64" s="387"/>
    </row>
    <row r="65" spans="1:14" s="73" customFormat="1" ht="30" hidden="1">
      <c r="A65" s="146" t="s">
        <v>272</v>
      </c>
      <c r="B65" s="209" t="s">
        <v>273</v>
      </c>
      <c r="C65" s="387"/>
      <c r="D65" s="387"/>
    </row>
    <row r="66" spans="1:14" s="73" customFormat="1" ht="30" hidden="1">
      <c r="A66" s="146" t="s">
        <v>274</v>
      </c>
      <c r="B66" s="209" t="s">
        <v>275</v>
      </c>
      <c r="C66" s="387"/>
      <c r="D66" s="387"/>
    </row>
    <row r="67" spans="1:14" s="73" customFormat="1" ht="24" hidden="1" customHeight="1">
      <c r="A67" s="146" t="s">
        <v>276</v>
      </c>
      <c r="B67" s="209" t="s">
        <v>277</v>
      </c>
      <c r="C67" s="387"/>
      <c r="D67" s="387"/>
    </row>
    <row r="68" spans="1:14" s="74" customFormat="1" ht="39.75" customHeight="1">
      <c r="A68" s="206" t="s">
        <v>278</v>
      </c>
      <c r="B68" s="207" t="s">
        <v>178</v>
      </c>
      <c r="C68" s="386">
        <f>SUM(C69:C90)</f>
        <v>290717.90000000002</v>
      </c>
      <c r="D68" s="386">
        <f>SUM(D69:D90)</f>
        <v>289168.59999999998</v>
      </c>
    </row>
    <row r="69" spans="1:14" s="73" customFormat="1" ht="45">
      <c r="A69" s="64" t="s">
        <v>279</v>
      </c>
      <c r="B69" s="205" t="s">
        <v>436</v>
      </c>
      <c r="C69" s="387">
        <v>3319.1</v>
      </c>
      <c r="D69" s="387">
        <v>3300.6</v>
      </c>
    </row>
    <row r="70" spans="1:14" s="73" customFormat="1" ht="165">
      <c r="A70" s="64" t="s">
        <v>336</v>
      </c>
      <c r="B70" s="205" t="s">
        <v>337</v>
      </c>
      <c r="C70" s="387">
        <v>229224.8</v>
      </c>
      <c r="D70" s="387">
        <v>227947.8</v>
      </c>
    </row>
    <row r="71" spans="1:14" s="73" customFormat="1" ht="45">
      <c r="A71" s="64" t="s">
        <v>336</v>
      </c>
      <c r="B71" s="205" t="s">
        <v>338</v>
      </c>
      <c r="C71" s="387">
        <v>5.7</v>
      </c>
      <c r="D71" s="387">
        <v>5.7</v>
      </c>
    </row>
    <row r="72" spans="1:14" s="73" customFormat="1" ht="30">
      <c r="A72" s="64" t="s">
        <v>336</v>
      </c>
      <c r="B72" s="205" t="s">
        <v>339</v>
      </c>
      <c r="C72" s="387">
        <v>4204</v>
      </c>
      <c r="D72" s="387">
        <v>4180.6000000000004</v>
      </c>
    </row>
    <row r="73" spans="1:14" s="73" customFormat="1" ht="62.25" customHeight="1">
      <c r="A73" s="64" t="s">
        <v>336</v>
      </c>
      <c r="B73" s="205" t="s">
        <v>340</v>
      </c>
      <c r="C73" s="387">
        <v>4183.2</v>
      </c>
      <c r="D73" s="387">
        <v>4159.8</v>
      </c>
    </row>
    <row r="74" spans="1:14" ht="75">
      <c r="A74" s="64" t="s">
        <v>336</v>
      </c>
      <c r="B74" s="205" t="s">
        <v>341</v>
      </c>
      <c r="C74" s="387">
        <v>4786.8</v>
      </c>
      <c r="D74" s="387">
        <v>4760.1000000000004</v>
      </c>
    </row>
    <row r="75" spans="1:14" ht="60">
      <c r="A75" s="64" t="s">
        <v>336</v>
      </c>
      <c r="B75" s="205" t="s">
        <v>342</v>
      </c>
      <c r="C75" s="387">
        <v>411.3</v>
      </c>
      <c r="D75" s="387">
        <v>409</v>
      </c>
    </row>
    <row r="76" spans="1:14" s="204" customFormat="1" ht="30">
      <c r="A76" s="64" t="s">
        <v>336</v>
      </c>
      <c r="B76" s="205" t="s">
        <v>343</v>
      </c>
      <c r="C76" s="387">
        <v>71.099999999999994</v>
      </c>
      <c r="D76" s="387">
        <v>70.7</v>
      </c>
      <c r="E76" s="213"/>
      <c r="F76" s="213"/>
      <c r="G76" s="213"/>
      <c r="H76" s="213"/>
      <c r="I76" s="213"/>
      <c r="J76" s="213"/>
      <c r="K76" s="213"/>
      <c r="L76" s="213"/>
      <c r="M76" s="213"/>
      <c r="N76" s="213"/>
    </row>
    <row r="77" spans="1:14" s="204" customFormat="1" ht="45">
      <c r="A77" s="64" t="s">
        <v>336</v>
      </c>
      <c r="B77" s="205" t="s">
        <v>344</v>
      </c>
      <c r="C77" s="387">
        <v>442</v>
      </c>
      <c r="D77" s="387">
        <v>439.5</v>
      </c>
      <c r="E77" s="213"/>
      <c r="F77" s="213"/>
      <c r="G77" s="213"/>
      <c r="H77" s="213"/>
      <c r="I77" s="213"/>
      <c r="J77" s="213"/>
      <c r="K77" s="213"/>
      <c r="L77" s="213"/>
      <c r="M77" s="213"/>
      <c r="N77" s="213"/>
    </row>
    <row r="78" spans="1:14" ht="45">
      <c r="A78" s="64" t="s">
        <v>336</v>
      </c>
      <c r="B78" s="205" t="s">
        <v>345</v>
      </c>
      <c r="C78" s="387">
        <v>525.6</v>
      </c>
      <c r="D78" s="387">
        <v>522.70000000000005</v>
      </c>
    </row>
    <row r="79" spans="1:14" ht="30">
      <c r="A79" s="64" t="s">
        <v>336</v>
      </c>
      <c r="B79" s="205" t="s">
        <v>346</v>
      </c>
      <c r="C79" s="387">
        <v>101.1</v>
      </c>
      <c r="D79" s="387">
        <v>100.5</v>
      </c>
    </row>
    <row r="80" spans="1:14" ht="45">
      <c r="A80" s="64" t="s">
        <v>336</v>
      </c>
      <c r="B80" s="205" t="s">
        <v>347</v>
      </c>
      <c r="C80" s="387">
        <v>1169.9000000000001</v>
      </c>
      <c r="D80" s="387">
        <v>1163.4000000000001</v>
      </c>
    </row>
    <row r="81" spans="1:4" ht="30">
      <c r="A81" s="64" t="s">
        <v>336</v>
      </c>
      <c r="B81" s="205" t="s">
        <v>348</v>
      </c>
      <c r="C81" s="387">
        <v>1710.1</v>
      </c>
      <c r="D81" s="387">
        <v>1700.5</v>
      </c>
    </row>
    <row r="82" spans="1:4">
      <c r="A82" s="64" t="s">
        <v>336</v>
      </c>
      <c r="B82" s="205" t="s">
        <v>865</v>
      </c>
      <c r="C82" s="387">
        <v>1173.0999999999999</v>
      </c>
      <c r="D82" s="387">
        <v>1166.5999999999999</v>
      </c>
    </row>
    <row r="83" spans="1:4" ht="45">
      <c r="A83" s="64" t="s">
        <v>280</v>
      </c>
      <c r="B83" s="205" t="s">
        <v>281</v>
      </c>
      <c r="C83" s="386"/>
      <c r="D83" s="386"/>
    </row>
    <row r="84" spans="1:4" ht="45">
      <c r="A84" s="64" t="s">
        <v>282</v>
      </c>
      <c r="B84" s="205" t="s">
        <v>172</v>
      </c>
      <c r="C84" s="387">
        <v>954.5</v>
      </c>
      <c r="D84" s="387">
        <v>949</v>
      </c>
    </row>
    <row r="85" spans="1:4" ht="75">
      <c r="A85" s="64" t="s">
        <v>283</v>
      </c>
      <c r="B85" s="205" t="s">
        <v>284</v>
      </c>
      <c r="C85" s="387">
        <v>17.7</v>
      </c>
      <c r="D85" s="387">
        <v>17.600000000000001</v>
      </c>
    </row>
    <row r="86" spans="1:4" ht="60">
      <c r="A86" s="64" t="s">
        <v>285</v>
      </c>
      <c r="B86" s="205" t="s">
        <v>286</v>
      </c>
      <c r="C86" s="387">
        <v>3530</v>
      </c>
      <c r="D86" s="387">
        <v>3510.4</v>
      </c>
    </row>
    <row r="87" spans="1:4" ht="30">
      <c r="A87" s="64" t="s">
        <v>287</v>
      </c>
      <c r="B87" s="205" t="s">
        <v>171</v>
      </c>
      <c r="C87" s="387">
        <v>2913.7</v>
      </c>
      <c r="D87" s="387">
        <v>2897.5</v>
      </c>
    </row>
    <row r="88" spans="1:4" ht="90">
      <c r="A88" s="64" t="s">
        <v>288</v>
      </c>
      <c r="B88" s="205" t="s">
        <v>289</v>
      </c>
      <c r="C88" s="387">
        <v>19316.099999999999</v>
      </c>
      <c r="D88" s="387">
        <v>19208.5</v>
      </c>
    </row>
    <row r="89" spans="1:4" ht="45">
      <c r="A89" s="64" t="s">
        <v>290</v>
      </c>
      <c r="B89" s="205" t="s">
        <v>291</v>
      </c>
      <c r="C89" s="387"/>
      <c r="D89" s="387"/>
    </row>
    <row r="90" spans="1:4" ht="45">
      <c r="A90" s="64" t="s">
        <v>292</v>
      </c>
      <c r="B90" s="205" t="s">
        <v>858</v>
      </c>
      <c r="C90" s="387">
        <v>12658.1</v>
      </c>
      <c r="D90" s="387">
        <v>12658.1</v>
      </c>
    </row>
    <row r="91" spans="1:4">
      <c r="A91" s="206" t="s">
        <v>293</v>
      </c>
      <c r="B91" s="211" t="s">
        <v>179</v>
      </c>
      <c r="C91" s="386">
        <f>C92</f>
        <v>1170</v>
      </c>
      <c r="D91" s="386">
        <f>D92</f>
        <v>1278</v>
      </c>
    </row>
    <row r="92" spans="1:4" ht="60">
      <c r="A92" s="146" t="s">
        <v>294</v>
      </c>
      <c r="B92" s="147" t="s">
        <v>166</v>
      </c>
      <c r="C92" s="388">
        <v>1170</v>
      </c>
      <c r="D92" s="388">
        <v>1278</v>
      </c>
    </row>
    <row r="93" spans="1:4" ht="30">
      <c r="A93" s="146" t="s">
        <v>847</v>
      </c>
      <c r="B93" s="147" t="s">
        <v>296</v>
      </c>
      <c r="C93" s="541"/>
      <c r="D93" s="541"/>
    </row>
    <row r="94" spans="1:4">
      <c r="A94" s="75"/>
      <c r="B94" s="76" t="s">
        <v>297</v>
      </c>
      <c r="C94" s="262">
        <f>C15+C46</f>
        <v>504556.9</v>
      </c>
      <c r="D94" s="262">
        <f>D15+D46</f>
        <v>504340.19999999995</v>
      </c>
    </row>
    <row r="95" spans="1:4">
      <c r="C95" s="148">
        <f>C94-C92</f>
        <v>503386.9</v>
      </c>
      <c r="D95" s="148">
        <f>D94-D92</f>
        <v>503062.19999999995</v>
      </c>
    </row>
    <row r="97" spans="3:4">
      <c r="C97" s="359">
        <f>+C15+C48</f>
        <v>186508.6</v>
      </c>
      <c r="D97" s="359">
        <f>+D15+D48</f>
        <v>187878.9</v>
      </c>
    </row>
    <row r="98" spans="3:4">
      <c r="C98" s="50">
        <f>C97*2.5%</f>
        <v>4662.7150000000001</v>
      </c>
      <c r="D98" s="50">
        <f>D97*5%</f>
        <v>9393.9449999999997</v>
      </c>
    </row>
  </sheetData>
  <mergeCells count="10">
    <mergeCell ref="A9:D9"/>
    <mergeCell ref="A11:A12"/>
    <mergeCell ref="B11:B12"/>
    <mergeCell ref="C11:D11"/>
    <mergeCell ref="B1:D1"/>
    <mergeCell ref="B2:D2"/>
    <mergeCell ref="B3:D3"/>
    <mergeCell ref="B4:D4"/>
    <mergeCell ref="B5:D5"/>
    <mergeCell ref="A8:D8"/>
  </mergeCells>
  <pageMargins left="0.51181102362204722" right="0.15748031496062992" top="0.43307086614173229" bottom="0.27559055118110237" header="0.15748031496062992" footer="0.15748031496062992"/>
  <pageSetup paperSize="9" scale="69" fitToHeight="4" orientation="portrait" useFirstPageNumber="1" r:id="rId1"/>
  <headerFooter alignWithMargins="0">
    <oddHeader>&amp;R&amp;P</oddHeader>
  </headerFooter>
  <rowBreaks count="1" manualBreakCount="1">
    <brk id="49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43"/>
  <sheetViews>
    <sheetView view="pageBreakPreview" topLeftCell="A41" zoomScale="60" workbookViewId="0">
      <selection activeCell="A10" sqref="A10"/>
    </sheetView>
  </sheetViews>
  <sheetFormatPr defaultRowHeight="15.75"/>
  <cols>
    <col min="1" max="1" width="13.42578125" style="173" customWidth="1"/>
    <col min="2" max="2" width="31.28515625" style="173" customWidth="1"/>
    <col min="3" max="3" width="83.7109375" style="235" customWidth="1"/>
    <col min="4" max="256" width="9.140625" style="173"/>
    <col min="257" max="257" width="13.42578125" style="173" customWidth="1"/>
    <col min="258" max="258" width="31.28515625" style="173" customWidth="1"/>
    <col min="259" max="259" width="83.7109375" style="173" customWidth="1"/>
    <col min="260" max="512" width="9.140625" style="173"/>
    <col min="513" max="513" width="13.42578125" style="173" customWidth="1"/>
    <col min="514" max="514" width="31.28515625" style="173" customWidth="1"/>
    <col min="515" max="515" width="83.7109375" style="173" customWidth="1"/>
    <col min="516" max="768" width="9.140625" style="173"/>
    <col min="769" max="769" width="13.42578125" style="173" customWidth="1"/>
    <col min="770" max="770" width="31.28515625" style="173" customWidth="1"/>
    <col min="771" max="771" width="83.7109375" style="173" customWidth="1"/>
    <col min="772" max="1024" width="9.140625" style="173"/>
    <col min="1025" max="1025" width="13.42578125" style="173" customWidth="1"/>
    <col min="1026" max="1026" width="31.28515625" style="173" customWidth="1"/>
    <col min="1027" max="1027" width="83.7109375" style="173" customWidth="1"/>
    <col min="1028" max="1280" width="9.140625" style="173"/>
    <col min="1281" max="1281" width="13.42578125" style="173" customWidth="1"/>
    <col min="1282" max="1282" width="31.28515625" style="173" customWidth="1"/>
    <col min="1283" max="1283" width="83.7109375" style="173" customWidth="1"/>
    <col min="1284" max="1536" width="9.140625" style="173"/>
    <col min="1537" max="1537" width="13.42578125" style="173" customWidth="1"/>
    <col min="1538" max="1538" width="31.28515625" style="173" customWidth="1"/>
    <col min="1539" max="1539" width="83.7109375" style="173" customWidth="1"/>
    <col min="1540" max="1792" width="9.140625" style="173"/>
    <col min="1793" max="1793" width="13.42578125" style="173" customWidth="1"/>
    <col min="1794" max="1794" width="31.28515625" style="173" customWidth="1"/>
    <col min="1795" max="1795" width="83.7109375" style="173" customWidth="1"/>
    <col min="1796" max="2048" width="9.140625" style="173"/>
    <col min="2049" max="2049" width="13.42578125" style="173" customWidth="1"/>
    <col min="2050" max="2050" width="31.28515625" style="173" customWidth="1"/>
    <col min="2051" max="2051" width="83.7109375" style="173" customWidth="1"/>
    <col min="2052" max="2304" width="9.140625" style="173"/>
    <col min="2305" max="2305" width="13.42578125" style="173" customWidth="1"/>
    <col min="2306" max="2306" width="31.28515625" style="173" customWidth="1"/>
    <col min="2307" max="2307" width="83.7109375" style="173" customWidth="1"/>
    <col min="2308" max="2560" width="9.140625" style="173"/>
    <col min="2561" max="2561" width="13.42578125" style="173" customWidth="1"/>
    <col min="2562" max="2562" width="31.28515625" style="173" customWidth="1"/>
    <col min="2563" max="2563" width="83.7109375" style="173" customWidth="1"/>
    <col min="2564" max="2816" width="9.140625" style="173"/>
    <col min="2817" max="2817" width="13.42578125" style="173" customWidth="1"/>
    <col min="2818" max="2818" width="31.28515625" style="173" customWidth="1"/>
    <col min="2819" max="2819" width="83.7109375" style="173" customWidth="1"/>
    <col min="2820" max="3072" width="9.140625" style="173"/>
    <col min="3073" max="3073" width="13.42578125" style="173" customWidth="1"/>
    <col min="3074" max="3074" width="31.28515625" style="173" customWidth="1"/>
    <col min="3075" max="3075" width="83.7109375" style="173" customWidth="1"/>
    <col min="3076" max="3328" width="9.140625" style="173"/>
    <col min="3329" max="3329" width="13.42578125" style="173" customWidth="1"/>
    <col min="3330" max="3330" width="31.28515625" style="173" customWidth="1"/>
    <col min="3331" max="3331" width="83.7109375" style="173" customWidth="1"/>
    <col min="3332" max="3584" width="9.140625" style="173"/>
    <col min="3585" max="3585" width="13.42578125" style="173" customWidth="1"/>
    <col min="3586" max="3586" width="31.28515625" style="173" customWidth="1"/>
    <col min="3587" max="3587" width="83.7109375" style="173" customWidth="1"/>
    <col min="3588" max="3840" width="9.140625" style="173"/>
    <col min="3841" max="3841" width="13.42578125" style="173" customWidth="1"/>
    <col min="3842" max="3842" width="31.28515625" style="173" customWidth="1"/>
    <col min="3843" max="3843" width="83.7109375" style="173" customWidth="1"/>
    <col min="3844" max="4096" width="9.140625" style="173"/>
    <col min="4097" max="4097" width="13.42578125" style="173" customWidth="1"/>
    <col min="4098" max="4098" width="31.28515625" style="173" customWidth="1"/>
    <col min="4099" max="4099" width="83.7109375" style="173" customWidth="1"/>
    <col min="4100" max="4352" width="9.140625" style="173"/>
    <col min="4353" max="4353" width="13.42578125" style="173" customWidth="1"/>
    <col min="4354" max="4354" width="31.28515625" style="173" customWidth="1"/>
    <col min="4355" max="4355" width="83.7109375" style="173" customWidth="1"/>
    <col min="4356" max="4608" width="9.140625" style="173"/>
    <col min="4609" max="4609" width="13.42578125" style="173" customWidth="1"/>
    <col min="4610" max="4610" width="31.28515625" style="173" customWidth="1"/>
    <col min="4611" max="4611" width="83.7109375" style="173" customWidth="1"/>
    <col min="4612" max="4864" width="9.140625" style="173"/>
    <col min="4865" max="4865" width="13.42578125" style="173" customWidth="1"/>
    <col min="4866" max="4866" width="31.28515625" style="173" customWidth="1"/>
    <col min="4867" max="4867" width="83.7109375" style="173" customWidth="1"/>
    <col min="4868" max="5120" width="9.140625" style="173"/>
    <col min="5121" max="5121" width="13.42578125" style="173" customWidth="1"/>
    <col min="5122" max="5122" width="31.28515625" style="173" customWidth="1"/>
    <col min="5123" max="5123" width="83.7109375" style="173" customWidth="1"/>
    <col min="5124" max="5376" width="9.140625" style="173"/>
    <col min="5377" max="5377" width="13.42578125" style="173" customWidth="1"/>
    <col min="5378" max="5378" width="31.28515625" style="173" customWidth="1"/>
    <col min="5379" max="5379" width="83.7109375" style="173" customWidth="1"/>
    <col min="5380" max="5632" width="9.140625" style="173"/>
    <col min="5633" max="5633" width="13.42578125" style="173" customWidth="1"/>
    <col min="5634" max="5634" width="31.28515625" style="173" customWidth="1"/>
    <col min="5635" max="5635" width="83.7109375" style="173" customWidth="1"/>
    <col min="5636" max="5888" width="9.140625" style="173"/>
    <col min="5889" max="5889" width="13.42578125" style="173" customWidth="1"/>
    <col min="5890" max="5890" width="31.28515625" style="173" customWidth="1"/>
    <col min="5891" max="5891" width="83.7109375" style="173" customWidth="1"/>
    <col min="5892" max="6144" width="9.140625" style="173"/>
    <col min="6145" max="6145" width="13.42578125" style="173" customWidth="1"/>
    <col min="6146" max="6146" width="31.28515625" style="173" customWidth="1"/>
    <col min="6147" max="6147" width="83.7109375" style="173" customWidth="1"/>
    <col min="6148" max="6400" width="9.140625" style="173"/>
    <col min="6401" max="6401" width="13.42578125" style="173" customWidth="1"/>
    <col min="6402" max="6402" width="31.28515625" style="173" customWidth="1"/>
    <col min="6403" max="6403" width="83.7109375" style="173" customWidth="1"/>
    <col min="6404" max="6656" width="9.140625" style="173"/>
    <col min="6657" max="6657" width="13.42578125" style="173" customWidth="1"/>
    <col min="6658" max="6658" width="31.28515625" style="173" customWidth="1"/>
    <col min="6659" max="6659" width="83.7109375" style="173" customWidth="1"/>
    <col min="6660" max="6912" width="9.140625" style="173"/>
    <col min="6913" max="6913" width="13.42578125" style="173" customWidth="1"/>
    <col min="6914" max="6914" width="31.28515625" style="173" customWidth="1"/>
    <col min="6915" max="6915" width="83.7109375" style="173" customWidth="1"/>
    <col min="6916" max="7168" width="9.140625" style="173"/>
    <col min="7169" max="7169" width="13.42578125" style="173" customWidth="1"/>
    <col min="7170" max="7170" width="31.28515625" style="173" customWidth="1"/>
    <col min="7171" max="7171" width="83.7109375" style="173" customWidth="1"/>
    <col min="7172" max="7424" width="9.140625" style="173"/>
    <col min="7425" max="7425" width="13.42578125" style="173" customWidth="1"/>
    <col min="7426" max="7426" width="31.28515625" style="173" customWidth="1"/>
    <col min="7427" max="7427" width="83.7109375" style="173" customWidth="1"/>
    <col min="7428" max="7680" width="9.140625" style="173"/>
    <col min="7681" max="7681" width="13.42578125" style="173" customWidth="1"/>
    <col min="7682" max="7682" width="31.28515625" style="173" customWidth="1"/>
    <col min="7683" max="7683" width="83.7109375" style="173" customWidth="1"/>
    <col min="7684" max="7936" width="9.140625" style="173"/>
    <col min="7937" max="7937" width="13.42578125" style="173" customWidth="1"/>
    <col min="7938" max="7938" width="31.28515625" style="173" customWidth="1"/>
    <col min="7939" max="7939" width="83.7109375" style="173" customWidth="1"/>
    <col min="7940" max="8192" width="9.140625" style="173"/>
    <col min="8193" max="8193" width="13.42578125" style="173" customWidth="1"/>
    <col min="8194" max="8194" width="31.28515625" style="173" customWidth="1"/>
    <col min="8195" max="8195" width="83.7109375" style="173" customWidth="1"/>
    <col min="8196" max="8448" width="9.140625" style="173"/>
    <col min="8449" max="8449" width="13.42578125" style="173" customWidth="1"/>
    <col min="8450" max="8450" width="31.28515625" style="173" customWidth="1"/>
    <col min="8451" max="8451" width="83.7109375" style="173" customWidth="1"/>
    <col min="8452" max="8704" width="9.140625" style="173"/>
    <col min="8705" max="8705" width="13.42578125" style="173" customWidth="1"/>
    <col min="8706" max="8706" width="31.28515625" style="173" customWidth="1"/>
    <col min="8707" max="8707" width="83.7109375" style="173" customWidth="1"/>
    <col min="8708" max="8960" width="9.140625" style="173"/>
    <col min="8961" max="8961" width="13.42578125" style="173" customWidth="1"/>
    <col min="8962" max="8962" width="31.28515625" style="173" customWidth="1"/>
    <col min="8963" max="8963" width="83.7109375" style="173" customWidth="1"/>
    <col min="8964" max="9216" width="9.140625" style="173"/>
    <col min="9217" max="9217" width="13.42578125" style="173" customWidth="1"/>
    <col min="9218" max="9218" width="31.28515625" style="173" customWidth="1"/>
    <col min="9219" max="9219" width="83.7109375" style="173" customWidth="1"/>
    <col min="9220" max="9472" width="9.140625" style="173"/>
    <col min="9473" max="9473" width="13.42578125" style="173" customWidth="1"/>
    <col min="9474" max="9474" width="31.28515625" style="173" customWidth="1"/>
    <col min="9475" max="9475" width="83.7109375" style="173" customWidth="1"/>
    <col min="9476" max="9728" width="9.140625" style="173"/>
    <col min="9729" max="9729" width="13.42578125" style="173" customWidth="1"/>
    <col min="9730" max="9730" width="31.28515625" style="173" customWidth="1"/>
    <col min="9731" max="9731" width="83.7109375" style="173" customWidth="1"/>
    <col min="9732" max="9984" width="9.140625" style="173"/>
    <col min="9985" max="9985" width="13.42578125" style="173" customWidth="1"/>
    <col min="9986" max="9986" width="31.28515625" style="173" customWidth="1"/>
    <col min="9987" max="9987" width="83.7109375" style="173" customWidth="1"/>
    <col min="9988" max="10240" width="9.140625" style="173"/>
    <col min="10241" max="10241" width="13.42578125" style="173" customWidth="1"/>
    <col min="10242" max="10242" width="31.28515625" style="173" customWidth="1"/>
    <col min="10243" max="10243" width="83.7109375" style="173" customWidth="1"/>
    <col min="10244" max="10496" width="9.140625" style="173"/>
    <col min="10497" max="10497" width="13.42578125" style="173" customWidth="1"/>
    <col min="10498" max="10498" width="31.28515625" style="173" customWidth="1"/>
    <col min="10499" max="10499" width="83.7109375" style="173" customWidth="1"/>
    <col min="10500" max="10752" width="9.140625" style="173"/>
    <col min="10753" max="10753" width="13.42578125" style="173" customWidth="1"/>
    <col min="10754" max="10754" width="31.28515625" style="173" customWidth="1"/>
    <col min="10755" max="10755" width="83.7109375" style="173" customWidth="1"/>
    <col min="10756" max="11008" width="9.140625" style="173"/>
    <col min="11009" max="11009" width="13.42578125" style="173" customWidth="1"/>
    <col min="11010" max="11010" width="31.28515625" style="173" customWidth="1"/>
    <col min="11011" max="11011" width="83.7109375" style="173" customWidth="1"/>
    <col min="11012" max="11264" width="9.140625" style="173"/>
    <col min="11265" max="11265" width="13.42578125" style="173" customWidth="1"/>
    <col min="11266" max="11266" width="31.28515625" style="173" customWidth="1"/>
    <col min="11267" max="11267" width="83.7109375" style="173" customWidth="1"/>
    <col min="11268" max="11520" width="9.140625" style="173"/>
    <col min="11521" max="11521" width="13.42578125" style="173" customWidth="1"/>
    <col min="11522" max="11522" width="31.28515625" style="173" customWidth="1"/>
    <col min="11523" max="11523" width="83.7109375" style="173" customWidth="1"/>
    <col min="11524" max="11776" width="9.140625" style="173"/>
    <col min="11777" max="11777" width="13.42578125" style="173" customWidth="1"/>
    <col min="11778" max="11778" width="31.28515625" style="173" customWidth="1"/>
    <col min="11779" max="11779" width="83.7109375" style="173" customWidth="1"/>
    <col min="11780" max="12032" width="9.140625" style="173"/>
    <col min="12033" max="12033" width="13.42578125" style="173" customWidth="1"/>
    <col min="12034" max="12034" width="31.28515625" style="173" customWidth="1"/>
    <col min="12035" max="12035" width="83.7109375" style="173" customWidth="1"/>
    <col min="12036" max="12288" width="9.140625" style="173"/>
    <col min="12289" max="12289" width="13.42578125" style="173" customWidth="1"/>
    <col min="12290" max="12290" width="31.28515625" style="173" customWidth="1"/>
    <col min="12291" max="12291" width="83.7109375" style="173" customWidth="1"/>
    <col min="12292" max="12544" width="9.140625" style="173"/>
    <col min="12545" max="12545" width="13.42578125" style="173" customWidth="1"/>
    <col min="12546" max="12546" width="31.28515625" style="173" customWidth="1"/>
    <col min="12547" max="12547" width="83.7109375" style="173" customWidth="1"/>
    <col min="12548" max="12800" width="9.140625" style="173"/>
    <col min="12801" max="12801" width="13.42578125" style="173" customWidth="1"/>
    <col min="12802" max="12802" width="31.28515625" style="173" customWidth="1"/>
    <col min="12803" max="12803" width="83.7109375" style="173" customWidth="1"/>
    <col min="12804" max="13056" width="9.140625" style="173"/>
    <col min="13057" max="13057" width="13.42578125" style="173" customWidth="1"/>
    <col min="13058" max="13058" width="31.28515625" style="173" customWidth="1"/>
    <col min="13059" max="13059" width="83.7109375" style="173" customWidth="1"/>
    <col min="13060" max="13312" width="9.140625" style="173"/>
    <col min="13313" max="13313" width="13.42578125" style="173" customWidth="1"/>
    <col min="13314" max="13314" width="31.28515625" style="173" customWidth="1"/>
    <col min="13315" max="13315" width="83.7109375" style="173" customWidth="1"/>
    <col min="13316" max="13568" width="9.140625" style="173"/>
    <col min="13569" max="13569" width="13.42578125" style="173" customWidth="1"/>
    <col min="13570" max="13570" width="31.28515625" style="173" customWidth="1"/>
    <col min="13571" max="13571" width="83.7109375" style="173" customWidth="1"/>
    <col min="13572" max="13824" width="9.140625" style="173"/>
    <col min="13825" max="13825" width="13.42578125" style="173" customWidth="1"/>
    <col min="13826" max="13826" width="31.28515625" style="173" customWidth="1"/>
    <col min="13827" max="13827" width="83.7109375" style="173" customWidth="1"/>
    <col min="13828" max="14080" width="9.140625" style="173"/>
    <col min="14081" max="14081" width="13.42578125" style="173" customWidth="1"/>
    <col min="14082" max="14082" width="31.28515625" style="173" customWidth="1"/>
    <col min="14083" max="14083" width="83.7109375" style="173" customWidth="1"/>
    <col min="14084" max="14336" width="9.140625" style="173"/>
    <col min="14337" max="14337" width="13.42578125" style="173" customWidth="1"/>
    <col min="14338" max="14338" width="31.28515625" style="173" customWidth="1"/>
    <col min="14339" max="14339" width="83.7109375" style="173" customWidth="1"/>
    <col min="14340" max="14592" width="9.140625" style="173"/>
    <col min="14593" max="14593" width="13.42578125" style="173" customWidth="1"/>
    <col min="14594" max="14594" width="31.28515625" style="173" customWidth="1"/>
    <col min="14595" max="14595" width="83.7109375" style="173" customWidth="1"/>
    <col min="14596" max="14848" width="9.140625" style="173"/>
    <col min="14849" max="14849" width="13.42578125" style="173" customWidth="1"/>
    <col min="14850" max="14850" width="31.28515625" style="173" customWidth="1"/>
    <col min="14851" max="14851" width="83.7109375" style="173" customWidth="1"/>
    <col min="14852" max="15104" width="9.140625" style="173"/>
    <col min="15105" max="15105" width="13.42578125" style="173" customWidth="1"/>
    <col min="15106" max="15106" width="31.28515625" style="173" customWidth="1"/>
    <col min="15107" max="15107" width="83.7109375" style="173" customWidth="1"/>
    <col min="15108" max="15360" width="9.140625" style="173"/>
    <col min="15361" max="15361" width="13.42578125" style="173" customWidth="1"/>
    <col min="15362" max="15362" width="31.28515625" style="173" customWidth="1"/>
    <col min="15363" max="15363" width="83.7109375" style="173" customWidth="1"/>
    <col min="15364" max="15616" width="9.140625" style="173"/>
    <col min="15617" max="15617" width="13.42578125" style="173" customWidth="1"/>
    <col min="15618" max="15618" width="31.28515625" style="173" customWidth="1"/>
    <col min="15619" max="15619" width="83.7109375" style="173" customWidth="1"/>
    <col min="15620" max="15872" width="9.140625" style="173"/>
    <col min="15873" max="15873" width="13.42578125" style="173" customWidth="1"/>
    <col min="15874" max="15874" width="31.28515625" style="173" customWidth="1"/>
    <col min="15875" max="15875" width="83.7109375" style="173" customWidth="1"/>
    <col min="15876" max="16128" width="9.140625" style="173"/>
    <col min="16129" max="16129" width="13.42578125" style="173" customWidth="1"/>
    <col min="16130" max="16130" width="31.28515625" style="173" customWidth="1"/>
    <col min="16131" max="16131" width="83.7109375" style="173" customWidth="1"/>
    <col min="16132" max="16384" width="9.140625" style="173"/>
  </cols>
  <sheetData>
    <row r="1" spans="1:5">
      <c r="A1" s="215"/>
      <c r="B1" s="216"/>
      <c r="C1" s="238" t="s">
        <v>415</v>
      </c>
      <c r="D1" s="236"/>
      <c r="E1" s="236"/>
    </row>
    <row r="2" spans="1:5" ht="18.75">
      <c r="A2" s="217"/>
      <c r="B2" s="217"/>
      <c r="C2" s="149" t="s">
        <v>299</v>
      </c>
      <c r="D2" s="237"/>
      <c r="E2" s="237"/>
    </row>
    <row r="3" spans="1:5" ht="18.75">
      <c r="A3" s="218"/>
      <c r="B3" s="217"/>
      <c r="C3" s="150" t="s">
        <v>189</v>
      </c>
      <c r="D3" s="114"/>
      <c r="E3" s="114"/>
    </row>
    <row r="4" spans="1:5" ht="18.75">
      <c r="A4" s="218"/>
      <c r="B4" s="218"/>
      <c r="C4" s="149" t="s">
        <v>190</v>
      </c>
      <c r="D4" s="237"/>
      <c r="E4" s="237"/>
    </row>
    <row r="5" spans="1:5" ht="18.75">
      <c r="A5" s="218"/>
      <c r="B5" s="218"/>
      <c r="C5" s="518" t="s">
        <v>830</v>
      </c>
      <c r="D5" s="237"/>
      <c r="E5" s="237"/>
    </row>
    <row r="6" spans="1:5">
      <c r="C6" s="239"/>
    </row>
    <row r="7" spans="1:5" ht="20.25">
      <c r="A7" s="694" t="s">
        <v>416</v>
      </c>
      <c r="B7" s="694"/>
      <c r="C7" s="694"/>
    </row>
    <row r="8" spans="1:5" ht="19.7" customHeight="1">
      <c r="A8" s="694" t="s">
        <v>838</v>
      </c>
      <c r="B8" s="694"/>
      <c r="C8" s="694"/>
    </row>
    <row r="9" spans="1:5" ht="27.75" customHeight="1">
      <c r="A9" s="695" t="s">
        <v>839</v>
      </c>
      <c r="B9" s="695"/>
      <c r="C9" s="695"/>
    </row>
    <row r="10" spans="1:5" ht="27.75" customHeight="1" thickBot="1">
      <c r="A10" s="219"/>
      <c r="B10" s="219"/>
      <c r="C10" s="219"/>
    </row>
    <row r="11" spans="1:5" ht="36" customHeight="1" thickBot="1">
      <c r="A11" s="696" t="s">
        <v>417</v>
      </c>
      <c r="B11" s="697"/>
      <c r="C11" s="698" t="s">
        <v>418</v>
      </c>
    </row>
    <row r="12" spans="1:5" ht="45.6" customHeight="1" thickBot="1">
      <c r="A12" s="220" t="s">
        <v>419</v>
      </c>
      <c r="B12" s="221" t="s">
        <v>420</v>
      </c>
      <c r="C12" s="699"/>
    </row>
    <row r="13" spans="1:5" s="224" customFormat="1" ht="16.7" customHeight="1" thickBot="1">
      <c r="A13" s="222">
        <v>1</v>
      </c>
      <c r="B13" s="223">
        <v>2</v>
      </c>
      <c r="C13" s="223">
        <v>3</v>
      </c>
    </row>
    <row r="14" spans="1:5" ht="20.85" customHeight="1">
      <c r="A14" s="225">
        <v>998</v>
      </c>
      <c r="B14" s="700" t="s">
        <v>421</v>
      </c>
      <c r="C14" s="700"/>
    </row>
    <row r="15" spans="1:5" ht="41.65" customHeight="1">
      <c r="A15" s="226">
        <v>998</v>
      </c>
      <c r="B15" s="226" t="s">
        <v>422</v>
      </c>
      <c r="C15" s="227" t="s">
        <v>379</v>
      </c>
    </row>
    <row r="16" spans="1:5" ht="36" customHeight="1">
      <c r="A16" s="226">
        <v>998</v>
      </c>
      <c r="B16" s="226" t="s">
        <v>423</v>
      </c>
      <c r="C16" s="227" t="s">
        <v>382</v>
      </c>
    </row>
    <row r="17" spans="1:3" ht="36" customHeight="1">
      <c r="A17" s="226">
        <v>998</v>
      </c>
      <c r="B17" s="226" t="s">
        <v>246</v>
      </c>
      <c r="C17" s="227" t="s">
        <v>383</v>
      </c>
    </row>
    <row r="18" spans="1:3" ht="105.6" customHeight="1">
      <c r="A18" s="226">
        <v>998</v>
      </c>
      <c r="B18" s="226" t="s">
        <v>424</v>
      </c>
      <c r="C18" s="227" t="s">
        <v>425</v>
      </c>
    </row>
    <row r="19" spans="1:3" ht="30.95" customHeight="1">
      <c r="A19" s="226">
        <v>998</v>
      </c>
      <c r="B19" s="226" t="s">
        <v>426</v>
      </c>
      <c r="C19" s="227" t="s">
        <v>427</v>
      </c>
    </row>
    <row r="20" spans="1:3" ht="25.9" customHeight="1">
      <c r="A20" s="226">
        <v>998</v>
      </c>
      <c r="B20" s="226" t="s">
        <v>250</v>
      </c>
      <c r="C20" s="227" t="s">
        <v>251</v>
      </c>
    </row>
    <row r="21" spans="1:3" ht="36.6" customHeight="1">
      <c r="A21" s="226">
        <v>998</v>
      </c>
      <c r="B21" s="226" t="s">
        <v>257</v>
      </c>
      <c r="C21" s="227" t="s">
        <v>428</v>
      </c>
    </row>
    <row r="22" spans="1:3" ht="42.95" customHeight="1">
      <c r="A22" s="226">
        <v>998</v>
      </c>
      <c r="B22" s="226" t="s">
        <v>258</v>
      </c>
      <c r="C22" s="227" t="s">
        <v>259</v>
      </c>
    </row>
    <row r="23" spans="1:3" ht="41.65" hidden="1" customHeight="1">
      <c r="A23" s="226">
        <v>998</v>
      </c>
      <c r="B23" s="226" t="s">
        <v>429</v>
      </c>
      <c r="C23" s="227" t="s">
        <v>430</v>
      </c>
    </row>
    <row r="24" spans="1:3" ht="56.85" hidden="1" customHeight="1">
      <c r="A24" s="226">
        <v>998</v>
      </c>
      <c r="B24" s="226" t="s">
        <v>431</v>
      </c>
      <c r="C24" s="227" t="s">
        <v>432</v>
      </c>
    </row>
    <row r="25" spans="1:3" ht="25.9" customHeight="1">
      <c r="A25" s="226">
        <v>998</v>
      </c>
      <c r="B25" s="226" t="s">
        <v>276</v>
      </c>
      <c r="C25" s="227" t="s">
        <v>277</v>
      </c>
    </row>
    <row r="26" spans="1:3" ht="40.5" customHeight="1">
      <c r="A26" s="226">
        <v>998</v>
      </c>
      <c r="B26" s="226" t="s">
        <v>597</v>
      </c>
      <c r="C26" s="227" t="s">
        <v>171</v>
      </c>
    </row>
    <row r="27" spans="1:3" s="228" customFormat="1" ht="35.450000000000003" customHeight="1">
      <c r="A27" s="226">
        <v>998</v>
      </c>
      <c r="B27" s="226" t="s">
        <v>336</v>
      </c>
      <c r="C27" s="227" t="s">
        <v>433</v>
      </c>
    </row>
    <row r="28" spans="1:3" ht="61.5" customHeight="1">
      <c r="A28" s="226">
        <v>998</v>
      </c>
      <c r="B28" s="226" t="s">
        <v>282</v>
      </c>
      <c r="C28" s="227" t="s">
        <v>172</v>
      </c>
    </row>
    <row r="29" spans="1:3" ht="41.65" hidden="1" customHeight="1">
      <c r="A29" s="226">
        <v>998</v>
      </c>
      <c r="B29" s="226" t="s">
        <v>434</v>
      </c>
      <c r="C29" s="227" t="s">
        <v>435</v>
      </c>
    </row>
    <row r="30" spans="1:3" ht="61.5" customHeight="1">
      <c r="A30" s="226">
        <v>998</v>
      </c>
      <c r="B30" s="226" t="s">
        <v>279</v>
      </c>
      <c r="C30" s="227" t="s">
        <v>436</v>
      </c>
    </row>
    <row r="31" spans="1:3" ht="75.75" customHeight="1">
      <c r="A31" s="226">
        <v>998</v>
      </c>
      <c r="B31" s="226" t="s">
        <v>336</v>
      </c>
      <c r="C31" s="227" t="s">
        <v>437</v>
      </c>
    </row>
    <row r="32" spans="1:3" ht="131.25" customHeight="1">
      <c r="A32" s="226">
        <v>998</v>
      </c>
      <c r="B32" s="226" t="s">
        <v>288</v>
      </c>
      <c r="C32" s="227" t="s">
        <v>438</v>
      </c>
    </row>
    <row r="33" spans="1:3" ht="35.65" hidden="1" customHeight="1">
      <c r="A33" s="226">
        <v>998</v>
      </c>
      <c r="B33" s="226" t="s">
        <v>439</v>
      </c>
      <c r="C33" s="227" t="s">
        <v>440</v>
      </c>
    </row>
    <row r="34" spans="1:3" ht="29.65" hidden="1" customHeight="1">
      <c r="A34" s="226">
        <v>998</v>
      </c>
      <c r="B34" s="226" t="s">
        <v>441</v>
      </c>
      <c r="C34" s="227" t="s">
        <v>442</v>
      </c>
    </row>
    <row r="35" spans="1:3" ht="54.4" hidden="1" customHeight="1">
      <c r="A35" s="226">
        <v>998</v>
      </c>
      <c r="B35" s="226" t="s">
        <v>443</v>
      </c>
      <c r="C35" s="227" t="s">
        <v>444</v>
      </c>
    </row>
    <row r="36" spans="1:3" ht="74.650000000000006" customHeight="1">
      <c r="A36" s="226">
        <v>998</v>
      </c>
      <c r="B36" s="229" t="s">
        <v>294</v>
      </c>
      <c r="C36" s="227" t="s">
        <v>166</v>
      </c>
    </row>
    <row r="37" spans="1:3" ht="61.9" customHeight="1">
      <c r="A37" s="226">
        <v>998</v>
      </c>
      <c r="B37" s="226" t="s">
        <v>598</v>
      </c>
      <c r="C37" s="227" t="s">
        <v>445</v>
      </c>
    </row>
    <row r="38" spans="1:3" ht="36.75" hidden="1" customHeight="1">
      <c r="A38" s="226">
        <v>998</v>
      </c>
      <c r="B38" s="226" t="s">
        <v>446</v>
      </c>
      <c r="C38" s="227" t="s">
        <v>447</v>
      </c>
    </row>
    <row r="39" spans="1:3" ht="34.15" hidden="1" customHeight="1">
      <c r="A39" s="226">
        <v>998</v>
      </c>
      <c r="B39" s="226" t="s">
        <v>448</v>
      </c>
      <c r="C39" s="227" t="s">
        <v>449</v>
      </c>
    </row>
    <row r="40" spans="1:3" ht="41.65" hidden="1" customHeight="1">
      <c r="A40" s="226">
        <v>998</v>
      </c>
      <c r="B40" s="226" t="s">
        <v>450</v>
      </c>
      <c r="C40" s="227" t="s">
        <v>451</v>
      </c>
    </row>
    <row r="41" spans="1:3" ht="107.45" customHeight="1">
      <c r="A41" s="226">
        <v>998</v>
      </c>
      <c r="B41" s="226" t="s">
        <v>452</v>
      </c>
      <c r="C41" s="227" t="s">
        <v>453</v>
      </c>
    </row>
    <row r="42" spans="1:3" ht="72.75" customHeight="1">
      <c r="A42" s="226">
        <v>998</v>
      </c>
      <c r="B42" s="226" t="s">
        <v>599</v>
      </c>
      <c r="C42" s="227" t="s">
        <v>454</v>
      </c>
    </row>
    <row r="43" spans="1:3" ht="61.9" customHeight="1">
      <c r="A43" s="226">
        <v>998</v>
      </c>
      <c r="B43" s="226" t="s">
        <v>600</v>
      </c>
      <c r="C43" s="230" t="s">
        <v>455</v>
      </c>
    </row>
    <row r="44" spans="1:3" ht="18.75">
      <c r="A44" s="231">
        <v>991</v>
      </c>
      <c r="B44" s="690" t="s">
        <v>456</v>
      </c>
      <c r="C44" s="691"/>
    </row>
    <row r="45" spans="1:3" ht="108" customHeight="1">
      <c r="A45" s="226">
        <v>991</v>
      </c>
      <c r="B45" s="226" t="s">
        <v>457</v>
      </c>
      <c r="C45" s="227" t="s">
        <v>458</v>
      </c>
    </row>
    <row r="46" spans="1:3" ht="89.65" customHeight="1">
      <c r="A46" s="226">
        <v>991</v>
      </c>
      <c r="B46" s="226" t="s">
        <v>459</v>
      </c>
      <c r="C46" s="227" t="s">
        <v>460</v>
      </c>
    </row>
    <row r="47" spans="1:3" ht="43.7" hidden="1" customHeight="1">
      <c r="A47" s="226">
        <v>991</v>
      </c>
      <c r="B47" s="226" t="s">
        <v>461</v>
      </c>
      <c r="C47" s="227" t="s">
        <v>462</v>
      </c>
    </row>
    <row r="48" spans="1:3" ht="57.6" hidden="1" customHeight="1">
      <c r="A48" s="226">
        <v>991</v>
      </c>
      <c r="B48" s="226" t="s">
        <v>463</v>
      </c>
      <c r="C48" s="227" t="s">
        <v>464</v>
      </c>
    </row>
    <row r="49" spans="1:3" ht="60" hidden="1" customHeight="1">
      <c r="A49" s="226">
        <v>991</v>
      </c>
      <c r="B49" s="226" t="s">
        <v>465</v>
      </c>
      <c r="C49" s="227" t="s">
        <v>466</v>
      </c>
    </row>
    <row r="50" spans="1:3" ht="37.35" hidden="1" customHeight="1">
      <c r="A50" s="226">
        <v>991</v>
      </c>
      <c r="B50" s="226" t="s">
        <v>467</v>
      </c>
      <c r="C50" s="227" t="s">
        <v>468</v>
      </c>
    </row>
    <row r="51" spans="1:3" ht="34.15" hidden="1" customHeight="1">
      <c r="A51" s="226">
        <v>991</v>
      </c>
      <c r="B51" s="226" t="s">
        <v>469</v>
      </c>
      <c r="C51" s="227" t="s">
        <v>470</v>
      </c>
    </row>
    <row r="52" spans="1:3" ht="67.7" hidden="1" customHeight="1">
      <c r="A52" s="226">
        <v>991</v>
      </c>
      <c r="B52" s="226" t="s">
        <v>471</v>
      </c>
      <c r="C52" s="227" t="s">
        <v>472</v>
      </c>
    </row>
    <row r="53" spans="1:3" ht="60" customHeight="1">
      <c r="A53" s="226">
        <v>991</v>
      </c>
      <c r="B53" s="226" t="s">
        <v>473</v>
      </c>
      <c r="C53" s="227" t="s">
        <v>474</v>
      </c>
    </row>
    <row r="54" spans="1:3" ht="39.75" hidden="1" customHeight="1">
      <c r="A54" s="226">
        <v>991</v>
      </c>
      <c r="B54" s="226" t="s">
        <v>475</v>
      </c>
      <c r="C54" s="227" t="s">
        <v>476</v>
      </c>
    </row>
    <row r="55" spans="1:3" ht="35.450000000000003" hidden="1" customHeight="1">
      <c r="A55" s="226">
        <v>991</v>
      </c>
      <c r="B55" s="226" t="s">
        <v>477</v>
      </c>
      <c r="C55" s="227" t="s">
        <v>478</v>
      </c>
    </row>
    <row r="56" spans="1:3" ht="41.65" customHeight="1">
      <c r="A56" s="226">
        <v>991</v>
      </c>
      <c r="B56" s="226" t="s">
        <v>479</v>
      </c>
      <c r="C56" s="227" t="s">
        <v>402</v>
      </c>
    </row>
    <row r="57" spans="1:3" ht="25.35" customHeight="1">
      <c r="A57" s="226">
        <v>991</v>
      </c>
      <c r="B57" s="226" t="s">
        <v>426</v>
      </c>
      <c r="C57" s="227" t="s">
        <v>427</v>
      </c>
    </row>
    <row r="58" spans="1:3" ht="25.9" customHeight="1">
      <c r="A58" s="226">
        <v>991</v>
      </c>
      <c r="B58" s="226" t="s">
        <v>250</v>
      </c>
      <c r="C58" s="227" t="s">
        <v>251</v>
      </c>
    </row>
    <row r="59" spans="1:3" ht="41.1" customHeight="1">
      <c r="A59" s="232" t="s">
        <v>480</v>
      </c>
      <c r="B59" s="692" t="s">
        <v>481</v>
      </c>
      <c r="C59" s="693"/>
    </row>
    <row r="60" spans="1:3" ht="42.75" customHeight="1">
      <c r="A60" s="233" t="s">
        <v>480</v>
      </c>
      <c r="B60" s="226" t="s">
        <v>479</v>
      </c>
      <c r="C60" s="227" t="s">
        <v>402</v>
      </c>
    </row>
    <row r="61" spans="1:3" ht="35.450000000000003" customHeight="1">
      <c r="A61" s="233" t="s">
        <v>480</v>
      </c>
      <c r="B61" s="226" t="s">
        <v>426</v>
      </c>
      <c r="C61" s="227" t="s">
        <v>427</v>
      </c>
    </row>
    <row r="62" spans="1:3" ht="18.75">
      <c r="A62" s="233" t="s">
        <v>480</v>
      </c>
      <c r="B62" s="226" t="s">
        <v>250</v>
      </c>
      <c r="C62" s="227" t="s">
        <v>251</v>
      </c>
    </row>
    <row r="63" spans="1:3">
      <c r="C63" s="234"/>
    </row>
    <row r="64" spans="1:3">
      <c r="C64" s="234"/>
    </row>
    <row r="65" spans="3:3">
      <c r="C65" s="234"/>
    </row>
    <row r="66" spans="3:3">
      <c r="C66" s="234"/>
    </row>
    <row r="67" spans="3:3">
      <c r="C67" s="234"/>
    </row>
    <row r="68" spans="3:3">
      <c r="C68" s="234"/>
    </row>
    <row r="69" spans="3:3">
      <c r="C69" s="234"/>
    </row>
    <row r="70" spans="3:3">
      <c r="C70" s="234"/>
    </row>
    <row r="71" spans="3:3">
      <c r="C71" s="234"/>
    </row>
    <row r="72" spans="3:3">
      <c r="C72" s="234"/>
    </row>
    <row r="73" spans="3:3">
      <c r="C73" s="234"/>
    </row>
    <row r="74" spans="3:3">
      <c r="C74" s="234"/>
    </row>
    <row r="75" spans="3:3">
      <c r="C75" s="234"/>
    </row>
    <row r="76" spans="3:3">
      <c r="C76" s="234"/>
    </row>
    <row r="77" spans="3:3">
      <c r="C77" s="234"/>
    </row>
    <row r="78" spans="3:3">
      <c r="C78" s="234"/>
    </row>
    <row r="79" spans="3:3">
      <c r="C79" s="234"/>
    </row>
    <row r="80" spans="3:3">
      <c r="C80" s="234"/>
    </row>
    <row r="81" spans="3:3">
      <c r="C81" s="234"/>
    </row>
    <row r="82" spans="3:3">
      <c r="C82" s="234"/>
    </row>
    <row r="83" spans="3:3">
      <c r="C83" s="234"/>
    </row>
    <row r="84" spans="3:3">
      <c r="C84" s="234"/>
    </row>
    <row r="85" spans="3:3">
      <c r="C85" s="234"/>
    </row>
    <row r="86" spans="3:3">
      <c r="C86" s="234"/>
    </row>
    <row r="87" spans="3:3">
      <c r="C87" s="234"/>
    </row>
    <row r="88" spans="3:3">
      <c r="C88" s="234"/>
    </row>
    <row r="89" spans="3:3">
      <c r="C89" s="234"/>
    </row>
    <row r="90" spans="3:3">
      <c r="C90" s="234"/>
    </row>
    <row r="91" spans="3:3">
      <c r="C91" s="234"/>
    </row>
    <row r="92" spans="3:3">
      <c r="C92" s="234"/>
    </row>
    <row r="93" spans="3:3">
      <c r="C93" s="234"/>
    </row>
    <row r="94" spans="3:3">
      <c r="C94" s="234"/>
    </row>
    <row r="95" spans="3:3">
      <c r="C95" s="234"/>
    </row>
    <row r="96" spans="3:3">
      <c r="C96" s="234"/>
    </row>
    <row r="97" spans="3:3">
      <c r="C97" s="234"/>
    </row>
    <row r="98" spans="3:3">
      <c r="C98" s="234"/>
    </row>
    <row r="99" spans="3:3">
      <c r="C99" s="234"/>
    </row>
    <row r="100" spans="3:3">
      <c r="C100" s="234"/>
    </row>
    <row r="101" spans="3:3">
      <c r="C101" s="234"/>
    </row>
    <row r="102" spans="3:3">
      <c r="C102" s="234"/>
    </row>
    <row r="103" spans="3:3">
      <c r="C103" s="234"/>
    </row>
    <row r="104" spans="3:3">
      <c r="C104" s="234"/>
    </row>
    <row r="105" spans="3:3">
      <c r="C105" s="234"/>
    </row>
    <row r="106" spans="3:3">
      <c r="C106" s="234"/>
    </row>
    <row r="107" spans="3:3">
      <c r="C107" s="234"/>
    </row>
    <row r="108" spans="3:3">
      <c r="C108" s="234"/>
    </row>
    <row r="109" spans="3:3">
      <c r="C109" s="234"/>
    </row>
    <row r="110" spans="3:3">
      <c r="C110" s="234"/>
    </row>
    <row r="111" spans="3:3">
      <c r="C111" s="234"/>
    </row>
    <row r="112" spans="3:3">
      <c r="C112" s="234"/>
    </row>
    <row r="113" spans="3:3">
      <c r="C113" s="234"/>
    </row>
    <row r="114" spans="3:3">
      <c r="C114" s="234"/>
    </row>
    <row r="115" spans="3:3">
      <c r="C115" s="234"/>
    </row>
    <row r="116" spans="3:3">
      <c r="C116" s="234"/>
    </row>
    <row r="117" spans="3:3">
      <c r="C117" s="234"/>
    </row>
    <row r="118" spans="3:3">
      <c r="C118" s="234"/>
    </row>
    <row r="119" spans="3:3">
      <c r="C119" s="234"/>
    </row>
    <row r="120" spans="3:3">
      <c r="C120" s="234"/>
    </row>
    <row r="121" spans="3:3">
      <c r="C121" s="234"/>
    </row>
    <row r="122" spans="3:3">
      <c r="C122" s="234"/>
    </row>
    <row r="123" spans="3:3">
      <c r="C123" s="234"/>
    </row>
    <row r="124" spans="3:3">
      <c r="C124" s="234"/>
    </row>
    <row r="125" spans="3:3">
      <c r="C125" s="234"/>
    </row>
    <row r="126" spans="3:3">
      <c r="C126" s="234"/>
    </row>
    <row r="127" spans="3:3">
      <c r="C127" s="234"/>
    </row>
    <row r="128" spans="3:3">
      <c r="C128" s="234"/>
    </row>
    <row r="129" spans="3:3">
      <c r="C129" s="234"/>
    </row>
    <row r="130" spans="3:3">
      <c r="C130" s="234"/>
    </row>
    <row r="131" spans="3:3">
      <c r="C131" s="234"/>
    </row>
    <row r="132" spans="3:3">
      <c r="C132" s="234"/>
    </row>
    <row r="133" spans="3:3">
      <c r="C133" s="234"/>
    </row>
    <row r="134" spans="3:3">
      <c r="C134" s="234"/>
    </row>
    <row r="135" spans="3:3">
      <c r="C135" s="234"/>
    </row>
    <row r="136" spans="3:3">
      <c r="C136" s="234"/>
    </row>
    <row r="137" spans="3:3">
      <c r="C137" s="234"/>
    </row>
    <row r="138" spans="3:3">
      <c r="C138" s="234"/>
    </row>
    <row r="139" spans="3:3">
      <c r="C139" s="234"/>
    </row>
    <row r="140" spans="3:3">
      <c r="C140" s="234"/>
    </row>
    <row r="141" spans="3:3">
      <c r="C141" s="234"/>
    </row>
    <row r="142" spans="3:3">
      <c r="C142" s="234"/>
    </row>
    <row r="143" spans="3:3">
      <c r="C143" s="234"/>
    </row>
    <row r="144" spans="3:3">
      <c r="C144" s="234"/>
    </row>
    <row r="145" spans="3:3">
      <c r="C145" s="234"/>
    </row>
    <row r="146" spans="3:3">
      <c r="C146" s="234"/>
    </row>
    <row r="147" spans="3:3">
      <c r="C147" s="234"/>
    </row>
    <row r="148" spans="3:3">
      <c r="C148" s="234"/>
    </row>
    <row r="149" spans="3:3">
      <c r="C149" s="234"/>
    </row>
    <row r="150" spans="3:3">
      <c r="C150" s="234"/>
    </row>
    <row r="151" spans="3:3">
      <c r="C151" s="234"/>
    </row>
    <row r="152" spans="3:3">
      <c r="C152" s="234"/>
    </row>
    <row r="153" spans="3:3">
      <c r="C153" s="234"/>
    </row>
    <row r="154" spans="3:3">
      <c r="C154" s="234"/>
    </row>
    <row r="155" spans="3:3">
      <c r="C155" s="234"/>
    </row>
    <row r="156" spans="3:3">
      <c r="C156" s="234"/>
    </row>
    <row r="157" spans="3:3">
      <c r="C157" s="234"/>
    </row>
    <row r="158" spans="3:3">
      <c r="C158" s="234"/>
    </row>
    <row r="159" spans="3:3">
      <c r="C159" s="234"/>
    </row>
    <row r="160" spans="3:3">
      <c r="C160" s="234"/>
    </row>
    <row r="161" spans="3:3">
      <c r="C161" s="234"/>
    </row>
    <row r="162" spans="3:3">
      <c r="C162" s="234"/>
    </row>
    <row r="163" spans="3:3">
      <c r="C163" s="234"/>
    </row>
    <row r="164" spans="3:3">
      <c r="C164" s="234"/>
    </row>
    <row r="165" spans="3:3">
      <c r="C165" s="234"/>
    </row>
    <row r="166" spans="3:3">
      <c r="C166" s="234"/>
    </row>
    <row r="167" spans="3:3">
      <c r="C167" s="234"/>
    </row>
    <row r="168" spans="3:3">
      <c r="C168" s="234"/>
    </row>
    <row r="169" spans="3:3">
      <c r="C169" s="234"/>
    </row>
    <row r="170" spans="3:3">
      <c r="C170" s="234"/>
    </row>
    <row r="171" spans="3:3">
      <c r="C171" s="234"/>
    </row>
    <row r="172" spans="3:3">
      <c r="C172" s="234"/>
    </row>
    <row r="173" spans="3:3">
      <c r="C173" s="234"/>
    </row>
    <row r="174" spans="3:3">
      <c r="C174" s="234"/>
    </row>
    <row r="175" spans="3:3">
      <c r="C175" s="234"/>
    </row>
    <row r="176" spans="3:3">
      <c r="C176" s="234"/>
    </row>
    <row r="177" spans="3:3">
      <c r="C177" s="234"/>
    </row>
    <row r="178" spans="3:3">
      <c r="C178" s="234"/>
    </row>
    <row r="179" spans="3:3">
      <c r="C179" s="234"/>
    </row>
    <row r="180" spans="3:3">
      <c r="C180" s="234"/>
    </row>
    <row r="181" spans="3:3">
      <c r="C181" s="234"/>
    </row>
    <row r="182" spans="3:3">
      <c r="C182" s="234"/>
    </row>
    <row r="183" spans="3:3">
      <c r="C183" s="234"/>
    </row>
    <row r="184" spans="3:3">
      <c r="C184" s="234"/>
    </row>
    <row r="185" spans="3:3">
      <c r="C185" s="234"/>
    </row>
    <row r="186" spans="3:3">
      <c r="C186" s="234"/>
    </row>
    <row r="187" spans="3:3">
      <c r="C187" s="234"/>
    </row>
    <row r="188" spans="3:3">
      <c r="C188" s="234"/>
    </row>
    <row r="189" spans="3:3">
      <c r="C189" s="234"/>
    </row>
    <row r="190" spans="3:3">
      <c r="C190" s="234"/>
    </row>
    <row r="191" spans="3:3">
      <c r="C191" s="234"/>
    </row>
    <row r="192" spans="3:3">
      <c r="C192" s="234"/>
    </row>
    <row r="193" spans="3:3">
      <c r="C193" s="234"/>
    </row>
    <row r="194" spans="3:3">
      <c r="C194" s="234"/>
    </row>
    <row r="195" spans="3:3">
      <c r="C195" s="234"/>
    </row>
    <row r="196" spans="3:3">
      <c r="C196" s="234"/>
    </row>
    <row r="197" spans="3:3">
      <c r="C197" s="234"/>
    </row>
    <row r="198" spans="3:3">
      <c r="C198" s="234"/>
    </row>
    <row r="199" spans="3:3">
      <c r="C199" s="234"/>
    </row>
    <row r="200" spans="3:3">
      <c r="C200" s="234"/>
    </row>
    <row r="201" spans="3:3">
      <c r="C201" s="234"/>
    </row>
    <row r="202" spans="3:3">
      <c r="C202" s="234"/>
    </row>
    <row r="203" spans="3:3">
      <c r="C203" s="234"/>
    </row>
    <row r="204" spans="3:3">
      <c r="C204" s="234"/>
    </row>
    <row r="205" spans="3:3">
      <c r="C205" s="234"/>
    </row>
    <row r="206" spans="3:3">
      <c r="C206" s="234"/>
    </row>
    <row r="207" spans="3:3">
      <c r="C207" s="234"/>
    </row>
    <row r="208" spans="3:3">
      <c r="C208" s="234"/>
    </row>
    <row r="209" spans="3:3">
      <c r="C209" s="234"/>
    </row>
    <row r="210" spans="3:3">
      <c r="C210" s="234"/>
    </row>
    <row r="211" spans="3:3">
      <c r="C211" s="234"/>
    </row>
    <row r="212" spans="3:3">
      <c r="C212" s="234"/>
    </row>
    <row r="213" spans="3:3">
      <c r="C213" s="234"/>
    </row>
    <row r="214" spans="3:3">
      <c r="C214" s="234"/>
    </row>
    <row r="215" spans="3:3">
      <c r="C215" s="234"/>
    </row>
    <row r="216" spans="3:3">
      <c r="C216" s="234"/>
    </row>
    <row r="217" spans="3:3">
      <c r="C217" s="234"/>
    </row>
    <row r="218" spans="3:3">
      <c r="C218" s="234"/>
    </row>
    <row r="219" spans="3:3">
      <c r="C219" s="234"/>
    </row>
    <row r="220" spans="3:3">
      <c r="C220" s="234"/>
    </row>
    <row r="221" spans="3:3">
      <c r="C221" s="234"/>
    </row>
    <row r="222" spans="3:3">
      <c r="C222" s="234"/>
    </row>
    <row r="223" spans="3:3">
      <c r="C223" s="234"/>
    </row>
    <row r="224" spans="3:3">
      <c r="C224" s="234"/>
    </row>
    <row r="225" spans="3:3">
      <c r="C225" s="234"/>
    </row>
    <row r="226" spans="3:3">
      <c r="C226" s="234"/>
    </row>
    <row r="227" spans="3:3">
      <c r="C227" s="234"/>
    </row>
    <row r="228" spans="3:3">
      <c r="C228" s="234"/>
    </row>
    <row r="229" spans="3:3">
      <c r="C229" s="234"/>
    </row>
    <row r="230" spans="3:3">
      <c r="C230" s="234"/>
    </row>
    <row r="231" spans="3:3">
      <c r="C231" s="234"/>
    </row>
    <row r="232" spans="3:3">
      <c r="C232" s="234"/>
    </row>
    <row r="233" spans="3:3">
      <c r="C233" s="234"/>
    </row>
    <row r="234" spans="3:3">
      <c r="C234" s="234"/>
    </row>
    <row r="235" spans="3:3">
      <c r="C235" s="234"/>
    </row>
    <row r="236" spans="3:3">
      <c r="C236" s="234"/>
    </row>
    <row r="237" spans="3:3">
      <c r="C237" s="234"/>
    </row>
    <row r="238" spans="3:3">
      <c r="C238" s="234"/>
    </row>
    <row r="239" spans="3:3">
      <c r="C239" s="234"/>
    </row>
    <row r="240" spans="3:3">
      <c r="C240" s="234"/>
    </row>
    <row r="241" spans="3:3">
      <c r="C241" s="234"/>
    </row>
    <row r="242" spans="3:3">
      <c r="C242" s="234"/>
    </row>
    <row r="243" spans="3:3">
      <c r="C243" s="234"/>
    </row>
    <row r="244" spans="3:3">
      <c r="C244" s="234"/>
    </row>
    <row r="245" spans="3:3">
      <c r="C245" s="234"/>
    </row>
    <row r="246" spans="3:3">
      <c r="C246" s="234"/>
    </row>
    <row r="247" spans="3:3">
      <c r="C247" s="234"/>
    </row>
    <row r="248" spans="3:3">
      <c r="C248" s="234"/>
    </row>
    <row r="249" spans="3:3">
      <c r="C249" s="234"/>
    </row>
    <row r="250" spans="3:3">
      <c r="C250" s="234"/>
    </row>
    <row r="251" spans="3:3">
      <c r="C251" s="234"/>
    </row>
    <row r="252" spans="3:3">
      <c r="C252" s="234"/>
    </row>
    <row r="253" spans="3:3">
      <c r="C253" s="234"/>
    </row>
    <row r="254" spans="3:3">
      <c r="C254" s="234"/>
    </row>
    <row r="255" spans="3:3">
      <c r="C255" s="234"/>
    </row>
    <row r="256" spans="3:3">
      <c r="C256" s="234"/>
    </row>
    <row r="257" spans="3:3">
      <c r="C257" s="234"/>
    </row>
    <row r="258" spans="3:3">
      <c r="C258" s="234"/>
    </row>
    <row r="259" spans="3:3">
      <c r="C259" s="234"/>
    </row>
    <row r="260" spans="3:3">
      <c r="C260" s="234"/>
    </row>
    <row r="261" spans="3:3">
      <c r="C261" s="234"/>
    </row>
    <row r="262" spans="3:3">
      <c r="C262" s="234"/>
    </row>
    <row r="263" spans="3:3">
      <c r="C263" s="234"/>
    </row>
    <row r="264" spans="3:3">
      <c r="C264" s="234"/>
    </row>
    <row r="265" spans="3:3">
      <c r="C265" s="234"/>
    </row>
    <row r="266" spans="3:3">
      <c r="C266" s="234"/>
    </row>
    <row r="267" spans="3:3">
      <c r="C267" s="234"/>
    </row>
    <row r="268" spans="3:3">
      <c r="C268" s="234"/>
    </row>
    <row r="269" spans="3:3">
      <c r="C269" s="234"/>
    </row>
    <row r="270" spans="3:3">
      <c r="C270" s="234"/>
    </row>
    <row r="271" spans="3:3">
      <c r="C271" s="234"/>
    </row>
    <row r="272" spans="3:3">
      <c r="C272" s="234"/>
    </row>
    <row r="273" spans="3:3">
      <c r="C273" s="234"/>
    </row>
    <row r="274" spans="3:3">
      <c r="C274" s="234"/>
    </row>
    <row r="275" spans="3:3">
      <c r="C275" s="234"/>
    </row>
    <row r="276" spans="3:3">
      <c r="C276" s="234"/>
    </row>
    <row r="277" spans="3:3">
      <c r="C277" s="234"/>
    </row>
    <row r="278" spans="3:3">
      <c r="C278" s="234"/>
    </row>
    <row r="279" spans="3:3">
      <c r="C279" s="234"/>
    </row>
    <row r="280" spans="3:3">
      <c r="C280" s="234"/>
    </row>
    <row r="281" spans="3:3">
      <c r="C281" s="234"/>
    </row>
    <row r="282" spans="3:3">
      <c r="C282" s="234"/>
    </row>
    <row r="283" spans="3:3">
      <c r="C283" s="234"/>
    </row>
    <row r="284" spans="3:3">
      <c r="C284" s="234"/>
    </row>
    <row r="285" spans="3:3">
      <c r="C285" s="234"/>
    </row>
    <row r="286" spans="3:3">
      <c r="C286" s="234"/>
    </row>
    <row r="287" spans="3:3">
      <c r="C287" s="234"/>
    </row>
    <row r="288" spans="3:3">
      <c r="C288" s="234"/>
    </row>
    <row r="289" spans="3:3">
      <c r="C289" s="234"/>
    </row>
    <row r="290" spans="3:3">
      <c r="C290" s="234"/>
    </row>
    <row r="291" spans="3:3">
      <c r="C291" s="234"/>
    </row>
    <row r="292" spans="3:3">
      <c r="C292" s="234"/>
    </row>
    <row r="293" spans="3:3">
      <c r="C293" s="234"/>
    </row>
    <row r="294" spans="3:3">
      <c r="C294" s="234"/>
    </row>
    <row r="295" spans="3:3">
      <c r="C295" s="234"/>
    </row>
    <row r="296" spans="3:3">
      <c r="C296" s="234"/>
    </row>
    <row r="297" spans="3:3">
      <c r="C297" s="234"/>
    </row>
    <row r="298" spans="3:3">
      <c r="C298" s="234"/>
    </row>
    <row r="299" spans="3:3">
      <c r="C299" s="234"/>
    </row>
    <row r="300" spans="3:3">
      <c r="C300" s="234"/>
    </row>
    <row r="301" spans="3:3">
      <c r="C301" s="234"/>
    </row>
    <row r="302" spans="3:3">
      <c r="C302" s="234"/>
    </row>
    <row r="303" spans="3:3">
      <c r="C303" s="234"/>
    </row>
    <row r="304" spans="3:3">
      <c r="C304" s="234"/>
    </row>
    <row r="305" spans="3:3">
      <c r="C305" s="234"/>
    </row>
    <row r="306" spans="3:3">
      <c r="C306" s="234"/>
    </row>
    <row r="307" spans="3:3">
      <c r="C307" s="234"/>
    </row>
    <row r="308" spans="3:3">
      <c r="C308" s="234"/>
    </row>
    <row r="309" spans="3:3">
      <c r="C309" s="234"/>
    </row>
    <row r="310" spans="3:3">
      <c r="C310" s="234"/>
    </row>
    <row r="311" spans="3:3">
      <c r="C311" s="234"/>
    </row>
    <row r="312" spans="3:3">
      <c r="C312" s="234"/>
    </row>
    <row r="313" spans="3:3">
      <c r="C313" s="234"/>
    </row>
    <row r="314" spans="3:3">
      <c r="C314" s="234"/>
    </row>
    <row r="315" spans="3:3">
      <c r="C315" s="234"/>
    </row>
    <row r="316" spans="3:3">
      <c r="C316" s="234"/>
    </row>
    <row r="317" spans="3:3">
      <c r="C317" s="234"/>
    </row>
    <row r="318" spans="3:3">
      <c r="C318" s="234"/>
    </row>
    <row r="319" spans="3:3">
      <c r="C319" s="234"/>
    </row>
    <row r="320" spans="3:3">
      <c r="C320" s="234"/>
    </row>
    <row r="321" spans="3:3">
      <c r="C321" s="234"/>
    </row>
    <row r="322" spans="3:3">
      <c r="C322" s="234"/>
    </row>
    <row r="323" spans="3:3">
      <c r="C323" s="234"/>
    </row>
    <row r="324" spans="3:3">
      <c r="C324" s="234"/>
    </row>
    <row r="325" spans="3:3">
      <c r="C325" s="234"/>
    </row>
    <row r="326" spans="3:3">
      <c r="C326" s="234"/>
    </row>
    <row r="327" spans="3:3">
      <c r="C327" s="234"/>
    </row>
    <row r="328" spans="3:3">
      <c r="C328" s="234"/>
    </row>
    <row r="329" spans="3:3">
      <c r="C329" s="234"/>
    </row>
    <row r="330" spans="3:3">
      <c r="C330" s="234"/>
    </row>
    <row r="331" spans="3:3">
      <c r="C331" s="234"/>
    </row>
    <row r="332" spans="3:3">
      <c r="C332" s="234"/>
    </row>
    <row r="333" spans="3:3">
      <c r="C333" s="234"/>
    </row>
    <row r="334" spans="3:3">
      <c r="C334" s="234"/>
    </row>
    <row r="335" spans="3:3">
      <c r="C335" s="234"/>
    </row>
    <row r="336" spans="3:3">
      <c r="C336" s="234"/>
    </row>
    <row r="337" spans="3:3">
      <c r="C337" s="234"/>
    </row>
    <row r="338" spans="3:3">
      <c r="C338" s="234"/>
    </row>
    <row r="339" spans="3:3">
      <c r="C339" s="234"/>
    </row>
    <row r="340" spans="3:3">
      <c r="C340" s="234"/>
    </row>
    <row r="341" spans="3:3">
      <c r="C341" s="234"/>
    </row>
    <row r="342" spans="3:3">
      <c r="C342" s="234"/>
    </row>
    <row r="343" spans="3:3">
      <c r="C343" s="234"/>
    </row>
  </sheetData>
  <mergeCells count="8">
    <mergeCell ref="B44:C44"/>
    <mergeCell ref="B59:C59"/>
    <mergeCell ref="A7:C7"/>
    <mergeCell ref="A8:C8"/>
    <mergeCell ref="A9:C9"/>
    <mergeCell ref="A11:B11"/>
    <mergeCell ref="C11:C12"/>
    <mergeCell ref="B14:C14"/>
  </mergeCells>
  <printOptions horizontalCentered="1"/>
  <pageMargins left="0.78740157480314965" right="0.39370078740157483" top="0.59055118110236227" bottom="0.19685039370078741" header="0.51181102362204722" footer="0.51181102362204722"/>
  <pageSetup paperSize="9" scale="64" orientation="portrait" r:id="rId1"/>
  <headerFooter alignWithMargins="0"/>
  <rowBreaks count="1" manualBreakCount="1">
    <brk id="35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661"/>
  <sheetViews>
    <sheetView view="pageBreakPreview" topLeftCell="A19" zoomScaleSheetLayoutView="90" workbookViewId="0">
      <selection activeCell="A8" sqref="A8"/>
    </sheetView>
  </sheetViews>
  <sheetFormatPr defaultRowHeight="15.75"/>
  <cols>
    <col min="1" max="1" width="7.7109375" style="84" customWidth="1"/>
    <col min="2" max="2" width="27.7109375" style="85" customWidth="1"/>
    <col min="3" max="3" width="62" style="87" customWidth="1"/>
    <col min="4" max="256" width="9.140625" style="87"/>
    <col min="257" max="257" width="7.7109375" style="87" customWidth="1"/>
    <col min="258" max="258" width="27.7109375" style="87" customWidth="1"/>
    <col min="259" max="259" width="62" style="87" customWidth="1"/>
    <col min="260" max="512" width="9.140625" style="87"/>
    <col min="513" max="513" width="7.7109375" style="87" customWidth="1"/>
    <col min="514" max="514" width="27.7109375" style="87" customWidth="1"/>
    <col min="515" max="515" width="62" style="87" customWidth="1"/>
    <col min="516" max="768" width="9.140625" style="87"/>
    <col min="769" max="769" width="7.7109375" style="87" customWidth="1"/>
    <col min="770" max="770" width="27.7109375" style="87" customWidth="1"/>
    <col min="771" max="771" width="62" style="87" customWidth="1"/>
    <col min="772" max="1024" width="9.140625" style="87"/>
    <col min="1025" max="1025" width="7.7109375" style="87" customWidth="1"/>
    <col min="1026" max="1026" width="27.7109375" style="87" customWidth="1"/>
    <col min="1027" max="1027" width="62" style="87" customWidth="1"/>
    <col min="1028" max="1280" width="9.140625" style="87"/>
    <col min="1281" max="1281" width="7.7109375" style="87" customWidth="1"/>
    <col min="1282" max="1282" width="27.7109375" style="87" customWidth="1"/>
    <col min="1283" max="1283" width="62" style="87" customWidth="1"/>
    <col min="1284" max="1536" width="9.140625" style="87"/>
    <col min="1537" max="1537" width="7.7109375" style="87" customWidth="1"/>
    <col min="1538" max="1538" width="27.7109375" style="87" customWidth="1"/>
    <col min="1539" max="1539" width="62" style="87" customWidth="1"/>
    <col min="1540" max="1792" width="9.140625" style="87"/>
    <col min="1793" max="1793" width="7.7109375" style="87" customWidth="1"/>
    <col min="1794" max="1794" width="27.7109375" style="87" customWidth="1"/>
    <col min="1795" max="1795" width="62" style="87" customWidth="1"/>
    <col min="1796" max="2048" width="9.140625" style="87"/>
    <col min="2049" max="2049" width="7.7109375" style="87" customWidth="1"/>
    <col min="2050" max="2050" width="27.7109375" style="87" customWidth="1"/>
    <col min="2051" max="2051" width="62" style="87" customWidth="1"/>
    <col min="2052" max="2304" width="9.140625" style="87"/>
    <col min="2305" max="2305" width="7.7109375" style="87" customWidth="1"/>
    <col min="2306" max="2306" width="27.7109375" style="87" customWidth="1"/>
    <col min="2307" max="2307" width="62" style="87" customWidth="1"/>
    <col min="2308" max="2560" width="9.140625" style="87"/>
    <col min="2561" max="2561" width="7.7109375" style="87" customWidth="1"/>
    <col min="2562" max="2562" width="27.7109375" style="87" customWidth="1"/>
    <col min="2563" max="2563" width="62" style="87" customWidth="1"/>
    <col min="2564" max="2816" width="9.140625" style="87"/>
    <col min="2817" max="2817" width="7.7109375" style="87" customWidth="1"/>
    <col min="2818" max="2818" width="27.7109375" style="87" customWidth="1"/>
    <col min="2819" max="2819" width="62" style="87" customWidth="1"/>
    <col min="2820" max="3072" width="9.140625" style="87"/>
    <col min="3073" max="3073" width="7.7109375" style="87" customWidth="1"/>
    <col min="3074" max="3074" width="27.7109375" style="87" customWidth="1"/>
    <col min="3075" max="3075" width="62" style="87" customWidth="1"/>
    <col min="3076" max="3328" width="9.140625" style="87"/>
    <col min="3329" max="3329" width="7.7109375" style="87" customWidth="1"/>
    <col min="3330" max="3330" width="27.7109375" style="87" customWidth="1"/>
    <col min="3331" max="3331" width="62" style="87" customWidth="1"/>
    <col min="3332" max="3584" width="9.140625" style="87"/>
    <col min="3585" max="3585" width="7.7109375" style="87" customWidth="1"/>
    <col min="3586" max="3586" width="27.7109375" style="87" customWidth="1"/>
    <col min="3587" max="3587" width="62" style="87" customWidth="1"/>
    <col min="3588" max="3840" width="9.140625" style="87"/>
    <col min="3841" max="3841" width="7.7109375" style="87" customWidth="1"/>
    <col min="3842" max="3842" width="27.7109375" style="87" customWidth="1"/>
    <col min="3843" max="3843" width="62" style="87" customWidth="1"/>
    <col min="3844" max="4096" width="9.140625" style="87"/>
    <col min="4097" max="4097" width="7.7109375" style="87" customWidth="1"/>
    <col min="4098" max="4098" width="27.7109375" style="87" customWidth="1"/>
    <col min="4099" max="4099" width="62" style="87" customWidth="1"/>
    <col min="4100" max="4352" width="9.140625" style="87"/>
    <col min="4353" max="4353" width="7.7109375" style="87" customWidth="1"/>
    <col min="4354" max="4354" width="27.7109375" style="87" customWidth="1"/>
    <col min="4355" max="4355" width="62" style="87" customWidth="1"/>
    <col min="4356" max="4608" width="9.140625" style="87"/>
    <col min="4609" max="4609" width="7.7109375" style="87" customWidth="1"/>
    <col min="4610" max="4610" width="27.7109375" style="87" customWidth="1"/>
    <col min="4611" max="4611" width="62" style="87" customWidth="1"/>
    <col min="4612" max="4864" width="9.140625" style="87"/>
    <col min="4865" max="4865" width="7.7109375" style="87" customWidth="1"/>
    <col min="4866" max="4866" width="27.7109375" style="87" customWidth="1"/>
    <col min="4867" max="4867" width="62" style="87" customWidth="1"/>
    <col min="4868" max="5120" width="9.140625" style="87"/>
    <col min="5121" max="5121" width="7.7109375" style="87" customWidth="1"/>
    <col min="5122" max="5122" width="27.7109375" style="87" customWidth="1"/>
    <col min="5123" max="5123" width="62" style="87" customWidth="1"/>
    <col min="5124" max="5376" width="9.140625" style="87"/>
    <col min="5377" max="5377" width="7.7109375" style="87" customWidth="1"/>
    <col min="5378" max="5378" width="27.7109375" style="87" customWidth="1"/>
    <col min="5379" max="5379" width="62" style="87" customWidth="1"/>
    <col min="5380" max="5632" width="9.140625" style="87"/>
    <col min="5633" max="5633" width="7.7109375" style="87" customWidth="1"/>
    <col min="5634" max="5634" width="27.7109375" style="87" customWidth="1"/>
    <col min="5635" max="5635" width="62" style="87" customWidth="1"/>
    <col min="5636" max="5888" width="9.140625" style="87"/>
    <col min="5889" max="5889" width="7.7109375" style="87" customWidth="1"/>
    <col min="5890" max="5890" width="27.7109375" style="87" customWidth="1"/>
    <col min="5891" max="5891" width="62" style="87" customWidth="1"/>
    <col min="5892" max="6144" width="9.140625" style="87"/>
    <col min="6145" max="6145" width="7.7109375" style="87" customWidth="1"/>
    <col min="6146" max="6146" width="27.7109375" style="87" customWidth="1"/>
    <col min="6147" max="6147" width="62" style="87" customWidth="1"/>
    <col min="6148" max="6400" width="9.140625" style="87"/>
    <col min="6401" max="6401" width="7.7109375" style="87" customWidth="1"/>
    <col min="6402" max="6402" width="27.7109375" style="87" customWidth="1"/>
    <col min="6403" max="6403" width="62" style="87" customWidth="1"/>
    <col min="6404" max="6656" width="9.140625" style="87"/>
    <col min="6657" max="6657" width="7.7109375" style="87" customWidth="1"/>
    <col min="6658" max="6658" width="27.7109375" style="87" customWidth="1"/>
    <col min="6659" max="6659" width="62" style="87" customWidth="1"/>
    <col min="6660" max="6912" width="9.140625" style="87"/>
    <col min="6913" max="6913" width="7.7109375" style="87" customWidth="1"/>
    <col min="6914" max="6914" width="27.7109375" style="87" customWidth="1"/>
    <col min="6915" max="6915" width="62" style="87" customWidth="1"/>
    <col min="6916" max="7168" width="9.140625" style="87"/>
    <col min="7169" max="7169" width="7.7109375" style="87" customWidth="1"/>
    <col min="7170" max="7170" width="27.7109375" style="87" customWidth="1"/>
    <col min="7171" max="7171" width="62" style="87" customWidth="1"/>
    <col min="7172" max="7424" width="9.140625" style="87"/>
    <col min="7425" max="7425" width="7.7109375" style="87" customWidth="1"/>
    <col min="7426" max="7426" width="27.7109375" style="87" customWidth="1"/>
    <col min="7427" max="7427" width="62" style="87" customWidth="1"/>
    <col min="7428" max="7680" width="9.140625" style="87"/>
    <col min="7681" max="7681" width="7.7109375" style="87" customWidth="1"/>
    <col min="7682" max="7682" width="27.7109375" style="87" customWidth="1"/>
    <col min="7683" max="7683" width="62" style="87" customWidth="1"/>
    <col min="7684" max="7936" width="9.140625" style="87"/>
    <col min="7937" max="7937" width="7.7109375" style="87" customWidth="1"/>
    <col min="7938" max="7938" width="27.7109375" style="87" customWidth="1"/>
    <col min="7939" max="7939" width="62" style="87" customWidth="1"/>
    <col min="7940" max="8192" width="9.140625" style="87"/>
    <col min="8193" max="8193" width="7.7109375" style="87" customWidth="1"/>
    <col min="8194" max="8194" width="27.7109375" style="87" customWidth="1"/>
    <col min="8195" max="8195" width="62" style="87" customWidth="1"/>
    <col min="8196" max="8448" width="9.140625" style="87"/>
    <col min="8449" max="8449" width="7.7109375" style="87" customWidth="1"/>
    <col min="8450" max="8450" width="27.7109375" style="87" customWidth="1"/>
    <col min="8451" max="8451" width="62" style="87" customWidth="1"/>
    <col min="8452" max="8704" width="9.140625" style="87"/>
    <col min="8705" max="8705" width="7.7109375" style="87" customWidth="1"/>
    <col min="8706" max="8706" width="27.7109375" style="87" customWidth="1"/>
    <col min="8707" max="8707" width="62" style="87" customWidth="1"/>
    <col min="8708" max="8960" width="9.140625" style="87"/>
    <col min="8961" max="8961" width="7.7109375" style="87" customWidth="1"/>
    <col min="8962" max="8962" width="27.7109375" style="87" customWidth="1"/>
    <col min="8963" max="8963" width="62" style="87" customWidth="1"/>
    <col min="8964" max="9216" width="9.140625" style="87"/>
    <col min="9217" max="9217" width="7.7109375" style="87" customWidth="1"/>
    <col min="9218" max="9218" width="27.7109375" style="87" customWidth="1"/>
    <col min="9219" max="9219" width="62" style="87" customWidth="1"/>
    <col min="9220" max="9472" width="9.140625" style="87"/>
    <col min="9473" max="9473" width="7.7109375" style="87" customWidth="1"/>
    <col min="9474" max="9474" width="27.7109375" style="87" customWidth="1"/>
    <col min="9475" max="9475" width="62" style="87" customWidth="1"/>
    <col min="9476" max="9728" width="9.140625" style="87"/>
    <col min="9729" max="9729" width="7.7109375" style="87" customWidth="1"/>
    <col min="9730" max="9730" width="27.7109375" style="87" customWidth="1"/>
    <col min="9731" max="9731" width="62" style="87" customWidth="1"/>
    <col min="9732" max="9984" width="9.140625" style="87"/>
    <col min="9985" max="9985" width="7.7109375" style="87" customWidth="1"/>
    <col min="9986" max="9986" width="27.7109375" style="87" customWidth="1"/>
    <col min="9987" max="9987" width="62" style="87" customWidth="1"/>
    <col min="9988" max="10240" width="9.140625" style="87"/>
    <col min="10241" max="10241" width="7.7109375" style="87" customWidth="1"/>
    <col min="10242" max="10242" width="27.7109375" style="87" customWidth="1"/>
    <col min="10243" max="10243" width="62" style="87" customWidth="1"/>
    <col min="10244" max="10496" width="9.140625" style="87"/>
    <col min="10497" max="10497" width="7.7109375" style="87" customWidth="1"/>
    <col min="10498" max="10498" width="27.7109375" style="87" customWidth="1"/>
    <col min="10499" max="10499" width="62" style="87" customWidth="1"/>
    <col min="10500" max="10752" width="9.140625" style="87"/>
    <col min="10753" max="10753" width="7.7109375" style="87" customWidth="1"/>
    <col min="10754" max="10754" width="27.7109375" style="87" customWidth="1"/>
    <col min="10755" max="10755" width="62" style="87" customWidth="1"/>
    <col min="10756" max="11008" width="9.140625" style="87"/>
    <col min="11009" max="11009" width="7.7109375" style="87" customWidth="1"/>
    <col min="11010" max="11010" width="27.7109375" style="87" customWidth="1"/>
    <col min="11011" max="11011" width="62" style="87" customWidth="1"/>
    <col min="11012" max="11264" width="9.140625" style="87"/>
    <col min="11265" max="11265" width="7.7109375" style="87" customWidth="1"/>
    <col min="11266" max="11266" width="27.7109375" style="87" customWidth="1"/>
    <col min="11267" max="11267" width="62" style="87" customWidth="1"/>
    <col min="11268" max="11520" width="9.140625" style="87"/>
    <col min="11521" max="11521" width="7.7109375" style="87" customWidth="1"/>
    <col min="11522" max="11522" width="27.7109375" style="87" customWidth="1"/>
    <col min="11523" max="11523" width="62" style="87" customWidth="1"/>
    <col min="11524" max="11776" width="9.140625" style="87"/>
    <col min="11777" max="11777" width="7.7109375" style="87" customWidth="1"/>
    <col min="11778" max="11778" width="27.7109375" style="87" customWidth="1"/>
    <col min="11779" max="11779" width="62" style="87" customWidth="1"/>
    <col min="11780" max="12032" width="9.140625" style="87"/>
    <col min="12033" max="12033" width="7.7109375" style="87" customWidth="1"/>
    <col min="12034" max="12034" width="27.7109375" style="87" customWidth="1"/>
    <col min="12035" max="12035" width="62" style="87" customWidth="1"/>
    <col min="12036" max="12288" width="9.140625" style="87"/>
    <col min="12289" max="12289" width="7.7109375" style="87" customWidth="1"/>
    <col min="12290" max="12290" width="27.7109375" style="87" customWidth="1"/>
    <col min="12291" max="12291" width="62" style="87" customWidth="1"/>
    <col min="12292" max="12544" width="9.140625" style="87"/>
    <col min="12545" max="12545" width="7.7109375" style="87" customWidth="1"/>
    <col min="12546" max="12546" width="27.7109375" style="87" customWidth="1"/>
    <col min="12547" max="12547" width="62" style="87" customWidth="1"/>
    <col min="12548" max="12800" width="9.140625" style="87"/>
    <col min="12801" max="12801" width="7.7109375" style="87" customWidth="1"/>
    <col min="12802" max="12802" width="27.7109375" style="87" customWidth="1"/>
    <col min="12803" max="12803" width="62" style="87" customWidth="1"/>
    <col min="12804" max="13056" width="9.140625" style="87"/>
    <col min="13057" max="13057" width="7.7109375" style="87" customWidth="1"/>
    <col min="13058" max="13058" width="27.7109375" style="87" customWidth="1"/>
    <col min="13059" max="13059" width="62" style="87" customWidth="1"/>
    <col min="13060" max="13312" width="9.140625" style="87"/>
    <col min="13313" max="13313" width="7.7109375" style="87" customWidth="1"/>
    <col min="13314" max="13314" width="27.7109375" style="87" customWidth="1"/>
    <col min="13315" max="13315" width="62" style="87" customWidth="1"/>
    <col min="13316" max="13568" width="9.140625" style="87"/>
    <col min="13569" max="13569" width="7.7109375" style="87" customWidth="1"/>
    <col min="13570" max="13570" width="27.7109375" style="87" customWidth="1"/>
    <col min="13571" max="13571" width="62" style="87" customWidth="1"/>
    <col min="13572" max="13824" width="9.140625" style="87"/>
    <col min="13825" max="13825" width="7.7109375" style="87" customWidth="1"/>
    <col min="13826" max="13826" width="27.7109375" style="87" customWidth="1"/>
    <col min="13827" max="13827" width="62" style="87" customWidth="1"/>
    <col min="13828" max="14080" width="9.140625" style="87"/>
    <col min="14081" max="14081" width="7.7109375" style="87" customWidth="1"/>
    <col min="14082" max="14082" width="27.7109375" style="87" customWidth="1"/>
    <col min="14083" max="14083" width="62" style="87" customWidth="1"/>
    <col min="14084" max="14336" width="9.140625" style="87"/>
    <col min="14337" max="14337" width="7.7109375" style="87" customWidth="1"/>
    <col min="14338" max="14338" width="27.7109375" style="87" customWidth="1"/>
    <col min="14339" max="14339" width="62" style="87" customWidth="1"/>
    <col min="14340" max="14592" width="9.140625" style="87"/>
    <col min="14593" max="14593" width="7.7109375" style="87" customWidth="1"/>
    <col min="14594" max="14594" width="27.7109375" style="87" customWidth="1"/>
    <col min="14595" max="14595" width="62" style="87" customWidth="1"/>
    <col min="14596" max="14848" width="9.140625" style="87"/>
    <col min="14849" max="14849" width="7.7109375" style="87" customWidth="1"/>
    <col min="14850" max="14850" width="27.7109375" style="87" customWidth="1"/>
    <col min="14851" max="14851" width="62" style="87" customWidth="1"/>
    <col min="14852" max="15104" width="9.140625" style="87"/>
    <col min="15105" max="15105" width="7.7109375" style="87" customWidth="1"/>
    <col min="15106" max="15106" width="27.7109375" style="87" customWidth="1"/>
    <col min="15107" max="15107" width="62" style="87" customWidth="1"/>
    <col min="15108" max="15360" width="9.140625" style="87"/>
    <col min="15361" max="15361" width="7.7109375" style="87" customWidth="1"/>
    <col min="15362" max="15362" width="27.7109375" style="87" customWidth="1"/>
    <col min="15363" max="15363" width="62" style="87" customWidth="1"/>
    <col min="15364" max="15616" width="9.140625" style="87"/>
    <col min="15617" max="15617" width="7.7109375" style="87" customWidth="1"/>
    <col min="15618" max="15618" width="27.7109375" style="87" customWidth="1"/>
    <col min="15619" max="15619" width="62" style="87" customWidth="1"/>
    <col min="15620" max="15872" width="9.140625" style="87"/>
    <col min="15873" max="15873" width="7.7109375" style="87" customWidth="1"/>
    <col min="15874" max="15874" width="27.7109375" style="87" customWidth="1"/>
    <col min="15875" max="15875" width="62" style="87" customWidth="1"/>
    <col min="15876" max="16128" width="9.140625" style="87"/>
    <col min="16129" max="16129" width="7.7109375" style="87" customWidth="1"/>
    <col min="16130" max="16130" width="27.7109375" style="87" customWidth="1"/>
    <col min="16131" max="16131" width="62" style="87" customWidth="1"/>
    <col min="16132" max="16384" width="9.140625" style="87"/>
  </cols>
  <sheetData>
    <row r="1" spans="1:3">
      <c r="C1" s="86" t="s">
        <v>301</v>
      </c>
    </row>
    <row r="2" spans="1:3">
      <c r="C2" s="2" t="s">
        <v>145</v>
      </c>
    </row>
    <row r="3" spans="1:3">
      <c r="C3" s="385" t="s">
        <v>189</v>
      </c>
    </row>
    <row r="4" spans="1:3">
      <c r="C4" s="385" t="s">
        <v>302</v>
      </c>
    </row>
    <row r="5" spans="1:3">
      <c r="C5" s="518" t="s">
        <v>830</v>
      </c>
    </row>
    <row r="6" spans="1:3">
      <c r="C6" s="52"/>
    </row>
    <row r="7" spans="1:3" s="88" customFormat="1" ht="53.25" customHeight="1">
      <c r="A7" s="701" t="s">
        <v>840</v>
      </c>
      <c r="B7" s="701"/>
      <c r="C7" s="701"/>
    </row>
    <row r="8" spans="1:3" ht="20.25" customHeight="1">
      <c r="A8" s="89"/>
      <c r="B8" s="90"/>
      <c r="C8" s="89"/>
    </row>
    <row r="9" spans="1:3" s="92" customFormat="1" ht="35.25" customHeight="1">
      <c r="A9" s="91" t="s">
        <v>303</v>
      </c>
      <c r="B9" s="91" t="s">
        <v>304</v>
      </c>
      <c r="C9" s="91" t="s">
        <v>0</v>
      </c>
    </row>
    <row r="10" spans="1:3" s="95" customFormat="1" ht="35.25" customHeight="1">
      <c r="A10" s="93" t="s">
        <v>117</v>
      </c>
      <c r="B10" s="93"/>
      <c r="C10" s="94" t="s">
        <v>116</v>
      </c>
    </row>
    <row r="11" spans="1:3" s="95" customFormat="1" ht="31.5">
      <c r="A11" s="96">
        <v>998</v>
      </c>
      <c r="B11" s="97" t="s">
        <v>136</v>
      </c>
      <c r="C11" s="11" t="s">
        <v>137</v>
      </c>
    </row>
    <row r="12" spans="1:3" s="95" customFormat="1" ht="31.5">
      <c r="A12" s="96">
        <v>998</v>
      </c>
      <c r="B12" s="97" t="s">
        <v>191</v>
      </c>
      <c r="C12" s="11" t="s">
        <v>192</v>
      </c>
    </row>
    <row r="13" spans="1:3" s="95" customFormat="1" ht="48" customHeight="1">
      <c r="A13" s="96">
        <v>998</v>
      </c>
      <c r="B13" s="97" t="s">
        <v>193</v>
      </c>
      <c r="C13" s="11" t="s">
        <v>194</v>
      </c>
    </row>
    <row r="14" spans="1:3" s="95" customFormat="1" ht="50.25" customHeight="1">
      <c r="A14" s="96">
        <v>998</v>
      </c>
      <c r="B14" s="97" t="s">
        <v>196</v>
      </c>
      <c r="C14" s="11" t="s">
        <v>140</v>
      </c>
    </row>
    <row r="15" spans="1:3" s="95" customFormat="1" ht="39" customHeight="1">
      <c r="A15" s="96">
        <v>998</v>
      </c>
      <c r="B15" s="97" t="s">
        <v>181</v>
      </c>
      <c r="C15" s="11" t="s">
        <v>305</v>
      </c>
    </row>
    <row r="16" spans="1:3" s="95" customFormat="1" ht="33.75" customHeight="1">
      <c r="A16" s="96">
        <v>998</v>
      </c>
      <c r="B16" s="98" t="s">
        <v>198</v>
      </c>
      <c r="C16" s="99" t="s">
        <v>199</v>
      </c>
    </row>
    <row r="17" spans="1:14" s="88" customFormat="1">
      <c r="A17" s="100"/>
      <c r="B17" s="101"/>
      <c r="C17" s="102"/>
    </row>
    <row r="18" spans="1:14" s="1" customFormat="1">
      <c r="A18" s="48" t="s">
        <v>204</v>
      </c>
      <c r="B18" s="4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" customFormat="1">
      <c r="A19" s="48" t="s">
        <v>205</v>
      </c>
      <c r="B19" s="4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88" customFormat="1">
      <c r="A20" s="100"/>
      <c r="B20" s="101"/>
      <c r="C20" s="102"/>
    </row>
    <row r="21" spans="1:14" s="88" customFormat="1">
      <c r="A21" s="100"/>
      <c r="B21" s="101"/>
      <c r="C21" s="102"/>
    </row>
    <row r="22" spans="1:14" s="88" customFormat="1">
      <c r="A22" s="100"/>
      <c r="B22" s="101"/>
      <c r="C22" s="102"/>
    </row>
    <row r="23" spans="1:14" s="106" customFormat="1">
      <c r="A23" s="103"/>
      <c r="B23" s="104"/>
      <c r="C23" s="105"/>
    </row>
    <row r="24" spans="1:14" s="88" customFormat="1">
      <c r="A24" s="100"/>
      <c r="B24" s="101"/>
      <c r="C24" s="102"/>
    </row>
    <row r="25" spans="1:14" s="88" customFormat="1">
      <c r="A25" s="100"/>
      <c r="B25" s="101"/>
      <c r="C25" s="102"/>
    </row>
    <row r="26" spans="1:14" s="106" customFormat="1">
      <c r="A26" s="103"/>
      <c r="B26" s="104"/>
      <c r="C26" s="105"/>
    </row>
    <row r="27" spans="1:14" s="88" customFormat="1">
      <c r="A27" s="100"/>
      <c r="B27" s="101"/>
      <c r="C27" s="102"/>
    </row>
    <row r="28" spans="1:14" s="88" customFormat="1">
      <c r="A28" s="100"/>
      <c r="B28" s="101"/>
      <c r="C28" s="102"/>
    </row>
    <row r="29" spans="1:14" s="106" customFormat="1">
      <c r="A29" s="103"/>
      <c r="B29" s="104"/>
      <c r="C29" s="105"/>
    </row>
    <row r="30" spans="1:14" s="88" customFormat="1">
      <c r="A30" s="100"/>
      <c r="B30" s="101"/>
      <c r="C30" s="102"/>
    </row>
    <row r="31" spans="1:14" s="88" customFormat="1">
      <c r="A31" s="100"/>
      <c r="B31" s="101"/>
      <c r="C31" s="102"/>
    </row>
    <row r="32" spans="1:14" s="106" customFormat="1">
      <c r="A32" s="103"/>
      <c r="B32" s="104"/>
      <c r="C32" s="105"/>
    </row>
    <row r="33" spans="1:3" s="106" customFormat="1">
      <c r="A33" s="100"/>
      <c r="B33" s="101"/>
      <c r="C33" s="102"/>
    </row>
    <row r="34" spans="1:3" s="106" customFormat="1">
      <c r="A34" s="100"/>
      <c r="B34" s="101"/>
      <c r="C34" s="102"/>
    </row>
    <row r="35" spans="1:3" s="106" customFormat="1">
      <c r="A35" s="100"/>
      <c r="B35" s="101"/>
      <c r="C35" s="102"/>
    </row>
    <row r="36" spans="1:3" s="106" customFormat="1">
      <c r="A36" s="103"/>
      <c r="B36" s="104"/>
      <c r="C36" s="105"/>
    </row>
    <row r="37" spans="1:3" s="88" customFormat="1">
      <c r="A37" s="100"/>
      <c r="B37" s="101"/>
      <c r="C37" s="102"/>
    </row>
    <row r="38" spans="1:3" s="106" customFormat="1">
      <c r="A38" s="103"/>
      <c r="B38" s="104"/>
      <c r="C38" s="105"/>
    </row>
    <row r="39" spans="1:3" s="88" customFormat="1">
      <c r="A39" s="100"/>
      <c r="B39" s="101"/>
      <c r="C39" s="102"/>
    </row>
    <row r="40" spans="1:3" s="88" customFormat="1">
      <c r="A40" s="100"/>
      <c r="B40" s="101"/>
      <c r="C40" s="102"/>
    </row>
    <row r="41" spans="1:3" s="106" customFormat="1">
      <c r="A41" s="103"/>
      <c r="B41" s="104"/>
      <c r="C41" s="105"/>
    </row>
    <row r="42" spans="1:3" s="88" customFormat="1">
      <c r="A42" s="100"/>
      <c r="B42" s="101"/>
      <c r="C42" s="102"/>
    </row>
    <row r="43" spans="1:3" s="106" customFormat="1">
      <c r="A43" s="103"/>
      <c r="B43" s="104"/>
      <c r="C43" s="105"/>
    </row>
    <row r="44" spans="1:3" s="88" customFormat="1">
      <c r="A44" s="100"/>
      <c r="B44" s="101"/>
      <c r="C44" s="102"/>
    </row>
    <row r="45" spans="1:3" s="106" customFormat="1">
      <c r="A45" s="103"/>
      <c r="B45" s="104"/>
      <c r="C45" s="105"/>
    </row>
    <row r="46" spans="1:3" s="88" customFormat="1">
      <c r="A46" s="100"/>
      <c r="B46" s="101"/>
      <c r="C46" s="102"/>
    </row>
    <row r="47" spans="1:3" s="88" customFormat="1">
      <c r="A47" s="100"/>
      <c r="B47" s="101"/>
      <c r="C47" s="102"/>
    </row>
    <row r="48" spans="1:3" s="88" customFormat="1">
      <c r="A48" s="100"/>
      <c r="B48" s="101"/>
      <c r="C48" s="102"/>
    </row>
    <row r="49" spans="1:3" s="88" customFormat="1">
      <c r="A49" s="100"/>
      <c r="B49" s="101"/>
      <c r="C49" s="102"/>
    </row>
    <row r="50" spans="1:3" s="88" customFormat="1">
      <c r="A50" s="100"/>
      <c r="B50" s="101"/>
      <c r="C50" s="102"/>
    </row>
    <row r="51" spans="1:3" s="88" customFormat="1">
      <c r="A51" s="100"/>
      <c r="B51" s="101"/>
      <c r="C51" s="102"/>
    </row>
    <row r="52" spans="1:3" s="88" customFormat="1">
      <c r="A52" s="100"/>
      <c r="B52" s="101"/>
      <c r="C52" s="102"/>
    </row>
    <row r="53" spans="1:3" s="88" customFormat="1">
      <c r="A53" s="100"/>
      <c r="B53" s="101"/>
      <c r="C53" s="102"/>
    </row>
    <row r="54" spans="1:3" s="106" customFormat="1">
      <c r="A54" s="103"/>
      <c r="B54" s="104"/>
      <c r="C54" s="105"/>
    </row>
    <row r="55" spans="1:3" s="106" customFormat="1">
      <c r="A55" s="103"/>
      <c r="B55" s="104"/>
      <c r="C55" s="105"/>
    </row>
    <row r="56" spans="1:3" s="88" customFormat="1">
      <c r="A56" s="100"/>
      <c r="B56" s="101"/>
      <c r="C56" s="102"/>
    </row>
    <row r="57" spans="1:3" s="88" customFormat="1">
      <c r="A57" s="100"/>
      <c r="B57" s="101"/>
      <c r="C57" s="102"/>
    </row>
    <row r="58" spans="1:3" s="88" customFormat="1">
      <c r="A58" s="100"/>
      <c r="B58" s="101"/>
      <c r="C58" s="102"/>
    </row>
    <row r="59" spans="1:3" s="88" customFormat="1">
      <c r="A59" s="100"/>
      <c r="B59" s="101"/>
      <c r="C59" s="102"/>
    </row>
    <row r="60" spans="1:3" s="88" customFormat="1">
      <c r="A60" s="100"/>
      <c r="B60" s="101"/>
      <c r="C60" s="102"/>
    </row>
    <row r="61" spans="1:3" s="88" customFormat="1">
      <c r="A61" s="100"/>
      <c r="B61" s="101"/>
      <c r="C61" s="102"/>
    </row>
    <row r="62" spans="1:3" s="88" customFormat="1">
      <c r="A62" s="100"/>
      <c r="B62" s="101"/>
      <c r="C62" s="102"/>
    </row>
    <row r="63" spans="1:3" s="88" customFormat="1">
      <c r="A63" s="100"/>
      <c r="B63" s="101"/>
      <c r="C63" s="102"/>
    </row>
    <row r="64" spans="1:3" s="88" customFormat="1">
      <c r="A64" s="100"/>
      <c r="B64" s="101"/>
      <c r="C64" s="102"/>
    </row>
    <row r="65" spans="1:3" s="106" customFormat="1">
      <c r="A65" s="103"/>
      <c r="B65" s="104"/>
      <c r="C65" s="105"/>
    </row>
    <row r="66" spans="1:3" s="88" customFormat="1">
      <c r="A66" s="100"/>
      <c r="B66" s="101"/>
      <c r="C66" s="102"/>
    </row>
    <row r="67" spans="1:3" s="106" customFormat="1">
      <c r="A67" s="103"/>
      <c r="B67" s="104"/>
      <c r="C67" s="105"/>
    </row>
    <row r="68" spans="1:3" s="88" customFormat="1">
      <c r="A68" s="100"/>
      <c r="B68" s="101"/>
      <c r="C68" s="102"/>
    </row>
    <row r="69" spans="1:3" s="88" customFormat="1">
      <c r="A69" s="100"/>
      <c r="B69" s="101"/>
      <c r="C69" s="102"/>
    </row>
    <row r="70" spans="1:3" s="88" customFormat="1">
      <c r="A70" s="100"/>
      <c r="B70" s="101"/>
      <c r="C70" s="102"/>
    </row>
    <row r="71" spans="1:3" s="88" customFormat="1">
      <c r="A71" s="100"/>
      <c r="B71" s="101"/>
      <c r="C71" s="102"/>
    </row>
    <row r="72" spans="1:3" s="88" customFormat="1">
      <c r="A72" s="100"/>
      <c r="B72" s="101"/>
      <c r="C72" s="102"/>
    </row>
    <row r="73" spans="1:3" s="88" customFormat="1">
      <c r="A73" s="100"/>
      <c r="B73" s="101"/>
      <c r="C73" s="102"/>
    </row>
    <row r="74" spans="1:3" s="106" customFormat="1">
      <c r="A74" s="103"/>
      <c r="B74" s="104"/>
      <c r="C74" s="105"/>
    </row>
    <row r="75" spans="1:3" s="88" customFormat="1">
      <c r="A75" s="100"/>
      <c r="B75" s="101"/>
      <c r="C75" s="102"/>
    </row>
    <row r="76" spans="1:3" s="88" customFormat="1">
      <c r="A76" s="100"/>
      <c r="B76" s="101"/>
      <c r="C76" s="102"/>
    </row>
    <row r="77" spans="1:3" s="88" customFormat="1">
      <c r="A77" s="100"/>
      <c r="B77" s="101"/>
      <c r="C77" s="102"/>
    </row>
    <row r="78" spans="1:3" s="88" customFormat="1">
      <c r="A78" s="100"/>
      <c r="B78" s="101"/>
      <c r="C78" s="102"/>
    </row>
    <row r="79" spans="1:3" s="88" customFormat="1">
      <c r="A79" s="100"/>
      <c r="B79" s="101"/>
      <c r="C79" s="102"/>
    </row>
    <row r="80" spans="1:3" s="88" customFormat="1">
      <c r="A80" s="100"/>
      <c r="B80" s="101"/>
      <c r="C80" s="102"/>
    </row>
    <row r="81" spans="1:3" s="106" customFormat="1">
      <c r="A81" s="103"/>
      <c r="B81" s="104"/>
      <c r="C81" s="105"/>
    </row>
    <row r="82" spans="1:3" s="88" customFormat="1">
      <c r="A82" s="103"/>
      <c r="B82" s="104"/>
      <c r="C82" s="105"/>
    </row>
    <row r="83" spans="1:3" s="88" customFormat="1">
      <c r="A83" s="100"/>
      <c r="B83" s="101"/>
      <c r="C83" s="102"/>
    </row>
    <row r="84" spans="1:3" s="88" customFormat="1">
      <c r="A84" s="100"/>
      <c r="B84" s="101"/>
      <c r="C84" s="102"/>
    </row>
    <row r="85" spans="1:3" s="88" customFormat="1">
      <c r="A85" s="100"/>
      <c r="B85" s="101"/>
      <c r="C85" s="102"/>
    </row>
    <row r="86" spans="1:3" s="88" customFormat="1">
      <c r="A86" s="100"/>
      <c r="B86" s="101"/>
      <c r="C86" s="102"/>
    </row>
    <row r="87" spans="1:3" s="88" customFormat="1">
      <c r="A87" s="100"/>
      <c r="B87" s="101"/>
      <c r="C87" s="102"/>
    </row>
    <row r="88" spans="1:3" s="88" customFormat="1">
      <c r="A88" s="100"/>
      <c r="B88" s="101"/>
      <c r="C88" s="102"/>
    </row>
    <row r="89" spans="1:3" s="88" customFormat="1">
      <c r="A89" s="100"/>
      <c r="B89" s="101"/>
      <c r="C89" s="102"/>
    </row>
    <row r="90" spans="1:3" s="88" customFormat="1">
      <c r="A90" s="100"/>
      <c r="B90" s="101"/>
      <c r="C90" s="102"/>
    </row>
    <row r="91" spans="1:3" s="88" customFormat="1">
      <c r="A91" s="100"/>
      <c r="B91" s="101"/>
      <c r="C91" s="102"/>
    </row>
    <row r="92" spans="1:3" s="88" customFormat="1">
      <c r="A92" s="100"/>
      <c r="B92" s="101"/>
      <c r="C92" s="102"/>
    </row>
    <row r="93" spans="1:3" s="88" customFormat="1">
      <c r="A93" s="100"/>
      <c r="B93" s="101"/>
      <c r="C93" s="102"/>
    </row>
    <row r="94" spans="1:3" s="88" customFormat="1">
      <c r="A94" s="100"/>
      <c r="B94" s="101"/>
      <c r="C94" s="102"/>
    </row>
    <row r="95" spans="1:3" s="88" customFormat="1">
      <c r="A95" s="100"/>
      <c r="B95" s="101"/>
      <c r="C95" s="102"/>
    </row>
    <row r="96" spans="1:3" s="88" customFormat="1">
      <c r="A96" s="100"/>
      <c r="B96" s="101"/>
      <c r="C96" s="102"/>
    </row>
    <row r="97" spans="1:3" s="88" customFormat="1">
      <c r="A97" s="100"/>
      <c r="B97" s="101"/>
      <c r="C97" s="102"/>
    </row>
    <row r="98" spans="1:3" s="88" customFormat="1">
      <c r="A98" s="100"/>
      <c r="B98" s="101"/>
      <c r="C98" s="102"/>
    </row>
    <row r="99" spans="1:3" s="88" customFormat="1">
      <c r="A99" s="100"/>
      <c r="B99" s="101"/>
      <c r="C99" s="102"/>
    </row>
    <row r="100" spans="1:3" s="106" customFormat="1">
      <c r="A100" s="100"/>
      <c r="B100" s="101"/>
      <c r="C100" s="102"/>
    </row>
    <row r="101" spans="1:3" s="106" customFormat="1">
      <c r="A101" s="100"/>
      <c r="B101" s="101"/>
      <c r="C101" s="102"/>
    </row>
    <row r="102" spans="1:3" s="106" customFormat="1">
      <c r="A102" s="100"/>
      <c r="B102" s="101"/>
      <c r="C102" s="102"/>
    </row>
    <row r="103" spans="1:3" s="106" customFormat="1">
      <c r="A103" s="100"/>
      <c r="B103" s="101"/>
      <c r="C103" s="102"/>
    </row>
    <row r="104" spans="1:3" s="106" customFormat="1">
      <c r="A104" s="100"/>
      <c r="B104" s="101"/>
      <c r="C104" s="102"/>
    </row>
    <row r="105" spans="1:3" s="106" customFormat="1">
      <c r="A105" s="100"/>
      <c r="B105" s="101"/>
      <c r="C105" s="102"/>
    </row>
    <row r="106" spans="1:3" s="106" customFormat="1">
      <c r="A106" s="100"/>
      <c r="B106" s="101"/>
      <c r="C106" s="102"/>
    </row>
    <row r="107" spans="1:3" s="106" customFormat="1">
      <c r="A107" s="100"/>
      <c r="B107" s="101"/>
      <c r="C107" s="102"/>
    </row>
    <row r="108" spans="1:3" s="106" customFormat="1">
      <c r="A108" s="100"/>
      <c r="B108" s="101"/>
      <c r="C108" s="102"/>
    </row>
    <row r="109" spans="1:3" s="106" customFormat="1">
      <c r="A109" s="100"/>
      <c r="B109" s="101"/>
      <c r="C109" s="102"/>
    </row>
    <row r="110" spans="1:3" s="106" customFormat="1">
      <c r="A110" s="100"/>
      <c r="B110" s="101"/>
      <c r="C110" s="102"/>
    </row>
    <row r="111" spans="1:3" s="106" customFormat="1">
      <c r="A111" s="100"/>
      <c r="B111" s="101"/>
      <c r="C111" s="102"/>
    </row>
    <row r="112" spans="1:3" s="106" customFormat="1">
      <c r="A112" s="100"/>
      <c r="B112" s="101"/>
      <c r="C112" s="102"/>
    </row>
    <row r="113" spans="1:3" s="106" customFormat="1">
      <c r="A113" s="100"/>
      <c r="B113" s="101"/>
      <c r="C113" s="102"/>
    </row>
    <row r="114" spans="1:3" s="106" customFormat="1">
      <c r="A114" s="100"/>
      <c r="B114" s="101"/>
      <c r="C114" s="102"/>
    </row>
    <row r="115" spans="1:3" s="106" customFormat="1">
      <c r="A115" s="100"/>
      <c r="B115" s="101"/>
      <c r="C115" s="102"/>
    </row>
    <row r="116" spans="1:3" s="106" customFormat="1">
      <c r="A116" s="100"/>
      <c r="B116" s="101"/>
      <c r="C116" s="102"/>
    </row>
    <row r="117" spans="1:3" s="88" customFormat="1">
      <c r="A117" s="100"/>
      <c r="B117" s="101"/>
      <c r="C117" s="102"/>
    </row>
    <row r="118" spans="1:3" s="88" customFormat="1">
      <c r="A118" s="100"/>
      <c r="B118" s="101"/>
      <c r="C118" s="102"/>
    </row>
    <row r="119" spans="1:3" s="88" customFormat="1">
      <c r="A119" s="100"/>
      <c r="B119" s="101"/>
      <c r="C119" s="102"/>
    </row>
    <row r="120" spans="1:3" s="88" customFormat="1">
      <c r="A120" s="100"/>
      <c r="B120" s="101"/>
      <c r="C120" s="102"/>
    </row>
    <row r="121" spans="1:3" s="88" customFormat="1">
      <c r="A121" s="100"/>
      <c r="B121" s="101"/>
      <c r="C121" s="102"/>
    </row>
    <row r="122" spans="1:3" s="88" customFormat="1">
      <c r="A122" s="100"/>
      <c r="B122" s="101"/>
      <c r="C122" s="102"/>
    </row>
    <row r="123" spans="1:3" s="88" customFormat="1">
      <c r="A123" s="100"/>
      <c r="B123" s="101"/>
      <c r="C123" s="102"/>
    </row>
    <row r="124" spans="1:3" s="88" customFormat="1">
      <c r="A124" s="100"/>
      <c r="B124" s="101"/>
      <c r="C124" s="102"/>
    </row>
    <row r="125" spans="1:3" s="88" customFormat="1">
      <c r="A125" s="100"/>
      <c r="B125" s="101"/>
      <c r="C125" s="102"/>
    </row>
    <row r="126" spans="1:3" s="88" customFormat="1">
      <c r="A126" s="100"/>
      <c r="B126" s="101"/>
      <c r="C126" s="102"/>
    </row>
    <row r="127" spans="1:3" s="88" customFormat="1">
      <c r="A127" s="100"/>
      <c r="B127" s="101"/>
      <c r="C127" s="102"/>
    </row>
    <row r="128" spans="1:3" s="88" customFormat="1">
      <c r="A128" s="100"/>
      <c r="B128" s="101"/>
      <c r="C128" s="102"/>
    </row>
    <row r="129" spans="1:3" s="88" customFormat="1">
      <c r="A129" s="100"/>
      <c r="B129" s="101"/>
      <c r="C129" s="102"/>
    </row>
    <row r="130" spans="1:3" s="106" customFormat="1">
      <c r="A130" s="100"/>
      <c r="B130" s="101"/>
      <c r="C130" s="102"/>
    </row>
    <row r="131" spans="1:3" s="106" customFormat="1">
      <c r="A131" s="100"/>
      <c r="B131" s="101"/>
      <c r="C131" s="102"/>
    </row>
    <row r="132" spans="1:3" s="88" customFormat="1">
      <c r="A132" s="100"/>
      <c r="B132" s="101"/>
      <c r="C132" s="102"/>
    </row>
    <row r="133" spans="1:3" s="88" customFormat="1">
      <c r="A133" s="100"/>
      <c r="B133" s="101"/>
      <c r="C133" s="102"/>
    </row>
    <row r="134" spans="1:3" s="88" customFormat="1">
      <c r="A134" s="100"/>
      <c r="B134" s="101"/>
      <c r="C134" s="102"/>
    </row>
    <row r="135" spans="1:3" s="88" customFormat="1">
      <c r="A135" s="100"/>
      <c r="B135" s="101"/>
      <c r="C135" s="102"/>
    </row>
    <row r="136" spans="1:3" s="88" customFormat="1">
      <c r="A136" s="100"/>
      <c r="B136" s="101"/>
      <c r="C136" s="102"/>
    </row>
    <row r="137" spans="1:3" s="88" customFormat="1">
      <c r="A137" s="100"/>
      <c r="B137" s="101"/>
      <c r="C137" s="102"/>
    </row>
    <row r="138" spans="1:3" s="88" customFormat="1">
      <c r="A138" s="100"/>
      <c r="B138" s="101"/>
      <c r="C138" s="102"/>
    </row>
    <row r="139" spans="1:3" s="88" customFormat="1">
      <c r="A139" s="100"/>
      <c r="B139" s="101"/>
      <c r="C139" s="102"/>
    </row>
    <row r="140" spans="1:3" s="88" customFormat="1">
      <c r="A140" s="100"/>
      <c r="B140" s="101"/>
      <c r="C140" s="102"/>
    </row>
    <row r="141" spans="1:3" s="88" customFormat="1">
      <c r="A141" s="100"/>
      <c r="B141" s="101"/>
      <c r="C141" s="102"/>
    </row>
    <row r="142" spans="1:3" s="88" customFormat="1">
      <c r="A142" s="100"/>
      <c r="B142" s="101"/>
      <c r="C142" s="102"/>
    </row>
    <row r="143" spans="1:3" s="88" customFormat="1">
      <c r="A143" s="100"/>
      <c r="B143" s="101"/>
      <c r="C143" s="102"/>
    </row>
    <row r="144" spans="1:3" s="88" customFormat="1">
      <c r="A144" s="100"/>
      <c r="B144" s="101"/>
      <c r="C144" s="102"/>
    </row>
    <row r="145" spans="1:3" s="88" customFormat="1">
      <c r="A145" s="100"/>
      <c r="B145" s="101"/>
      <c r="C145" s="102"/>
    </row>
    <row r="146" spans="1:3" s="106" customFormat="1">
      <c r="A146" s="103"/>
      <c r="B146" s="104"/>
      <c r="C146" s="105"/>
    </row>
    <row r="147" spans="1:3" s="88" customFormat="1">
      <c r="A147" s="100"/>
      <c r="B147" s="101"/>
      <c r="C147" s="102"/>
    </row>
    <row r="148" spans="1:3" s="88" customFormat="1">
      <c r="A148" s="100"/>
      <c r="B148" s="101"/>
      <c r="C148" s="102"/>
    </row>
    <row r="149" spans="1:3" s="88" customFormat="1">
      <c r="A149" s="100"/>
      <c r="B149" s="101"/>
      <c r="C149" s="102"/>
    </row>
    <row r="150" spans="1:3" s="88" customFormat="1">
      <c r="A150" s="100"/>
      <c r="B150" s="101"/>
      <c r="C150" s="102"/>
    </row>
    <row r="151" spans="1:3" s="88" customFormat="1">
      <c r="A151" s="100"/>
      <c r="B151" s="101"/>
      <c r="C151" s="102"/>
    </row>
    <row r="152" spans="1:3" s="88" customFormat="1">
      <c r="A152" s="100"/>
      <c r="B152" s="101"/>
      <c r="C152" s="102"/>
    </row>
    <row r="153" spans="1:3" s="88" customFormat="1">
      <c r="A153" s="100"/>
      <c r="B153" s="101"/>
      <c r="C153" s="102"/>
    </row>
    <row r="154" spans="1:3" s="88" customFormat="1">
      <c r="A154" s="100"/>
      <c r="B154" s="101"/>
      <c r="C154" s="102"/>
    </row>
    <row r="155" spans="1:3" s="88" customFormat="1">
      <c r="A155" s="100"/>
      <c r="B155" s="101"/>
      <c r="C155" s="102"/>
    </row>
    <row r="156" spans="1:3" s="88" customFormat="1">
      <c r="A156" s="100"/>
      <c r="B156" s="101"/>
      <c r="C156" s="102"/>
    </row>
    <row r="157" spans="1:3" s="88" customFormat="1">
      <c r="A157" s="100"/>
      <c r="B157" s="101"/>
      <c r="C157" s="102"/>
    </row>
    <row r="158" spans="1:3" s="88" customFormat="1">
      <c r="A158" s="100"/>
      <c r="B158" s="101"/>
      <c r="C158" s="102"/>
    </row>
    <row r="159" spans="1:3" s="88" customFormat="1">
      <c r="A159" s="103"/>
      <c r="B159" s="104"/>
      <c r="C159" s="105"/>
    </row>
    <row r="160" spans="1:3" s="88" customFormat="1">
      <c r="A160" s="103"/>
      <c r="B160" s="104"/>
      <c r="C160" s="105"/>
    </row>
    <row r="161" spans="1:3" s="88" customFormat="1">
      <c r="A161" s="103"/>
      <c r="B161" s="104"/>
      <c r="C161" s="105"/>
    </row>
    <row r="162" spans="1:3" s="88" customFormat="1">
      <c r="A162" s="103"/>
      <c r="B162" s="104"/>
      <c r="C162" s="105"/>
    </row>
    <row r="163" spans="1:3" s="88" customFormat="1">
      <c r="A163" s="103"/>
      <c r="B163" s="104"/>
      <c r="C163" s="105"/>
    </row>
    <row r="164" spans="1:3" s="88" customFormat="1">
      <c r="A164" s="103"/>
      <c r="B164" s="104"/>
      <c r="C164" s="105"/>
    </row>
    <row r="165" spans="1:3" s="88" customFormat="1">
      <c r="A165" s="100"/>
      <c r="B165" s="101"/>
      <c r="C165" s="102"/>
    </row>
    <row r="166" spans="1:3" s="88" customFormat="1">
      <c r="A166" s="100"/>
      <c r="B166" s="101"/>
      <c r="C166" s="102"/>
    </row>
    <row r="167" spans="1:3" s="88" customFormat="1">
      <c r="A167" s="103"/>
      <c r="B167" s="104"/>
      <c r="C167" s="105"/>
    </row>
    <row r="168" spans="1:3" s="88" customFormat="1">
      <c r="A168" s="103"/>
      <c r="B168" s="104"/>
      <c r="C168" s="105"/>
    </row>
    <row r="169" spans="1:3" s="88" customFormat="1">
      <c r="A169" s="103"/>
      <c r="B169" s="104"/>
      <c r="C169" s="105"/>
    </row>
    <row r="170" spans="1:3" s="106" customFormat="1">
      <c r="A170" s="100"/>
      <c r="B170" s="101"/>
      <c r="C170" s="102"/>
    </row>
    <row r="171" spans="1:3" s="106" customFormat="1">
      <c r="A171" s="100"/>
      <c r="B171" s="101"/>
      <c r="C171" s="102"/>
    </row>
    <row r="172" spans="1:3" s="106" customFormat="1">
      <c r="A172" s="100"/>
      <c r="B172" s="101"/>
      <c r="C172" s="102"/>
    </row>
    <row r="173" spans="1:3" s="106" customFormat="1">
      <c r="A173" s="100"/>
      <c r="B173" s="101"/>
      <c r="C173" s="102"/>
    </row>
    <row r="174" spans="1:3" s="106" customFormat="1">
      <c r="A174" s="100"/>
      <c r="B174" s="101"/>
      <c r="C174" s="102"/>
    </row>
    <row r="175" spans="1:3" s="106" customFormat="1">
      <c r="A175" s="100"/>
      <c r="B175" s="101"/>
      <c r="C175" s="102"/>
    </row>
    <row r="176" spans="1:3" s="106" customFormat="1">
      <c r="A176" s="100"/>
      <c r="B176" s="101"/>
      <c r="C176" s="102"/>
    </row>
    <row r="177" spans="1:3" s="106" customFormat="1">
      <c r="A177" s="100"/>
      <c r="B177" s="101"/>
      <c r="C177" s="102"/>
    </row>
    <row r="178" spans="1:3" s="106" customFormat="1">
      <c r="A178" s="100"/>
      <c r="B178" s="101"/>
      <c r="C178" s="102"/>
    </row>
    <row r="179" spans="1:3" s="106" customFormat="1">
      <c r="A179" s="100"/>
      <c r="B179" s="101"/>
      <c r="C179" s="102"/>
    </row>
    <row r="180" spans="1:3" s="106" customFormat="1">
      <c r="A180" s="100"/>
      <c r="B180" s="101"/>
      <c r="C180" s="102"/>
    </row>
    <row r="181" spans="1:3" s="106" customFormat="1">
      <c r="A181" s="100"/>
      <c r="B181" s="101"/>
      <c r="C181" s="102"/>
    </row>
    <row r="182" spans="1:3" s="88" customFormat="1">
      <c r="A182" s="100"/>
      <c r="B182" s="101"/>
      <c r="C182" s="102"/>
    </row>
    <row r="183" spans="1:3" s="88" customFormat="1">
      <c r="A183" s="100"/>
      <c r="B183" s="101"/>
      <c r="C183" s="102"/>
    </row>
    <row r="184" spans="1:3" s="88" customFormat="1">
      <c r="A184" s="100"/>
      <c r="B184" s="101"/>
      <c r="C184" s="102"/>
    </row>
    <row r="185" spans="1:3" s="88" customFormat="1">
      <c r="A185" s="100"/>
      <c r="B185" s="101"/>
      <c r="C185" s="102"/>
    </row>
    <row r="186" spans="1:3" s="88" customFormat="1">
      <c r="A186" s="100"/>
      <c r="B186" s="101"/>
      <c r="C186" s="102"/>
    </row>
    <row r="187" spans="1:3" s="88" customFormat="1">
      <c r="A187" s="100"/>
      <c r="B187" s="101"/>
      <c r="C187" s="102"/>
    </row>
    <row r="188" spans="1:3" s="88" customFormat="1">
      <c r="A188" s="100"/>
      <c r="B188" s="101"/>
      <c r="C188" s="102"/>
    </row>
    <row r="189" spans="1:3" s="88" customFormat="1">
      <c r="A189" s="100"/>
      <c r="B189" s="101"/>
      <c r="C189" s="102"/>
    </row>
    <row r="190" spans="1:3" s="88" customFormat="1">
      <c r="A190" s="100"/>
      <c r="B190" s="101"/>
      <c r="C190" s="102"/>
    </row>
    <row r="191" spans="1:3" s="88" customFormat="1">
      <c r="A191" s="100"/>
      <c r="B191" s="101"/>
      <c r="C191" s="102"/>
    </row>
    <row r="192" spans="1:3" s="88" customFormat="1">
      <c r="A192" s="100"/>
      <c r="B192" s="101"/>
      <c r="C192" s="102"/>
    </row>
    <row r="193" spans="1:3" s="88" customFormat="1">
      <c r="A193" s="100"/>
      <c r="B193" s="101"/>
      <c r="C193" s="102"/>
    </row>
    <row r="194" spans="1:3" s="88" customFormat="1">
      <c r="A194" s="100"/>
      <c r="B194" s="101"/>
      <c r="C194" s="102"/>
    </row>
    <row r="195" spans="1:3" s="88" customFormat="1">
      <c r="A195" s="100"/>
      <c r="B195" s="101"/>
      <c r="C195" s="102"/>
    </row>
    <row r="196" spans="1:3" s="88" customFormat="1">
      <c r="A196" s="100"/>
      <c r="B196" s="101"/>
      <c r="C196" s="102"/>
    </row>
    <row r="197" spans="1:3" s="88" customFormat="1">
      <c r="A197" s="100"/>
      <c r="B197" s="101"/>
      <c r="C197" s="102"/>
    </row>
    <row r="198" spans="1:3" s="88" customFormat="1">
      <c r="A198" s="100"/>
      <c r="B198" s="101"/>
      <c r="C198" s="102"/>
    </row>
    <row r="199" spans="1:3" s="88" customFormat="1">
      <c r="A199" s="100"/>
      <c r="B199" s="101"/>
      <c r="C199" s="102"/>
    </row>
    <row r="200" spans="1:3" s="88" customFormat="1">
      <c r="A200" s="100"/>
      <c r="B200" s="101"/>
      <c r="C200" s="102"/>
    </row>
    <row r="201" spans="1:3" s="88" customFormat="1">
      <c r="A201" s="100"/>
      <c r="B201" s="101"/>
      <c r="C201" s="102"/>
    </row>
    <row r="202" spans="1:3" s="88" customFormat="1">
      <c r="A202" s="100"/>
      <c r="B202" s="101"/>
      <c r="C202" s="102"/>
    </row>
    <row r="203" spans="1:3" s="88" customFormat="1">
      <c r="A203" s="100"/>
      <c r="B203" s="101"/>
      <c r="C203" s="102"/>
    </row>
    <row r="204" spans="1:3" s="88" customFormat="1">
      <c r="A204" s="100"/>
      <c r="B204" s="101"/>
      <c r="C204" s="102"/>
    </row>
    <row r="205" spans="1:3" s="88" customFormat="1">
      <c r="A205" s="100"/>
      <c r="B205" s="101"/>
      <c r="C205" s="102"/>
    </row>
    <row r="206" spans="1:3" s="88" customFormat="1">
      <c r="A206" s="103"/>
      <c r="B206" s="104"/>
      <c r="C206" s="105"/>
    </row>
    <row r="207" spans="1:3" s="88" customFormat="1">
      <c r="A207" s="100"/>
      <c r="B207" s="101"/>
      <c r="C207" s="102"/>
    </row>
    <row r="208" spans="1:3" s="88" customFormat="1">
      <c r="A208" s="100"/>
      <c r="B208" s="101"/>
      <c r="C208" s="102"/>
    </row>
    <row r="209" spans="1:3" s="88" customFormat="1">
      <c r="A209" s="100"/>
      <c r="B209" s="101"/>
      <c r="C209" s="102"/>
    </row>
    <row r="210" spans="1:3" s="88" customFormat="1">
      <c r="A210" s="100"/>
      <c r="B210" s="101"/>
      <c r="C210" s="102"/>
    </row>
    <row r="211" spans="1:3" s="88" customFormat="1">
      <c r="A211" s="100"/>
      <c r="B211" s="101"/>
      <c r="C211" s="102"/>
    </row>
    <row r="212" spans="1:3" s="88" customFormat="1">
      <c r="A212" s="100"/>
      <c r="B212" s="101"/>
      <c r="C212" s="102"/>
    </row>
    <row r="213" spans="1:3" s="88" customFormat="1">
      <c r="A213" s="100"/>
      <c r="B213" s="101"/>
      <c r="C213" s="102"/>
    </row>
    <row r="214" spans="1:3" s="88" customFormat="1">
      <c r="A214" s="100"/>
      <c r="B214" s="101"/>
      <c r="C214" s="102"/>
    </row>
    <row r="215" spans="1:3" s="88" customFormat="1">
      <c r="A215" s="100"/>
      <c r="B215" s="101"/>
      <c r="C215" s="102"/>
    </row>
    <row r="216" spans="1:3" s="106" customFormat="1">
      <c r="A216" s="100"/>
      <c r="B216" s="101"/>
      <c r="C216" s="102"/>
    </row>
    <row r="217" spans="1:3" s="106" customFormat="1">
      <c r="A217" s="100"/>
      <c r="B217" s="101"/>
      <c r="C217" s="102"/>
    </row>
    <row r="218" spans="1:3" s="106" customFormat="1">
      <c r="A218" s="100"/>
      <c r="B218" s="101"/>
      <c r="C218" s="102"/>
    </row>
    <row r="219" spans="1:3" s="106" customFormat="1">
      <c r="A219" s="100"/>
      <c r="B219" s="101"/>
      <c r="C219" s="102"/>
    </row>
    <row r="220" spans="1:3" s="88" customFormat="1">
      <c r="A220" s="100"/>
      <c r="B220" s="101"/>
      <c r="C220" s="102"/>
    </row>
    <row r="221" spans="1:3" s="88" customFormat="1">
      <c r="A221" s="100"/>
      <c r="B221" s="101"/>
      <c r="C221" s="102"/>
    </row>
    <row r="222" spans="1:3" s="88" customFormat="1">
      <c r="A222" s="100"/>
      <c r="B222" s="101"/>
      <c r="C222" s="102"/>
    </row>
    <row r="223" spans="1:3" s="88" customFormat="1">
      <c r="A223" s="100"/>
      <c r="B223" s="101"/>
      <c r="C223" s="102"/>
    </row>
    <row r="224" spans="1:3" s="88" customFormat="1">
      <c r="A224" s="100"/>
      <c r="B224" s="101"/>
      <c r="C224" s="102"/>
    </row>
    <row r="225" spans="1:3" s="88" customFormat="1">
      <c r="A225" s="103"/>
      <c r="B225" s="104"/>
      <c r="C225" s="105"/>
    </row>
    <row r="226" spans="1:3" s="88" customFormat="1">
      <c r="A226" s="100"/>
      <c r="B226" s="101"/>
      <c r="C226" s="102"/>
    </row>
    <row r="227" spans="1:3" s="88" customFormat="1">
      <c r="A227" s="100"/>
      <c r="B227" s="101"/>
      <c r="C227" s="102"/>
    </row>
    <row r="228" spans="1:3" s="88" customFormat="1">
      <c r="A228" s="100"/>
      <c r="B228" s="101"/>
      <c r="C228" s="102"/>
    </row>
    <row r="229" spans="1:3" s="88" customFormat="1">
      <c r="A229" s="100"/>
      <c r="B229" s="101"/>
      <c r="C229" s="102"/>
    </row>
    <row r="230" spans="1:3" s="88" customFormat="1">
      <c r="A230" s="100"/>
      <c r="B230" s="101"/>
      <c r="C230" s="102"/>
    </row>
    <row r="231" spans="1:3" s="88" customFormat="1">
      <c r="A231" s="100"/>
      <c r="B231" s="101"/>
      <c r="C231" s="102"/>
    </row>
    <row r="232" spans="1:3" s="88" customFormat="1">
      <c r="A232" s="100"/>
      <c r="B232" s="101"/>
      <c r="C232" s="102"/>
    </row>
    <row r="233" spans="1:3" s="88" customFormat="1">
      <c r="A233" s="100"/>
      <c r="B233" s="101"/>
      <c r="C233" s="102"/>
    </row>
    <row r="234" spans="1:3" s="88" customFormat="1">
      <c r="A234" s="100"/>
      <c r="B234" s="101"/>
      <c r="C234" s="102"/>
    </row>
    <row r="235" spans="1:3" s="88" customFormat="1">
      <c r="A235" s="100"/>
      <c r="B235" s="101"/>
      <c r="C235" s="102"/>
    </row>
    <row r="236" spans="1:3" s="88" customFormat="1">
      <c r="A236" s="100"/>
      <c r="B236" s="101"/>
      <c r="C236" s="102"/>
    </row>
    <row r="237" spans="1:3" s="88" customFormat="1">
      <c r="A237" s="100"/>
      <c r="B237" s="101"/>
      <c r="C237" s="102"/>
    </row>
    <row r="238" spans="1:3" s="88" customFormat="1">
      <c r="A238" s="100"/>
      <c r="B238" s="101"/>
      <c r="C238" s="102"/>
    </row>
    <row r="239" spans="1:3" s="88" customFormat="1">
      <c r="A239" s="100"/>
      <c r="B239" s="101"/>
      <c r="C239" s="102"/>
    </row>
    <row r="240" spans="1:3" s="88" customFormat="1">
      <c r="A240" s="100"/>
      <c r="B240" s="101"/>
      <c r="C240" s="102"/>
    </row>
    <row r="241" spans="1:3" s="88" customFormat="1">
      <c r="A241" s="100"/>
      <c r="B241" s="101"/>
      <c r="C241" s="102"/>
    </row>
    <row r="242" spans="1:3" s="88" customFormat="1">
      <c r="A242" s="100"/>
      <c r="B242" s="101"/>
      <c r="C242" s="102"/>
    </row>
    <row r="243" spans="1:3" s="88" customFormat="1">
      <c r="A243" s="100"/>
      <c r="B243" s="101"/>
      <c r="C243" s="102"/>
    </row>
    <row r="244" spans="1:3" s="88" customFormat="1">
      <c r="A244" s="100"/>
      <c r="B244" s="101"/>
      <c r="C244" s="102"/>
    </row>
    <row r="245" spans="1:3" s="88" customFormat="1">
      <c r="A245" s="100"/>
      <c r="B245" s="101"/>
      <c r="C245" s="102"/>
    </row>
    <row r="246" spans="1:3" s="106" customFormat="1">
      <c r="A246" s="103"/>
      <c r="B246" s="104"/>
      <c r="C246" s="105"/>
    </row>
    <row r="247" spans="1:3" s="88" customFormat="1">
      <c r="A247" s="100"/>
      <c r="B247" s="101"/>
      <c r="C247" s="102"/>
    </row>
    <row r="248" spans="1:3" s="88" customFormat="1">
      <c r="A248" s="100"/>
      <c r="B248" s="101"/>
      <c r="C248" s="102"/>
    </row>
    <row r="249" spans="1:3" s="88" customFormat="1">
      <c r="A249" s="100"/>
      <c r="B249" s="101"/>
      <c r="C249" s="102"/>
    </row>
    <row r="250" spans="1:3" s="88" customFormat="1">
      <c r="A250" s="100"/>
      <c r="B250" s="101"/>
      <c r="C250" s="102"/>
    </row>
    <row r="251" spans="1:3" s="88" customFormat="1">
      <c r="A251" s="100"/>
      <c r="B251" s="101"/>
      <c r="C251" s="102"/>
    </row>
    <row r="252" spans="1:3" s="88" customFormat="1">
      <c r="A252" s="100"/>
      <c r="B252" s="101"/>
      <c r="C252" s="102"/>
    </row>
    <row r="253" spans="1:3" s="88" customFormat="1">
      <c r="A253" s="100"/>
      <c r="B253" s="101"/>
      <c r="C253" s="102"/>
    </row>
    <row r="254" spans="1:3" s="88" customFormat="1">
      <c r="A254" s="100"/>
      <c r="B254" s="101"/>
      <c r="C254" s="102"/>
    </row>
    <row r="255" spans="1:3" s="88" customFormat="1">
      <c r="A255" s="100"/>
      <c r="B255" s="101"/>
      <c r="C255" s="102"/>
    </row>
    <row r="256" spans="1:3" s="88" customFormat="1">
      <c r="A256" s="100"/>
      <c r="B256" s="101"/>
      <c r="C256" s="102"/>
    </row>
    <row r="257" spans="1:3" s="88" customFormat="1">
      <c r="A257" s="100"/>
      <c r="B257" s="101"/>
      <c r="C257" s="102"/>
    </row>
    <row r="258" spans="1:3" s="88" customFormat="1">
      <c r="A258" s="100"/>
      <c r="B258" s="101"/>
      <c r="C258" s="102"/>
    </row>
    <row r="259" spans="1:3" s="88" customFormat="1">
      <c r="A259" s="100"/>
      <c r="B259" s="101"/>
      <c r="C259" s="102"/>
    </row>
    <row r="260" spans="1:3" s="88" customFormat="1">
      <c r="A260" s="100"/>
      <c r="B260" s="101"/>
      <c r="C260" s="102"/>
    </row>
    <row r="261" spans="1:3" s="88" customFormat="1">
      <c r="A261" s="100"/>
      <c r="B261" s="101"/>
      <c r="C261" s="102"/>
    </row>
    <row r="262" spans="1:3" s="88" customFormat="1" ht="15" customHeight="1">
      <c r="A262" s="100"/>
      <c r="B262" s="101"/>
      <c r="C262" s="102"/>
    </row>
    <row r="263" spans="1:3" s="88" customFormat="1">
      <c r="A263" s="100"/>
      <c r="B263" s="101"/>
      <c r="C263" s="102"/>
    </row>
    <row r="264" spans="1:3" s="88" customFormat="1">
      <c r="A264" s="100"/>
      <c r="B264" s="101"/>
      <c r="C264" s="102"/>
    </row>
    <row r="265" spans="1:3" s="88" customFormat="1">
      <c r="A265" s="100"/>
      <c r="B265" s="101"/>
      <c r="C265" s="102"/>
    </row>
    <row r="266" spans="1:3" s="88" customFormat="1">
      <c r="A266" s="100"/>
      <c r="B266" s="101"/>
      <c r="C266" s="102"/>
    </row>
    <row r="267" spans="1:3" s="88" customFormat="1">
      <c r="A267" s="100"/>
      <c r="B267" s="101"/>
      <c r="C267" s="102"/>
    </row>
    <row r="268" spans="1:3" s="88" customFormat="1">
      <c r="A268" s="100"/>
      <c r="B268" s="101"/>
      <c r="C268" s="102"/>
    </row>
    <row r="269" spans="1:3" s="88" customFormat="1">
      <c r="A269" s="103"/>
      <c r="B269" s="104"/>
      <c r="C269" s="105"/>
    </row>
    <row r="270" spans="1:3" s="88" customFormat="1">
      <c r="A270" s="100"/>
      <c r="B270" s="101"/>
      <c r="C270" s="102"/>
    </row>
    <row r="271" spans="1:3" s="88" customFormat="1">
      <c r="A271" s="100"/>
      <c r="B271" s="101"/>
      <c r="C271" s="102"/>
    </row>
    <row r="272" spans="1:3" s="88" customFormat="1">
      <c r="A272" s="100"/>
      <c r="B272" s="101"/>
      <c r="C272" s="102"/>
    </row>
    <row r="273" spans="1:3" s="88" customFormat="1">
      <c r="A273" s="100"/>
      <c r="B273" s="101"/>
      <c r="C273" s="102"/>
    </row>
    <row r="274" spans="1:3" s="88" customFormat="1">
      <c r="A274" s="100"/>
      <c r="B274" s="101"/>
      <c r="C274" s="102"/>
    </row>
    <row r="275" spans="1:3" s="88" customFormat="1">
      <c r="A275" s="100"/>
      <c r="B275" s="101"/>
      <c r="C275" s="102"/>
    </row>
    <row r="276" spans="1:3" s="88" customFormat="1">
      <c r="A276" s="100"/>
      <c r="B276" s="101"/>
      <c r="C276" s="102"/>
    </row>
    <row r="277" spans="1:3" s="88" customFormat="1">
      <c r="A277" s="100"/>
      <c r="B277" s="101"/>
      <c r="C277" s="102"/>
    </row>
    <row r="278" spans="1:3" s="88" customFormat="1">
      <c r="A278" s="100"/>
      <c r="B278" s="101"/>
      <c r="C278" s="102"/>
    </row>
    <row r="279" spans="1:3" s="88" customFormat="1">
      <c r="A279" s="100"/>
      <c r="B279" s="101"/>
      <c r="C279" s="102"/>
    </row>
    <row r="280" spans="1:3" s="88" customFormat="1">
      <c r="A280" s="100"/>
      <c r="B280" s="101"/>
      <c r="C280" s="102"/>
    </row>
    <row r="281" spans="1:3" s="88" customFormat="1">
      <c r="A281" s="100"/>
      <c r="B281" s="101"/>
      <c r="C281" s="102"/>
    </row>
    <row r="282" spans="1:3" s="88" customFormat="1">
      <c r="A282" s="100"/>
      <c r="B282" s="101"/>
      <c r="C282" s="102"/>
    </row>
    <row r="283" spans="1:3" s="88" customFormat="1">
      <c r="A283" s="100"/>
      <c r="B283" s="101"/>
      <c r="C283" s="102"/>
    </row>
    <row r="284" spans="1:3" s="88" customFormat="1">
      <c r="A284" s="100"/>
      <c r="B284" s="101"/>
      <c r="C284" s="102"/>
    </row>
    <row r="285" spans="1:3" s="88" customFormat="1">
      <c r="A285" s="100"/>
      <c r="B285" s="101"/>
      <c r="C285" s="102"/>
    </row>
    <row r="286" spans="1:3" s="88" customFormat="1">
      <c r="A286" s="100"/>
      <c r="B286" s="101"/>
      <c r="C286" s="102"/>
    </row>
    <row r="287" spans="1:3" s="88" customFormat="1">
      <c r="A287" s="100"/>
      <c r="B287" s="101"/>
      <c r="C287" s="102"/>
    </row>
    <row r="288" spans="1:3" s="88" customFormat="1">
      <c r="A288" s="100"/>
      <c r="B288" s="101"/>
      <c r="C288" s="107" t="s">
        <v>129</v>
      </c>
    </row>
    <row r="289" spans="1:3" s="88" customFormat="1">
      <c r="A289" s="100"/>
      <c r="B289" s="101"/>
    </row>
    <row r="290" spans="1:3" s="88" customFormat="1">
      <c r="A290" s="108"/>
      <c r="B290" s="109"/>
      <c r="C290" s="110"/>
    </row>
    <row r="291" spans="1:3" s="88" customFormat="1">
      <c r="A291" s="108"/>
      <c r="B291" s="109"/>
      <c r="C291" s="110"/>
    </row>
    <row r="292" spans="1:3" s="88" customFormat="1">
      <c r="A292" s="108"/>
      <c r="B292" s="109"/>
      <c r="C292" s="110"/>
    </row>
    <row r="293" spans="1:3" s="88" customFormat="1">
      <c r="A293" s="108"/>
      <c r="B293" s="109"/>
      <c r="C293" s="110"/>
    </row>
    <row r="294" spans="1:3" s="88" customFormat="1">
      <c r="A294" s="108"/>
      <c r="B294" s="109"/>
      <c r="C294" s="110"/>
    </row>
    <row r="295" spans="1:3" s="88" customFormat="1">
      <c r="A295" s="108"/>
      <c r="B295" s="109"/>
      <c r="C295" s="110"/>
    </row>
    <row r="296" spans="1:3" s="88" customFormat="1">
      <c r="A296" s="108"/>
      <c r="B296" s="109"/>
      <c r="C296" s="110"/>
    </row>
    <row r="297" spans="1:3" s="88" customFormat="1">
      <c r="A297" s="108"/>
      <c r="B297" s="109"/>
      <c r="C297" s="110"/>
    </row>
    <row r="298" spans="1:3" s="88" customFormat="1">
      <c r="A298" s="108"/>
      <c r="B298" s="109"/>
      <c r="C298" s="110"/>
    </row>
    <row r="299" spans="1:3" s="88" customFormat="1">
      <c r="A299" s="108"/>
      <c r="B299" s="109"/>
      <c r="C299" s="110"/>
    </row>
    <row r="300" spans="1:3" s="88" customFormat="1">
      <c r="A300" s="108"/>
      <c r="B300" s="109"/>
      <c r="C300" s="110"/>
    </row>
    <row r="301" spans="1:3" s="88" customFormat="1">
      <c r="A301" s="108"/>
      <c r="B301" s="109"/>
      <c r="C301" s="110"/>
    </row>
    <row r="302" spans="1:3" s="88" customFormat="1">
      <c r="A302" s="108"/>
      <c r="B302" s="109"/>
      <c r="C302" s="110"/>
    </row>
    <row r="303" spans="1:3" s="88" customFormat="1">
      <c r="A303" s="108"/>
      <c r="B303" s="109"/>
      <c r="C303" s="110"/>
    </row>
    <row r="304" spans="1:3" s="88" customFormat="1">
      <c r="A304" s="108"/>
      <c r="B304" s="109"/>
      <c r="C304" s="110"/>
    </row>
    <row r="305" spans="1:3" s="88" customFormat="1">
      <c r="A305" s="108"/>
      <c r="B305" s="109"/>
      <c r="C305" s="110"/>
    </row>
    <row r="306" spans="1:3" s="88" customFormat="1">
      <c r="A306" s="108"/>
      <c r="B306" s="109"/>
      <c r="C306" s="110"/>
    </row>
    <row r="307" spans="1:3" s="88" customFormat="1">
      <c r="A307" s="108"/>
      <c r="B307" s="109"/>
      <c r="C307" s="110"/>
    </row>
    <row r="308" spans="1:3" s="88" customFormat="1">
      <c r="A308" s="108"/>
      <c r="B308" s="109"/>
      <c r="C308" s="110"/>
    </row>
    <row r="309" spans="1:3" s="88" customFormat="1">
      <c r="A309" s="108"/>
      <c r="B309" s="109"/>
      <c r="C309" s="110"/>
    </row>
    <row r="310" spans="1:3" s="88" customFormat="1">
      <c r="A310" s="108"/>
      <c r="B310" s="109"/>
      <c r="C310" s="110"/>
    </row>
    <row r="311" spans="1:3" s="88" customFormat="1">
      <c r="A311" s="108"/>
      <c r="B311" s="109"/>
      <c r="C311" s="110"/>
    </row>
    <row r="312" spans="1:3" s="88" customFormat="1">
      <c r="A312" s="108"/>
      <c r="B312" s="109"/>
      <c r="C312" s="110"/>
    </row>
    <row r="313" spans="1:3" s="88" customFormat="1">
      <c r="A313" s="108"/>
      <c r="B313" s="109"/>
      <c r="C313" s="110"/>
    </row>
    <row r="314" spans="1:3" s="88" customFormat="1">
      <c r="A314" s="108"/>
      <c r="B314" s="109"/>
      <c r="C314" s="110"/>
    </row>
    <row r="315" spans="1:3" s="88" customFormat="1">
      <c r="A315" s="108"/>
      <c r="B315" s="109"/>
      <c r="C315" s="110"/>
    </row>
    <row r="316" spans="1:3" s="88" customFormat="1">
      <c r="A316" s="108"/>
      <c r="B316" s="109"/>
      <c r="C316" s="110"/>
    </row>
    <row r="317" spans="1:3" s="88" customFormat="1">
      <c r="A317" s="108"/>
      <c r="B317" s="109"/>
      <c r="C317" s="110"/>
    </row>
    <row r="318" spans="1:3" s="88" customFormat="1">
      <c r="A318" s="108"/>
      <c r="B318" s="109"/>
      <c r="C318" s="110"/>
    </row>
    <row r="319" spans="1:3" s="88" customFormat="1">
      <c r="A319" s="108"/>
      <c r="B319" s="109"/>
      <c r="C319" s="110"/>
    </row>
    <row r="320" spans="1:3" s="88" customFormat="1">
      <c r="A320" s="108"/>
      <c r="B320" s="109"/>
      <c r="C320" s="110"/>
    </row>
    <row r="321" spans="1:3" s="88" customFormat="1">
      <c r="A321" s="108"/>
      <c r="B321" s="109"/>
      <c r="C321" s="110"/>
    </row>
    <row r="322" spans="1:3" s="88" customFormat="1">
      <c r="A322" s="108"/>
      <c r="B322" s="109"/>
      <c r="C322" s="110"/>
    </row>
    <row r="323" spans="1:3" s="88" customFormat="1">
      <c r="A323" s="108"/>
      <c r="B323" s="109"/>
      <c r="C323" s="110"/>
    </row>
    <row r="324" spans="1:3" s="88" customFormat="1">
      <c r="A324" s="108"/>
      <c r="B324" s="109"/>
      <c r="C324" s="110"/>
    </row>
    <row r="325" spans="1:3" s="88" customFormat="1">
      <c r="A325" s="108"/>
      <c r="B325" s="109"/>
      <c r="C325" s="110"/>
    </row>
    <row r="326" spans="1:3" s="88" customFormat="1">
      <c r="A326" s="108"/>
      <c r="B326" s="109"/>
      <c r="C326" s="110"/>
    </row>
    <row r="327" spans="1:3" s="88" customFormat="1">
      <c r="A327" s="108"/>
      <c r="B327" s="109"/>
      <c r="C327" s="110"/>
    </row>
    <row r="328" spans="1:3" s="88" customFormat="1">
      <c r="A328" s="108"/>
      <c r="B328" s="109"/>
      <c r="C328" s="110"/>
    </row>
    <row r="329" spans="1:3" s="88" customFormat="1">
      <c r="A329" s="108"/>
      <c r="B329" s="109"/>
      <c r="C329" s="110"/>
    </row>
    <row r="330" spans="1:3" s="88" customFormat="1">
      <c r="A330" s="108"/>
      <c r="B330" s="109"/>
      <c r="C330" s="110"/>
    </row>
    <row r="331" spans="1:3" s="88" customFormat="1">
      <c r="A331" s="108"/>
      <c r="B331" s="109"/>
      <c r="C331" s="110"/>
    </row>
    <row r="332" spans="1:3" s="88" customFormat="1">
      <c r="A332" s="108"/>
      <c r="B332" s="109"/>
      <c r="C332" s="110"/>
    </row>
    <row r="333" spans="1:3" s="88" customFormat="1">
      <c r="A333" s="108"/>
      <c r="B333" s="109"/>
      <c r="C333" s="110"/>
    </row>
    <row r="334" spans="1:3" s="88" customFormat="1">
      <c r="A334" s="108"/>
      <c r="B334" s="109"/>
      <c r="C334" s="110"/>
    </row>
    <row r="335" spans="1:3" s="88" customFormat="1">
      <c r="A335" s="108"/>
      <c r="B335" s="109"/>
      <c r="C335" s="110"/>
    </row>
    <row r="336" spans="1:3" s="88" customFormat="1">
      <c r="A336" s="108"/>
      <c r="B336" s="109"/>
      <c r="C336" s="110"/>
    </row>
    <row r="337" spans="1:3" s="88" customFormat="1">
      <c r="A337" s="108"/>
      <c r="B337" s="109"/>
      <c r="C337" s="110"/>
    </row>
    <row r="338" spans="1:3" s="88" customFormat="1">
      <c r="A338" s="108"/>
      <c r="B338" s="109"/>
      <c r="C338" s="110"/>
    </row>
    <row r="339" spans="1:3" s="88" customFormat="1">
      <c r="A339" s="108"/>
      <c r="B339" s="109"/>
      <c r="C339" s="110"/>
    </row>
    <row r="340" spans="1:3" s="88" customFormat="1">
      <c r="A340" s="108"/>
      <c r="B340" s="109"/>
      <c r="C340" s="110"/>
    </row>
    <row r="341" spans="1:3" s="88" customFormat="1">
      <c r="A341" s="108"/>
      <c r="B341" s="109"/>
      <c r="C341" s="110"/>
    </row>
    <row r="342" spans="1:3" s="88" customFormat="1">
      <c r="A342" s="108"/>
      <c r="B342" s="109"/>
      <c r="C342" s="110"/>
    </row>
    <row r="343" spans="1:3" s="88" customFormat="1">
      <c r="A343" s="108"/>
      <c r="B343" s="109"/>
      <c r="C343" s="110"/>
    </row>
    <row r="344" spans="1:3" s="88" customFormat="1">
      <c r="A344" s="108"/>
      <c r="B344" s="109"/>
      <c r="C344" s="110"/>
    </row>
    <row r="345" spans="1:3" s="88" customFormat="1">
      <c r="A345" s="108"/>
      <c r="B345" s="109"/>
      <c r="C345" s="110"/>
    </row>
    <row r="346" spans="1:3" s="88" customFormat="1">
      <c r="A346" s="108"/>
      <c r="B346" s="109"/>
      <c r="C346" s="110"/>
    </row>
    <row r="347" spans="1:3" s="88" customFormat="1">
      <c r="A347" s="108"/>
      <c r="B347" s="109"/>
      <c r="C347" s="110"/>
    </row>
    <row r="348" spans="1:3" s="88" customFormat="1">
      <c r="A348" s="108"/>
      <c r="B348" s="109"/>
      <c r="C348" s="110"/>
    </row>
    <row r="349" spans="1:3" s="88" customFormat="1">
      <c r="A349" s="108"/>
      <c r="B349" s="109"/>
      <c r="C349" s="110"/>
    </row>
    <row r="350" spans="1:3" s="88" customFormat="1">
      <c r="A350" s="108"/>
      <c r="B350" s="109"/>
      <c r="C350" s="110"/>
    </row>
    <row r="351" spans="1:3" s="88" customFormat="1">
      <c r="A351" s="108"/>
      <c r="B351" s="109"/>
      <c r="C351" s="110"/>
    </row>
    <row r="352" spans="1:3" s="88" customFormat="1">
      <c r="A352" s="108"/>
      <c r="B352" s="109"/>
      <c r="C352" s="110"/>
    </row>
    <row r="353" spans="1:3" s="88" customFormat="1">
      <c r="A353" s="108"/>
      <c r="B353" s="109"/>
      <c r="C353" s="110"/>
    </row>
    <row r="354" spans="1:3" s="88" customFormat="1">
      <c r="A354" s="108"/>
      <c r="B354" s="109"/>
      <c r="C354" s="110"/>
    </row>
    <row r="355" spans="1:3" s="88" customFormat="1">
      <c r="A355" s="108"/>
      <c r="B355" s="109"/>
      <c r="C355" s="110"/>
    </row>
    <row r="356" spans="1:3" s="88" customFormat="1">
      <c r="A356" s="108"/>
      <c r="B356" s="109"/>
      <c r="C356" s="110"/>
    </row>
    <row r="357" spans="1:3" s="88" customFormat="1">
      <c r="A357" s="108"/>
      <c r="B357" s="109"/>
      <c r="C357" s="110"/>
    </row>
    <row r="358" spans="1:3" s="88" customFormat="1">
      <c r="A358" s="108"/>
      <c r="B358" s="109"/>
      <c r="C358" s="110"/>
    </row>
    <row r="359" spans="1:3" s="88" customFormat="1">
      <c r="A359" s="108"/>
      <c r="B359" s="109"/>
      <c r="C359" s="110"/>
    </row>
    <row r="360" spans="1:3" s="88" customFormat="1">
      <c r="A360" s="108"/>
      <c r="B360" s="109"/>
      <c r="C360" s="110"/>
    </row>
    <row r="361" spans="1:3" s="88" customFormat="1">
      <c r="A361" s="108"/>
      <c r="B361" s="109"/>
      <c r="C361" s="110"/>
    </row>
    <row r="362" spans="1:3" s="88" customFormat="1">
      <c r="A362" s="108"/>
      <c r="B362" s="109"/>
      <c r="C362" s="110"/>
    </row>
    <row r="363" spans="1:3" s="88" customFormat="1">
      <c r="A363" s="108"/>
      <c r="B363" s="109"/>
      <c r="C363" s="110"/>
    </row>
    <row r="364" spans="1:3" s="88" customFormat="1">
      <c r="A364" s="108"/>
      <c r="B364" s="109"/>
      <c r="C364" s="110"/>
    </row>
    <row r="365" spans="1:3" s="88" customFormat="1">
      <c r="A365" s="108"/>
      <c r="B365" s="109"/>
      <c r="C365" s="110"/>
    </row>
    <row r="366" spans="1:3" s="88" customFormat="1">
      <c r="A366" s="108"/>
      <c r="B366" s="109"/>
      <c r="C366" s="110"/>
    </row>
    <row r="367" spans="1:3" s="88" customFormat="1">
      <c r="A367" s="108"/>
      <c r="B367" s="109"/>
      <c r="C367" s="110"/>
    </row>
    <row r="368" spans="1:3" s="88" customFormat="1">
      <c r="A368" s="108"/>
      <c r="B368" s="109"/>
      <c r="C368" s="110"/>
    </row>
    <row r="369" spans="1:3" s="88" customFormat="1">
      <c r="A369" s="108"/>
      <c r="B369" s="109"/>
      <c r="C369" s="110"/>
    </row>
    <row r="370" spans="1:3" s="88" customFormat="1">
      <c r="A370" s="108"/>
      <c r="B370" s="109"/>
      <c r="C370" s="110"/>
    </row>
    <row r="371" spans="1:3" s="88" customFormat="1">
      <c r="A371" s="108"/>
      <c r="B371" s="109"/>
      <c r="C371" s="110"/>
    </row>
    <row r="372" spans="1:3" s="88" customFormat="1">
      <c r="A372" s="108"/>
      <c r="B372" s="109"/>
      <c r="C372" s="110"/>
    </row>
    <row r="373" spans="1:3" s="88" customFormat="1">
      <c r="A373" s="108"/>
      <c r="B373" s="109"/>
      <c r="C373" s="110"/>
    </row>
    <row r="374" spans="1:3" s="88" customFormat="1">
      <c r="A374" s="108"/>
      <c r="B374" s="109"/>
      <c r="C374" s="110"/>
    </row>
    <row r="375" spans="1:3" s="88" customFormat="1">
      <c r="A375" s="108"/>
      <c r="B375" s="109"/>
      <c r="C375" s="110"/>
    </row>
    <row r="376" spans="1:3" s="88" customFormat="1">
      <c r="A376" s="108"/>
      <c r="B376" s="109"/>
      <c r="C376" s="110"/>
    </row>
    <row r="377" spans="1:3" s="88" customFormat="1">
      <c r="A377" s="108"/>
      <c r="B377" s="109"/>
      <c r="C377" s="110"/>
    </row>
    <row r="378" spans="1:3" s="88" customFormat="1">
      <c r="A378" s="108"/>
      <c r="B378" s="109"/>
      <c r="C378" s="110"/>
    </row>
    <row r="379" spans="1:3" s="88" customFormat="1">
      <c r="A379" s="108"/>
      <c r="B379" s="109"/>
      <c r="C379" s="110"/>
    </row>
    <row r="380" spans="1:3" s="88" customFormat="1">
      <c r="A380" s="108"/>
      <c r="B380" s="109"/>
      <c r="C380" s="110"/>
    </row>
    <row r="381" spans="1:3" s="88" customFormat="1">
      <c r="A381" s="108"/>
      <c r="B381" s="109"/>
      <c r="C381" s="110"/>
    </row>
    <row r="382" spans="1:3" s="88" customFormat="1">
      <c r="A382" s="108"/>
      <c r="B382" s="109"/>
      <c r="C382" s="110"/>
    </row>
    <row r="383" spans="1:3" s="88" customFormat="1">
      <c r="A383" s="108"/>
      <c r="B383" s="109"/>
      <c r="C383" s="110"/>
    </row>
    <row r="384" spans="1:3" s="88" customFormat="1">
      <c r="A384" s="108"/>
      <c r="B384" s="109"/>
      <c r="C384" s="110"/>
    </row>
    <row r="385" spans="1:3" s="88" customFormat="1">
      <c r="A385" s="108"/>
      <c r="B385" s="109"/>
      <c r="C385" s="110"/>
    </row>
    <row r="386" spans="1:3" s="88" customFormat="1">
      <c r="A386" s="108"/>
      <c r="B386" s="109"/>
      <c r="C386" s="110"/>
    </row>
    <row r="387" spans="1:3" s="88" customFormat="1">
      <c r="A387" s="108"/>
      <c r="B387" s="109"/>
      <c r="C387" s="110"/>
    </row>
    <row r="388" spans="1:3" s="88" customFormat="1">
      <c r="A388" s="108"/>
      <c r="B388" s="109"/>
      <c r="C388" s="110"/>
    </row>
    <row r="389" spans="1:3" s="88" customFormat="1">
      <c r="A389" s="108"/>
      <c r="B389" s="109"/>
      <c r="C389" s="110"/>
    </row>
    <row r="390" spans="1:3" s="88" customFormat="1">
      <c r="A390" s="108"/>
      <c r="B390" s="109"/>
      <c r="C390" s="110"/>
    </row>
    <row r="391" spans="1:3" s="88" customFormat="1">
      <c r="A391" s="108"/>
      <c r="B391" s="109"/>
      <c r="C391" s="110"/>
    </row>
    <row r="392" spans="1:3" s="88" customFormat="1">
      <c r="A392" s="108"/>
      <c r="B392" s="109"/>
      <c r="C392" s="110"/>
    </row>
    <row r="393" spans="1:3" s="88" customFormat="1">
      <c r="A393" s="108"/>
      <c r="B393" s="109"/>
      <c r="C393" s="110"/>
    </row>
    <row r="394" spans="1:3" s="88" customFormat="1">
      <c r="A394" s="108"/>
      <c r="B394" s="109"/>
      <c r="C394" s="110"/>
    </row>
    <row r="395" spans="1:3" s="88" customFormat="1">
      <c r="A395" s="108"/>
      <c r="B395" s="109"/>
      <c r="C395" s="110"/>
    </row>
    <row r="396" spans="1:3" s="88" customFormat="1">
      <c r="A396" s="108"/>
      <c r="B396" s="109"/>
      <c r="C396" s="110"/>
    </row>
    <row r="397" spans="1:3" s="88" customFormat="1">
      <c r="A397" s="108"/>
      <c r="B397" s="109"/>
      <c r="C397" s="110"/>
    </row>
    <row r="398" spans="1:3" s="88" customFormat="1">
      <c r="A398" s="108"/>
      <c r="B398" s="109"/>
      <c r="C398" s="110"/>
    </row>
    <row r="399" spans="1:3" s="88" customFormat="1">
      <c r="A399" s="108"/>
      <c r="B399" s="109"/>
      <c r="C399" s="110"/>
    </row>
    <row r="400" spans="1:3" s="88" customFormat="1">
      <c r="A400" s="108"/>
      <c r="B400" s="109"/>
      <c r="C400" s="110"/>
    </row>
    <row r="401" spans="1:3" s="88" customFormat="1">
      <c r="A401" s="108"/>
      <c r="B401" s="109"/>
      <c r="C401" s="110"/>
    </row>
    <row r="402" spans="1:3" s="88" customFormat="1">
      <c r="A402" s="108"/>
      <c r="B402" s="109"/>
      <c r="C402" s="110"/>
    </row>
    <row r="403" spans="1:3" s="88" customFormat="1">
      <c r="A403" s="108"/>
      <c r="B403" s="109"/>
      <c r="C403" s="110"/>
    </row>
    <row r="404" spans="1:3" s="88" customFormat="1">
      <c r="A404" s="108"/>
      <c r="B404" s="109"/>
      <c r="C404" s="110"/>
    </row>
    <row r="405" spans="1:3" s="88" customFormat="1">
      <c r="A405" s="108"/>
      <c r="B405" s="109"/>
      <c r="C405" s="110"/>
    </row>
    <row r="406" spans="1:3" s="88" customFormat="1">
      <c r="A406" s="108"/>
      <c r="B406" s="109"/>
      <c r="C406" s="110"/>
    </row>
    <row r="407" spans="1:3" s="88" customFormat="1">
      <c r="A407" s="108"/>
      <c r="B407" s="109"/>
      <c r="C407" s="110"/>
    </row>
    <row r="408" spans="1:3" s="88" customFormat="1">
      <c r="A408" s="108"/>
      <c r="B408" s="109"/>
      <c r="C408" s="110"/>
    </row>
    <row r="409" spans="1:3" s="88" customFormat="1">
      <c r="A409" s="108"/>
      <c r="B409" s="109"/>
      <c r="C409" s="110"/>
    </row>
    <row r="410" spans="1:3" s="88" customFormat="1">
      <c r="A410" s="108"/>
      <c r="B410" s="109"/>
      <c r="C410" s="110"/>
    </row>
    <row r="411" spans="1:3" s="88" customFormat="1">
      <c r="A411" s="108"/>
      <c r="B411" s="109"/>
      <c r="C411" s="110"/>
    </row>
    <row r="412" spans="1:3" s="88" customFormat="1">
      <c r="A412" s="108"/>
      <c r="B412" s="109"/>
      <c r="C412" s="110"/>
    </row>
    <row r="413" spans="1:3" s="88" customFormat="1">
      <c r="A413" s="108"/>
      <c r="B413" s="109"/>
      <c r="C413" s="110"/>
    </row>
    <row r="414" spans="1:3" s="88" customFormat="1">
      <c r="A414" s="108"/>
      <c r="B414" s="109"/>
      <c r="C414" s="110"/>
    </row>
    <row r="415" spans="1:3" s="88" customFormat="1">
      <c r="A415" s="108"/>
      <c r="B415" s="109"/>
      <c r="C415" s="110"/>
    </row>
    <row r="416" spans="1:3" s="88" customFormat="1">
      <c r="A416" s="108"/>
      <c r="B416" s="109"/>
      <c r="C416" s="110"/>
    </row>
    <row r="417" spans="1:3" s="88" customFormat="1">
      <c r="A417" s="108"/>
      <c r="B417" s="109"/>
      <c r="C417" s="110"/>
    </row>
    <row r="418" spans="1:3" s="88" customFormat="1">
      <c r="A418" s="108"/>
      <c r="B418" s="109"/>
      <c r="C418" s="110"/>
    </row>
    <row r="419" spans="1:3" s="88" customFormat="1">
      <c r="A419" s="108"/>
      <c r="B419" s="109"/>
      <c r="C419" s="110"/>
    </row>
    <row r="420" spans="1:3" s="88" customFormat="1">
      <c r="A420" s="108"/>
      <c r="B420" s="109"/>
      <c r="C420" s="110"/>
    </row>
    <row r="421" spans="1:3" s="88" customFormat="1">
      <c r="A421" s="108"/>
      <c r="B421" s="109"/>
      <c r="C421" s="110"/>
    </row>
    <row r="422" spans="1:3" s="88" customFormat="1">
      <c r="A422" s="108"/>
      <c r="B422" s="109"/>
      <c r="C422" s="110"/>
    </row>
    <row r="423" spans="1:3" s="88" customFormat="1">
      <c r="A423" s="108"/>
      <c r="B423" s="109"/>
      <c r="C423" s="110"/>
    </row>
    <row r="424" spans="1:3" s="88" customFormat="1">
      <c r="A424" s="108"/>
      <c r="B424" s="109"/>
      <c r="C424" s="110"/>
    </row>
    <row r="425" spans="1:3" s="88" customFormat="1">
      <c r="A425" s="108"/>
      <c r="B425" s="109"/>
      <c r="C425" s="110"/>
    </row>
    <row r="426" spans="1:3" s="88" customFormat="1">
      <c r="A426" s="108"/>
      <c r="B426" s="109"/>
      <c r="C426" s="110"/>
    </row>
    <row r="427" spans="1:3" s="88" customFormat="1">
      <c r="A427" s="108"/>
      <c r="B427" s="109"/>
      <c r="C427" s="110"/>
    </row>
    <row r="428" spans="1:3" s="88" customFormat="1">
      <c r="A428" s="108"/>
      <c r="B428" s="109"/>
      <c r="C428" s="110"/>
    </row>
    <row r="429" spans="1:3" s="88" customFormat="1">
      <c r="A429" s="108"/>
      <c r="B429" s="109"/>
      <c r="C429" s="110"/>
    </row>
    <row r="430" spans="1:3" s="88" customFormat="1">
      <c r="A430" s="108"/>
      <c r="B430" s="109"/>
      <c r="C430" s="110"/>
    </row>
    <row r="431" spans="1:3" s="88" customFormat="1">
      <c r="A431" s="108"/>
      <c r="B431" s="109"/>
      <c r="C431" s="110"/>
    </row>
    <row r="432" spans="1:3" s="88" customFormat="1">
      <c r="A432" s="108"/>
      <c r="B432" s="109"/>
      <c r="C432" s="110"/>
    </row>
    <row r="433" spans="1:3" s="88" customFormat="1">
      <c r="A433" s="108"/>
      <c r="B433" s="109"/>
      <c r="C433" s="110"/>
    </row>
    <row r="434" spans="1:3" s="88" customFormat="1">
      <c r="A434" s="108"/>
      <c r="B434" s="109"/>
      <c r="C434" s="110"/>
    </row>
    <row r="435" spans="1:3" s="88" customFormat="1">
      <c r="A435" s="108"/>
      <c r="B435" s="109"/>
      <c r="C435" s="110"/>
    </row>
    <row r="436" spans="1:3" s="88" customFormat="1">
      <c r="A436" s="108"/>
      <c r="B436" s="109"/>
      <c r="C436" s="110"/>
    </row>
    <row r="437" spans="1:3" s="88" customFormat="1">
      <c r="A437" s="108"/>
      <c r="B437" s="109"/>
      <c r="C437" s="110"/>
    </row>
    <row r="438" spans="1:3" s="88" customFormat="1">
      <c r="A438" s="108"/>
      <c r="B438" s="109"/>
      <c r="C438" s="110"/>
    </row>
    <row r="439" spans="1:3" s="88" customFormat="1">
      <c r="A439" s="108"/>
      <c r="B439" s="109"/>
      <c r="C439" s="110"/>
    </row>
    <row r="440" spans="1:3" s="88" customFormat="1">
      <c r="A440" s="108"/>
      <c r="B440" s="109"/>
      <c r="C440" s="110"/>
    </row>
    <row r="441" spans="1:3" s="88" customFormat="1">
      <c r="A441" s="108"/>
      <c r="B441" s="109"/>
      <c r="C441" s="110"/>
    </row>
    <row r="442" spans="1:3" s="88" customFormat="1">
      <c r="A442" s="108"/>
      <c r="B442" s="109"/>
      <c r="C442" s="110"/>
    </row>
    <row r="443" spans="1:3" s="88" customFormat="1">
      <c r="A443" s="108"/>
      <c r="B443" s="109"/>
      <c r="C443" s="110"/>
    </row>
    <row r="444" spans="1:3" s="88" customFormat="1">
      <c r="A444" s="108"/>
      <c r="B444" s="109"/>
      <c r="C444" s="110"/>
    </row>
    <row r="445" spans="1:3" s="88" customFormat="1">
      <c r="A445" s="108"/>
      <c r="B445" s="109"/>
      <c r="C445" s="110"/>
    </row>
    <row r="446" spans="1:3" s="88" customFormat="1">
      <c r="A446" s="108"/>
      <c r="B446" s="109"/>
      <c r="C446" s="110"/>
    </row>
    <row r="447" spans="1:3" s="88" customFormat="1">
      <c r="A447" s="108"/>
      <c r="B447" s="109"/>
      <c r="C447" s="110"/>
    </row>
    <row r="448" spans="1:3" s="88" customFormat="1">
      <c r="A448" s="108"/>
      <c r="B448" s="109"/>
      <c r="C448" s="110"/>
    </row>
    <row r="449" spans="1:3" s="88" customFormat="1">
      <c r="A449" s="108"/>
      <c r="B449" s="109"/>
      <c r="C449" s="110"/>
    </row>
    <row r="450" spans="1:3" s="88" customFormat="1">
      <c r="A450" s="108"/>
      <c r="B450" s="109"/>
      <c r="C450" s="110"/>
    </row>
    <row r="451" spans="1:3" s="88" customFormat="1">
      <c r="A451" s="108"/>
      <c r="B451" s="109"/>
      <c r="C451" s="110"/>
    </row>
    <row r="452" spans="1:3" s="88" customFormat="1">
      <c r="A452" s="108"/>
      <c r="B452" s="109"/>
      <c r="C452" s="110"/>
    </row>
    <row r="453" spans="1:3" s="88" customFormat="1">
      <c r="A453" s="108"/>
      <c r="B453" s="109"/>
      <c r="C453" s="110"/>
    </row>
    <row r="454" spans="1:3" s="88" customFormat="1">
      <c r="A454" s="108"/>
      <c r="B454" s="109"/>
      <c r="C454" s="110"/>
    </row>
    <row r="455" spans="1:3" s="88" customFormat="1">
      <c r="A455" s="108"/>
      <c r="B455" s="109"/>
      <c r="C455" s="110"/>
    </row>
    <row r="456" spans="1:3" s="88" customFormat="1">
      <c r="A456" s="108"/>
      <c r="B456" s="109"/>
      <c r="C456" s="110"/>
    </row>
    <row r="457" spans="1:3" s="88" customFormat="1">
      <c r="A457" s="108"/>
      <c r="B457" s="109"/>
      <c r="C457" s="110"/>
    </row>
    <row r="458" spans="1:3" s="88" customFormat="1">
      <c r="A458" s="108"/>
      <c r="B458" s="109"/>
      <c r="C458" s="110"/>
    </row>
    <row r="459" spans="1:3" s="88" customFormat="1">
      <c r="A459" s="108"/>
      <c r="B459" s="109"/>
      <c r="C459" s="110"/>
    </row>
    <row r="460" spans="1:3" s="88" customFormat="1">
      <c r="A460" s="108"/>
      <c r="B460" s="109"/>
      <c r="C460" s="110"/>
    </row>
    <row r="461" spans="1:3" s="88" customFormat="1">
      <c r="A461" s="108"/>
      <c r="B461" s="109"/>
      <c r="C461" s="110"/>
    </row>
    <row r="462" spans="1:3" s="88" customFormat="1">
      <c r="A462" s="108"/>
      <c r="B462" s="109"/>
      <c r="C462" s="110"/>
    </row>
    <row r="463" spans="1:3" s="88" customFormat="1">
      <c r="A463" s="108"/>
      <c r="B463" s="109"/>
      <c r="C463" s="110"/>
    </row>
    <row r="464" spans="1:3" s="88" customFormat="1">
      <c r="A464" s="108"/>
      <c r="B464" s="109"/>
      <c r="C464" s="110"/>
    </row>
    <row r="465" spans="1:3" s="88" customFormat="1">
      <c r="A465" s="108"/>
      <c r="B465" s="109"/>
      <c r="C465" s="110"/>
    </row>
    <row r="466" spans="1:3" s="88" customFormat="1">
      <c r="A466" s="108"/>
      <c r="B466" s="109"/>
      <c r="C466" s="110"/>
    </row>
    <row r="467" spans="1:3" s="88" customFormat="1">
      <c r="A467" s="108"/>
      <c r="B467" s="109"/>
      <c r="C467" s="110"/>
    </row>
    <row r="468" spans="1:3" s="88" customFormat="1">
      <c r="A468" s="108"/>
      <c r="B468" s="109"/>
      <c r="C468" s="110"/>
    </row>
    <row r="469" spans="1:3" s="88" customFormat="1">
      <c r="A469" s="108"/>
      <c r="B469" s="109"/>
      <c r="C469" s="110"/>
    </row>
    <row r="470" spans="1:3" s="88" customFormat="1">
      <c r="A470" s="108"/>
      <c r="B470" s="109"/>
      <c r="C470" s="110"/>
    </row>
    <row r="471" spans="1:3" s="88" customFormat="1">
      <c r="A471" s="108"/>
      <c r="B471" s="109"/>
      <c r="C471" s="110"/>
    </row>
    <row r="472" spans="1:3" s="88" customFormat="1">
      <c r="A472" s="108"/>
      <c r="B472" s="109"/>
      <c r="C472" s="110"/>
    </row>
    <row r="473" spans="1:3" s="88" customFormat="1">
      <c r="A473" s="108"/>
      <c r="B473" s="109"/>
      <c r="C473" s="110"/>
    </row>
    <row r="474" spans="1:3" s="88" customFormat="1">
      <c r="A474" s="108"/>
      <c r="B474" s="109"/>
      <c r="C474" s="110"/>
    </row>
    <row r="475" spans="1:3" s="88" customFormat="1">
      <c r="A475" s="108"/>
      <c r="B475" s="109"/>
      <c r="C475" s="110"/>
    </row>
    <row r="476" spans="1:3" s="88" customFormat="1">
      <c r="A476" s="108"/>
      <c r="B476" s="109"/>
      <c r="C476" s="110"/>
    </row>
    <row r="477" spans="1:3" s="88" customFormat="1">
      <c r="A477" s="108"/>
      <c r="B477" s="109"/>
      <c r="C477" s="110"/>
    </row>
    <row r="478" spans="1:3" s="88" customFormat="1">
      <c r="A478" s="108"/>
      <c r="B478" s="109"/>
      <c r="C478" s="110"/>
    </row>
    <row r="479" spans="1:3" s="88" customFormat="1">
      <c r="A479" s="108"/>
      <c r="B479" s="109"/>
      <c r="C479" s="110"/>
    </row>
    <row r="480" spans="1:3" s="88" customFormat="1">
      <c r="A480" s="108"/>
      <c r="B480" s="109"/>
      <c r="C480" s="110"/>
    </row>
    <row r="481" spans="1:3" s="88" customFormat="1">
      <c r="A481" s="108"/>
      <c r="B481" s="109"/>
      <c r="C481" s="110"/>
    </row>
    <row r="482" spans="1:3" s="88" customFormat="1">
      <c r="A482" s="108"/>
      <c r="B482" s="109"/>
      <c r="C482" s="110"/>
    </row>
    <row r="483" spans="1:3" s="88" customFormat="1">
      <c r="A483" s="108"/>
      <c r="B483" s="109"/>
      <c r="C483" s="110"/>
    </row>
    <row r="484" spans="1:3" s="88" customFormat="1">
      <c r="A484" s="108"/>
      <c r="B484" s="109"/>
      <c r="C484" s="110"/>
    </row>
    <row r="485" spans="1:3" s="88" customFormat="1">
      <c r="A485" s="108"/>
      <c r="B485" s="109"/>
      <c r="C485" s="110"/>
    </row>
    <row r="486" spans="1:3" s="88" customFormat="1">
      <c r="A486" s="108"/>
      <c r="B486" s="109"/>
      <c r="C486" s="110"/>
    </row>
    <row r="487" spans="1:3" s="88" customFormat="1">
      <c r="A487" s="108"/>
      <c r="B487" s="109"/>
      <c r="C487" s="110"/>
    </row>
    <row r="488" spans="1:3" s="88" customFormat="1">
      <c r="A488" s="108"/>
      <c r="B488" s="109"/>
      <c r="C488" s="110"/>
    </row>
    <row r="489" spans="1:3" s="88" customFormat="1">
      <c r="A489" s="108"/>
      <c r="B489" s="109"/>
      <c r="C489" s="110"/>
    </row>
    <row r="490" spans="1:3" s="88" customFormat="1">
      <c r="A490" s="108"/>
      <c r="B490" s="109"/>
      <c r="C490" s="110"/>
    </row>
    <row r="491" spans="1:3" s="88" customFormat="1">
      <c r="A491" s="108"/>
      <c r="B491" s="109"/>
      <c r="C491" s="110"/>
    </row>
    <row r="492" spans="1:3" s="88" customFormat="1">
      <c r="A492" s="108"/>
      <c r="B492" s="109"/>
      <c r="C492" s="110"/>
    </row>
    <row r="493" spans="1:3" s="88" customFormat="1">
      <c r="A493" s="108"/>
      <c r="B493" s="109"/>
      <c r="C493" s="110"/>
    </row>
    <row r="494" spans="1:3" s="88" customFormat="1">
      <c r="A494" s="108"/>
      <c r="B494" s="109"/>
      <c r="C494" s="110"/>
    </row>
    <row r="495" spans="1:3" s="88" customFormat="1">
      <c r="A495" s="108"/>
      <c r="B495" s="109"/>
      <c r="C495" s="110"/>
    </row>
    <row r="496" spans="1:3" s="88" customFormat="1">
      <c r="A496" s="108"/>
      <c r="B496" s="109"/>
      <c r="C496" s="110"/>
    </row>
    <row r="497" spans="1:3" s="88" customFormat="1">
      <c r="A497" s="108"/>
      <c r="B497" s="109"/>
      <c r="C497" s="110"/>
    </row>
    <row r="498" spans="1:3" s="88" customFormat="1">
      <c r="A498" s="108"/>
      <c r="B498" s="109"/>
      <c r="C498" s="110"/>
    </row>
    <row r="499" spans="1:3" s="88" customFormat="1">
      <c r="A499" s="108"/>
      <c r="B499" s="109"/>
      <c r="C499" s="110"/>
    </row>
    <row r="500" spans="1:3" s="88" customFormat="1">
      <c r="A500" s="108"/>
      <c r="B500" s="109"/>
      <c r="C500" s="110"/>
    </row>
    <row r="501" spans="1:3" s="88" customFormat="1">
      <c r="A501" s="108"/>
      <c r="B501" s="109"/>
      <c r="C501" s="110"/>
    </row>
    <row r="502" spans="1:3" s="88" customFormat="1">
      <c r="A502" s="108"/>
      <c r="B502" s="109"/>
      <c r="C502" s="110"/>
    </row>
    <row r="503" spans="1:3" s="88" customFormat="1">
      <c r="A503" s="108"/>
      <c r="B503" s="109"/>
      <c r="C503" s="110"/>
    </row>
    <row r="504" spans="1:3" s="88" customFormat="1">
      <c r="A504" s="108"/>
      <c r="B504" s="109"/>
      <c r="C504" s="110"/>
    </row>
    <row r="505" spans="1:3" s="88" customFormat="1">
      <c r="A505" s="108"/>
      <c r="B505" s="109"/>
      <c r="C505" s="110"/>
    </row>
    <row r="506" spans="1:3" s="88" customFormat="1">
      <c r="A506" s="108"/>
      <c r="B506" s="109"/>
      <c r="C506" s="110"/>
    </row>
    <row r="507" spans="1:3" s="88" customFormat="1">
      <c r="A507" s="108"/>
      <c r="B507" s="109"/>
      <c r="C507" s="110"/>
    </row>
    <row r="508" spans="1:3" s="88" customFormat="1">
      <c r="A508" s="108"/>
      <c r="B508" s="109"/>
      <c r="C508" s="110"/>
    </row>
    <row r="509" spans="1:3" s="88" customFormat="1">
      <c r="A509" s="108"/>
      <c r="B509" s="109"/>
      <c r="C509" s="110"/>
    </row>
    <row r="510" spans="1:3" s="88" customFormat="1">
      <c r="A510" s="108"/>
      <c r="B510" s="109"/>
      <c r="C510" s="110"/>
    </row>
    <row r="511" spans="1:3" s="88" customFormat="1">
      <c r="A511" s="108"/>
      <c r="B511" s="109"/>
      <c r="C511" s="110"/>
    </row>
    <row r="512" spans="1:3" s="88" customFormat="1">
      <c r="A512" s="108"/>
      <c r="B512" s="109"/>
      <c r="C512" s="110"/>
    </row>
    <row r="513" spans="1:3" s="88" customFormat="1">
      <c r="A513" s="108"/>
      <c r="B513" s="109"/>
      <c r="C513" s="110"/>
    </row>
    <row r="514" spans="1:3" s="88" customFormat="1">
      <c r="A514" s="108"/>
      <c r="B514" s="109"/>
      <c r="C514" s="110"/>
    </row>
    <row r="515" spans="1:3" s="88" customFormat="1">
      <c r="A515" s="108"/>
      <c r="B515" s="109"/>
      <c r="C515" s="110"/>
    </row>
    <row r="516" spans="1:3" s="88" customFormat="1">
      <c r="A516" s="108"/>
      <c r="B516" s="109"/>
      <c r="C516" s="110"/>
    </row>
    <row r="517" spans="1:3" s="88" customFormat="1">
      <c r="A517" s="108"/>
      <c r="B517" s="109"/>
      <c r="C517" s="110"/>
    </row>
    <row r="518" spans="1:3" s="88" customFormat="1">
      <c r="A518" s="108"/>
      <c r="B518" s="109"/>
      <c r="C518" s="110"/>
    </row>
    <row r="519" spans="1:3" s="88" customFormat="1">
      <c r="A519" s="108"/>
      <c r="B519" s="109"/>
      <c r="C519" s="110"/>
    </row>
    <row r="520" spans="1:3" s="88" customFormat="1">
      <c r="A520" s="108"/>
      <c r="B520" s="109"/>
      <c r="C520" s="110"/>
    </row>
    <row r="521" spans="1:3" s="88" customFormat="1">
      <c r="A521" s="108"/>
      <c r="B521" s="109"/>
      <c r="C521" s="110"/>
    </row>
    <row r="522" spans="1:3" s="88" customFormat="1">
      <c r="A522" s="108"/>
      <c r="B522" s="109"/>
      <c r="C522" s="110"/>
    </row>
    <row r="523" spans="1:3" s="88" customFormat="1">
      <c r="A523" s="108"/>
      <c r="B523" s="109"/>
      <c r="C523" s="110"/>
    </row>
    <row r="524" spans="1:3" s="88" customFormat="1">
      <c r="A524" s="108"/>
      <c r="B524" s="109"/>
      <c r="C524" s="110"/>
    </row>
    <row r="525" spans="1:3" s="88" customFormat="1">
      <c r="A525" s="108"/>
      <c r="B525" s="109"/>
      <c r="C525" s="110"/>
    </row>
    <row r="526" spans="1:3" s="88" customFormat="1">
      <c r="A526" s="108"/>
      <c r="B526" s="109"/>
      <c r="C526" s="110"/>
    </row>
    <row r="527" spans="1:3" s="88" customFormat="1">
      <c r="A527" s="108"/>
      <c r="B527" s="109"/>
      <c r="C527" s="110"/>
    </row>
    <row r="528" spans="1:3" s="88" customFormat="1">
      <c r="A528" s="108"/>
      <c r="B528" s="109"/>
      <c r="C528" s="110"/>
    </row>
    <row r="529" spans="1:3" s="88" customFormat="1">
      <c r="A529" s="108"/>
      <c r="B529" s="109"/>
      <c r="C529" s="110"/>
    </row>
    <row r="530" spans="1:3" s="88" customFormat="1">
      <c r="A530" s="108"/>
      <c r="B530" s="109"/>
      <c r="C530" s="110"/>
    </row>
    <row r="531" spans="1:3" s="88" customFormat="1">
      <c r="A531" s="108"/>
      <c r="B531" s="109"/>
      <c r="C531" s="110"/>
    </row>
    <row r="532" spans="1:3" s="88" customFormat="1">
      <c r="A532" s="108"/>
      <c r="B532" s="109"/>
      <c r="C532" s="110"/>
    </row>
    <row r="533" spans="1:3" s="88" customFormat="1">
      <c r="A533" s="108"/>
      <c r="B533" s="109"/>
      <c r="C533" s="110"/>
    </row>
    <row r="534" spans="1:3" s="88" customFormat="1">
      <c r="A534" s="108"/>
      <c r="B534" s="109"/>
      <c r="C534" s="110"/>
    </row>
    <row r="535" spans="1:3" s="88" customFormat="1">
      <c r="A535" s="108"/>
      <c r="B535" s="109"/>
      <c r="C535" s="110"/>
    </row>
    <row r="536" spans="1:3" s="88" customFormat="1">
      <c r="A536" s="108"/>
      <c r="B536" s="109"/>
      <c r="C536" s="110"/>
    </row>
    <row r="537" spans="1:3" s="88" customFormat="1">
      <c r="A537" s="108"/>
      <c r="B537" s="109"/>
      <c r="C537" s="110"/>
    </row>
    <row r="538" spans="1:3" s="88" customFormat="1">
      <c r="A538" s="108"/>
      <c r="B538" s="109"/>
      <c r="C538" s="110"/>
    </row>
    <row r="539" spans="1:3" s="88" customFormat="1">
      <c r="A539" s="108"/>
      <c r="B539" s="109"/>
      <c r="C539" s="110"/>
    </row>
    <row r="540" spans="1:3" s="88" customFormat="1">
      <c r="A540" s="108"/>
      <c r="B540" s="109"/>
      <c r="C540" s="110"/>
    </row>
    <row r="541" spans="1:3" s="88" customFormat="1">
      <c r="A541" s="108"/>
      <c r="B541" s="109"/>
      <c r="C541" s="110"/>
    </row>
    <row r="542" spans="1:3" s="88" customFormat="1">
      <c r="A542" s="108"/>
      <c r="B542" s="109"/>
      <c r="C542" s="110"/>
    </row>
    <row r="543" spans="1:3" s="88" customFormat="1">
      <c r="A543" s="108"/>
      <c r="B543" s="109"/>
      <c r="C543" s="110"/>
    </row>
    <row r="544" spans="1:3" s="88" customFormat="1">
      <c r="A544" s="108"/>
      <c r="B544" s="109"/>
      <c r="C544" s="110"/>
    </row>
    <row r="545" spans="1:3" s="88" customFormat="1">
      <c r="A545" s="108"/>
      <c r="B545" s="109"/>
      <c r="C545" s="110"/>
    </row>
    <row r="546" spans="1:3" s="88" customFormat="1">
      <c r="A546" s="108"/>
      <c r="B546" s="109"/>
      <c r="C546" s="110"/>
    </row>
    <row r="547" spans="1:3" s="88" customFormat="1">
      <c r="A547" s="108"/>
      <c r="B547" s="109"/>
      <c r="C547" s="110"/>
    </row>
    <row r="548" spans="1:3" s="88" customFormat="1">
      <c r="A548" s="108"/>
      <c r="B548" s="109"/>
      <c r="C548" s="110"/>
    </row>
    <row r="549" spans="1:3" s="88" customFormat="1">
      <c r="A549" s="108"/>
      <c r="B549" s="109"/>
      <c r="C549" s="110"/>
    </row>
    <row r="550" spans="1:3" s="88" customFormat="1">
      <c r="A550" s="108"/>
      <c r="B550" s="109"/>
      <c r="C550" s="110"/>
    </row>
    <row r="551" spans="1:3" s="88" customFormat="1">
      <c r="A551" s="108"/>
      <c r="B551" s="109"/>
      <c r="C551" s="110"/>
    </row>
    <row r="552" spans="1:3" s="88" customFormat="1">
      <c r="A552" s="108"/>
      <c r="B552" s="109"/>
      <c r="C552" s="110"/>
    </row>
    <row r="553" spans="1:3" s="88" customFormat="1">
      <c r="A553" s="108"/>
      <c r="B553" s="109"/>
      <c r="C553" s="110"/>
    </row>
    <row r="554" spans="1:3" s="88" customFormat="1">
      <c r="A554" s="108"/>
      <c r="B554" s="109"/>
      <c r="C554" s="110"/>
    </row>
    <row r="555" spans="1:3" s="88" customFormat="1">
      <c r="A555" s="108"/>
      <c r="B555" s="109"/>
      <c r="C555" s="110"/>
    </row>
    <row r="556" spans="1:3" s="88" customFormat="1">
      <c r="A556" s="108"/>
      <c r="B556" s="109"/>
      <c r="C556" s="110"/>
    </row>
    <row r="557" spans="1:3" s="88" customFormat="1">
      <c r="A557" s="108"/>
      <c r="B557" s="109"/>
      <c r="C557" s="110"/>
    </row>
    <row r="558" spans="1:3" s="88" customFormat="1">
      <c r="A558" s="108"/>
      <c r="B558" s="109"/>
      <c r="C558" s="110"/>
    </row>
    <row r="559" spans="1:3" s="88" customFormat="1">
      <c r="A559" s="108"/>
      <c r="B559" s="109"/>
      <c r="C559" s="110"/>
    </row>
    <row r="560" spans="1:3" s="88" customFormat="1">
      <c r="A560" s="108"/>
      <c r="B560" s="109"/>
      <c r="C560" s="110"/>
    </row>
    <row r="561" spans="1:3" s="88" customFormat="1">
      <c r="A561" s="108"/>
      <c r="B561" s="109"/>
      <c r="C561" s="110"/>
    </row>
    <row r="562" spans="1:3" s="88" customFormat="1">
      <c r="A562" s="108"/>
      <c r="B562" s="109"/>
      <c r="C562" s="110"/>
    </row>
    <row r="563" spans="1:3" s="88" customFormat="1">
      <c r="A563" s="108"/>
      <c r="B563" s="109"/>
      <c r="C563" s="110"/>
    </row>
    <row r="564" spans="1:3" s="88" customFormat="1">
      <c r="A564" s="108"/>
      <c r="B564" s="109"/>
      <c r="C564" s="110"/>
    </row>
    <row r="565" spans="1:3" s="88" customFormat="1">
      <c r="A565" s="108"/>
      <c r="B565" s="109"/>
      <c r="C565" s="110"/>
    </row>
    <row r="566" spans="1:3" s="88" customFormat="1">
      <c r="A566" s="108"/>
      <c r="B566" s="109"/>
      <c r="C566" s="110"/>
    </row>
    <row r="567" spans="1:3" s="88" customFormat="1">
      <c r="A567" s="108"/>
      <c r="B567" s="109"/>
      <c r="C567" s="110"/>
    </row>
    <row r="568" spans="1:3" s="88" customFormat="1">
      <c r="A568" s="108"/>
      <c r="B568" s="109"/>
      <c r="C568" s="110"/>
    </row>
    <row r="569" spans="1:3" s="88" customFormat="1">
      <c r="A569" s="108"/>
      <c r="B569" s="109"/>
      <c r="C569" s="110"/>
    </row>
    <row r="570" spans="1:3" s="88" customFormat="1">
      <c r="A570" s="108"/>
      <c r="B570" s="109"/>
      <c r="C570" s="110"/>
    </row>
    <row r="571" spans="1:3" s="88" customFormat="1">
      <c r="A571" s="108"/>
      <c r="B571" s="109"/>
      <c r="C571" s="110"/>
    </row>
    <row r="572" spans="1:3" s="88" customFormat="1">
      <c r="A572" s="108"/>
      <c r="B572" s="109"/>
      <c r="C572" s="110"/>
    </row>
    <row r="573" spans="1:3" s="88" customFormat="1">
      <c r="A573" s="108"/>
      <c r="B573" s="109"/>
      <c r="C573" s="110"/>
    </row>
    <row r="574" spans="1:3" s="88" customFormat="1">
      <c r="A574" s="108"/>
      <c r="B574" s="109"/>
      <c r="C574" s="110"/>
    </row>
    <row r="575" spans="1:3" s="88" customFormat="1">
      <c r="A575" s="108"/>
      <c r="B575" s="109"/>
      <c r="C575" s="110"/>
    </row>
    <row r="576" spans="1:3" s="88" customFormat="1">
      <c r="A576" s="108"/>
      <c r="B576" s="109"/>
      <c r="C576" s="110"/>
    </row>
    <row r="577" spans="1:3" s="88" customFormat="1">
      <c r="A577" s="108"/>
      <c r="B577" s="109"/>
      <c r="C577" s="110"/>
    </row>
    <row r="578" spans="1:3" s="88" customFormat="1">
      <c r="A578" s="108"/>
      <c r="B578" s="109"/>
      <c r="C578" s="110"/>
    </row>
    <row r="579" spans="1:3" s="88" customFormat="1">
      <c r="A579" s="108"/>
      <c r="B579" s="109"/>
      <c r="C579" s="110"/>
    </row>
    <row r="580" spans="1:3" s="88" customFormat="1">
      <c r="A580" s="108"/>
      <c r="B580" s="109"/>
      <c r="C580" s="110"/>
    </row>
    <row r="581" spans="1:3" s="88" customFormat="1">
      <c r="A581" s="108"/>
      <c r="B581" s="109"/>
      <c r="C581" s="110"/>
    </row>
    <row r="582" spans="1:3" s="88" customFormat="1">
      <c r="A582" s="108"/>
      <c r="B582" s="109"/>
      <c r="C582" s="110"/>
    </row>
    <row r="583" spans="1:3" s="88" customFormat="1">
      <c r="A583" s="108"/>
      <c r="B583" s="109"/>
      <c r="C583" s="110"/>
    </row>
    <row r="584" spans="1:3" s="88" customFormat="1">
      <c r="A584" s="108"/>
      <c r="B584" s="109"/>
      <c r="C584" s="110"/>
    </row>
    <row r="585" spans="1:3" s="88" customFormat="1">
      <c r="A585" s="108"/>
      <c r="B585" s="109"/>
      <c r="C585" s="110"/>
    </row>
    <row r="586" spans="1:3" s="88" customFormat="1">
      <c r="A586" s="108"/>
      <c r="B586" s="109"/>
      <c r="C586" s="110"/>
    </row>
    <row r="587" spans="1:3" s="88" customFormat="1">
      <c r="A587" s="108"/>
      <c r="B587" s="109"/>
      <c r="C587" s="110"/>
    </row>
    <row r="588" spans="1:3" s="88" customFormat="1">
      <c r="A588" s="108"/>
      <c r="B588" s="109"/>
      <c r="C588" s="110"/>
    </row>
    <row r="589" spans="1:3" s="88" customFormat="1">
      <c r="A589" s="108"/>
      <c r="B589" s="109"/>
      <c r="C589" s="110"/>
    </row>
    <row r="590" spans="1:3" s="88" customFormat="1">
      <c r="A590" s="108"/>
      <c r="B590" s="109"/>
      <c r="C590" s="110"/>
    </row>
    <row r="591" spans="1:3" s="88" customFormat="1">
      <c r="A591" s="108"/>
      <c r="B591" s="109"/>
      <c r="C591" s="110"/>
    </row>
    <row r="592" spans="1:3" s="88" customFormat="1">
      <c r="A592" s="108"/>
      <c r="B592" s="109"/>
      <c r="C592" s="110"/>
    </row>
    <row r="593" spans="1:3" s="88" customFormat="1">
      <c r="A593" s="108"/>
      <c r="B593" s="109"/>
      <c r="C593" s="110"/>
    </row>
    <row r="594" spans="1:3" s="88" customFormat="1">
      <c r="A594" s="108"/>
      <c r="B594" s="109"/>
      <c r="C594" s="110"/>
    </row>
    <row r="595" spans="1:3" s="88" customFormat="1">
      <c r="A595" s="108"/>
      <c r="B595" s="109"/>
      <c r="C595" s="110"/>
    </row>
    <row r="596" spans="1:3" s="88" customFormat="1">
      <c r="A596" s="108"/>
      <c r="B596" s="109"/>
      <c r="C596" s="110"/>
    </row>
    <row r="597" spans="1:3" s="88" customFormat="1">
      <c r="A597" s="108"/>
      <c r="B597" s="109"/>
      <c r="C597" s="110"/>
    </row>
    <row r="598" spans="1:3" s="88" customFormat="1">
      <c r="A598" s="108"/>
      <c r="B598" s="109"/>
      <c r="C598" s="110"/>
    </row>
    <row r="599" spans="1:3" s="88" customFormat="1">
      <c r="A599" s="108"/>
      <c r="B599" s="109"/>
      <c r="C599" s="110"/>
    </row>
    <row r="600" spans="1:3" s="88" customFormat="1">
      <c r="A600" s="108"/>
      <c r="B600" s="109"/>
      <c r="C600" s="110"/>
    </row>
    <row r="601" spans="1:3" s="88" customFormat="1">
      <c r="A601" s="108"/>
      <c r="B601" s="109"/>
      <c r="C601" s="110"/>
    </row>
    <row r="602" spans="1:3" s="88" customFormat="1">
      <c r="A602" s="108"/>
      <c r="B602" s="109"/>
      <c r="C602" s="110"/>
    </row>
    <row r="603" spans="1:3" s="88" customFormat="1">
      <c r="A603" s="108"/>
      <c r="B603" s="109"/>
      <c r="C603" s="110"/>
    </row>
    <row r="604" spans="1:3" s="88" customFormat="1">
      <c r="A604" s="108"/>
      <c r="B604" s="109"/>
      <c r="C604" s="110"/>
    </row>
    <row r="605" spans="1:3" s="88" customFormat="1">
      <c r="A605" s="108"/>
      <c r="B605" s="109"/>
      <c r="C605" s="110"/>
    </row>
    <row r="606" spans="1:3" s="88" customFormat="1">
      <c r="A606" s="108"/>
      <c r="B606" s="109"/>
      <c r="C606" s="110"/>
    </row>
    <row r="607" spans="1:3" s="88" customFormat="1">
      <c r="A607" s="108"/>
      <c r="B607" s="109"/>
      <c r="C607" s="110"/>
    </row>
    <row r="608" spans="1:3" s="88" customFormat="1">
      <c r="A608" s="108"/>
      <c r="B608" s="109"/>
      <c r="C608" s="110"/>
    </row>
    <row r="609" spans="1:3" s="88" customFormat="1">
      <c r="A609" s="108"/>
      <c r="B609" s="109"/>
      <c r="C609" s="110"/>
    </row>
    <row r="610" spans="1:3" s="88" customFormat="1">
      <c r="A610" s="108"/>
      <c r="B610" s="109"/>
      <c r="C610" s="110"/>
    </row>
    <row r="611" spans="1:3" s="88" customFormat="1">
      <c r="A611" s="108"/>
      <c r="B611" s="109"/>
      <c r="C611" s="110"/>
    </row>
    <row r="612" spans="1:3" s="88" customFormat="1">
      <c r="A612" s="108"/>
      <c r="B612" s="109"/>
      <c r="C612" s="110"/>
    </row>
    <row r="613" spans="1:3" s="88" customFormat="1">
      <c r="A613" s="108"/>
      <c r="B613" s="109"/>
      <c r="C613" s="110"/>
    </row>
    <row r="614" spans="1:3" s="88" customFormat="1">
      <c r="A614" s="108"/>
      <c r="B614" s="109"/>
      <c r="C614" s="110"/>
    </row>
    <row r="615" spans="1:3" s="88" customFormat="1">
      <c r="A615" s="108"/>
      <c r="B615" s="109"/>
      <c r="C615" s="110"/>
    </row>
    <row r="616" spans="1:3" s="88" customFormat="1">
      <c r="A616" s="108"/>
      <c r="B616" s="109"/>
      <c r="C616" s="110"/>
    </row>
    <row r="617" spans="1:3" s="88" customFormat="1">
      <c r="A617" s="108"/>
      <c r="B617" s="109"/>
      <c r="C617" s="110"/>
    </row>
    <row r="618" spans="1:3" s="88" customFormat="1">
      <c r="A618" s="108"/>
      <c r="B618" s="109"/>
      <c r="C618" s="110"/>
    </row>
    <row r="619" spans="1:3" s="88" customFormat="1">
      <c r="A619" s="108"/>
      <c r="B619" s="109"/>
      <c r="C619" s="110"/>
    </row>
    <row r="620" spans="1:3" s="88" customFormat="1">
      <c r="A620" s="108"/>
      <c r="B620" s="109"/>
      <c r="C620" s="110"/>
    </row>
    <row r="621" spans="1:3" s="88" customFormat="1">
      <c r="A621" s="108"/>
      <c r="B621" s="109"/>
      <c r="C621" s="110"/>
    </row>
    <row r="622" spans="1:3" s="88" customFormat="1">
      <c r="A622" s="108"/>
      <c r="B622" s="109"/>
      <c r="C622" s="110"/>
    </row>
    <row r="623" spans="1:3" s="88" customFormat="1">
      <c r="A623" s="108"/>
      <c r="B623" s="109"/>
      <c r="C623" s="110"/>
    </row>
    <row r="624" spans="1:3" s="88" customFormat="1">
      <c r="A624" s="108"/>
      <c r="B624" s="109"/>
      <c r="C624" s="110"/>
    </row>
    <row r="625" spans="1:3" s="88" customFormat="1">
      <c r="A625" s="108"/>
      <c r="B625" s="109"/>
      <c r="C625" s="110"/>
    </row>
    <row r="626" spans="1:3" s="88" customFormat="1">
      <c r="A626" s="108"/>
      <c r="B626" s="109"/>
      <c r="C626" s="110"/>
    </row>
    <row r="627" spans="1:3" s="88" customFormat="1">
      <c r="A627" s="108"/>
      <c r="B627" s="109"/>
      <c r="C627" s="110"/>
    </row>
    <row r="628" spans="1:3" s="88" customFormat="1">
      <c r="A628" s="108"/>
      <c r="B628" s="109"/>
      <c r="C628" s="110"/>
    </row>
    <row r="629" spans="1:3" s="88" customFormat="1">
      <c r="A629" s="108"/>
      <c r="B629" s="109"/>
      <c r="C629" s="110"/>
    </row>
    <row r="630" spans="1:3" s="88" customFormat="1">
      <c r="A630" s="108"/>
      <c r="B630" s="109"/>
      <c r="C630" s="110"/>
    </row>
    <row r="631" spans="1:3" s="88" customFormat="1">
      <c r="A631" s="108"/>
      <c r="B631" s="109"/>
      <c r="C631" s="110"/>
    </row>
    <row r="632" spans="1:3" s="88" customFormat="1">
      <c r="A632" s="108"/>
      <c r="B632" s="109"/>
      <c r="C632" s="110"/>
    </row>
    <row r="633" spans="1:3" s="88" customFormat="1">
      <c r="A633" s="108"/>
      <c r="B633" s="109"/>
      <c r="C633" s="110"/>
    </row>
    <row r="634" spans="1:3" s="88" customFormat="1">
      <c r="A634" s="108"/>
      <c r="B634" s="109"/>
      <c r="C634" s="110"/>
    </row>
    <row r="635" spans="1:3" s="88" customFormat="1">
      <c r="A635" s="108"/>
      <c r="B635" s="109"/>
      <c r="C635" s="110"/>
    </row>
    <row r="636" spans="1:3" s="88" customFormat="1">
      <c r="A636" s="108"/>
      <c r="B636" s="109"/>
      <c r="C636" s="110"/>
    </row>
    <row r="637" spans="1:3" s="88" customFormat="1">
      <c r="A637" s="108"/>
      <c r="B637" s="109"/>
      <c r="C637" s="110"/>
    </row>
    <row r="638" spans="1:3" s="88" customFormat="1">
      <c r="A638" s="108"/>
      <c r="B638" s="109"/>
      <c r="C638" s="110"/>
    </row>
    <row r="639" spans="1:3" s="88" customFormat="1">
      <c r="A639" s="108"/>
      <c r="B639" s="109"/>
      <c r="C639" s="110"/>
    </row>
    <row r="640" spans="1:3" s="88" customFormat="1">
      <c r="A640" s="108"/>
      <c r="B640" s="109"/>
      <c r="C640" s="110"/>
    </row>
    <row r="641" spans="1:3" s="88" customFormat="1">
      <c r="A641" s="108"/>
      <c r="B641" s="109"/>
      <c r="C641" s="110"/>
    </row>
    <row r="642" spans="1:3" s="88" customFormat="1">
      <c r="A642" s="108"/>
      <c r="B642" s="109"/>
      <c r="C642" s="110"/>
    </row>
    <row r="643" spans="1:3" s="88" customFormat="1">
      <c r="A643" s="108"/>
      <c r="B643" s="109"/>
      <c r="C643" s="110"/>
    </row>
    <row r="644" spans="1:3" s="88" customFormat="1">
      <c r="A644" s="108"/>
      <c r="B644" s="109"/>
      <c r="C644" s="110"/>
    </row>
    <row r="645" spans="1:3" s="88" customFormat="1">
      <c r="A645" s="108"/>
      <c r="B645" s="109"/>
      <c r="C645" s="110"/>
    </row>
    <row r="646" spans="1:3" s="88" customFormat="1">
      <c r="A646" s="108"/>
      <c r="B646" s="109"/>
      <c r="C646" s="110"/>
    </row>
    <row r="647" spans="1:3" s="88" customFormat="1">
      <c r="A647" s="108"/>
      <c r="B647" s="109"/>
      <c r="C647" s="110"/>
    </row>
    <row r="648" spans="1:3" s="88" customFormat="1">
      <c r="A648" s="108"/>
      <c r="B648" s="109"/>
      <c r="C648" s="110"/>
    </row>
    <row r="649" spans="1:3" s="88" customFormat="1">
      <c r="A649" s="108"/>
      <c r="B649" s="109"/>
      <c r="C649" s="110"/>
    </row>
    <row r="650" spans="1:3" s="88" customFormat="1">
      <c r="A650" s="108"/>
      <c r="B650" s="109"/>
      <c r="C650" s="110"/>
    </row>
    <row r="651" spans="1:3" s="88" customFormat="1">
      <c r="A651" s="108"/>
      <c r="B651" s="109"/>
      <c r="C651" s="110"/>
    </row>
    <row r="652" spans="1:3" s="88" customFormat="1">
      <c r="A652" s="108"/>
      <c r="B652" s="109"/>
      <c r="C652" s="110"/>
    </row>
    <row r="653" spans="1:3" s="88" customFormat="1">
      <c r="A653" s="108"/>
      <c r="B653" s="109"/>
      <c r="C653" s="110"/>
    </row>
    <row r="654" spans="1:3" s="88" customFormat="1">
      <c r="A654" s="108"/>
      <c r="B654" s="109"/>
      <c r="C654" s="110"/>
    </row>
    <row r="655" spans="1:3" s="88" customFormat="1">
      <c r="A655" s="108"/>
      <c r="B655" s="109"/>
      <c r="C655" s="110"/>
    </row>
    <row r="656" spans="1:3" s="88" customFormat="1">
      <c r="A656" s="108"/>
      <c r="B656" s="109"/>
      <c r="C656" s="110"/>
    </row>
    <row r="657" spans="1:3" s="88" customFormat="1">
      <c r="A657" s="108"/>
      <c r="B657" s="109"/>
      <c r="C657" s="110"/>
    </row>
    <row r="658" spans="1:3" s="88" customFormat="1">
      <c r="A658" s="108"/>
      <c r="B658" s="109"/>
      <c r="C658" s="110"/>
    </row>
    <row r="659" spans="1:3" s="88" customFormat="1">
      <c r="A659" s="108"/>
      <c r="B659" s="109"/>
      <c r="C659" s="110"/>
    </row>
    <row r="660" spans="1:3" s="88" customFormat="1">
      <c r="A660" s="108"/>
      <c r="B660" s="109"/>
      <c r="C660" s="110"/>
    </row>
    <row r="661" spans="1:3" s="88" customFormat="1">
      <c r="A661" s="108"/>
      <c r="B661" s="109"/>
      <c r="C661" s="110"/>
    </row>
    <row r="662" spans="1:3" s="88" customFormat="1">
      <c r="A662" s="108"/>
      <c r="B662" s="109"/>
      <c r="C662" s="110"/>
    </row>
    <row r="663" spans="1:3" s="88" customFormat="1">
      <c r="A663" s="108"/>
      <c r="B663" s="109"/>
      <c r="C663" s="110"/>
    </row>
    <row r="664" spans="1:3" s="88" customFormat="1">
      <c r="A664" s="108"/>
      <c r="B664" s="109"/>
      <c r="C664" s="110"/>
    </row>
    <row r="665" spans="1:3" s="88" customFormat="1">
      <c r="A665" s="108"/>
      <c r="B665" s="109"/>
      <c r="C665" s="110"/>
    </row>
    <row r="666" spans="1:3" s="88" customFormat="1">
      <c r="A666" s="108"/>
      <c r="B666" s="109"/>
      <c r="C666" s="110"/>
    </row>
    <row r="667" spans="1:3" s="88" customFormat="1">
      <c r="A667" s="108"/>
      <c r="B667" s="109"/>
      <c r="C667" s="110"/>
    </row>
    <row r="668" spans="1:3" s="88" customFormat="1">
      <c r="A668" s="108"/>
      <c r="B668" s="109"/>
      <c r="C668" s="110"/>
    </row>
    <row r="669" spans="1:3" s="88" customFormat="1">
      <c r="A669" s="108"/>
      <c r="B669" s="109"/>
      <c r="C669" s="110"/>
    </row>
    <row r="670" spans="1:3" s="88" customFormat="1">
      <c r="A670" s="108"/>
      <c r="B670" s="109"/>
      <c r="C670" s="110"/>
    </row>
    <row r="671" spans="1:3" s="88" customFormat="1">
      <c r="A671" s="108"/>
      <c r="B671" s="109"/>
      <c r="C671" s="110"/>
    </row>
    <row r="672" spans="1:3" s="88" customFormat="1">
      <c r="A672" s="108"/>
      <c r="B672" s="109"/>
      <c r="C672" s="110"/>
    </row>
    <row r="673" spans="1:3" s="88" customFormat="1">
      <c r="A673" s="108"/>
      <c r="B673" s="109"/>
      <c r="C673" s="110"/>
    </row>
    <row r="674" spans="1:3" s="88" customFormat="1">
      <c r="A674" s="108"/>
      <c r="B674" s="109"/>
      <c r="C674" s="110"/>
    </row>
    <row r="675" spans="1:3" s="88" customFormat="1">
      <c r="A675" s="108"/>
      <c r="B675" s="109"/>
      <c r="C675" s="110"/>
    </row>
    <row r="676" spans="1:3" s="88" customFormat="1">
      <c r="A676" s="108"/>
      <c r="B676" s="109"/>
      <c r="C676" s="110"/>
    </row>
    <row r="677" spans="1:3" s="88" customFormat="1">
      <c r="A677" s="108"/>
      <c r="B677" s="109"/>
      <c r="C677" s="110"/>
    </row>
    <row r="678" spans="1:3" s="88" customFormat="1">
      <c r="A678" s="108"/>
      <c r="B678" s="109"/>
      <c r="C678" s="110"/>
    </row>
    <row r="679" spans="1:3" s="88" customFormat="1">
      <c r="A679" s="108"/>
      <c r="B679" s="109"/>
      <c r="C679" s="110"/>
    </row>
    <row r="680" spans="1:3" s="88" customFormat="1">
      <c r="A680" s="108"/>
      <c r="B680" s="109"/>
      <c r="C680" s="110"/>
    </row>
    <row r="681" spans="1:3" s="88" customFormat="1">
      <c r="A681" s="108"/>
      <c r="B681" s="109"/>
      <c r="C681" s="110"/>
    </row>
    <row r="682" spans="1:3" s="88" customFormat="1">
      <c r="A682" s="108"/>
      <c r="B682" s="109"/>
      <c r="C682" s="110"/>
    </row>
    <row r="683" spans="1:3" s="88" customFormat="1">
      <c r="A683" s="108"/>
      <c r="B683" s="109"/>
      <c r="C683" s="110"/>
    </row>
    <row r="684" spans="1:3" s="88" customFormat="1">
      <c r="A684" s="108"/>
      <c r="B684" s="109"/>
      <c r="C684" s="110"/>
    </row>
    <row r="685" spans="1:3" s="88" customFormat="1">
      <c r="A685" s="108"/>
      <c r="B685" s="109"/>
      <c r="C685" s="110"/>
    </row>
    <row r="686" spans="1:3" s="88" customFormat="1">
      <c r="A686" s="108"/>
      <c r="B686" s="109"/>
      <c r="C686" s="110"/>
    </row>
    <row r="687" spans="1:3" s="88" customFormat="1">
      <c r="A687" s="108"/>
      <c r="B687" s="109"/>
      <c r="C687" s="110"/>
    </row>
    <row r="688" spans="1:3" s="88" customFormat="1">
      <c r="A688" s="108"/>
      <c r="B688" s="109"/>
      <c r="C688" s="110"/>
    </row>
    <row r="689" spans="1:3" s="88" customFormat="1">
      <c r="A689" s="108"/>
      <c r="B689" s="109"/>
      <c r="C689" s="110"/>
    </row>
    <row r="690" spans="1:3" s="88" customFormat="1">
      <c r="A690" s="108"/>
      <c r="B690" s="109"/>
      <c r="C690" s="110"/>
    </row>
    <row r="691" spans="1:3" s="88" customFormat="1">
      <c r="A691" s="108"/>
      <c r="B691" s="109"/>
      <c r="C691" s="110"/>
    </row>
    <row r="692" spans="1:3" s="88" customFormat="1">
      <c r="A692" s="108"/>
      <c r="B692" s="109"/>
      <c r="C692" s="110"/>
    </row>
    <row r="693" spans="1:3" s="88" customFormat="1">
      <c r="A693" s="108"/>
      <c r="B693" s="109"/>
      <c r="C693" s="110"/>
    </row>
    <row r="694" spans="1:3" s="88" customFormat="1">
      <c r="A694" s="108"/>
      <c r="B694" s="109"/>
      <c r="C694" s="110"/>
    </row>
    <row r="695" spans="1:3" s="88" customFormat="1">
      <c r="A695" s="108"/>
      <c r="B695" s="109"/>
      <c r="C695" s="110"/>
    </row>
    <row r="696" spans="1:3" s="88" customFormat="1">
      <c r="A696" s="108"/>
      <c r="B696" s="109"/>
      <c r="C696" s="110"/>
    </row>
    <row r="697" spans="1:3" s="88" customFormat="1">
      <c r="A697" s="108"/>
      <c r="B697" s="109"/>
      <c r="C697" s="110"/>
    </row>
    <row r="698" spans="1:3" s="88" customFormat="1">
      <c r="A698" s="108"/>
      <c r="B698" s="109"/>
      <c r="C698" s="110"/>
    </row>
    <row r="699" spans="1:3" s="88" customFormat="1">
      <c r="A699" s="108"/>
      <c r="B699" s="109"/>
      <c r="C699" s="110"/>
    </row>
    <row r="700" spans="1:3" s="88" customFormat="1">
      <c r="A700" s="108"/>
      <c r="B700" s="109"/>
      <c r="C700" s="110"/>
    </row>
    <row r="701" spans="1:3" s="88" customFormat="1">
      <c r="A701" s="108"/>
      <c r="B701" s="109"/>
      <c r="C701" s="110"/>
    </row>
    <row r="702" spans="1:3" s="88" customFormat="1">
      <c r="A702" s="108"/>
      <c r="B702" s="109"/>
      <c r="C702" s="110"/>
    </row>
    <row r="703" spans="1:3" s="88" customFormat="1">
      <c r="A703" s="108"/>
      <c r="B703" s="109"/>
      <c r="C703" s="110"/>
    </row>
    <row r="704" spans="1:3" s="88" customFormat="1">
      <c r="A704" s="108"/>
      <c r="B704" s="109"/>
      <c r="C704" s="110"/>
    </row>
    <row r="705" spans="1:3" s="88" customFormat="1">
      <c r="A705" s="108"/>
      <c r="B705" s="109"/>
      <c r="C705" s="110"/>
    </row>
    <row r="706" spans="1:3" s="88" customFormat="1">
      <c r="A706" s="108"/>
      <c r="B706" s="109"/>
      <c r="C706" s="110"/>
    </row>
    <row r="707" spans="1:3" s="88" customFormat="1">
      <c r="A707" s="108"/>
      <c r="B707" s="109"/>
      <c r="C707" s="110"/>
    </row>
    <row r="708" spans="1:3" s="88" customFormat="1">
      <c r="A708" s="108"/>
      <c r="B708" s="109"/>
      <c r="C708" s="110"/>
    </row>
    <row r="709" spans="1:3" s="88" customFormat="1">
      <c r="A709" s="108"/>
      <c r="B709" s="109"/>
      <c r="C709" s="110"/>
    </row>
    <row r="710" spans="1:3" s="88" customFormat="1">
      <c r="A710" s="108"/>
      <c r="B710" s="109"/>
      <c r="C710" s="110"/>
    </row>
    <row r="711" spans="1:3" s="88" customFormat="1">
      <c r="A711" s="108"/>
      <c r="B711" s="109"/>
      <c r="C711" s="110"/>
    </row>
    <row r="712" spans="1:3" s="88" customFormat="1">
      <c r="A712" s="108"/>
      <c r="B712" s="109"/>
      <c r="C712" s="110"/>
    </row>
    <row r="713" spans="1:3" s="88" customFormat="1">
      <c r="A713" s="108"/>
      <c r="B713" s="109"/>
      <c r="C713" s="110"/>
    </row>
    <row r="714" spans="1:3" s="88" customFormat="1">
      <c r="A714" s="108"/>
      <c r="B714" s="109"/>
      <c r="C714" s="110"/>
    </row>
    <row r="715" spans="1:3" s="88" customFormat="1">
      <c r="A715" s="108"/>
      <c r="B715" s="109"/>
      <c r="C715" s="110"/>
    </row>
    <row r="716" spans="1:3" s="88" customFormat="1">
      <c r="A716" s="108"/>
      <c r="B716" s="109"/>
      <c r="C716" s="110"/>
    </row>
    <row r="717" spans="1:3" s="88" customFormat="1">
      <c r="A717" s="108"/>
      <c r="B717" s="109"/>
      <c r="C717" s="110"/>
    </row>
    <row r="718" spans="1:3" s="88" customFormat="1">
      <c r="A718" s="108"/>
      <c r="B718" s="109"/>
      <c r="C718" s="110"/>
    </row>
    <row r="719" spans="1:3" s="88" customFormat="1">
      <c r="A719" s="108"/>
      <c r="B719" s="109"/>
      <c r="C719" s="110"/>
    </row>
    <row r="720" spans="1:3" s="88" customFormat="1">
      <c r="A720" s="108"/>
      <c r="B720" s="109"/>
      <c r="C720" s="110"/>
    </row>
    <row r="721" spans="1:3" s="88" customFormat="1">
      <c r="A721" s="108"/>
      <c r="B721" s="109"/>
      <c r="C721" s="110"/>
    </row>
    <row r="722" spans="1:3" s="88" customFormat="1">
      <c r="A722" s="108"/>
      <c r="B722" s="109"/>
      <c r="C722" s="110"/>
    </row>
    <row r="723" spans="1:3" s="88" customFormat="1">
      <c r="A723" s="108"/>
      <c r="B723" s="109"/>
      <c r="C723" s="110"/>
    </row>
    <row r="724" spans="1:3" s="88" customFormat="1">
      <c r="A724" s="108"/>
      <c r="B724" s="109"/>
      <c r="C724" s="110"/>
    </row>
    <row r="725" spans="1:3" s="88" customFormat="1">
      <c r="A725" s="108"/>
      <c r="B725" s="109"/>
      <c r="C725" s="110"/>
    </row>
    <row r="726" spans="1:3" s="88" customFormat="1">
      <c r="A726" s="108"/>
      <c r="B726" s="109"/>
      <c r="C726" s="110"/>
    </row>
    <row r="727" spans="1:3" s="88" customFormat="1">
      <c r="A727" s="108"/>
      <c r="B727" s="109"/>
      <c r="C727" s="110"/>
    </row>
    <row r="728" spans="1:3" s="88" customFormat="1">
      <c r="A728" s="108"/>
      <c r="B728" s="109"/>
      <c r="C728" s="110"/>
    </row>
    <row r="729" spans="1:3" s="88" customFormat="1">
      <c r="A729" s="108"/>
      <c r="B729" s="109"/>
      <c r="C729" s="110"/>
    </row>
    <row r="730" spans="1:3" s="88" customFormat="1">
      <c r="A730" s="108"/>
      <c r="B730" s="109"/>
      <c r="C730" s="110"/>
    </row>
    <row r="731" spans="1:3" s="88" customFormat="1">
      <c r="A731" s="108"/>
      <c r="B731" s="109"/>
      <c r="C731" s="110"/>
    </row>
    <row r="732" spans="1:3" s="88" customFormat="1">
      <c r="A732" s="108"/>
      <c r="B732" s="109"/>
      <c r="C732" s="110"/>
    </row>
    <row r="733" spans="1:3" s="88" customFormat="1">
      <c r="A733" s="108"/>
      <c r="B733" s="109"/>
      <c r="C733" s="110"/>
    </row>
    <row r="734" spans="1:3" s="88" customFormat="1">
      <c r="A734" s="108"/>
      <c r="B734" s="109"/>
      <c r="C734" s="110"/>
    </row>
    <row r="735" spans="1:3" s="88" customFormat="1">
      <c r="A735" s="108"/>
      <c r="B735" s="109"/>
      <c r="C735" s="110"/>
    </row>
    <row r="736" spans="1:3" s="88" customFormat="1">
      <c r="A736" s="108"/>
      <c r="B736" s="109"/>
      <c r="C736" s="110"/>
    </row>
    <row r="737" spans="1:3" s="88" customFormat="1">
      <c r="A737" s="108"/>
      <c r="B737" s="109"/>
      <c r="C737" s="110"/>
    </row>
    <row r="738" spans="1:3" s="88" customFormat="1">
      <c r="A738" s="108"/>
      <c r="B738" s="109"/>
      <c r="C738" s="110"/>
    </row>
    <row r="739" spans="1:3" s="88" customFormat="1">
      <c r="A739" s="108"/>
      <c r="B739" s="109"/>
      <c r="C739" s="110"/>
    </row>
    <row r="740" spans="1:3" s="88" customFormat="1">
      <c r="A740" s="108"/>
      <c r="B740" s="109"/>
      <c r="C740" s="110"/>
    </row>
    <row r="741" spans="1:3" s="88" customFormat="1">
      <c r="A741" s="108"/>
      <c r="B741" s="109"/>
      <c r="C741" s="110"/>
    </row>
    <row r="742" spans="1:3" s="88" customFormat="1">
      <c r="A742" s="108"/>
      <c r="B742" s="109"/>
      <c r="C742" s="110"/>
    </row>
    <row r="743" spans="1:3" s="88" customFormat="1">
      <c r="A743" s="108"/>
      <c r="B743" s="109"/>
      <c r="C743" s="110"/>
    </row>
    <row r="744" spans="1:3" s="88" customFormat="1">
      <c r="A744" s="108"/>
      <c r="B744" s="109"/>
      <c r="C744" s="110"/>
    </row>
    <row r="745" spans="1:3" s="88" customFormat="1">
      <c r="A745" s="108"/>
      <c r="B745" s="109"/>
      <c r="C745" s="110"/>
    </row>
    <row r="746" spans="1:3" s="88" customFormat="1">
      <c r="A746" s="108"/>
      <c r="B746" s="109"/>
      <c r="C746" s="110"/>
    </row>
    <row r="747" spans="1:3" s="88" customFormat="1">
      <c r="A747" s="108"/>
      <c r="B747" s="109"/>
      <c r="C747" s="110"/>
    </row>
    <row r="748" spans="1:3" s="88" customFormat="1">
      <c r="A748" s="108"/>
      <c r="B748" s="109"/>
      <c r="C748" s="110"/>
    </row>
    <row r="749" spans="1:3" s="88" customFormat="1">
      <c r="A749" s="108"/>
      <c r="B749" s="109"/>
      <c r="C749" s="110"/>
    </row>
    <row r="750" spans="1:3" s="88" customFormat="1">
      <c r="A750" s="108"/>
      <c r="B750" s="109"/>
      <c r="C750" s="110"/>
    </row>
    <row r="751" spans="1:3" s="88" customFormat="1">
      <c r="A751" s="108"/>
      <c r="B751" s="109"/>
      <c r="C751" s="110"/>
    </row>
    <row r="752" spans="1:3" s="88" customFormat="1">
      <c r="A752" s="108"/>
      <c r="B752" s="109"/>
      <c r="C752" s="110"/>
    </row>
    <row r="753" spans="1:3" s="88" customFormat="1">
      <c r="A753" s="108"/>
      <c r="B753" s="109"/>
      <c r="C753" s="110"/>
    </row>
    <row r="754" spans="1:3" s="88" customFormat="1">
      <c r="A754" s="108"/>
      <c r="B754" s="109"/>
      <c r="C754" s="110"/>
    </row>
    <row r="755" spans="1:3" s="88" customFormat="1">
      <c r="A755" s="108"/>
      <c r="B755" s="109"/>
      <c r="C755" s="110"/>
    </row>
    <row r="756" spans="1:3" s="88" customFormat="1">
      <c r="A756" s="108"/>
      <c r="B756" s="109"/>
      <c r="C756" s="110"/>
    </row>
    <row r="757" spans="1:3" s="88" customFormat="1">
      <c r="A757" s="108"/>
      <c r="B757" s="109"/>
      <c r="C757" s="110"/>
    </row>
    <row r="758" spans="1:3" s="88" customFormat="1">
      <c r="A758" s="108"/>
      <c r="B758" s="109"/>
      <c r="C758" s="110"/>
    </row>
    <row r="759" spans="1:3" s="88" customFormat="1">
      <c r="A759" s="108"/>
      <c r="B759" s="109"/>
      <c r="C759" s="110"/>
    </row>
    <row r="760" spans="1:3" s="88" customFormat="1">
      <c r="A760" s="108"/>
      <c r="B760" s="109"/>
      <c r="C760" s="110"/>
    </row>
    <row r="761" spans="1:3" s="88" customFormat="1">
      <c r="A761" s="108"/>
      <c r="B761" s="109"/>
      <c r="C761" s="110"/>
    </row>
    <row r="762" spans="1:3" s="88" customFormat="1">
      <c r="A762" s="108"/>
      <c r="B762" s="109"/>
      <c r="C762" s="110"/>
    </row>
    <row r="763" spans="1:3" s="88" customFormat="1">
      <c r="A763" s="108"/>
      <c r="B763" s="109"/>
      <c r="C763" s="110"/>
    </row>
    <row r="764" spans="1:3" s="88" customFormat="1">
      <c r="A764" s="108"/>
      <c r="B764" s="109"/>
      <c r="C764" s="110"/>
    </row>
    <row r="765" spans="1:3" s="88" customFormat="1">
      <c r="A765" s="108"/>
      <c r="B765" s="109"/>
      <c r="C765" s="110"/>
    </row>
    <row r="766" spans="1:3" s="88" customFormat="1">
      <c r="A766" s="108"/>
      <c r="B766" s="109"/>
      <c r="C766" s="110"/>
    </row>
    <row r="767" spans="1:3" s="88" customFormat="1">
      <c r="A767" s="108"/>
      <c r="B767" s="109"/>
      <c r="C767" s="110"/>
    </row>
    <row r="768" spans="1:3" s="88" customFormat="1">
      <c r="A768" s="108"/>
      <c r="B768" s="109"/>
      <c r="C768" s="110"/>
    </row>
    <row r="769" spans="1:3" s="88" customFormat="1">
      <c r="A769" s="108"/>
      <c r="B769" s="109"/>
      <c r="C769" s="110"/>
    </row>
    <row r="770" spans="1:3" s="88" customFormat="1">
      <c r="A770" s="108"/>
      <c r="B770" s="109"/>
      <c r="C770" s="110"/>
    </row>
    <row r="771" spans="1:3" s="88" customFormat="1">
      <c r="A771" s="108"/>
      <c r="B771" s="109"/>
      <c r="C771" s="110"/>
    </row>
    <row r="772" spans="1:3" s="88" customFormat="1">
      <c r="A772" s="108"/>
      <c r="B772" s="109"/>
      <c r="C772" s="110"/>
    </row>
    <row r="773" spans="1:3" s="88" customFormat="1">
      <c r="A773" s="108"/>
      <c r="B773" s="109"/>
      <c r="C773" s="110"/>
    </row>
    <row r="774" spans="1:3" s="88" customFormat="1">
      <c r="A774" s="108"/>
      <c r="B774" s="109"/>
      <c r="C774" s="110"/>
    </row>
    <row r="775" spans="1:3" s="88" customFormat="1">
      <c r="A775" s="108"/>
      <c r="B775" s="109"/>
      <c r="C775" s="110"/>
    </row>
    <row r="776" spans="1:3" s="88" customFormat="1">
      <c r="A776" s="108"/>
      <c r="B776" s="109"/>
      <c r="C776" s="110"/>
    </row>
    <row r="777" spans="1:3" s="88" customFormat="1">
      <c r="A777" s="108"/>
      <c r="B777" s="109"/>
      <c r="C777" s="110"/>
    </row>
    <row r="778" spans="1:3" s="88" customFormat="1">
      <c r="A778" s="108"/>
      <c r="B778" s="109"/>
      <c r="C778" s="110"/>
    </row>
    <row r="779" spans="1:3" s="88" customFormat="1">
      <c r="A779" s="108"/>
      <c r="B779" s="109"/>
      <c r="C779" s="110"/>
    </row>
    <row r="780" spans="1:3" s="88" customFormat="1">
      <c r="A780" s="108"/>
      <c r="B780" s="109"/>
      <c r="C780" s="110"/>
    </row>
    <row r="781" spans="1:3" s="88" customFormat="1">
      <c r="A781" s="108"/>
      <c r="B781" s="109"/>
      <c r="C781" s="110"/>
    </row>
    <row r="782" spans="1:3" s="88" customFormat="1">
      <c r="A782" s="108"/>
      <c r="B782" s="109"/>
      <c r="C782" s="110"/>
    </row>
    <row r="783" spans="1:3" s="88" customFormat="1">
      <c r="A783" s="108"/>
      <c r="B783" s="109"/>
      <c r="C783" s="110"/>
    </row>
    <row r="784" spans="1:3" s="88" customFormat="1">
      <c r="A784" s="108"/>
      <c r="B784" s="109"/>
      <c r="C784" s="110"/>
    </row>
    <row r="785" spans="1:3" s="88" customFormat="1">
      <c r="A785" s="108"/>
      <c r="B785" s="109"/>
      <c r="C785" s="110"/>
    </row>
    <row r="786" spans="1:3" s="88" customFormat="1">
      <c r="A786" s="108"/>
      <c r="B786" s="109"/>
      <c r="C786" s="110"/>
    </row>
    <row r="787" spans="1:3" s="88" customFormat="1">
      <c r="A787" s="108"/>
      <c r="B787" s="109"/>
      <c r="C787" s="110"/>
    </row>
    <row r="788" spans="1:3" s="88" customFormat="1">
      <c r="A788" s="108"/>
      <c r="B788" s="109"/>
      <c r="C788" s="110"/>
    </row>
    <row r="789" spans="1:3" s="88" customFormat="1">
      <c r="A789" s="108"/>
      <c r="B789" s="109"/>
      <c r="C789" s="110"/>
    </row>
    <row r="790" spans="1:3" s="88" customFormat="1">
      <c r="A790" s="108"/>
      <c r="B790" s="109"/>
      <c r="C790" s="110"/>
    </row>
    <row r="791" spans="1:3" s="88" customFormat="1">
      <c r="A791" s="108"/>
      <c r="B791" s="109"/>
      <c r="C791" s="110"/>
    </row>
    <row r="792" spans="1:3" s="88" customFormat="1">
      <c r="A792" s="108"/>
      <c r="B792" s="109"/>
      <c r="C792" s="110"/>
    </row>
    <row r="793" spans="1:3" s="88" customFormat="1">
      <c r="A793" s="108"/>
      <c r="B793" s="109"/>
      <c r="C793" s="110"/>
    </row>
    <row r="794" spans="1:3" s="88" customFormat="1">
      <c r="A794" s="108"/>
      <c r="B794" s="109"/>
      <c r="C794" s="110"/>
    </row>
    <row r="795" spans="1:3" s="88" customFormat="1">
      <c r="A795" s="108"/>
      <c r="B795" s="109"/>
      <c r="C795" s="110"/>
    </row>
    <row r="796" spans="1:3" s="88" customFormat="1">
      <c r="A796" s="108"/>
      <c r="B796" s="109"/>
      <c r="C796" s="110"/>
    </row>
    <row r="797" spans="1:3" s="88" customFormat="1">
      <c r="A797" s="108"/>
      <c r="B797" s="109"/>
      <c r="C797" s="110"/>
    </row>
    <row r="798" spans="1:3" s="88" customFormat="1">
      <c r="A798" s="108"/>
      <c r="B798" s="109"/>
      <c r="C798" s="110"/>
    </row>
    <row r="799" spans="1:3" s="88" customFormat="1">
      <c r="A799" s="108"/>
      <c r="B799" s="109"/>
      <c r="C799" s="110"/>
    </row>
    <row r="800" spans="1:3" s="88" customFormat="1">
      <c r="A800" s="108"/>
      <c r="B800" s="109"/>
      <c r="C800" s="110"/>
    </row>
    <row r="801" spans="1:3" s="88" customFormat="1">
      <c r="A801" s="108"/>
      <c r="B801" s="109"/>
      <c r="C801" s="110"/>
    </row>
    <row r="802" spans="1:3" s="88" customFormat="1">
      <c r="A802" s="108"/>
      <c r="B802" s="109"/>
      <c r="C802" s="110"/>
    </row>
    <row r="803" spans="1:3" s="88" customFormat="1">
      <c r="A803" s="108"/>
      <c r="B803" s="109"/>
      <c r="C803" s="110"/>
    </row>
    <row r="804" spans="1:3" s="88" customFormat="1">
      <c r="A804" s="108"/>
      <c r="B804" s="109"/>
      <c r="C804" s="110"/>
    </row>
    <row r="805" spans="1:3" s="88" customFormat="1">
      <c r="A805" s="108"/>
      <c r="B805" s="109"/>
      <c r="C805" s="110"/>
    </row>
    <row r="806" spans="1:3" s="88" customFormat="1">
      <c r="A806" s="108"/>
      <c r="B806" s="109"/>
      <c r="C806" s="110"/>
    </row>
    <row r="807" spans="1:3" s="88" customFormat="1">
      <c r="A807" s="108"/>
      <c r="B807" s="109"/>
      <c r="C807" s="110"/>
    </row>
    <row r="808" spans="1:3" s="88" customFormat="1">
      <c r="A808" s="108"/>
      <c r="B808" s="109"/>
      <c r="C808" s="110"/>
    </row>
    <row r="809" spans="1:3" s="88" customFormat="1">
      <c r="A809" s="108"/>
      <c r="B809" s="109"/>
      <c r="C809" s="110"/>
    </row>
    <row r="810" spans="1:3" s="88" customFormat="1">
      <c r="A810" s="108"/>
      <c r="B810" s="109"/>
      <c r="C810" s="110"/>
    </row>
    <row r="811" spans="1:3" s="88" customFormat="1">
      <c r="A811" s="108"/>
      <c r="B811" s="109"/>
      <c r="C811" s="110"/>
    </row>
    <row r="812" spans="1:3" s="88" customFormat="1">
      <c r="A812" s="108"/>
      <c r="B812" s="109"/>
      <c r="C812" s="110"/>
    </row>
    <row r="813" spans="1:3" s="88" customFormat="1">
      <c r="A813" s="108"/>
      <c r="B813" s="109"/>
      <c r="C813" s="110"/>
    </row>
    <row r="814" spans="1:3" s="88" customFormat="1">
      <c r="A814" s="108"/>
      <c r="B814" s="109"/>
      <c r="C814" s="110"/>
    </row>
    <row r="815" spans="1:3" s="88" customFormat="1">
      <c r="A815" s="108"/>
      <c r="B815" s="109"/>
      <c r="C815" s="110"/>
    </row>
    <row r="816" spans="1:3" s="88" customFormat="1">
      <c r="A816" s="108"/>
      <c r="B816" s="109"/>
      <c r="C816" s="110"/>
    </row>
    <row r="817" spans="1:3" s="88" customFormat="1">
      <c r="A817" s="108"/>
      <c r="B817" s="109"/>
      <c r="C817" s="110"/>
    </row>
    <row r="818" spans="1:3" s="88" customFormat="1">
      <c r="A818" s="108"/>
      <c r="B818" s="109"/>
      <c r="C818" s="110"/>
    </row>
    <row r="819" spans="1:3" s="88" customFormat="1">
      <c r="A819" s="108"/>
      <c r="B819" s="109"/>
      <c r="C819" s="110"/>
    </row>
    <row r="820" spans="1:3" s="88" customFormat="1">
      <c r="A820" s="108"/>
      <c r="B820" s="109"/>
      <c r="C820" s="110"/>
    </row>
    <row r="821" spans="1:3" s="88" customFormat="1">
      <c r="A821" s="108"/>
      <c r="B821" s="109"/>
      <c r="C821" s="110"/>
    </row>
    <row r="822" spans="1:3" s="88" customFormat="1">
      <c r="A822" s="108"/>
      <c r="B822" s="109"/>
      <c r="C822" s="110"/>
    </row>
    <row r="823" spans="1:3" s="88" customFormat="1">
      <c r="A823" s="108"/>
      <c r="B823" s="109"/>
      <c r="C823" s="110"/>
    </row>
    <row r="824" spans="1:3" s="88" customFormat="1">
      <c r="A824" s="108"/>
      <c r="B824" s="109"/>
      <c r="C824" s="110"/>
    </row>
    <row r="825" spans="1:3" s="88" customFormat="1">
      <c r="A825" s="108"/>
      <c r="B825" s="109"/>
      <c r="C825" s="110"/>
    </row>
    <row r="826" spans="1:3" s="88" customFormat="1">
      <c r="A826" s="108"/>
      <c r="B826" s="109"/>
      <c r="C826" s="110"/>
    </row>
    <row r="827" spans="1:3" s="88" customFormat="1">
      <c r="A827" s="108"/>
      <c r="B827" s="109"/>
      <c r="C827" s="110"/>
    </row>
    <row r="828" spans="1:3" s="88" customFormat="1">
      <c r="A828" s="108"/>
      <c r="B828" s="109"/>
      <c r="C828" s="110"/>
    </row>
    <row r="829" spans="1:3" s="88" customFormat="1">
      <c r="A829" s="108"/>
      <c r="B829" s="109"/>
      <c r="C829" s="110"/>
    </row>
    <row r="830" spans="1:3" s="88" customFormat="1">
      <c r="A830" s="108"/>
      <c r="B830" s="109"/>
      <c r="C830" s="110"/>
    </row>
    <row r="831" spans="1:3" s="88" customFormat="1">
      <c r="A831" s="108"/>
      <c r="B831" s="109"/>
      <c r="C831" s="110"/>
    </row>
    <row r="832" spans="1:3" s="88" customFormat="1">
      <c r="A832" s="108"/>
      <c r="B832" s="109"/>
      <c r="C832" s="110"/>
    </row>
    <row r="833" spans="1:3" s="88" customFormat="1">
      <c r="A833" s="108"/>
      <c r="B833" s="109"/>
      <c r="C833" s="110"/>
    </row>
    <row r="834" spans="1:3" s="88" customFormat="1">
      <c r="A834" s="108"/>
      <c r="B834" s="109"/>
      <c r="C834" s="110"/>
    </row>
    <row r="835" spans="1:3" s="88" customFormat="1">
      <c r="A835" s="108"/>
      <c r="B835" s="109"/>
      <c r="C835" s="110"/>
    </row>
    <row r="836" spans="1:3" s="88" customFormat="1">
      <c r="A836" s="108"/>
      <c r="B836" s="109"/>
      <c r="C836" s="110"/>
    </row>
    <row r="837" spans="1:3" s="88" customFormat="1">
      <c r="A837" s="108"/>
      <c r="B837" s="109"/>
      <c r="C837" s="110"/>
    </row>
    <row r="838" spans="1:3" s="88" customFormat="1">
      <c r="A838" s="108"/>
      <c r="B838" s="109"/>
      <c r="C838" s="110"/>
    </row>
    <row r="839" spans="1:3" s="88" customFormat="1">
      <c r="A839" s="108"/>
      <c r="B839" s="109"/>
      <c r="C839" s="110"/>
    </row>
    <row r="840" spans="1:3" s="88" customFormat="1">
      <c r="A840" s="108"/>
      <c r="B840" s="109"/>
      <c r="C840" s="110"/>
    </row>
    <row r="841" spans="1:3" s="88" customFormat="1">
      <c r="A841" s="108"/>
      <c r="B841" s="109"/>
      <c r="C841" s="110"/>
    </row>
    <row r="842" spans="1:3" s="88" customFormat="1">
      <c r="A842" s="108"/>
      <c r="B842" s="109"/>
      <c r="C842" s="110"/>
    </row>
    <row r="843" spans="1:3" s="88" customFormat="1">
      <c r="A843" s="108"/>
      <c r="B843" s="109"/>
      <c r="C843" s="110"/>
    </row>
    <row r="844" spans="1:3" s="88" customFormat="1">
      <c r="A844" s="108"/>
      <c r="B844" s="109"/>
      <c r="C844" s="110"/>
    </row>
    <row r="845" spans="1:3" s="88" customFormat="1">
      <c r="A845" s="108"/>
      <c r="B845" s="109"/>
      <c r="C845" s="110"/>
    </row>
    <row r="846" spans="1:3" s="88" customFormat="1">
      <c r="A846" s="108"/>
      <c r="B846" s="109"/>
      <c r="C846" s="110"/>
    </row>
    <row r="847" spans="1:3" s="88" customFormat="1">
      <c r="A847" s="108"/>
      <c r="B847" s="109"/>
      <c r="C847" s="110"/>
    </row>
    <row r="848" spans="1:3" s="88" customFormat="1">
      <c r="A848" s="108"/>
      <c r="B848" s="109"/>
      <c r="C848" s="110"/>
    </row>
    <row r="849" spans="1:3" s="88" customFormat="1">
      <c r="A849" s="108"/>
      <c r="B849" s="109"/>
      <c r="C849" s="110"/>
    </row>
    <row r="850" spans="1:3" s="88" customFormat="1">
      <c r="A850" s="108"/>
      <c r="B850" s="109"/>
      <c r="C850" s="110"/>
    </row>
    <row r="851" spans="1:3" s="88" customFormat="1">
      <c r="A851" s="108"/>
      <c r="B851" s="109"/>
      <c r="C851" s="110"/>
    </row>
    <row r="852" spans="1:3" s="88" customFormat="1">
      <c r="A852" s="108"/>
      <c r="B852" s="109"/>
      <c r="C852" s="110"/>
    </row>
    <row r="853" spans="1:3" s="88" customFormat="1">
      <c r="A853" s="108"/>
      <c r="B853" s="109"/>
      <c r="C853" s="110"/>
    </row>
    <row r="854" spans="1:3" s="88" customFormat="1">
      <c r="A854" s="108"/>
      <c r="B854" s="109"/>
      <c r="C854" s="110"/>
    </row>
    <row r="855" spans="1:3" s="88" customFormat="1">
      <c r="A855" s="108"/>
      <c r="B855" s="109"/>
      <c r="C855" s="110"/>
    </row>
    <row r="856" spans="1:3" s="88" customFormat="1">
      <c r="A856" s="108"/>
      <c r="B856" s="109"/>
      <c r="C856" s="110"/>
    </row>
    <row r="857" spans="1:3" s="88" customFormat="1">
      <c r="A857" s="108"/>
      <c r="B857" s="109"/>
      <c r="C857" s="110"/>
    </row>
    <row r="858" spans="1:3" s="88" customFormat="1">
      <c r="A858" s="108"/>
      <c r="B858" s="109"/>
      <c r="C858" s="110"/>
    </row>
    <row r="859" spans="1:3" s="88" customFormat="1">
      <c r="A859" s="108"/>
      <c r="B859" s="109"/>
      <c r="C859" s="110"/>
    </row>
    <row r="860" spans="1:3" s="88" customFormat="1">
      <c r="A860" s="108"/>
      <c r="B860" s="109"/>
      <c r="C860" s="110"/>
    </row>
    <row r="861" spans="1:3" s="88" customFormat="1">
      <c r="A861" s="108"/>
      <c r="B861" s="109"/>
      <c r="C861" s="110"/>
    </row>
    <row r="862" spans="1:3" s="88" customFormat="1">
      <c r="A862" s="108"/>
      <c r="B862" s="109"/>
      <c r="C862" s="110"/>
    </row>
    <row r="863" spans="1:3" s="88" customFormat="1">
      <c r="A863" s="108"/>
      <c r="B863" s="109"/>
      <c r="C863" s="110"/>
    </row>
    <row r="864" spans="1:3" s="88" customFormat="1">
      <c r="A864" s="108"/>
      <c r="B864" s="109"/>
      <c r="C864" s="110"/>
    </row>
    <row r="865" spans="1:3" s="88" customFormat="1">
      <c r="A865" s="108"/>
      <c r="B865" s="109"/>
      <c r="C865" s="110"/>
    </row>
    <row r="866" spans="1:3" s="88" customFormat="1">
      <c r="A866" s="108"/>
      <c r="B866" s="109"/>
      <c r="C866" s="110"/>
    </row>
    <row r="867" spans="1:3" s="88" customFormat="1">
      <c r="A867" s="108"/>
      <c r="B867" s="109"/>
      <c r="C867" s="110"/>
    </row>
    <row r="868" spans="1:3" s="88" customFormat="1">
      <c r="A868" s="108"/>
      <c r="B868" s="109"/>
      <c r="C868" s="110"/>
    </row>
    <row r="869" spans="1:3" s="88" customFormat="1">
      <c r="A869" s="108"/>
      <c r="B869" s="109"/>
      <c r="C869" s="110"/>
    </row>
    <row r="870" spans="1:3" s="88" customFormat="1">
      <c r="A870" s="108"/>
      <c r="B870" s="109"/>
      <c r="C870" s="110"/>
    </row>
    <row r="871" spans="1:3" s="88" customFormat="1">
      <c r="A871" s="108"/>
      <c r="B871" s="109"/>
      <c r="C871" s="110"/>
    </row>
    <row r="872" spans="1:3" s="88" customFormat="1">
      <c r="A872" s="108"/>
      <c r="B872" s="109"/>
      <c r="C872" s="110"/>
    </row>
    <row r="873" spans="1:3" s="88" customFormat="1">
      <c r="A873" s="108"/>
      <c r="B873" s="109"/>
      <c r="C873" s="110"/>
    </row>
    <row r="874" spans="1:3" s="88" customFormat="1">
      <c r="A874" s="108"/>
      <c r="B874" s="109"/>
      <c r="C874" s="110"/>
    </row>
    <row r="875" spans="1:3" s="88" customFormat="1">
      <c r="A875" s="108"/>
      <c r="B875" s="109"/>
      <c r="C875" s="110"/>
    </row>
    <row r="876" spans="1:3" s="88" customFormat="1">
      <c r="A876" s="108"/>
      <c r="B876" s="109"/>
      <c r="C876" s="110"/>
    </row>
    <row r="877" spans="1:3" s="88" customFormat="1">
      <c r="A877" s="108"/>
      <c r="B877" s="109"/>
      <c r="C877" s="110"/>
    </row>
    <row r="878" spans="1:3" s="88" customFormat="1">
      <c r="A878" s="108"/>
      <c r="B878" s="109"/>
      <c r="C878" s="110"/>
    </row>
    <row r="879" spans="1:3" s="88" customFormat="1">
      <c r="A879" s="108"/>
      <c r="B879" s="109"/>
      <c r="C879" s="110"/>
    </row>
    <row r="880" spans="1:3" s="88" customFormat="1">
      <c r="A880" s="108"/>
      <c r="B880" s="109"/>
      <c r="C880" s="110"/>
    </row>
    <row r="881" spans="1:3" s="88" customFormat="1">
      <c r="A881" s="108"/>
      <c r="B881" s="109"/>
      <c r="C881" s="110"/>
    </row>
    <row r="882" spans="1:3" s="88" customFormat="1">
      <c r="A882" s="108"/>
      <c r="B882" s="109"/>
      <c r="C882" s="110"/>
    </row>
    <row r="883" spans="1:3" s="88" customFormat="1">
      <c r="A883" s="108"/>
      <c r="B883" s="109"/>
      <c r="C883" s="110"/>
    </row>
    <row r="884" spans="1:3" s="88" customFormat="1">
      <c r="A884" s="108"/>
      <c r="B884" s="109"/>
      <c r="C884" s="110"/>
    </row>
    <row r="885" spans="1:3" s="88" customFormat="1">
      <c r="A885" s="108"/>
      <c r="B885" s="109"/>
      <c r="C885" s="110"/>
    </row>
    <row r="886" spans="1:3" s="88" customFormat="1">
      <c r="A886" s="108"/>
      <c r="B886" s="109"/>
      <c r="C886" s="110"/>
    </row>
    <row r="887" spans="1:3" s="88" customFormat="1">
      <c r="A887" s="108"/>
      <c r="B887" s="109"/>
      <c r="C887" s="110"/>
    </row>
    <row r="888" spans="1:3" s="88" customFormat="1">
      <c r="A888" s="108"/>
      <c r="B888" s="109"/>
      <c r="C888" s="110"/>
    </row>
    <row r="889" spans="1:3" s="88" customFormat="1">
      <c r="A889" s="108"/>
      <c r="B889" s="109"/>
      <c r="C889" s="110"/>
    </row>
    <row r="890" spans="1:3" s="88" customFormat="1">
      <c r="A890" s="108"/>
      <c r="B890" s="109"/>
      <c r="C890" s="110"/>
    </row>
    <row r="891" spans="1:3" s="88" customFormat="1">
      <c r="A891" s="108"/>
      <c r="B891" s="109"/>
      <c r="C891" s="110"/>
    </row>
    <row r="892" spans="1:3" s="88" customFormat="1">
      <c r="A892" s="108"/>
      <c r="B892" s="109"/>
      <c r="C892" s="110"/>
    </row>
    <row r="893" spans="1:3" s="88" customFormat="1">
      <c r="A893" s="108"/>
      <c r="B893" s="109"/>
      <c r="C893" s="110"/>
    </row>
    <row r="894" spans="1:3" s="88" customFormat="1">
      <c r="A894" s="108"/>
      <c r="B894" s="109"/>
      <c r="C894" s="110"/>
    </row>
    <row r="895" spans="1:3" s="88" customFormat="1">
      <c r="A895" s="108"/>
      <c r="B895" s="109"/>
      <c r="C895" s="110"/>
    </row>
    <row r="896" spans="1:3" s="88" customFormat="1">
      <c r="A896" s="108"/>
      <c r="B896" s="109"/>
      <c r="C896" s="110"/>
    </row>
    <row r="897" spans="1:3" s="88" customFormat="1">
      <c r="A897" s="108"/>
      <c r="B897" s="109"/>
      <c r="C897" s="110"/>
    </row>
    <row r="898" spans="1:3" s="88" customFormat="1">
      <c r="A898" s="108"/>
      <c r="B898" s="109"/>
      <c r="C898" s="110"/>
    </row>
    <row r="899" spans="1:3" s="88" customFormat="1">
      <c r="A899" s="108"/>
      <c r="B899" s="109"/>
      <c r="C899" s="110"/>
    </row>
    <row r="900" spans="1:3" s="88" customFormat="1">
      <c r="A900" s="108"/>
      <c r="B900" s="109"/>
      <c r="C900" s="110"/>
    </row>
    <row r="901" spans="1:3" s="88" customFormat="1">
      <c r="A901" s="108"/>
      <c r="B901" s="109"/>
      <c r="C901" s="110"/>
    </row>
    <row r="902" spans="1:3" s="88" customFormat="1">
      <c r="A902" s="108"/>
      <c r="B902" s="109"/>
      <c r="C902" s="110"/>
    </row>
    <row r="903" spans="1:3" s="88" customFormat="1">
      <c r="A903" s="108"/>
      <c r="B903" s="109"/>
      <c r="C903" s="110"/>
    </row>
    <row r="904" spans="1:3" s="88" customFormat="1">
      <c r="A904" s="108"/>
      <c r="B904" s="109"/>
      <c r="C904" s="110"/>
    </row>
    <row r="905" spans="1:3" s="88" customFormat="1">
      <c r="A905" s="108"/>
      <c r="B905" s="109"/>
      <c r="C905" s="110"/>
    </row>
    <row r="906" spans="1:3" s="88" customFormat="1">
      <c r="A906" s="108"/>
      <c r="B906" s="109"/>
      <c r="C906" s="110"/>
    </row>
    <row r="907" spans="1:3" s="88" customFormat="1">
      <c r="A907" s="108"/>
      <c r="B907" s="109"/>
      <c r="C907" s="110"/>
    </row>
    <row r="908" spans="1:3" s="88" customFormat="1">
      <c r="A908" s="108"/>
      <c r="B908" s="109"/>
      <c r="C908" s="110"/>
    </row>
    <row r="909" spans="1:3" s="88" customFormat="1">
      <c r="A909" s="108"/>
      <c r="B909" s="109"/>
      <c r="C909" s="110"/>
    </row>
    <row r="910" spans="1:3" s="88" customFormat="1">
      <c r="A910" s="108"/>
      <c r="B910" s="109"/>
      <c r="C910" s="110"/>
    </row>
    <row r="911" spans="1:3" s="88" customFormat="1">
      <c r="A911" s="108"/>
      <c r="B911" s="109"/>
      <c r="C911" s="110"/>
    </row>
    <row r="912" spans="1:3" s="88" customFormat="1">
      <c r="A912" s="108"/>
      <c r="B912" s="109"/>
      <c r="C912" s="110"/>
    </row>
    <row r="913" spans="1:3" s="88" customFormat="1">
      <c r="A913" s="108"/>
      <c r="B913" s="109"/>
      <c r="C913" s="110"/>
    </row>
    <row r="914" spans="1:3" s="88" customFormat="1">
      <c r="A914" s="108"/>
      <c r="B914" s="109"/>
      <c r="C914" s="110"/>
    </row>
    <row r="915" spans="1:3" s="88" customFormat="1">
      <c r="A915" s="108"/>
      <c r="B915" s="109"/>
      <c r="C915" s="110"/>
    </row>
    <row r="916" spans="1:3" s="88" customFormat="1">
      <c r="A916" s="108"/>
      <c r="B916" s="109"/>
      <c r="C916" s="110"/>
    </row>
    <row r="917" spans="1:3" s="88" customFormat="1">
      <c r="A917" s="108"/>
      <c r="B917" s="109"/>
      <c r="C917" s="110"/>
    </row>
    <row r="918" spans="1:3" s="88" customFormat="1">
      <c r="A918" s="108"/>
      <c r="B918" s="109"/>
      <c r="C918" s="110"/>
    </row>
    <row r="919" spans="1:3" s="88" customFormat="1">
      <c r="A919" s="108"/>
      <c r="B919" s="109"/>
      <c r="C919" s="110"/>
    </row>
    <row r="920" spans="1:3" s="88" customFormat="1">
      <c r="A920" s="108"/>
      <c r="B920" s="109"/>
      <c r="C920" s="110"/>
    </row>
    <row r="921" spans="1:3" s="88" customFormat="1">
      <c r="A921" s="108"/>
      <c r="B921" s="109"/>
      <c r="C921" s="110"/>
    </row>
    <row r="922" spans="1:3" s="88" customFormat="1">
      <c r="A922" s="108"/>
      <c r="B922" s="109"/>
      <c r="C922" s="110"/>
    </row>
    <row r="923" spans="1:3" s="88" customFormat="1">
      <c r="A923" s="108"/>
      <c r="B923" s="109"/>
      <c r="C923" s="110"/>
    </row>
    <row r="924" spans="1:3" s="88" customFormat="1">
      <c r="A924" s="108"/>
      <c r="B924" s="109"/>
      <c r="C924" s="110"/>
    </row>
    <row r="925" spans="1:3" s="88" customFormat="1">
      <c r="A925" s="108"/>
      <c r="B925" s="109"/>
      <c r="C925" s="110"/>
    </row>
    <row r="926" spans="1:3" s="88" customFormat="1">
      <c r="A926" s="108"/>
      <c r="B926" s="109"/>
      <c r="C926" s="110"/>
    </row>
    <row r="927" spans="1:3" s="88" customFormat="1">
      <c r="A927" s="108"/>
      <c r="B927" s="109"/>
      <c r="C927" s="110"/>
    </row>
    <row r="928" spans="1:3" s="88" customFormat="1">
      <c r="A928" s="108"/>
      <c r="B928" s="109"/>
      <c r="C928" s="110"/>
    </row>
    <row r="929" spans="1:3" s="88" customFormat="1">
      <c r="A929" s="108"/>
      <c r="B929" s="109"/>
      <c r="C929" s="110"/>
    </row>
    <row r="930" spans="1:3" s="88" customFormat="1">
      <c r="A930" s="108"/>
      <c r="B930" s="109"/>
      <c r="C930" s="110"/>
    </row>
    <row r="931" spans="1:3" s="88" customFormat="1">
      <c r="A931" s="108"/>
      <c r="B931" s="109"/>
      <c r="C931" s="110"/>
    </row>
    <row r="932" spans="1:3" s="88" customFormat="1">
      <c r="A932" s="108"/>
      <c r="B932" s="109"/>
      <c r="C932" s="110"/>
    </row>
    <row r="933" spans="1:3" s="88" customFormat="1">
      <c r="A933" s="108"/>
      <c r="B933" s="109"/>
      <c r="C933" s="110"/>
    </row>
    <row r="934" spans="1:3" s="88" customFormat="1">
      <c r="A934" s="108"/>
      <c r="B934" s="109"/>
      <c r="C934" s="110"/>
    </row>
    <row r="935" spans="1:3" s="88" customFormat="1">
      <c r="A935" s="108"/>
      <c r="B935" s="109"/>
      <c r="C935" s="110"/>
    </row>
    <row r="936" spans="1:3" s="88" customFormat="1">
      <c r="A936" s="108"/>
      <c r="B936" s="109"/>
      <c r="C936" s="110"/>
    </row>
    <row r="937" spans="1:3" s="88" customFormat="1">
      <c r="A937" s="108"/>
      <c r="B937" s="109"/>
      <c r="C937" s="110"/>
    </row>
    <row r="938" spans="1:3" s="88" customFormat="1">
      <c r="A938" s="108"/>
      <c r="B938" s="109"/>
      <c r="C938" s="110"/>
    </row>
    <row r="939" spans="1:3" s="88" customFormat="1">
      <c r="A939" s="108"/>
      <c r="B939" s="109"/>
      <c r="C939" s="110"/>
    </row>
    <row r="940" spans="1:3" s="88" customFormat="1">
      <c r="A940" s="108"/>
      <c r="B940" s="109"/>
      <c r="C940" s="110"/>
    </row>
    <row r="941" spans="1:3" s="88" customFormat="1">
      <c r="A941" s="108"/>
      <c r="B941" s="109"/>
      <c r="C941" s="110"/>
    </row>
    <row r="942" spans="1:3" s="88" customFormat="1">
      <c r="A942" s="108"/>
      <c r="B942" s="109"/>
      <c r="C942" s="110"/>
    </row>
    <row r="943" spans="1:3" s="88" customFormat="1">
      <c r="A943" s="108"/>
      <c r="B943" s="109"/>
      <c r="C943" s="110"/>
    </row>
    <row r="944" spans="1:3" s="88" customFormat="1">
      <c r="A944" s="108"/>
      <c r="B944" s="109"/>
      <c r="C944" s="110"/>
    </row>
    <row r="945" spans="1:3" s="88" customFormat="1">
      <c r="A945" s="108"/>
      <c r="B945" s="109"/>
      <c r="C945" s="110"/>
    </row>
    <row r="946" spans="1:3" s="88" customFormat="1">
      <c r="A946" s="108"/>
      <c r="B946" s="109"/>
      <c r="C946" s="110"/>
    </row>
    <row r="947" spans="1:3" s="88" customFormat="1">
      <c r="A947" s="108"/>
      <c r="B947" s="109"/>
      <c r="C947" s="110"/>
    </row>
    <row r="948" spans="1:3" s="88" customFormat="1">
      <c r="A948" s="108"/>
      <c r="B948" s="109"/>
      <c r="C948" s="110"/>
    </row>
    <row r="949" spans="1:3" s="88" customFormat="1">
      <c r="A949" s="108"/>
      <c r="B949" s="109"/>
      <c r="C949" s="110"/>
    </row>
    <row r="950" spans="1:3" s="88" customFormat="1">
      <c r="A950" s="108"/>
      <c r="B950" s="109"/>
      <c r="C950" s="110"/>
    </row>
    <row r="951" spans="1:3" s="88" customFormat="1">
      <c r="A951" s="108"/>
      <c r="B951" s="109"/>
      <c r="C951" s="110"/>
    </row>
    <row r="952" spans="1:3" s="88" customFormat="1">
      <c r="A952" s="108"/>
      <c r="B952" s="109"/>
      <c r="C952" s="110"/>
    </row>
    <row r="953" spans="1:3" s="88" customFormat="1">
      <c r="A953" s="108"/>
      <c r="B953" s="109"/>
      <c r="C953" s="110"/>
    </row>
    <row r="954" spans="1:3" s="88" customFormat="1">
      <c r="A954" s="108"/>
      <c r="B954" s="109"/>
      <c r="C954" s="110"/>
    </row>
    <row r="955" spans="1:3" s="88" customFormat="1">
      <c r="A955" s="108"/>
      <c r="B955" s="109"/>
      <c r="C955" s="110"/>
    </row>
    <row r="956" spans="1:3" s="88" customFormat="1">
      <c r="A956" s="108"/>
      <c r="B956" s="109"/>
      <c r="C956" s="110"/>
    </row>
    <row r="957" spans="1:3" s="88" customFormat="1">
      <c r="A957" s="108"/>
      <c r="B957" s="109"/>
      <c r="C957" s="110"/>
    </row>
    <row r="958" spans="1:3" s="88" customFormat="1">
      <c r="A958" s="108"/>
      <c r="B958" s="109"/>
      <c r="C958" s="110"/>
    </row>
    <row r="959" spans="1:3" s="88" customFormat="1">
      <c r="A959" s="108"/>
      <c r="B959" s="109"/>
      <c r="C959" s="110"/>
    </row>
    <row r="960" spans="1:3" s="88" customFormat="1">
      <c r="A960" s="108"/>
      <c r="B960" s="109"/>
      <c r="C960" s="110"/>
    </row>
    <row r="961" spans="1:3" s="88" customFormat="1">
      <c r="A961" s="108"/>
      <c r="B961" s="109"/>
      <c r="C961" s="110"/>
    </row>
    <row r="962" spans="1:3" s="88" customFormat="1">
      <c r="A962" s="108"/>
      <c r="B962" s="109"/>
      <c r="C962" s="110"/>
    </row>
    <row r="963" spans="1:3" s="88" customFormat="1">
      <c r="A963" s="108"/>
      <c r="B963" s="109"/>
      <c r="C963" s="110"/>
    </row>
    <row r="964" spans="1:3" s="88" customFormat="1">
      <c r="A964" s="108"/>
      <c r="B964" s="109"/>
      <c r="C964" s="110"/>
    </row>
    <row r="965" spans="1:3" s="88" customFormat="1">
      <c r="A965" s="108"/>
      <c r="B965" s="109"/>
      <c r="C965" s="110"/>
    </row>
    <row r="966" spans="1:3" s="88" customFormat="1">
      <c r="A966" s="108"/>
      <c r="B966" s="109"/>
      <c r="C966" s="110"/>
    </row>
    <row r="967" spans="1:3" s="88" customFormat="1">
      <c r="A967" s="108"/>
      <c r="B967" s="109"/>
      <c r="C967" s="110"/>
    </row>
    <row r="968" spans="1:3" s="88" customFormat="1">
      <c r="A968" s="108"/>
      <c r="B968" s="109"/>
      <c r="C968" s="110"/>
    </row>
    <row r="969" spans="1:3" s="88" customFormat="1">
      <c r="A969" s="108"/>
      <c r="B969" s="109"/>
      <c r="C969" s="110"/>
    </row>
    <row r="970" spans="1:3" s="88" customFormat="1">
      <c r="A970" s="108"/>
      <c r="B970" s="109"/>
      <c r="C970" s="110"/>
    </row>
    <row r="971" spans="1:3" s="88" customFormat="1">
      <c r="A971" s="108"/>
      <c r="B971" s="109"/>
      <c r="C971" s="110"/>
    </row>
    <row r="972" spans="1:3" s="88" customFormat="1">
      <c r="A972" s="108"/>
      <c r="B972" s="109"/>
      <c r="C972" s="110"/>
    </row>
    <row r="973" spans="1:3" s="88" customFormat="1">
      <c r="A973" s="108"/>
      <c r="B973" s="109"/>
      <c r="C973" s="110"/>
    </row>
    <row r="974" spans="1:3" s="88" customFormat="1">
      <c r="A974" s="108"/>
      <c r="B974" s="109"/>
      <c r="C974" s="110"/>
    </row>
    <row r="975" spans="1:3" s="88" customFormat="1">
      <c r="A975" s="108"/>
      <c r="B975" s="109"/>
      <c r="C975" s="110"/>
    </row>
    <row r="976" spans="1:3" s="88" customFormat="1">
      <c r="A976" s="108"/>
      <c r="B976" s="109"/>
      <c r="C976" s="110"/>
    </row>
    <row r="977" spans="1:3" s="88" customFormat="1">
      <c r="A977" s="108"/>
      <c r="B977" s="109"/>
      <c r="C977" s="110"/>
    </row>
    <row r="978" spans="1:3" s="88" customFormat="1">
      <c r="A978" s="108"/>
      <c r="B978" s="109"/>
      <c r="C978" s="110"/>
    </row>
    <row r="979" spans="1:3" s="88" customFormat="1">
      <c r="A979" s="108"/>
      <c r="B979" s="109"/>
      <c r="C979" s="110"/>
    </row>
    <row r="980" spans="1:3" s="88" customFormat="1">
      <c r="A980" s="108"/>
      <c r="B980" s="109"/>
      <c r="C980" s="110"/>
    </row>
    <row r="981" spans="1:3" s="88" customFormat="1">
      <c r="A981" s="108"/>
      <c r="B981" s="109"/>
      <c r="C981" s="110"/>
    </row>
    <row r="982" spans="1:3" s="88" customFormat="1">
      <c r="A982" s="108"/>
      <c r="B982" s="109"/>
      <c r="C982" s="110"/>
    </row>
    <row r="983" spans="1:3" s="88" customFormat="1">
      <c r="A983" s="108"/>
      <c r="B983" s="109"/>
      <c r="C983" s="110"/>
    </row>
    <row r="984" spans="1:3" s="88" customFormat="1">
      <c r="A984" s="108"/>
      <c r="B984" s="109"/>
      <c r="C984" s="110"/>
    </row>
    <row r="985" spans="1:3" s="88" customFormat="1">
      <c r="A985" s="108"/>
      <c r="B985" s="109"/>
      <c r="C985" s="110"/>
    </row>
    <row r="986" spans="1:3" s="88" customFormat="1">
      <c r="A986" s="108"/>
      <c r="B986" s="109"/>
      <c r="C986" s="110"/>
    </row>
    <row r="987" spans="1:3" s="88" customFormat="1">
      <c r="A987" s="108"/>
      <c r="B987" s="109"/>
      <c r="C987" s="110"/>
    </row>
    <row r="988" spans="1:3" s="88" customFormat="1">
      <c r="A988" s="108"/>
      <c r="B988" s="109"/>
      <c r="C988" s="110"/>
    </row>
    <row r="989" spans="1:3" s="88" customFormat="1">
      <c r="A989" s="108"/>
      <c r="B989" s="109"/>
      <c r="C989" s="110"/>
    </row>
    <row r="990" spans="1:3" s="88" customFormat="1">
      <c r="A990" s="108"/>
      <c r="B990" s="109"/>
      <c r="C990" s="110"/>
    </row>
    <row r="991" spans="1:3" s="88" customFormat="1">
      <c r="A991" s="108"/>
      <c r="B991" s="109"/>
      <c r="C991" s="110"/>
    </row>
    <row r="992" spans="1:3" s="88" customFormat="1">
      <c r="A992" s="108"/>
      <c r="B992" s="109"/>
      <c r="C992" s="110"/>
    </row>
    <row r="993" spans="1:3" s="88" customFormat="1">
      <c r="A993" s="108"/>
      <c r="B993" s="109"/>
      <c r="C993" s="110"/>
    </row>
    <row r="994" spans="1:3" s="88" customFormat="1">
      <c r="A994" s="108"/>
      <c r="B994" s="109"/>
      <c r="C994" s="110"/>
    </row>
    <row r="995" spans="1:3" s="88" customFormat="1">
      <c r="A995" s="108"/>
      <c r="B995" s="109"/>
      <c r="C995" s="110"/>
    </row>
    <row r="996" spans="1:3" s="88" customFormat="1">
      <c r="A996" s="108"/>
      <c r="B996" s="109"/>
      <c r="C996" s="110"/>
    </row>
    <row r="997" spans="1:3" s="88" customFormat="1">
      <c r="A997" s="108"/>
      <c r="B997" s="109"/>
      <c r="C997" s="110"/>
    </row>
    <row r="998" spans="1:3" s="88" customFormat="1">
      <c r="A998" s="108"/>
      <c r="B998" s="109"/>
      <c r="C998" s="110"/>
    </row>
    <row r="999" spans="1:3" s="88" customFormat="1">
      <c r="A999" s="108"/>
      <c r="B999" s="109"/>
      <c r="C999" s="110"/>
    </row>
    <row r="1000" spans="1:3" s="88" customFormat="1">
      <c r="A1000" s="108"/>
      <c r="B1000" s="109"/>
      <c r="C1000" s="110"/>
    </row>
    <row r="1001" spans="1:3" s="88" customFormat="1">
      <c r="A1001" s="108"/>
      <c r="B1001" s="109"/>
      <c r="C1001" s="110"/>
    </row>
    <row r="1002" spans="1:3" s="88" customFormat="1">
      <c r="A1002" s="108"/>
      <c r="B1002" s="109"/>
      <c r="C1002" s="110"/>
    </row>
    <row r="1003" spans="1:3" s="88" customFormat="1">
      <c r="A1003" s="108"/>
      <c r="B1003" s="109"/>
      <c r="C1003" s="110"/>
    </row>
    <row r="1004" spans="1:3" s="88" customFormat="1">
      <c r="A1004" s="108"/>
      <c r="B1004" s="109"/>
      <c r="C1004" s="110"/>
    </row>
    <row r="1005" spans="1:3" s="88" customFormat="1">
      <c r="A1005" s="108"/>
      <c r="B1005" s="109"/>
      <c r="C1005" s="110"/>
    </row>
    <row r="1006" spans="1:3" s="88" customFormat="1">
      <c r="A1006" s="108"/>
      <c r="B1006" s="109"/>
      <c r="C1006" s="110"/>
    </row>
    <row r="1007" spans="1:3" s="88" customFormat="1">
      <c r="A1007" s="108"/>
      <c r="B1007" s="109"/>
      <c r="C1007" s="110"/>
    </row>
    <row r="1008" spans="1:3" s="88" customFormat="1">
      <c r="A1008" s="108"/>
      <c r="B1008" s="109"/>
      <c r="C1008" s="110"/>
    </row>
    <row r="1009" spans="1:3" s="88" customFormat="1">
      <c r="A1009" s="108"/>
      <c r="B1009" s="109"/>
      <c r="C1009" s="110"/>
    </row>
    <row r="1010" spans="1:3" s="88" customFormat="1">
      <c r="A1010" s="108"/>
      <c r="B1010" s="109"/>
      <c r="C1010" s="110"/>
    </row>
    <row r="1011" spans="1:3" s="88" customFormat="1">
      <c r="A1011" s="108"/>
      <c r="B1011" s="109"/>
      <c r="C1011" s="110"/>
    </row>
    <row r="1012" spans="1:3" s="88" customFormat="1">
      <c r="A1012" s="108"/>
      <c r="B1012" s="109"/>
      <c r="C1012" s="110"/>
    </row>
    <row r="1013" spans="1:3" s="88" customFormat="1">
      <c r="A1013" s="108"/>
      <c r="B1013" s="109"/>
      <c r="C1013" s="110"/>
    </row>
    <row r="1014" spans="1:3" s="88" customFormat="1">
      <c r="A1014" s="108"/>
      <c r="B1014" s="109"/>
      <c r="C1014" s="110"/>
    </row>
    <row r="1015" spans="1:3" s="88" customFormat="1">
      <c r="A1015" s="108"/>
      <c r="B1015" s="109"/>
      <c r="C1015" s="110"/>
    </row>
    <row r="1016" spans="1:3" s="88" customFormat="1">
      <c r="A1016" s="108"/>
      <c r="B1016" s="109"/>
      <c r="C1016" s="110"/>
    </row>
    <row r="1017" spans="1:3" s="88" customFormat="1">
      <c r="A1017" s="108"/>
      <c r="B1017" s="109"/>
      <c r="C1017" s="110"/>
    </row>
    <row r="1018" spans="1:3" s="88" customFormat="1">
      <c r="A1018" s="108"/>
      <c r="B1018" s="109"/>
      <c r="C1018" s="110"/>
    </row>
    <row r="1019" spans="1:3" s="88" customFormat="1">
      <c r="A1019" s="108"/>
      <c r="B1019" s="109"/>
      <c r="C1019" s="110"/>
    </row>
    <row r="1020" spans="1:3" s="88" customFormat="1">
      <c r="A1020" s="108"/>
      <c r="B1020" s="109"/>
      <c r="C1020" s="110"/>
    </row>
    <row r="1021" spans="1:3" s="88" customFormat="1">
      <c r="A1021" s="108"/>
      <c r="B1021" s="109"/>
      <c r="C1021" s="110"/>
    </row>
    <row r="1022" spans="1:3" s="88" customFormat="1">
      <c r="A1022" s="108"/>
      <c r="B1022" s="109"/>
      <c r="C1022" s="110"/>
    </row>
    <row r="1023" spans="1:3" s="88" customFormat="1">
      <c r="A1023" s="108"/>
      <c r="B1023" s="109"/>
      <c r="C1023" s="110"/>
    </row>
    <row r="1024" spans="1:3" s="88" customFormat="1">
      <c r="A1024" s="108"/>
      <c r="B1024" s="109"/>
      <c r="C1024" s="110"/>
    </row>
    <row r="1025" spans="1:3" s="88" customFormat="1">
      <c r="A1025" s="108"/>
      <c r="B1025" s="109"/>
      <c r="C1025" s="110"/>
    </row>
    <row r="1026" spans="1:3" s="88" customFormat="1">
      <c r="A1026" s="108"/>
      <c r="B1026" s="109"/>
      <c r="C1026" s="110"/>
    </row>
    <row r="1027" spans="1:3" s="88" customFormat="1">
      <c r="A1027" s="108"/>
      <c r="B1027" s="109"/>
      <c r="C1027" s="110"/>
    </row>
    <row r="1028" spans="1:3" s="88" customFormat="1">
      <c r="A1028" s="108"/>
      <c r="B1028" s="109"/>
      <c r="C1028" s="110"/>
    </row>
    <row r="1029" spans="1:3" s="88" customFormat="1">
      <c r="A1029" s="108"/>
      <c r="B1029" s="109"/>
      <c r="C1029" s="110"/>
    </row>
    <row r="1030" spans="1:3" s="88" customFormat="1">
      <c r="A1030" s="108"/>
      <c r="B1030" s="109"/>
      <c r="C1030" s="110"/>
    </row>
    <row r="1031" spans="1:3" s="88" customFormat="1">
      <c r="A1031" s="108"/>
      <c r="B1031" s="109"/>
      <c r="C1031" s="110"/>
    </row>
    <row r="1032" spans="1:3" s="88" customFormat="1">
      <c r="A1032" s="108"/>
      <c r="B1032" s="109"/>
      <c r="C1032" s="110"/>
    </row>
    <row r="1033" spans="1:3" s="88" customFormat="1">
      <c r="A1033" s="108"/>
      <c r="B1033" s="109"/>
      <c r="C1033" s="110"/>
    </row>
    <row r="1034" spans="1:3" s="88" customFormat="1">
      <c r="A1034" s="108"/>
      <c r="B1034" s="109"/>
      <c r="C1034" s="110"/>
    </row>
    <row r="1035" spans="1:3" s="88" customFormat="1">
      <c r="A1035" s="108"/>
      <c r="B1035" s="109"/>
      <c r="C1035" s="110"/>
    </row>
    <row r="1036" spans="1:3" s="88" customFormat="1">
      <c r="A1036" s="108"/>
      <c r="B1036" s="109"/>
      <c r="C1036" s="110"/>
    </row>
    <row r="1037" spans="1:3" s="88" customFormat="1">
      <c r="A1037" s="108"/>
      <c r="B1037" s="109"/>
      <c r="C1037" s="110"/>
    </row>
    <row r="1038" spans="1:3" s="88" customFormat="1">
      <c r="A1038" s="108"/>
      <c r="B1038" s="109"/>
      <c r="C1038" s="110"/>
    </row>
    <row r="1039" spans="1:3" s="88" customFormat="1">
      <c r="A1039" s="108"/>
      <c r="B1039" s="109"/>
      <c r="C1039" s="110"/>
    </row>
    <row r="1040" spans="1:3" s="88" customFormat="1">
      <c r="A1040" s="108"/>
      <c r="B1040" s="109"/>
      <c r="C1040" s="110"/>
    </row>
    <row r="1041" spans="1:3" s="88" customFormat="1">
      <c r="A1041" s="108"/>
      <c r="B1041" s="109"/>
      <c r="C1041" s="110"/>
    </row>
    <row r="1042" spans="1:3" s="88" customFormat="1">
      <c r="A1042" s="108"/>
      <c r="B1042" s="109"/>
      <c r="C1042" s="110"/>
    </row>
    <row r="1043" spans="1:3" s="88" customFormat="1">
      <c r="A1043" s="108"/>
      <c r="B1043" s="109"/>
      <c r="C1043" s="110"/>
    </row>
    <row r="1044" spans="1:3" s="88" customFormat="1">
      <c r="A1044" s="108"/>
      <c r="B1044" s="109"/>
      <c r="C1044" s="110"/>
    </row>
    <row r="1045" spans="1:3" s="88" customFormat="1">
      <c r="A1045" s="108"/>
      <c r="B1045" s="109"/>
      <c r="C1045" s="110"/>
    </row>
    <row r="1046" spans="1:3" s="88" customFormat="1">
      <c r="A1046" s="108"/>
      <c r="B1046" s="109"/>
      <c r="C1046" s="110"/>
    </row>
    <row r="1047" spans="1:3" s="88" customFormat="1">
      <c r="A1047" s="108"/>
      <c r="B1047" s="109"/>
      <c r="C1047" s="110"/>
    </row>
    <row r="1048" spans="1:3" s="88" customFormat="1">
      <c r="A1048" s="108"/>
      <c r="B1048" s="109"/>
      <c r="C1048" s="110"/>
    </row>
    <row r="1049" spans="1:3" s="88" customFormat="1">
      <c r="A1049" s="108"/>
      <c r="B1049" s="109"/>
      <c r="C1049" s="110"/>
    </row>
    <row r="1050" spans="1:3" s="88" customFormat="1">
      <c r="A1050" s="108"/>
      <c r="B1050" s="109"/>
      <c r="C1050" s="110"/>
    </row>
    <row r="1051" spans="1:3" s="88" customFormat="1">
      <c r="A1051" s="108"/>
      <c r="B1051" s="109"/>
      <c r="C1051" s="110"/>
    </row>
    <row r="1052" spans="1:3" s="88" customFormat="1">
      <c r="A1052" s="108"/>
      <c r="B1052" s="109"/>
      <c r="C1052" s="110"/>
    </row>
    <row r="1053" spans="1:3" s="88" customFormat="1">
      <c r="A1053" s="108"/>
      <c r="B1053" s="109"/>
      <c r="C1053" s="110"/>
    </row>
    <row r="1054" spans="1:3" s="88" customFormat="1">
      <c r="A1054" s="108"/>
      <c r="B1054" s="109"/>
      <c r="C1054" s="110"/>
    </row>
    <row r="1055" spans="1:3" s="88" customFormat="1">
      <c r="A1055" s="108"/>
      <c r="B1055" s="109"/>
      <c r="C1055" s="110"/>
    </row>
    <row r="1056" spans="1:3" s="88" customFormat="1">
      <c r="A1056" s="108"/>
      <c r="B1056" s="109"/>
      <c r="C1056" s="110"/>
    </row>
    <row r="1057" spans="1:3" s="88" customFormat="1">
      <c r="A1057" s="108"/>
      <c r="B1057" s="109"/>
      <c r="C1057" s="110"/>
    </row>
    <row r="1058" spans="1:3" s="88" customFormat="1">
      <c r="A1058" s="108"/>
      <c r="B1058" s="109"/>
      <c r="C1058" s="110"/>
    </row>
    <row r="1059" spans="1:3" s="88" customFormat="1">
      <c r="A1059" s="108"/>
      <c r="B1059" s="109"/>
      <c r="C1059" s="110"/>
    </row>
    <row r="1060" spans="1:3" s="88" customFormat="1">
      <c r="A1060" s="108"/>
      <c r="B1060" s="109"/>
      <c r="C1060" s="110"/>
    </row>
    <row r="1061" spans="1:3" s="88" customFormat="1">
      <c r="A1061" s="108"/>
      <c r="B1061" s="109"/>
      <c r="C1061" s="110"/>
    </row>
    <row r="1062" spans="1:3" s="88" customFormat="1">
      <c r="A1062" s="108"/>
      <c r="B1062" s="109"/>
      <c r="C1062" s="110"/>
    </row>
    <row r="1063" spans="1:3" s="88" customFormat="1">
      <c r="A1063" s="108"/>
      <c r="B1063" s="109"/>
      <c r="C1063" s="110"/>
    </row>
    <row r="1064" spans="1:3" s="88" customFormat="1">
      <c r="A1064" s="108"/>
      <c r="B1064" s="109"/>
      <c r="C1064" s="110"/>
    </row>
    <row r="1065" spans="1:3" s="88" customFormat="1">
      <c r="A1065" s="108"/>
      <c r="B1065" s="109"/>
      <c r="C1065" s="110"/>
    </row>
    <row r="1066" spans="1:3" s="88" customFormat="1">
      <c r="A1066" s="108"/>
      <c r="B1066" s="109"/>
      <c r="C1066" s="110"/>
    </row>
    <row r="1067" spans="1:3" s="88" customFormat="1">
      <c r="A1067" s="108"/>
      <c r="B1067" s="109"/>
      <c r="C1067" s="110"/>
    </row>
    <row r="1068" spans="1:3" s="88" customFormat="1">
      <c r="A1068" s="108"/>
      <c r="B1068" s="109"/>
      <c r="C1068" s="110"/>
    </row>
    <row r="1069" spans="1:3" s="88" customFormat="1">
      <c r="A1069" s="108"/>
      <c r="B1069" s="109"/>
      <c r="C1069" s="110"/>
    </row>
    <row r="1070" spans="1:3" s="88" customFormat="1">
      <c r="A1070" s="108"/>
      <c r="B1070" s="109"/>
      <c r="C1070" s="110"/>
    </row>
    <row r="1071" spans="1:3" s="88" customFormat="1">
      <c r="A1071" s="108"/>
      <c r="B1071" s="109"/>
      <c r="C1071" s="110"/>
    </row>
    <row r="1072" spans="1:3" s="88" customFormat="1">
      <c r="A1072" s="108"/>
      <c r="B1072" s="109"/>
      <c r="C1072" s="110"/>
    </row>
    <row r="1073" spans="1:3" s="88" customFormat="1">
      <c r="A1073" s="108"/>
      <c r="B1073" s="109"/>
      <c r="C1073" s="110"/>
    </row>
    <row r="1074" spans="1:3" s="88" customFormat="1">
      <c r="A1074" s="108"/>
      <c r="B1074" s="109"/>
      <c r="C1074" s="110"/>
    </row>
    <row r="1075" spans="1:3" s="88" customFormat="1">
      <c r="A1075" s="108"/>
      <c r="B1075" s="109"/>
      <c r="C1075" s="110"/>
    </row>
    <row r="1076" spans="1:3" s="88" customFormat="1">
      <c r="A1076" s="108"/>
      <c r="B1076" s="109"/>
      <c r="C1076" s="110"/>
    </row>
    <row r="1077" spans="1:3" s="88" customFormat="1">
      <c r="A1077" s="108"/>
      <c r="B1077" s="109"/>
      <c r="C1077" s="110"/>
    </row>
    <row r="1078" spans="1:3" s="88" customFormat="1">
      <c r="A1078" s="108"/>
      <c r="B1078" s="109"/>
      <c r="C1078" s="110"/>
    </row>
    <row r="1079" spans="1:3" s="88" customFormat="1">
      <c r="A1079" s="108"/>
      <c r="B1079" s="109"/>
      <c r="C1079" s="110"/>
    </row>
    <row r="1080" spans="1:3" s="88" customFormat="1">
      <c r="A1080" s="108"/>
      <c r="B1080" s="109"/>
      <c r="C1080" s="110"/>
    </row>
    <row r="1081" spans="1:3" s="88" customFormat="1">
      <c r="A1081" s="108"/>
      <c r="B1081" s="109"/>
      <c r="C1081" s="110"/>
    </row>
    <row r="1082" spans="1:3" s="88" customFormat="1">
      <c r="A1082" s="108"/>
      <c r="B1082" s="109"/>
      <c r="C1082" s="110"/>
    </row>
    <row r="1083" spans="1:3" s="88" customFormat="1">
      <c r="A1083" s="108"/>
      <c r="B1083" s="109"/>
      <c r="C1083" s="110"/>
    </row>
    <row r="1084" spans="1:3" s="88" customFormat="1">
      <c r="A1084" s="108"/>
      <c r="B1084" s="109"/>
      <c r="C1084" s="110"/>
    </row>
    <row r="1085" spans="1:3" s="88" customFormat="1">
      <c r="A1085" s="108"/>
      <c r="B1085" s="109"/>
      <c r="C1085" s="110"/>
    </row>
    <row r="1086" spans="1:3" s="88" customFormat="1">
      <c r="A1086" s="108"/>
      <c r="B1086" s="109"/>
      <c r="C1086" s="110"/>
    </row>
    <row r="1087" spans="1:3" s="88" customFormat="1">
      <c r="A1087" s="108"/>
      <c r="B1087" s="109"/>
      <c r="C1087" s="110"/>
    </row>
    <row r="1088" spans="1:3" s="88" customFormat="1">
      <c r="A1088" s="108"/>
      <c r="B1088" s="109"/>
      <c r="C1088" s="110"/>
    </row>
    <row r="1089" spans="1:3" s="88" customFormat="1">
      <c r="A1089" s="108"/>
      <c r="B1089" s="109"/>
      <c r="C1089" s="110"/>
    </row>
    <row r="1090" spans="1:3" s="88" customFormat="1">
      <c r="A1090" s="108"/>
      <c r="B1090" s="109"/>
      <c r="C1090" s="110"/>
    </row>
    <row r="1091" spans="1:3" s="88" customFormat="1">
      <c r="A1091" s="108"/>
      <c r="B1091" s="109"/>
      <c r="C1091" s="110"/>
    </row>
    <row r="1092" spans="1:3" s="88" customFormat="1">
      <c r="A1092" s="108"/>
      <c r="B1092" s="109"/>
      <c r="C1092" s="110"/>
    </row>
    <row r="1093" spans="1:3" s="88" customFormat="1">
      <c r="A1093" s="108"/>
      <c r="B1093" s="109"/>
      <c r="C1093" s="110"/>
    </row>
    <row r="1094" spans="1:3" s="88" customFormat="1">
      <c r="A1094" s="108"/>
      <c r="B1094" s="109"/>
      <c r="C1094" s="110"/>
    </row>
    <row r="1095" spans="1:3" s="88" customFormat="1">
      <c r="A1095" s="108"/>
      <c r="B1095" s="109"/>
      <c r="C1095" s="110"/>
    </row>
    <row r="1096" spans="1:3" s="88" customFormat="1">
      <c r="A1096" s="108"/>
      <c r="B1096" s="109"/>
      <c r="C1096" s="110"/>
    </row>
    <row r="1097" spans="1:3" s="88" customFormat="1">
      <c r="A1097" s="108"/>
      <c r="B1097" s="109"/>
      <c r="C1097" s="110"/>
    </row>
    <row r="1098" spans="1:3" s="88" customFormat="1">
      <c r="A1098" s="108"/>
      <c r="B1098" s="109"/>
      <c r="C1098" s="110"/>
    </row>
    <row r="1099" spans="1:3" s="88" customFormat="1">
      <c r="A1099" s="108"/>
      <c r="B1099" s="109"/>
      <c r="C1099" s="110"/>
    </row>
    <row r="1100" spans="1:3" s="88" customFormat="1">
      <c r="A1100" s="108"/>
      <c r="B1100" s="109"/>
      <c r="C1100" s="110"/>
    </row>
    <row r="1101" spans="1:3" s="88" customFormat="1">
      <c r="A1101" s="108"/>
      <c r="B1101" s="109"/>
      <c r="C1101" s="110"/>
    </row>
    <row r="1102" spans="1:3" s="88" customFormat="1">
      <c r="A1102" s="108"/>
      <c r="B1102" s="109"/>
      <c r="C1102" s="110"/>
    </row>
    <row r="1103" spans="1:3" s="88" customFormat="1">
      <c r="A1103" s="108"/>
      <c r="B1103" s="109"/>
      <c r="C1103" s="110"/>
    </row>
    <row r="1104" spans="1:3" s="88" customFormat="1">
      <c r="A1104" s="108"/>
      <c r="B1104" s="109"/>
      <c r="C1104" s="110"/>
    </row>
    <row r="1105" spans="1:3" s="88" customFormat="1">
      <c r="A1105" s="108"/>
      <c r="B1105" s="109"/>
      <c r="C1105" s="110"/>
    </row>
    <row r="1106" spans="1:3" s="88" customFormat="1">
      <c r="A1106" s="108"/>
      <c r="B1106" s="109"/>
      <c r="C1106" s="110"/>
    </row>
    <row r="1107" spans="1:3" s="88" customFormat="1">
      <c r="A1107" s="108"/>
      <c r="B1107" s="109"/>
      <c r="C1107" s="110"/>
    </row>
    <row r="1108" spans="1:3" s="88" customFormat="1">
      <c r="A1108" s="108"/>
      <c r="B1108" s="109"/>
      <c r="C1108" s="110"/>
    </row>
    <row r="1109" spans="1:3" s="88" customFormat="1">
      <c r="A1109" s="108"/>
      <c r="B1109" s="109"/>
      <c r="C1109" s="110"/>
    </row>
    <row r="1110" spans="1:3" s="88" customFormat="1">
      <c r="A1110" s="108"/>
      <c r="B1110" s="109"/>
      <c r="C1110" s="110"/>
    </row>
    <row r="1111" spans="1:3" s="88" customFormat="1">
      <c r="A1111" s="108"/>
      <c r="B1111" s="109"/>
      <c r="C1111" s="110"/>
    </row>
    <row r="1112" spans="1:3" s="88" customFormat="1">
      <c r="A1112" s="108"/>
      <c r="B1112" s="109"/>
      <c r="C1112" s="110"/>
    </row>
    <row r="1113" spans="1:3" s="88" customFormat="1">
      <c r="A1113" s="108"/>
      <c r="B1113" s="109"/>
      <c r="C1113" s="110"/>
    </row>
    <row r="1114" spans="1:3" s="88" customFormat="1">
      <c r="A1114" s="108"/>
      <c r="B1114" s="109"/>
      <c r="C1114" s="110"/>
    </row>
    <row r="1115" spans="1:3" s="88" customFormat="1">
      <c r="A1115" s="108"/>
      <c r="B1115" s="109"/>
      <c r="C1115" s="110"/>
    </row>
    <row r="1116" spans="1:3" s="88" customFormat="1">
      <c r="A1116" s="108"/>
      <c r="B1116" s="109"/>
      <c r="C1116" s="110"/>
    </row>
    <row r="1117" spans="1:3" s="88" customFormat="1">
      <c r="A1117" s="108"/>
      <c r="B1117" s="109"/>
      <c r="C1117" s="110"/>
    </row>
    <row r="1118" spans="1:3" s="88" customFormat="1">
      <c r="A1118" s="108"/>
      <c r="B1118" s="109"/>
      <c r="C1118" s="110"/>
    </row>
    <row r="1119" spans="1:3" s="88" customFormat="1">
      <c r="A1119" s="108"/>
      <c r="B1119" s="109"/>
      <c r="C1119" s="110"/>
    </row>
    <row r="1120" spans="1:3" s="88" customFormat="1">
      <c r="A1120" s="108"/>
      <c r="B1120" s="109"/>
      <c r="C1120" s="110"/>
    </row>
    <row r="1121" spans="1:3" s="88" customFormat="1">
      <c r="A1121" s="108"/>
      <c r="B1121" s="109"/>
      <c r="C1121" s="110"/>
    </row>
    <row r="1122" spans="1:3" s="88" customFormat="1">
      <c r="A1122" s="108"/>
      <c r="B1122" s="109"/>
      <c r="C1122" s="110"/>
    </row>
    <row r="1123" spans="1:3" s="88" customFormat="1">
      <c r="A1123" s="108"/>
      <c r="B1123" s="109"/>
      <c r="C1123" s="110"/>
    </row>
    <row r="1124" spans="1:3" s="88" customFormat="1">
      <c r="A1124" s="108"/>
      <c r="B1124" s="109"/>
      <c r="C1124" s="110"/>
    </row>
    <row r="1125" spans="1:3" s="88" customFormat="1">
      <c r="A1125" s="108"/>
      <c r="B1125" s="109"/>
      <c r="C1125" s="110"/>
    </row>
    <row r="1126" spans="1:3" s="88" customFormat="1">
      <c r="A1126" s="108"/>
      <c r="B1126" s="109"/>
      <c r="C1126" s="110"/>
    </row>
    <row r="1127" spans="1:3" s="88" customFormat="1">
      <c r="A1127" s="108"/>
      <c r="B1127" s="109"/>
      <c r="C1127" s="110"/>
    </row>
    <row r="1128" spans="1:3" s="88" customFormat="1">
      <c r="A1128" s="108"/>
      <c r="B1128" s="109"/>
      <c r="C1128" s="110"/>
    </row>
    <row r="1129" spans="1:3" s="88" customFormat="1">
      <c r="A1129" s="108"/>
      <c r="B1129" s="109"/>
      <c r="C1129" s="110"/>
    </row>
    <row r="1130" spans="1:3" s="88" customFormat="1">
      <c r="A1130" s="108"/>
      <c r="B1130" s="109"/>
      <c r="C1130" s="110"/>
    </row>
    <row r="1131" spans="1:3" s="88" customFormat="1">
      <c r="A1131" s="108"/>
      <c r="B1131" s="109"/>
      <c r="C1131" s="110"/>
    </row>
    <row r="1132" spans="1:3" s="88" customFormat="1">
      <c r="A1132" s="108"/>
      <c r="B1132" s="109"/>
      <c r="C1132" s="110"/>
    </row>
    <row r="1133" spans="1:3" s="88" customFormat="1">
      <c r="A1133" s="108"/>
      <c r="B1133" s="109"/>
      <c r="C1133" s="110"/>
    </row>
    <row r="1134" spans="1:3" s="88" customFormat="1">
      <c r="A1134" s="108"/>
      <c r="B1134" s="109"/>
      <c r="C1134" s="110"/>
    </row>
    <row r="1135" spans="1:3" s="88" customFormat="1">
      <c r="A1135" s="108"/>
      <c r="B1135" s="109"/>
      <c r="C1135" s="110"/>
    </row>
    <row r="1136" spans="1:3" s="88" customFormat="1">
      <c r="A1136" s="108"/>
      <c r="B1136" s="109"/>
      <c r="C1136" s="110"/>
    </row>
    <row r="1137" spans="1:3" s="88" customFormat="1">
      <c r="A1137" s="108"/>
      <c r="B1137" s="109"/>
      <c r="C1137" s="110"/>
    </row>
    <row r="1138" spans="1:3" s="88" customFormat="1">
      <c r="A1138" s="108"/>
      <c r="B1138" s="109"/>
      <c r="C1138" s="110"/>
    </row>
    <row r="1139" spans="1:3" s="88" customFormat="1">
      <c r="A1139" s="108"/>
      <c r="B1139" s="109"/>
      <c r="C1139" s="110"/>
    </row>
    <row r="1140" spans="1:3" s="88" customFormat="1">
      <c r="A1140" s="108"/>
      <c r="B1140" s="109"/>
      <c r="C1140" s="110"/>
    </row>
    <row r="1141" spans="1:3" s="88" customFormat="1">
      <c r="A1141" s="108"/>
      <c r="B1141" s="109"/>
      <c r="C1141" s="110"/>
    </row>
    <row r="1142" spans="1:3" s="88" customFormat="1">
      <c r="A1142" s="108"/>
      <c r="B1142" s="109"/>
      <c r="C1142" s="110"/>
    </row>
    <row r="1143" spans="1:3" s="88" customFormat="1">
      <c r="A1143" s="108"/>
      <c r="B1143" s="109"/>
      <c r="C1143" s="110"/>
    </row>
    <row r="1144" spans="1:3" s="88" customFormat="1">
      <c r="A1144" s="108"/>
      <c r="B1144" s="109"/>
      <c r="C1144" s="110"/>
    </row>
    <row r="1145" spans="1:3" s="88" customFormat="1">
      <c r="A1145" s="108"/>
      <c r="B1145" s="109"/>
      <c r="C1145" s="110"/>
    </row>
    <row r="1146" spans="1:3" s="88" customFormat="1">
      <c r="A1146" s="108"/>
      <c r="B1146" s="109"/>
      <c r="C1146" s="110"/>
    </row>
    <row r="1147" spans="1:3" s="88" customFormat="1">
      <c r="A1147" s="108"/>
      <c r="B1147" s="109"/>
      <c r="C1147" s="110"/>
    </row>
    <row r="1148" spans="1:3" s="88" customFormat="1">
      <c r="A1148" s="108"/>
      <c r="B1148" s="109"/>
      <c r="C1148" s="110"/>
    </row>
    <row r="1149" spans="1:3" s="88" customFormat="1">
      <c r="A1149" s="108"/>
      <c r="B1149" s="109"/>
      <c r="C1149" s="110"/>
    </row>
    <row r="1150" spans="1:3" s="88" customFormat="1">
      <c r="A1150" s="108"/>
      <c r="B1150" s="109"/>
      <c r="C1150" s="110"/>
    </row>
    <row r="1151" spans="1:3" s="88" customFormat="1">
      <c r="A1151" s="108"/>
      <c r="B1151" s="109"/>
      <c r="C1151" s="110"/>
    </row>
    <row r="1152" spans="1:3" s="88" customFormat="1">
      <c r="A1152" s="108"/>
      <c r="B1152" s="109"/>
      <c r="C1152" s="110"/>
    </row>
    <row r="1153" spans="1:3" s="88" customFormat="1">
      <c r="A1153" s="108"/>
      <c r="B1153" s="109"/>
      <c r="C1153" s="110"/>
    </row>
    <row r="1154" spans="1:3" s="88" customFormat="1">
      <c r="A1154" s="108"/>
      <c r="B1154" s="109"/>
      <c r="C1154" s="110"/>
    </row>
    <row r="1155" spans="1:3" s="88" customFormat="1">
      <c r="A1155" s="108"/>
      <c r="B1155" s="109"/>
      <c r="C1155" s="110"/>
    </row>
    <row r="1156" spans="1:3" s="88" customFormat="1">
      <c r="A1156" s="108"/>
      <c r="B1156" s="109"/>
      <c r="C1156" s="110"/>
    </row>
    <row r="1157" spans="1:3" s="88" customFormat="1">
      <c r="A1157" s="108"/>
      <c r="B1157" s="109"/>
      <c r="C1157" s="110"/>
    </row>
    <row r="1158" spans="1:3" s="88" customFormat="1">
      <c r="A1158" s="108"/>
      <c r="B1158" s="109"/>
      <c r="C1158" s="110"/>
    </row>
    <row r="1159" spans="1:3" s="88" customFormat="1">
      <c r="A1159" s="108"/>
      <c r="B1159" s="109"/>
      <c r="C1159" s="110"/>
    </row>
    <row r="1160" spans="1:3" s="88" customFormat="1">
      <c r="A1160" s="108"/>
      <c r="B1160" s="109"/>
      <c r="C1160" s="110"/>
    </row>
    <row r="1161" spans="1:3" s="88" customFormat="1">
      <c r="A1161" s="108"/>
      <c r="B1161" s="109"/>
      <c r="C1161" s="110"/>
    </row>
    <row r="1162" spans="1:3" s="88" customFormat="1">
      <c r="A1162" s="108"/>
      <c r="B1162" s="109"/>
      <c r="C1162" s="110"/>
    </row>
    <row r="1163" spans="1:3" s="88" customFormat="1">
      <c r="A1163" s="108"/>
      <c r="B1163" s="109"/>
      <c r="C1163" s="110"/>
    </row>
    <row r="1164" spans="1:3" s="88" customFormat="1">
      <c r="A1164" s="108"/>
      <c r="B1164" s="109"/>
      <c r="C1164" s="110"/>
    </row>
    <row r="1165" spans="1:3" s="88" customFormat="1">
      <c r="A1165" s="108"/>
      <c r="B1165" s="109"/>
      <c r="C1165" s="110"/>
    </row>
    <row r="1166" spans="1:3" s="88" customFormat="1">
      <c r="A1166" s="108"/>
      <c r="B1166" s="109"/>
      <c r="C1166" s="110"/>
    </row>
    <row r="1167" spans="1:3" s="88" customFormat="1">
      <c r="A1167" s="108"/>
      <c r="B1167" s="109"/>
      <c r="C1167" s="110"/>
    </row>
    <row r="1168" spans="1:3" s="88" customFormat="1">
      <c r="A1168" s="108"/>
      <c r="B1168" s="109"/>
      <c r="C1168" s="110"/>
    </row>
    <row r="1169" spans="1:3" s="88" customFormat="1">
      <c r="A1169" s="108"/>
      <c r="B1169" s="109"/>
      <c r="C1169" s="110"/>
    </row>
    <row r="1170" spans="1:3" s="88" customFormat="1">
      <c r="A1170" s="108"/>
      <c r="B1170" s="109"/>
      <c r="C1170" s="110"/>
    </row>
    <row r="1171" spans="1:3" s="88" customFormat="1">
      <c r="A1171" s="108"/>
      <c r="B1171" s="109"/>
      <c r="C1171" s="110"/>
    </row>
    <row r="1172" spans="1:3" s="88" customFormat="1">
      <c r="A1172" s="108"/>
      <c r="B1172" s="109"/>
      <c r="C1172" s="110"/>
    </row>
    <row r="1173" spans="1:3" s="88" customFormat="1">
      <c r="A1173" s="108"/>
      <c r="B1173" s="109"/>
      <c r="C1173" s="110"/>
    </row>
    <row r="1174" spans="1:3" s="88" customFormat="1">
      <c r="A1174" s="108"/>
      <c r="B1174" s="109"/>
      <c r="C1174" s="110"/>
    </row>
    <row r="1175" spans="1:3" s="88" customFormat="1">
      <c r="A1175" s="108"/>
      <c r="B1175" s="109"/>
      <c r="C1175" s="110"/>
    </row>
    <row r="1176" spans="1:3" s="88" customFormat="1">
      <c r="A1176" s="108"/>
      <c r="B1176" s="109"/>
      <c r="C1176" s="110"/>
    </row>
    <row r="1177" spans="1:3" s="88" customFormat="1">
      <c r="A1177" s="108"/>
      <c r="B1177" s="109"/>
      <c r="C1177" s="110"/>
    </row>
    <row r="1178" spans="1:3" s="88" customFormat="1">
      <c r="A1178" s="108"/>
      <c r="B1178" s="109"/>
      <c r="C1178" s="110"/>
    </row>
    <row r="1179" spans="1:3" s="88" customFormat="1">
      <c r="A1179" s="108"/>
      <c r="B1179" s="109"/>
      <c r="C1179" s="110"/>
    </row>
    <row r="1180" spans="1:3" s="88" customFormat="1">
      <c r="A1180" s="108"/>
      <c r="B1180" s="109"/>
      <c r="C1180" s="110"/>
    </row>
    <row r="1181" spans="1:3" s="88" customFormat="1">
      <c r="A1181" s="108"/>
      <c r="B1181" s="109"/>
      <c r="C1181" s="110"/>
    </row>
    <row r="1182" spans="1:3" s="88" customFormat="1">
      <c r="A1182" s="108"/>
      <c r="B1182" s="109"/>
      <c r="C1182" s="110"/>
    </row>
    <row r="1183" spans="1:3" s="88" customFormat="1">
      <c r="A1183" s="108"/>
      <c r="B1183" s="109"/>
      <c r="C1183" s="110"/>
    </row>
    <row r="1184" spans="1:3" s="88" customFormat="1">
      <c r="A1184" s="108"/>
      <c r="B1184" s="109"/>
      <c r="C1184" s="110"/>
    </row>
    <row r="1185" spans="1:3" s="88" customFormat="1">
      <c r="A1185" s="92"/>
      <c r="B1185" s="111"/>
      <c r="C1185" s="112"/>
    </row>
    <row r="1186" spans="1:3" s="88" customFormat="1">
      <c r="A1186" s="92"/>
      <c r="B1186" s="111"/>
      <c r="C1186" s="112"/>
    </row>
    <row r="1187" spans="1:3" s="88" customFormat="1">
      <c r="A1187" s="92"/>
      <c r="B1187" s="111"/>
      <c r="C1187" s="112"/>
    </row>
    <row r="1188" spans="1:3" s="88" customFormat="1">
      <c r="A1188" s="92"/>
      <c r="B1188" s="111"/>
      <c r="C1188" s="112"/>
    </row>
    <row r="1189" spans="1:3" s="88" customFormat="1">
      <c r="A1189" s="92"/>
      <c r="B1189" s="111"/>
      <c r="C1189" s="112"/>
    </row>
    <row r="1190" spans="1:3" s="88" customFormat="1">
      <c r="A1190" s="92"/>
      <c r="B1190" s="111"/>
      <c r="C1190" s="112"/>
    </row>
    <row r="1191" spans="1:3" s="88" customFormat="1">
      <c r="A1191" s="92"/>
      <c r="B1191" s="111"/>
      <c r="C1191" s="112"/>
    </row>
    <row r="1192" spans="1:3" s="88" customFormat="1">
      <c r="A1192" s="92"/>
      <c r="B1192" s="111"/>
      <c r="C1192" s="112"/>
    </row>
    <row r="1193" spans="1:3" s="88" customFormat="1">
      <c r="A1193" s="92"/>
      <c r="B1193" s="111"/>
      <c r="C1193" s="112"/>
    </row>
    <row r="1194" spans="1:3" s="88" customFormat="1">
      <c r="A1194" s="92"/>
      <c r="B1194" s="111"/>
      <c r="C1194" s="112"/>
    </row>
    <row r="1195" spans="1:3" s="88" customFormat="1">
      <c r="A1195" s="92"/>
      <c r="B1195" s="111"/>
      <c r="C1195" s="112"/>
    </row>
    <row r="1196" spans="1:3" s="88" customFormat="1">
      <c r="A1196" s="92"/>
      <c r="B1196" s="111"/>
      <c r="C1196" s="112"/>
    </row>
    <row r="1197" spans="1:3" s="88" customFormat="1">
      <c r="A1197" s="92"/>
      <c r="B1197" s="111"/>
      <c r="C1197" s="112"/>
    </row>
    <row r="1198" spans="1:3" s="88" customFormat="1">
      <c r="A1198" s="92"/>
      <c r="B1198" s="111"/>
      <c r="C1198" s="112"/>
    </row>
    <row r="1199" spans="1:3" s="88" customFormat="1">
      <c r="A1199" s="92"/>
      <c r="B1199" s="111"/>
      <c r="C1199" s="112"/>
    </row>
    <row r="1200" spans="1:3" s="88" customFormat="1">
      <c r="A1200" s="92"/>
      <c r="B1200" s="111"/>
      <c r="C1200" s="112"/>
    </row>
    <row r="1201" spans="1:3" s="88" customFormat="1">
      <c r="A1201" s="92"/>
      <c r="B1201" s="111"/>
      <c r="C1201" s="112"/>
    </row>
    <row r="1202" spans="1:3" s="88" customFormat="1">
      <c r="A1202" s="92"/>
      <c r="B1202" s="111"/>
      <c r="C1202" s="112"/>
    </row>
    <row r="1203" spans="1:3" s="88" customFormat="1">
      <c r="A1203" s="92"/>
      <c r="B1203" s="111"/>
      <c r="C1203" s="112"/>
    </row>
    <row r="1204" spans="1:3" s="88" customFormat="1">
      <c r="A1204" s="92"/>
      <c r="B1204" s="111"/>
      <c r="C1204" s="112"/>
    </row>
    <row r="1205" spans="1:3" s="88" customFormat="1">
      <c r="A1205" s="92"/>
      <c r="B1205" s="111"/>
      <c r="C1205" s="112"/>
    </row>
    <row r="1206" spans="1:3" s="88" customFormat="1">
      <c r="A1206" s="92"/>
      <c r="B1206" s="111"/>
      <c r="C1206" s="112"/>
    </row>
    <row r="1207" spans="1:3" s="88" customFormat="1">
      <c r="A1207" s="92"/>
      <c r="B1207" s="111"/>
      <c r="C1207" s="112"/>
    </row>
    <row r="1208" spans="1:3" s="88" customFormat="1">
      <c r="A1208" s="92"/>
      <c r="B1208" s="111"/>
      <c r="C1208" s="112"/>
    </row>
    <row r="1209" spans="1:3" s="88" customFormat="1">
      <c r="A1209" s="92"/>
      <c r="B1209" s="111"/>
      <c r="C1209" s="112"/>
    </row>
    <row r="1210" spans="1:3" s="88" customFormat="1">
      <c r="A1210" s="92"/>
      <c r="B1210" s="111"/>
      <c r="C1210" s="112"/>
    </row>
    <row r="1211" spans="1:3" s="88" customFormat="1">
      <c r="A1211" s="92"/>
      <c r="B1211" s="111"/>
      <c r="C1211" s="112"/>
    </row>
    <row r="1212" spans="1:3" s="88" customFormat="1">
      <c r="A1212" s="92"/>
      <c r="B1212" s="111"/>
      <c r="C1212" s="112"/>
    </row>
    <row r="1213" spans="1:3" s="88" customFormat="1">
      <c r="A1213" s="92"/>
      <c r="B1213" s="111"/>
      <c r="C1213" s="112"/>
    </row>
    <row r="1214" spans="1:3" s="88" customFormat="1">
      <c r="A1214" s="92"/>
      <c r="B1214" s="111"/>
      <c r="C1214" s="112"/>
    </row>
    <row r="1215" spans="1:3" s="88" customFormat="1">
      <c r="A1215" s="92"/>
      <c r="B1215" s="111"/>
      <c r="C1215" s="112"/>
    </row>
    <row r="1216" spans="1:3" s="88" customFormat="1">
      <c r="A1216" s="92"/>
      <c r="B1216" s="111"/>
      <c r="C1216" s="112"/>
    </row>
    <row r="1217" spans="1:3" s="88" customFormat="1">
      <c r="A1217" s="92"/>
      <c r="B1217" s="111"/>
      <c r="C1217" s="112"/>
    </row>
    <row r="1218" spans="1:3" s="88" customFormat="1">
      <c r="A1218" s="92"/>
      <c r="B1218" s="111"/>
      <c r="C1218" s="112"/>
    </row>
    <row r="1219" spans="1:3" s="88" customFormat="1">
      <c r="A1219" s="92"/>
      <c r="B1219" s="111"/>
      <c r="C1219" s="112"/>
    </row>
    <row r="1220" spans="1:3" s="88" customFormat="1">
      <c r="A1220" s="92"/>
      <c r="B1220" s="111"/>
      <c r="C1220" s="112"/>
    </row>
    <row r="1221" spans="1:3" s="88" customFormat="1">
      <c r="A1221" s="92"/>
      <c r="B1221" s="111"/>
      <c r="C1221" s="112"/>
    </row>
    <row r="1222" spans="1:3" s="88" customFormat="1">
      <c r="A1222" s="92"/>
      <c r="B1222" s="111"/>
      <c r="C1222" s="112"/>
    </row>
    <row r="1223" spans="1:3" s="88" customFormat="1">
      <c r="A1223" s="92"/>
      <c r="B1223" s="111"/>
      <c r="C1223" s="112"/>
    </row>
    <row r="1224" spans="1:3" s="88" customFormat="1">
      <c r="A1224" s="92"/>
      <c r="B1224" s="111"/>
      <c r="C1224" s="112"/>
    </row>
    <row r="1225" spans="1:3" s="88" customFormat="1">
      <c r="A1225" s="92"/>
      <c r="B1225" s="111"/>
      <c r="C1225" s="112"/>
    </row>
    <row r="1226" spans="1:3" s="88" customFormat="1">
      <c r="A1226" s="92"/>
      <c r="B1226" s="111"/>
      <c r="C1226" s="112"/>
    </row>
    <row r="1227" spans="1:3" s="88" customFormat="1">
      <c r="A1227" s="92"/>
      <c r="B1227" s="111"/>
      <c r="C1227" s="112"/>
    </row>
    <row r="1228" spans="1:3" s="88" customFormat="1">
      <c r="A1228" s="92"/>
      <c r="B1228" s="111"/>
      <c r="C1228" s="112"/>
    </row>
    <row r="1229" spans="1:3" s="88" customFormat="1">
      <c r="A1229" s="92"/>
      <c r="B1229" s="111"/>
      <c r="C1229" s="112"/>
    </row>
    <row r="1230" spans="1:3" s="88" customFormat="1">
      <c r="A1230" s="92"/>
      <c r="B1230" s="111"/>
      <c r="C1230" s="112"/>
    </row>
    <row r="1231" spans="1:3" s="88" customFormat="1">
      <c r="A1231" s="92"/>
      <c r="B1231" s="111"/>
      <c r="C1231" s="112"/>
    </row>
    <row r="1232" spans="1:3" s="88" customFormat="1">
      <c r="A1232" s="92"/>
      <c r="B1232" s="111"/>
      <c r="C1232" s="112"/>
    </row>
    <row r="1233" spans="1:3" s="88" customFormat="1">
      <c r="A1233" s="92"/>
      <c r="B1233" s="111"/>
      <c r="C1233" s="112"/>
    </row>
    <row r="1234" spans="1:3" s="88" customFormat="1">
      <c r="A1234" s="92"/>
      <c r="B1234" s="111"/>
      <c r="C1234" s="112"/>
    </row>
    <row r="1235" spans="1:3" s="88" customFormat="1">
      <c r="A1235" s="92"/>
      <c r="B1235" s="111"/>
      <c r="C1235" s="112"/>
    </row>
    <row r="1236" spans="1:3" s="88" customFormat="1">
      <c r="A1236" s="92"/>
      <c r="B1236" s="111"/>
      <c r="C1236" s="112"/>
    </row>
    <row r="1237" spans="1:3" s="88" customFormat="1">
      <c r="A1237" s="92"/>
      <c r="B1237" s="111"/>
      <c r="C1237" s="112"/>
    </row>
    <row r="1238" spans="1:3" s="88" customFormat="1">
      <c r="A1238" s="92"/>
      <c r="B1238" s="111"/>
      <c r="C1238" s="112"/>
    </row>
    <row r="1239" spans="1:3" s="88" customFormat="1">
      <c r="A1239" s="92"/>
      <c r="B1239" s="111"/>
      <c r="C1239" s="112"/>
    </row>
    <row r="1240" spans="1:3" s="88" customFormat="1">
      <c r="A1240" s="92"/>
      <c r="B1240" s="111"/>
      <c r="C1240" s="112"/>
    </row>
    <row r="1241" spans="1:3" s="88" customFormat="1">
      <c r="A1241" s="92"/>
      <c r="B1241" s="111"/>
      <c r="C1241" s="112"/>
    </row>
    <row r="1242" spans="1:3" s="88" customFormat="1">
      <c r="A1242" s="92"/>
      <c r="B1242" s="111"/>
      <c r="C1242" s="112"/>
    </row>
    <row r="1243" spans="1:3" s="88" customFormat="1">
      <c r="A1243" s="92"/>
      <c r="B1243" s="111"/>
      <c r="C1243" s="112"/>
    </row>
    <row r="1244" spans="1:3" s="88" customFormat="1">
      <c r="A1244" s="92"/>
      <c r="B1244" s="111"/>
      <c r="C1244" s="112"/>
    </row>
    <row r="1245" spans="1:3" s="88" customFormat="1">
      <c r="A1245" s="92"/>
      <c r="B1245" s="111"/>
      <c r="C1245" s="112"/>
    </row>
    <row r="1246" spans="1:3" s="88" customFormat="1">
      <c r="A1246" s="92"/>
      <c r="B1246" s="111"/>
      <c r="C1246" s="112"/>
    </row>
    <row r="1247" spans="1:3" s="88" customFormat="1">
      <c r="A1247" s="92"/>
      <c r="B1247" s="111"/>
      <c r="C1247" s="112"/>
    </row>
    <row r="1248" spans="1:3" s="88" customFormat="1">
      <c r="A1248" s="92"/>
      <c r="B1248" s="111"/>
      <c r="C1248" s="112"/>
    </row>
    <row r="1249" spans="1:3" s="88" customFormat="1">
      <c r="A1249" s="92"/>
      <c r="B1249" s="111"/>
      <c r="C1249" s="112"/>
    </row>
    <row r="1250" spans="1:3" s="88" customFormat="1">
      <c r="A1250" s="92"/>
      <c r="B1250" s="111"/>
      <c r="C1250" s="112"/>
    </row>
    <row r="1251" spans="1:3" s="88" customFormat="1">
      <c r="A1251" s="92"/>
      <c r="B1251" s="111"/>
      <c r="C1251" s="112"/>
    </row>
    <row r="1252" spans="1:3" s="88" customFormat="1">
      <c r="A1252" s="92"/>
      <c r="B1252" s="111"/>
      <c r="C1252" s="112"/>
    </row>
    <row r="1253" spans="1:3" s="88" customFormat="1">
      <c r="A1253" s="92"/>
      <c r="B1253" s="111"/>
      <c r="C1253" s="112"/>
    </row>
    <row r="1254" spans="1:3" s="88" customFormat="1">
      <c r="A1254" s="92"/>
      <c r="B1254" s="111"/>
      <c r="C1254" s="112"/>
    </row>
    <row r="1255" spans="1:3" s="88" customFormat="1">
      <c r="A1255" s="92"/>
      <c r="B1255" s="111"/>
      <c r="C1255" s="112"/>
    </row>
    <row r="1256" spans="1:3" s="88" customFormat="1">
      <c r="A1256" s="92"/>
      <c r="B1256" s="111"/>
      <c r="C1256" s="112"/>
    </row>
    <row r="1257" spans="1:3" s="88" customFormat="1">
      <c r="A1257" s="92"/>
      <c r="B1257" s="111"/>
      <c r="C1257" s="112"/>
    </row>
    <row r="1258" spans="1:3" s="88" customFormat="1">
      <c r="A1258" s="92"/>
      <c r="B1258" s="111"/>
      <c r="C1258" s="112"/>
    </row>
    <row r="1259" spans="1:3" s="88" customFormat="1">
      <c r="A1259" s="92"/>
      <c r="B1259" s="111"/>
      <c r="C1259" s="112"/>
    </row>
    <row r="1260" spans="1:3" s="88" customFormat="1">
      <c r="A1260" s="92"/>
      <c r="B1260" s="111"/>
      <c r="C1260" s="112"/>
    </row>
    <row r="1261" spans="1:3" s="88" customFormat="1">
      <c r="A1261" s="92"/>
      <c r="B1261" s="111"/>
      <c r="C1261" s="112"/>
    </row>
    <row r="1262" spans="1:3" s="88" customFormat="1">
      <c r="A1262" s="92"/>
      <c r="B1262" s="111"/>
      <c r="C1262" s="112"/>
    </row>
    <row r="1263" spans="1:3" s="88" customFormat="1">
      <c r="A1263" s="92"/>
      <c r="B1263" s="111"/>
      <c r="C1263" s="112"/>
    </row>
    <row r="1264" spans="1:3" s="88" customFormat="1">
      <c r="A1264" s="92"/>
      <c r="B1264" s="111"/>
      <c r="C1264" s="112"/>
    </row>
    <row r="1265" spans="1:3" s="88" customFormat="1">
      <c r="A1265" s="92"/>
      <c r="B1265" s="111"/>
      <c r="C1265" s="112"/>
    </row>
    <row r="1266" spans="1:3" s="88" customFormat="1">
      <c r="A1266" s="92"/>
      <c r="B1266" s="111"/>
      <c r="C1266" s="112"/>
    </row>
    <row r="1267" spans="1:3" s="88" customFormat="1">
      <c r="A1267" s="92"/>
      <c r="B1267" s="111"/>
      <c r="C1267" s="112"/>
    </row>
    <row r="1268" spans="1:3" s="88" customFormat="1">
      <c r="A1268" s="92"/>
      <c r="B1268" s="111"/>
      <c r="C1268" s="112"/>
    </row>
    <row r="1269" spans="1:3" s="88" customFormat="1">
      <c r="A1269" s="92"/>
      <c r="B1269" s="111"/>
      <c r="C1269" s="112"/>
    </row>
    <row r="1270" spans="1:3" s="88" customFormat="1">
      <c r="A1270" s="92"/>
      <c r="B1270" s="111"/>
      <c r="C1270" s="112"/>
    </row>
    <row r="1271" spans="1:3" s="88" customFormat="1">
      <c r="A1271" s="92"/>
      <c r="B1271" s="111"/>
      <c r="C1271" s="112"/>
    </row>
    <row r="1272" spans="1:3" s="88" customFormat="1">
      <c r="A1272" s="92"/>
      <c r="B1272" s="111"/>
      <c r="C1272" s="112"/>
    </row>
    <row r="1273" spans="1:3" s="88" customFormat="1">
      <c r="A1273" s="92"/>
      <c r="B1273" s="111"/>
      <c r="C1273" s="112"/>
    </row>
    <row r="1274" spans="1:3" s="88" customFormat="1">
      <c r="A1274" s="92"/>
      <c r="B1274" s="111"/>
      <c r="C1274" s="112"/>
    </row>
    <row r="1275" spans="1:3" s="88" customFormat="1">
      <c r="A1275" s="92"/>
      <c r="B1275" s="111"/>
      <c r="C1275" s="112"/>
    </row>
    <row r="1276" spans="1:3" s="88" customFormat="1">
      <c r="A1276" s="92"/>
      <c r="B1276" s="111"/>
      <c r="C1276" s="112"/>
    </row>
    <row r="1277" spans="1:3" s="88" customFormat="1">
      <c r="A1277" s="92"/>
      <c r="B1277" s="111"/>
      <c r="C1277" s="112"/>
    </row>
    <row r="1278" spans="1:3" s="88" customFormat="1">
      <c r="A1278" s="92"/>
      <c r="B1278" s="111"/>
      <c r="C1278" s="112"/>
    </row>
    <row r="1279" spans="1:3" s="88" customFormat="1">
      <c r="A1279" s="92"/>
      <c r="B1279" s="111"/>
      <c r="C1279" s="112"/>
    </row>
    <row r="1280" spans="1:3" s="88" customFormat="1">
      <c r="A1280" s="92"/>
      <c r="B1280" s="111"/>
      <c r="C1280" s="112"/>
    </row>
    <row r="1281" spans="1:3" s="88" customFormat="1">
      <c r="A1281" s="92"/>
      <c r="B1281" s="111"/>
      <c r="C1281" s="112"/>
    </row>
    <row r="1282" spans="1:3" s="88" customFormat="1">
      <c r="A1282" s="92"/>
      <c r="B1282" s="111"/>
      <c r="C1282" s="112"/>
    </row>
    <row r="1283" spans="1:3" s="88" customFormat="1">
      <c r="A1283" s="92"/>
      <c r="B1283" s="111"/>
      <c r="C1283" s="112"/>
    </row>
    <row r="1284" spans="1:3" s="88" customFormat="1">
      <c r="A1284" s="92"/>
      <c r="B1284" s="111"/>
      <c r="C1284" s="112"/>
    </row>
    <row r="1285" spans="1:3" s="88" customFormat="1">
      <c r="A1285" s="92"/>
      <c r="B1285" s="111"/>
      <c r="C1285" s="112"/>
    </row>
    <row r="1286" spans="1:3" s="88" customFormat="1">
      <c r="A1286" s="92"/>
      <c r="B1286" s="111"/>
      <c r="C1286" s="112"/>
    </row>
    <row r="1287" spans="1:3" s="88" customFormat="1">
      <c r="A1287" s="92"/>
      <c r="B1287" s="111"/>
      <c r="C1287" s="112"/>
    </row>
    <row r="1288" spans="1:3" s="88" customFormat="1">
      <c r="A1288" s="92"/>
      <c r="B1288" s="111"/>
      <c r="C1288" s="112"/>
    </row>
    <row r="1289" spans="1:3" s="88" customFormat="1">
      <c r="A1289" s="92"/>
      <c r="B1289" s="111"/>
      <c r="C1289" s="112"/>
    </row>
    <row r="1290" spans="1:3" s="88" customFormat="1">
      <c r="A1290" s="92"/>
      <c r="B1290" s="111"/>
      <c r="C1290" s="112"/>
    </row>
    <row r="1291" spans="1:3" s="88" customFormat="1">
      <c r="A1291" s="92"/>
      <c r="B1291" s="111"/>
      <c r="C1291" s="112"/>
    </row>
    <row r="1292" spans="1:3" s="88" customFormat="1">
      <c r="A1292" s="92"/>
      <c r="B1292" s="111"/>
      <c r="C1292" s="112"/>
    </row>
    <row r="1293" spans="1:3" s="88" customFormat="1">
      <c r="A1293" s="92"/>
      <c r="B1293" s="111"/>
      <c r="C1293" s="112"/>
    </row>
    <row r="1294" spans="1:3" s="88" customFormat="1">
      <c r="A1294" s="92"/>
      <c r="B1294" s="111"/>
      <c r="C1294" s="112"/>
    </row>
    <row r="1295" spans="1:3" s="88" customFormat="1">
      <c r="A1295" s="92"/>
      <c r="B1295" s="111"/>
      <c r="C1295" s="112"/>
    </row>
    <row r="1296" spans="1:3" s="88" customFormat="1">
      <c r="A1296" s="92"/>
      <c r="B1296" s="111"/>
      <c r="C1296" s="112"/>
    </row>
    <row r="1297" spans="1:3" s="88" customFormat="1">
      <c r="A1297" s="92"/>
      <c r="B1297" s="111"/>
      <c r="C1297" s="112"/>
    </row>
    <row r="1298" spans="1:3" s="88" customFormat="1">
      <c r="A1298" s="92"/>
      <c r="B1298" s="111"/>
      <c r="C1298" s="112"/>
    </row>
    <row r="1299" spans="1:3" s="88" customFormat="1">
      <c r="A1299" s="92"/>
      <c r="B1299" s="111"/>
      <c r="C1299" s="112"/>
    </row>
    <row r="1300" spans="1:3" s="88" customFormat="1">
      <c r="A1300" s="92"/>
      <c r="B1300" s="111"/>
      <c r="C1300" s="112"/>
    </row>
    <row r="1301" spans="1:3" s="88" customFormat="1">
      <c r="A1301" s="92"/>
      <c r="B1301" s="111"/>
      <c r="C1301" s="112"/>
    </row>
    <row r="1302" spans="1:3" s="88" customFormat="1">
      <c r="A1302" s="92"/>
      <c r="B1302" s="111"/>
      <c r="C1302" s="112"/>
    </row>
    <row r="1303" spans="1:3" s="88" customFormat="1">
      <c r="A1303" s="92"/>
      <c r="B1303" s="111"/>
      <c r="C1303" s="112"/>
    </row>
    <row r="1304" spans="1:3" s="88" customFormat="1">
      <c r="A1304" s="92"/>
      <c r="B1304" s="111"/>
      <c r="C1304" s="112"/>
    </row>
    <row r="1305" spans="1:3" s="88" customFormat="1">
      <c r="A1305" s="92"/>
      <c r="B1305" s="111"/>
      <c r="C1305" s="112"/>
    </row>
    <row r="1306" spans="1:3" s="88" customFormat="1">
      <c r="A1306" s="92"/>
      <c r="B1306" s="111"/>
      <c r="C1306" s="112"/>
    </row>
    <row r="1307" spans="1:3" s="88" customFormat="1">
      <c r="A1307" s="92"/>
      <c r="B1307" s="111"/>
      <c r="C1307" s="112"/>
    </row>
    <row r="1308" spans="1:3" s="88" customFormat="1">
      <c r="A1308" s="92"/>
      <c r="B1308" s="111"/>
      <c r="C1308" s="112"/>
    </row>
    <row r="1309" spans="1:3" s="88" customFormat="1">
      <c r="A1309" s="92"/>
      <c r="B1309" s="111"/>
      <c r="C1309" s="112"/>
    </row>
    <row r="1310" spans="1:3" s="88" customFormat="1">
      <c r="A1310" s="92"/>
      <c r="B1310" s="111"/>
      <c r="C1310" s="112"/>
    </row>
    <row r="1311" spans="1:3" s="88" customFormat="1">
      <c r="A1311" s="92"/>
      <c r="B1311" s="111"/>
      <c r="C1311" s="112"/>
    </row>
    <row r="1312" spans="1:3" s="88" customFormat="1">
      <c r="A1312" s="92"/>
      <c r="B1312" s="111"/>
      <c r="C1312" s="112"/>
    </row>
    <row r="1313" spans="1:3" s="88" customFormat="1">
      <c r="A1313" s="92"/>
      <c r="B1313" s="111"/>
      <c r="C1313" s="112"/>
    </row>
    <row r="1314" spans="1:3" s="88" customFormat="1">
      <c r="A1314" s="92"/>
      <c r="B1314" s="111"/>
      <c r="C1314" s="112"/>
    </row>
    <row r="1315" spans="1:3" s="88" customFormat="1">
      <c r="A1315" s="92"/>
      <c r="B1315" s="111"/>
      <c r="C1315" s="112"/>
    </row>
    <row r="1316" spans="1:3" s="88" customFormat="1">
      <c r="A1316" s="92"/>
      <c r="B1316" s="111"/>
      <c r="C1316" s="112"/>
    </row>
    <row r="1317" spans="1:3" s="88" customFormat="1">
      <c r="A1317" s="92"/>
      <c r="B1317" s="111"/>
      <c r="C1317" s="112"/>
    </row>
    <row r="1318" spans="1:3" s="88" customFormat="1">
      <c r="A1318" s="92"/>
      <c r="B1318" s="111"/>
      <c r="C1318" s="112"/>
    </row>
    <row r="1319" spans="1:3" s="88" customFormat="1">
      <c r="A1319" s="92"/>
      <c r="B1319" s="111"/>
      <c r="C1319" s="112"/>
    </row>
    <row r="1320" spans="1:3" s="88" customFormat="1">
      <c r="A1320" s="92"/>
      <c r="B1320" s="111"/>
      <c r="C1320" s="112"/>
    </row>
    <row r="1321" spans="1:3" s="88" customFormat="1">
      <c r="A1321" s="92"/>
      <c r="B1321" s="111"/>
      <c r="C1321" s="112"/>
    </row>
    <row r="1322" spans="1:3" s="88" customFormat="1">
      <c r="A1322" s="92"/>
      <c r="B1322" s="111"/>
      <c r="C1322" s="112"/>
    </row>
    <row r="1323" spans="1:3" s="88" customFormat="1">
      <c r="A1323" s="92"/>
      <c r="B1323" s="111"/>
      <c r="C1323" s="112"/>
    </row>
    <row r="1324" spans="1:3" s="88" customFormat="1">
      <c r="A1324" s="92"/>
      <c r="B1324" s="111"/>
      <c r="C1324" s="112"/>
    </row>
    <row r="1325" spans="1:3" s="88" customFormat="1">
      <c r="A1325" s="92"/>
      <c r="B1325" s="111"/>
      <c r="C1325" s="112"/>
    </row>
    <row r="1326" spans="1:3" s="88" customFormat="1">
      <c r="A1326" s="92"/>
      <c r="B1326" s="111"/>
      <c r="C1326" s="112"/>
    </row>
    <row r="1327" spans="1:3" s="88" customFormat="1">
      <c r="A1327" s="92"/>
      <c r="B1327" s="111"/>
      <c r="C1327" s="112"/>
    </row>
    <row r="1328" spans="1:3" s="88" customFormat="1">
      <c r="A1328" s="92"/>
      <c r="B1328" s="111"/>
      <c r="C1328" s="112"/>
    </row>
    <row r="1329" spans="1:3" s="88" customFormat="1">
      <c r="A1329" s="92"/>
      <c r="B1329" s="111"/>
      <c r="C1329" s="112"/>
    </row>
    <row r="1330" spans="1:3" s="88" customFormat="1">
      <c r="A1330" s="92"/>
      <c r="B1330" s="111"/>
      <c r="C1330" s="112"/>
    </row>
    <row r="1331" spans="1:3" s="88" customFormat="1">
      <c r="A1331" s="92"/>
      <c r="B1331" s="111"/>
      <c r="C1331" s="112"/>
    </row>
    <row r="1332" spans="1:3" s="88" customFormat="1">
      <c r="A1332" s="92"/>
      <c r="B1332" s="111"/>
      <c r="C1332" s="112"/>
    </row>
    <row r="1333" spans="1:3" s="88" customFormat="1">
      <c r="A1333" s="92"/>
      <c r="B1333" s="111"/>
      <c r="C1333" s="112"/>
    </row>
    <row r="1334" spans="1:3" s="88" customFormat="1">
      <c r="A1334" s="92"/>
      <c r="B1334" s="111"/>
      <c r="C1334" s="112"/>
    </row>
    <row r="1335" spans="1:3" s="88" customFormat="1">
      <c r="A1335" s="92"/>
      <c r="B1335" s="111"/>
      <c r="C1335" s="112"/>
    </row>
    <row r="1336" spans="1:3" s="88" customFormat="1">
      <c r="A1336" s="92"/>
      <c r="B1336" s="111"/>
      <c r="C1336" s="112"/>
    </row>
    <row r="1337" spans="1:3" s="88" customFormat="1">
      <c r="A1337" s="92"/>
      <c r="B1337" s="111"/>
      <c r="C1337" s="112"/>
    </row>
    <row r="1338" spans="1:3" s="88" customFormat="1">
      <c r="A1338" s="92"/>
      <c r="B1338" s="111"/>
      <c r="C1338" s="112"/>
    </row>
    <row r="1339" spans="1:3" s="88" customFormat="1">
      <c r="A1339" s="92"/>
      <c r="B1339" s="111"/>
      <c r="C1339" s="112"/>
    </row>
    <row r="1340" spans="1:3" s="88" customFormat="1">
      <c r="A1340" s="92"/>
      <c r="B1340" s="111"/>
      <c r="C1340" s="112"/>
    </row>
    <row r="1341" spans="1:3" s="88" customFormat="1">
      <c r="A1341" s="92"/>
      <c r="B1341" s="111"/>
      <c r="C1341" s="112"/>
    </row>
    <row r="1342" spans="1:3" s="88" customFormat="1">
      <c r="A1342" s="92"/>
      <c r="B1342" s="111"/>
      <c r="C1342" s="112"/>
    </row>
    <row r="1343" spans="1:3" s="88" customFormat="1">
      <c r="A1343" s="92"/>
      <c r="B1343" s="111"/>
      <c r="C1343" s="112"/>
    </row>
    <row r="1344" spans="1:3" s="88" customFormat="1">
      <c r="A1344" s="92"/>
      <c r="B1344" s="111"/>
      <c r="C1344" s="112"/>
    </row>
    <row r="1345" spans="1:3" s="88" customFormat="1">
      <c r="A1345" s="92"/>
      <c r="B1345" s="111"/>
      <c r="C1345" s="112"/>
    </row>
    <row r="1346" spans="1:3" s="88" customFormat="1">
      <c r="A1346" s="92"/>
      <c r="B1346" s="111"/>
      <c r="C1346" s="112"/>
    </row>
    <row r="1347" spans="1:3" s="88" customFormat="1">
      <c r="A1347" s="92"/>
      <c r="B1347" s="111"/>
      <c r="C1347" s="112"/>
    </row>
    <row r="1348" spans="1:3" s="88" customFormat="1">
      <c r="A1348" s="92"/>
      <c r="B1348" s="111"/>
      <c r="C1348" s="112"/>
    </row>
    <row r="1349" spans="1:3" s="88" customFormat="1">
      <c r="A1349" s="92"/>
      <c r="B1349" s="111"/>
      <c r="C1349" s="112"/>
    </row>
    <row r="1350" spans="1:3" s="88" customFormat="1">
      <c r="A1350" s="92"/>
      <c r="B1350" s="111"/>
      <c r="C1350" s="112"/>
    </row>
    <row r="1351" spans="1:3" s="88" customFormat="1">
      <c r="A1351" s="92"/>
      <c r="B1351" s="111"/>
      <c r="C1351" s="112"/>
    </row>
    <row r="1352" spans="1:3" s="88" customFormat="1">
      <c r="A1352" s="92"/>
      <c r="B1352" s="111"/>
      <c r="C1352" s="112"/>
    </row>
    <row r="1353" spans="1:3" s="88" customFormat="1">
      <c r="A1353" s="92"/>
      <c r="B1353" s="111"/>
      <c r="C1353" s="112"/>
    </row>
    <row r="1354" spans="1:3" s="88" customFormat="1">
      <c r="A1354" s="92"/>
      <c r="B1354" s="111"/>
      <c r="C1354" s="112"/>
    </row>
    <row r="1355" spans="1:3" s="88" customFormat="1">
      <c r="A1355" s="92"/>
      <c r="B1355" s="111"/>
      <c r="C1355" s="112"/>
    </row>
    <row r="1356" spans="1:3" s="88" customFormat="1">
      <c r="A1356" s="92"/>
      <c r="B1356" s="111"/>
      <c r="C1356" s="112"/>
    </row>
    <row r="1357" spans="1:3" s="88" customFormat="1">
      <c r="A1357" s="92"/>
      <c r="B1357" s="111"/>
      <c r="C1357" s="112"/>
    </row>
    <row r="1358" spans="1:3" s="88" customFormat="1">
      <c r="A1358" s="92"/>
      <c r="B1358" s="111"/>
      <c r="C1358" s="112"/>
    </row>
    <row r="1359" spans="1:3" s="88" customFormat="1">
      <c r="A1359" s="92"/>
      <c r="B1359" s="111"/>
      <c r="C1359" s="112"/>
    </row>
    <row r="1360" spans="1:3" s="88" customFormat="1">
      <c r="A1360" s="92"/>
      <c r="B1360" s="111"/>
      <c r="C1360" s="112"/>
    </row>
    <row r="1361" spans="1:3" s="88" customFormat="1">
      <c r="A1361" s="92"/>
      <c r="B1361" s="111"/>
      <c r="C1361" s="112"/>
    </row>
    <row r="1362" spans="1:3" s="88" customFormat="1">
      <c r="A1362" s="92"/>
      <c r="B1362" s="111"/>
      <c r="C1362" s="112"/>
    </row>
    <row r="1363" spans="1:3" s="88" customFormat="1">
      <c r="A1363" s="92"/>
      <c r="B1363" s="111"/>
      <c r="C1363" s="112"/>
    </row>
    <row r="1364" spans="1:3" s="88" customFormat="1">
      <c r="A1364" s="92"/>
      <c r="B1364" s="111"/>
      <c r="C1364" s="112"/>
    </row>
    <row r="1365" spans="1:3" s="88" customFormat="1">
      <c r="A1365" s="92"/>
      <c r="B1365" s="111"/>
      <c r="C1365" s="112"/>
    </row>
    <row r="1366" spans="1:3" s="88" customFormat="1">
      <c r="A1366" s="92"/>
      <c r="B1366" s="111"/>
      <c r="C1366" s="112"/>
    </row>
    <row r="1367" spans="1:3" s="88" customFormat="1">
      <c r="A1367" s="92"/>
      <c r="B1367" s="111"/>
      <c r="C1367" s="112"/>
    </row>
    <row r="1368" spans="1:3" s="88" customFormat="1">
      <c r="A1368" s="92"/>
      <c r="B1368" s="111"/>
      <c r="C1368" s="112"/>
    </row>
    <row r="1369" spans="1:3" s="88" customFormat="1">
      <c r="A1369" s="92"/>
      <c r="B1369" s="111"/>
      <c r="C1369" s="112"/>
    </row>
    <row r="1370" spans="1:3" s="88" customFormat="1">
      <c r="A1370" s="92"/>
      <c r="B1370" s="111"/>
      <c r="C1370" s="112"/>
    </row>
    <row r="1371" spans="1:3" s="88" customFormat="1">
      <c r="A1371" s="92"/>
      <c r="B1371" s="111"/>
      <c r="C1371" s="112"/>
    </row>
    <row r="1372" spans="1:3" s="88" customFormat="1">
      <c r="A1372" s="92"/>
      <c r="B1372" s="111"/>
      <c r="C1372" s="112"/>
    </row>
    <row r="1373" spans="1:3" s="88" customFormat="1">
      <c r="A1373" s="92"/>
      <c r="B1373" s="111"/>
      <c r="C1373" s="112"/>
    </row>
    <row r="1374" spans="1:3" s="88" customFormat="1">
      <c r="A1374" s="92"/>
      <c r="B1374" s="111"/>
      <c r="C1374" s="112"/>
    </row>
    <row r="1375" spans="1:3" s="88" customFormat="1">
      <c r="A1375" s="92"/>
      <c r="B1375" s="111"/>
      <c r="C1375" s="112"/>
    </row>
    <row r="1376" spans="1:3" s="88" customFormat="1">
      <c r="A1376" s="92"/>
      <c r="B1376" s="111"/>
      <c r="C1376" s="112"/>
    </row>
    <row r="1377" spans="1:3" s="88" customFormat="1">
      <c r="A1377" s="92"/>
      <c r="B1377" s="111"/>
      <c r="C1377" s="112"/>
    </row>
    <row r="1378" spans="1:3" s="88" customFormat="1">
      <c r="A1378" s="92"/>
      <c r="B1378" s="111"/>
      <c r="C1378" s="112"/>
    </row>
    <row r="1379" spans="1:3" s="88" customFormat="1">
      <c r="A1379" s="92"/>
      <c r="B1379" s="111"/>
      <c r="C1379" s="112"/>
    </row>
    <row r="1380" spans="1:3" s="88" customFormat="1">
      <c r="A1380" s="92"/>
      <c r="B1380" s="111"/>
      <c r="C1380" s="112"/>
    </row>
    <row r="1381" spans="1:3" s="88" customFormat="1">
      <c r="A1381" s="92"/>
      <c r="B1381" s="111"/>
      <c r="C1381" s="112"/>
    </row>
    <row r="1382" spans="1:3" s="88" customFormat="1">
      <c r="A1382" s="92"/>
      <c r="B1382" s="111"/>
      <c r="C1382" s="112"/>
    </row>
    <row r="1383" spans="1:3" s="88" customFormat="1">
      <c r="A1383" s="92"/>
      <c r="B1383" s="111"/>
      <c r="C1383" s="112"/>
    </row>
    <row r="1384" spans="1:3" s="88" customFormat="1">
      <c r="A1384" s="92"/>
      <c r="B1384" s="111"/>
      <c r="C1384" s="112"/>
    </row>
    <row r="1385" spans="1:3" s="88" customFormat="1">
      <c r="A1385" s="92"/>
      <c r="B1385" s="111"/>
      <c r="C1385" s="112"/>
    </row>
    <row r="1386" spans="1:3" s="88" customFormat="1">
      <c r="A1386" s="92"/>
      <c r="B1386" s="111"/>
      <c r="C1386" s="112"/>
    </row>
    <row r="1387" spans="1:3" s="88" customFormat="1">
      <c r="A1387" s="92"/>
      <c r="B1387" s="111"/>
      <c r="C1387" s="112"/>
    </row>
    <row r="1388" spans="1:3" s="88" customFormat="1">
      <c r="A1388" s="92"/>
      <c r="B1388" s="111"/>
      <c r="C1388" s="112"/>
    </row>
    <row r="1389" spans="1:3" s="88" customFormat="1">
      <c r="A1389" s="92"/>
      <c r="B1389" s="111"/>
      <c r="C1389" s="112"/>
    </row>
    <row r="1390" spans="1:3" s="88" customFormat="1">
      <c r="A1390" s="92"/>
      <c r="B1390" s="111"/>
      <c r="C1390" s="112"/>
    </row>
    <row r="1391" spans="1:3" s="88" customFormat="1">
      <c r="A1391" s="92"/>
      <c r="B1391" s="111"/>
      <c r="C1391" s="112"/>
    </row>
    <row r="1392" spans="1:3" s="88" customFormat="1">
      <c r="A1392" s="92"/>
      <c r="B1392" s="111"/>
      <c r="C1392" s="112"/>
    </row>
    <row r="1393" spans="1:3" s="88" customFormat="1">
      <c r="A1393" s="92"/>
      <c r="B1393" s="111"/>
      <c r="C1393" s="112"/>
    </row>
    <row r="1394" spans="1:3" s="88" customFormat="1">
      <c r="A1394" s="92"/>
      <c r="B1394" s="111"/>
      <c r="C1394" s="112"/>
    </row>
    <row r="1395" spans="1:3" s="88" customFormat="1">
      <c r="A1395" s="92"/>
      <c r="B1395" s="111"/>
      <c r="C1395" s="112"/>
    </row>
    <row r="1396" spans="1:3" s="88" customFormat="1">
      <c r="A1396" s="92"/>
      <c r="B1396" s="111"/>
      <c r="C1396" s="112"/>
    </row>
    <row r="1397" spans="1:3" s="88" customFormat="1">
      <c r="A1397" s="92"/>
      <c r="B1397" s="111"/>
      <c r="C1397" s="112"/>
    </row>
    <row r="1398" spans="1:3" s="88" customFormat="1">
      <c r="A1398" s="92"/>
      <c r="B1398" s="111"/>
      <c r="C1398" s="112"/>
    </row>
    <row r="1399" spans="1:3" s="88" customFormat="1">
      <c r="A1399" s="92"/>
      <c r="B1399" s="111"/>
      <c r="C1399" s="112"/>
    </row>
    <row r="1400" spans="1:3" s="88" customFormat="1">
      <c r="A1400" s="92"/>
      <c r="B1400" s="111"/>
      <c r="C1400" s="112"/>
    </row>
    <row r="1401" spans="1:3" s="88" customFormat="1">
      <c r="A1401" s="92"/>
      <c r="B1401" s="111"/>
      <c r="C1401" s="112"/>
    </row>
    <row r="1402" spans="1:3" s="88" customFormat="1">
      <c r="A1402" s="92"/>
      <c r="B1402" s="111"/>
      <c r="C1402" s="112"/>
    </row>
    <row r="1403" spans="1:3" s="88" customFormat="1">
      <c r="A1403" s="92"/>
      <c r="B1403" s="111"/>
      <c r="C1403" s="112"/>
    </row>
    <row r="1404" spans="1:3" s="88" customFormat="1">
      <c r="A1404" s="92"/>
      <c r="B1404" s="111"/>
      <c r="C1404" s="112"/>
    </row>
    <row r="1405" spans="1:3" s="88" customFormat="1">
      <c r="A1405" s="92"/>
      <c r="B1405" s="111"/>
      <c r="C1405" s="112"/>
    </row>
    <row r="1406" spans="1:3" s="88" customFormat="1">
      <c r="A1406" s="92"/>
      <c r="B1406" s="111"/>
      <c r="C1406" s="112"/>
    </row>
    <row r="1407" spans="1:3" s="88" customFormat="1">
      <c r="A1407" s="92"/>
      <c r="B1407" s="111"/>
      <c r="C1407" s="112"/>
    </row>
    <row r="1408" spans="1:3" s="88" customFormat="1">
      <c r="A1408" s="92"/>
      <c r="B1408" s="111"/>
      <c r="C1408" s="112"/>
    </row>
    <row r="1409" spans="1:3" s="88" customFormat="1">
      <c r="A1409" s="92"/>
      <c r="B1409" s="111"/>
      <c r="C1409" s="112"/>
    </row>
    <row r="1410" spans="1:3" s="88" customFormat="1">
      <c r="A1410" s="92"/>
      <c r="B1410" s="111"/>
      <c r="C1410" s="112"/>
    </row>
    <row r="1411" spans="1:3" s="88" customFormat="1">
      <c r="A1411" s="92"/>
      <c r="B1411" s="111"/>
      <c r="C1411" s="112"/>
    </row>
    <row r="1412" spans="1:3" s="88" customFormat="1">
      <c r="A1412" s="92"/>
      <c r="B1412" s="111"/>
      <c r="C1412" s="112"/>
    </row>
    <row r="1413" spans="1:3" s="88" customFormat="1">
      <c r="A1413" s="92"/>
      <c r="B1413" s="111"/>
      <c r="C1413" s="112"/>
    </row>
    <row r="1414" spans="1:3" s="88" customFormat="1">
      <c r="A1414" s="92"/>
      <c r="B1414" s="111"/>
      <c r="C1414" s="112"/>
    </row>
    <row r="1415" spans="1:3" s="88" customFormat="1">
      <c r="A1415" s="92"/>
      <c r="B1415" s="111"/>
      <c r="C1415" s="112"/>
    </row>
    <row r="1416" spans="1:3" s="88" customFormat="1">
      <c r="A1416" s="92"/>
      <c r="B1416" s="111"/>
      <c r="C1416" s="112"/>
    </row>
    <row r="1417" spans="1:3" s="88" customFormat="1">
      <c r="A1417" s="92"/>
      <c r="B1417" s="111"/>
      <c r="C1417" s="112"/>
    </row>
    <row r="1418" spans="1:3" s="88" customFormat="1">
      <c r="A1418" s="92"/>
      <c r="B1418" s="111"/>
      <c r="C1418" s="112"/>
    </row>
    <row r="1419" spans="1:3" s="88" customFormat="1">
      <c r="A1419" s="92"/>
      <c r="B1419" s="111"/>
      <c r="C1419" s="112"/>
    </row>
    <row r="1420" spans="1:3" s="88" customFormat="1">
      <c r="A1420" s="92"/>
      <c r="B1420" s="111"/>
      <c r="C1420" s="112"/>
    </row>
    <row r="1421" spans="1:3" s="88" customFormat="1">
      <c r="A1421" s="92"/>
      <c r="B1421" s="111"/>
      <c r="C1421" s="112"/>
    </row>
    <row r="1422" spans="1:3" s="88" customFormat="1">
      <c r="A1422" s="92"/>
      <c r="B1422" s="111"/>
      <c r="C1422" s="112"/>
    </row>
    <row r="1423" spans="1:3" s="88" customFormat="1">
      <c r="A1423" s="92"/>
      <c r="B1423" s="111"/>
      <c r="C1423" s="112"/>
    </row>
    <row r="1424" spans="1:3" s="88" customFormat="1">
      <c r="A1424" s="92"/>
      <c r="B1424" s="111"/>
      <c r="C1424" s="112"/>
    </row>
    <row r="1425" spans="1:3" s="88" customFormat="1">
      <c r="A1425" s="92"/>
      <c r="B1425" s="111"/>
      <c r="C1425" s="112"/>
    </row>
    <row r="1426" spans="1:3" s="88" customFormat="1">
      <c r="A1426" s="92"/>
      <c r="B1426" s="111"/>
      <c r="C1426" s="112"/>
    </row>
    <row r="1427" spans="1:3" s="88" customFormat="1">
      <c r="A1427" s="92"/>
      <c r="B1427" s="111"/>
      <c r="C1427" s="112"/>
    </row>
    <row r="1428" spans="1:3" s="88" customFormat="1">
      <c r="A1428" s="92"/>
      <c r="B1428" s="111"/>
      <c r="C1428" s="112"/>
    </row>
    <row r="1429" spans="1:3" s="88" customFormat="1">
      <c r="A1429" s="92"/>
      <c r="B1429" s="111"/>
      <c r="C1429" s="112"/>
    </row>
    <row r="1430" spans="1:3" s="88" customFormat="1">
      <c r="A1430" s="92"/>
      <c r="B1430" s="111"/>
      <c r="C1430" s="112"/>
    </row>
    <row r="1431" spans="1:3" s="88" customFormat="1">
      <c r="A1431" s="92"/>
      <c r="B1431" s="111"/>
      <c r="C1431" s="112"/>
    </row>
    <row r="1432" spans="1:3" s="88" customFormat="1">
      <c r="A1432" s="92"/>
      <c r="B1432" s="111"/>
      <c r="C1432" s="112"/>
    </row>
    <row r="1433" spans="1:3" s="88" customFormat="1">
      <c r="A1433" s="92"/>
      <c r="B1433" s="111"/>
      <c r="C1433" s="112"/>
    </row>
    <row r="1434" spans="1:3" s="88" customFormat="1">
      <c r="A1434" s="92"/>
      <c r="B1434" s="111"/>
      <c r="C1434" s="112"/>
    </row>
    <row r="1435" spans="1:3" s="88" customFormat="1">
      <c r="A1435" s="92"/>
      <c r="B1435" s="111"/>
      <c r="C1435" s="112"/>
    </row>
    <row r="1436" spans="1:3" s="88" customFormat="1">
      <c r="A1436" s="92"/>
      <c r="B1436" s="111"/>
      <c r="C1436" s="112"/>
    </row>
    <row r="1437" spans="1:3" s="88" customFormat="1">
      <c r="A1437" s="92"/>
      <c r="B1437" s="111"/>
      <c r="C1437" s="112"/>
    </row>
    <row r="1438" spans="1:3" s="88" customFormat="1">
      <c r="A1438" s="92"/>
      <c r="B1438" s="111"/>
      <c r="C1438" s="112"/>
    </row>
    <row r="1439" spans="1:3" s="88" customFormat="1">
      <c r="A1439" s="92"/>
      <c r="B1439" s="111"/>
      <c r="C1439" s="112"/>
    </row>
    <row r="1440" spans="1:3" s="88" customFormat="1">
      <c r="A1440" s="92"/>
      <c r="B1440" s="111"/>
      <c r="C1440" s="112"/>
    </row>
    <row r="1441" spans="1:3" s="88" customFormat="1">
      <c r="A1441" s="92"/>
      <c r="B1441" s="111"/>
      <c r="C1441" s="112"/>
    </row>
    <row r="1442" spans="1:3" s="88" customFormat="1">
      <c r="A1442" s="92"/>
      <c r="B1442" s="111"/>
      <c r="C1442" s="112"/>
    </row>
    <row r="1443" spans="1:3" s="88" customFormat="1">
      <c r="A1443" s="92"/>
      <c r="B1443" s="111"/>
      <c r="C1443" s="112"/>
    </row>
    <row r="1444" spans="1:3" s="88" customFormat="1">
      <c r="A1444" s="92"/>
      <c r="B1444" s="111"/>
      <c r="C1444" s="112"/>
    </row>
    <row r="1445" spans="1:3" s="88" customFormat="1">
      <c r="A1445" s="92"/>
      <c r="B1445" s="111"/>
      <c r="C1445" s="112"/>
    </row>
    <row r="1446" spans="1:3" s="88" customFormat="1">
      <c r="A1446" s="92"/>
      <c r="B1446" s="111"/>
      <c r="C1446" s="112"/>
    </row>
    <row r="1447" spans="1:3" s="88" customFormat="1">
      <c r="A1447" s="92"/>
      <c r="B1447" s="111"/>
      <c r="C1447" s="112"/>
    </row>
    <row r="1448" spans="1:3" s="88" customFormat="1">
      <c r="A1448" s="92"/>
      <c r="B1448" s="111"/>
      <c r="C1448" s="112"/>
    </row>
    <row r="1449" spans="1:3" s="88" customFormat="1">
      <c r="A1449" s="92"/>
      <c r="B1449" s="111"/>
      <c r="C1449" s="112"/>
    </row>
    <row r="1450" spans="1:3" s="88" customFormat="1">
      <c r="A1450" s="92"/>
      <c r="B1450" s="111"/>
      <c r="C1450" s="112"/>
    </row>
    <row r="1451" spans="1:3" s="88" customFormat="1">
      <c r="A1451" s="92"/>
      <c r="B1451" s="111"/>
      <c r="C1451" s="112"/>
    </row>
    <row r="1452" spans="1:3" s="88" customFormat="1">
      <c r="A1452" s="92"/>
      <c r="B1452" s="111"/>
      <c r="C1452" s="112"/>
    </row>
    <row r="1453" spans="1:3" s="88" customFormat="1">
      <c r="A1453" s="92"/>
      <c r="B1453" s="111"/>
      <c r="C1453" s="112"/>
    </row>
    <row r="1454" spans="1:3" s="88" customFormat="1">
      <c r="A1454" s="92"/>
      <c r="B1454" s="111"/>
      <c r="C1454" s="112"/>
    </row>
    <row r="1455" spans="1:3" s="88" customFormat="1">
      <c r="A1455" s="92"/>
      <c r="B1455" s="111"/>
      <c r="C1455" s="112"/>
    </row>
    <row r="1456" spans="1:3" s="88" customFormat="1">
      <c r="A1456" s="92"/>
      <c r="B1456" s="111"/>
      <c r="C1456" s="112"/>
    </row>
    <row r="1457" spans="1:3" s="88" customFormat="1">
      <c r="A1457" s="92"/>
      <c r="B1457" s="111"/>
      <c r="C1457" s="112"/>
    </row>
    <row r="1458" spans="1:3" s="88" customFormat="1">
      <c r="A1458" s="92"/>
      <c r="B1458" s="111"/>
      <c r="C1458" s="112"/>
    </row>
    <row r="1459" spans="1:3" s="88" customFormat="1">
      <c r="A1459" s="92"/>
      <c r="B1459" s="111"/>
      <c r="C1459" s="112"/>
    </row>
    <row r="1460" spans="1:3" s="88" customFormat="1">
      <c r="A1460" s="92"/>
      <c r="B1460" s="111"/>
      <c r="C1460" s="112"/>
    </row>
    <row r="1461" spans="1:3" s="88" customFormat="1">
      <c r="A1461" s="92"/>
      <c r="B1461" s="111"/>
      <c r="C1461" s="112"/>
    </row>
    <row r="1462" spans="1:3" s="88" customFormat="1">
      <c r="A1462" s="92"/>
      <c r="B1462" s="111"/>
      <c r="C1462" s="112"/>
    </row>
    <row r="1463" spans="1:3" s="88" customFormat="1">
      <c r="A1463" s="92"/>
      <c r="B1463" s="111"/>
      <c r="C1463" s="112"/>
    </row>
    <row r="1464" spans="1:3" s="88" customFormat="1">
      <c r="A1464" s="92"/>
      <c r="B1464" s="111"/>
      <c r="C1464" s="112"/>
    </row>
    <row r="1465" spans="1:3" s="88" customFormat="1">
      <c r="A1465" s="92"/>
      <c r="B1465" s="111"/>
      <c r="C1465" s="112"/>
    </row>
    <row r="1466" spans="1:3" s="88" customFormat="1">
      <c r="A1466" s="92"/>
      <c r="B1466" s="111"/>
      <c r="C1466" s="112"/>
    </row>
    <row r="1467" spans="1:3" s="88" customFormat="1">
      <c r="A1467" s="92"/>
      <c r="B1467" s="111"/>
      <c r="C1467" s="112"/>
    </row>
    <row r="1468" spans="1:3" s="88" customFormat="1">
      <c r="A1468" s="92"/>
      <c r="B1468" s="111"/>
      <c r="C1468" s="112"/>
    </row>
    <row r="1469" spans="1:3" s="88" customFormat="1">
      <c r="A1469" s="92"/>
      <c r="B1469" s="111"/>
      <c r="C1469" s="112"/>
    </row>
    <row r="1470" spans="1:3" s="88" customFormat="1">
      <c r="A1470" s="92"/>
      <c r="B1470" s="111"/>
      <c r="C1470" s="112"/>
    </row>
    <row r="1471" spans="1:3" s="88" customFormat="1">
      <c r="A1471" s="92"/>
      <c r="B1471" s="111"/>
      <c r="C1471" s="112"/>
    </row>
    <row r="1472" spans="1:3" s="88" customFormat="1">
      <c r="A1472" s="92"/>
      <c r="B1472" s="111"/>
      <c r="C1472" s="112"/>
    </row>
    <row r="1473" spans="1:3" s="88" customFormat="1">
      <c r="A1473" s="92"/>
      <c r="B1473" s="111"/>
      <c r="C1473" s="112"/>
    </row>
    <row r="1474" spans="1:3" s="88" customFormat="1">
      <c r="A1474" s="92"/>
      <c r="B1474" s="111"/>
      <c r="C1474" s="112"/>
    </row>
    <row r="1475" spans="1:3" s="88" customFormat="1">
      <c r="A1475" s="92"/>
      <c r="B1475" s="111"/>
      <c r="C1475" s="112"/>
    </row>
    <row r="1476" spans="1:3" s="88" customFormat="1">
      <c r="A1476" s="92"/>
      <c r="B1476" s="111"/>
      <c r="C1476" s="112"/>
    </row>
    <row r="1477" spans="1:3" s="88" customFormat="1">
      <c r="A1477" s="92"/>
      <c r="B1477" s="111"/>
      <c r="C1477" s="112"/>
    </row>
    <row r="1478" spans="1:3" s="88" customFormat="1">
      <c r="A1478" s="92"/>
      <c r="B1478" s="111"/>
      <c r="C1478" s="112"/>
    </row>
    <row r="1479" spans="1:3" s="88" customFormat="1">
      <c r="A1479" s="92"/>
      <c r="B1479" s="111"/>
      <c r="C1479" s="112"/>
    </row>
    <row r="1480" spans="1:3" s="88" customFormat="1">
      <c r="A1480" s="92"/>
      <c r="B1480" s="111"/>
      <c r="C1480" s="112"/>
    </row>
    <row r="1481" spans="1:3" s="88" customFormat="1">
      <c r="A1481" s="92"/>
      <c r="B1481" s="111"/>
      <c r="C1481" s="112"/>
    </row>
    <row r="1482" spans="1:3" s="88" customFormat="1">
      <c r="A1482" s="92"/>
      <c r="B1482" s="111"/>
      <c r="C1482" s="112"/>
    </row>
    <row r="1483" spans="1:3" s="88" customFormat="1">
      <c r="A1483" s="92"/>
      <c r="B1483" s="111"/>
      <c r="C1483" s="112"/>
    </row>
    <row r="1484" spans="1:3" s="88" customFormat="1">
      <c r="A1484" s="92"/>
      <c r="B1484" s="111"/>
      <c r="C1484" s="112"/>
    </row>
    <row r="1485" spans="1:3" s="88" customFormat="1">
      <c r="A1485" s="92"/>
      <c r="B1485" s="111"/>
      <c r="C1485" s="112"/>
    </row>
    <row r="1486" spans="1:3" s="88" customFormat="1">
      <c r="A1486" s="92"/>
      <c r="B1486" s="111"/>
      <c r="C1486" s="112"/>
    </row>
    <row r="1487" spans="1:3" s="88" customFormat="1">
      <c r="A1487" s="92"/>
      <c r="B1487" s="111"/>
      <c r="C1487" s="112"/>
    </row>
    <row r="1488" spans="1:3" s="88" customFormat="1">
      <c r="A1488" s="92"/>
      <c r="B1488" s="111"/>
      <c r="C1488" s="112"/>
    </row>
    <row r="1489" spans="1:3" s="88" customFormat="1">
      <c r="A1489" s="92"/>
      <c r="B1489" s="111"/>
      <c r="C1489" s="112"/>
    </row>
    <row r="1490" spans="1:3" s="88" customFormat="1">
      <c r="A1490" s="92"/>
      <c r="B1490" s="111"/>
      <c r="C1490" s="112"/>
    </row>
    <row r="1491" spans="1:3" s="88" customFormat="1">
      <c r="A1491" s="92"/>
      <c r="B1491" s="111"/>
      <c r="C1491" s="112"/>
    </row>
    <row r="1492" spans="1:3" s="88" customFormat="1">
      <c r="A1492" s="92"/>
      <c r="B1492" s="111"/>
      <c r="C1492" s="112"/>
    </row>
    <row r="1493" spans="1:3" s="88" customFormat="1">
      <c r="A1493" s="92"/>
      <c r="B1493" s="111"/>
      <c r="C1493" s="112"/>
    </row>
    <row r="1494" spans="1:3" s="88" customFormat="1">
      <c r="A1494" s="92"/>
      <c r="B1494" s="111"/>
      <c r="C1494" s="112"/>
    </row>
    <row r="1495" spans="1:3" s="88" customFormat="1">
      <c r="A1495" s="92"/>
      <c r="B1495" s="111"/>
      <c r="C1495" s="112"/>
    </row>
    <row r="1496" spans="1:3" s="88" customFormat="1">
      <c r="A1496" s="92"/>
      <c r="B1496" s="111"/>
      <c r="C1496" s="112"/>
    </row>
    <row r="1497" spans="1:3" s="88" customFormat="1">
      <c r="A1497" s="92"/>
      <c r="B1497" s="111"/>
      <c r="C1497" s="112"/>
    </row>
    <row r="1498" spans="1:3" s="88" customFormat="1">
      <c r="A1498" s="92"/>
      <c r="B1498" s="111"/>
      <c r="C1498" s="112"/>
    </row>
    <row r="1499" spans="1:3" s="88" customFormat="1">
      <c r="A1499" s="92"/>
      <c r="B1499" s="111"/>
      <c r="C1499" s="112"/>
    </row>
    <row r="1500" spans="1:3" s="88" customFormat="1">
      <c r="A1500" s="92"/>
      <c r="B1500" s="111"/>
      <c r="C1500" s="112"/>
    </row>
    <row r="1501" spans="1:3" s="88" customFormat="1">
      <c r="A1501" s="92"/>
      <c r="B1501" s="111"/>
      <c r="C1501" s="112"/>
    </row>
    <row r="1502" spans="1:3" s="88" customFormat="1">
      <c r="A1502" s="92"/>
      <c r="B1502" s="111"/>
      <c r="C1502" s="112"/>
    </row>
    <row r="1503" spans="1:3" s="88" customFormat="1">
      <c r="A1503" s="92"/>
      <c r="B1503" s="111"/>
      <c r="C1503" s="112"/>
    </row>
    <row r="1504" spans="1:3" s="88" customFormat="1">
      <c r="A1504" s="92"/>
      <c r="B1504" s="111"/>
      <c r="C1504" s="112"/>
    </row>
    <row r="1505" spans="1:3" s="88" customFormat="1">
      <c r="A1505" s="92"/>
      <c r="B1505" s="111"/>
      <c r="C1505" s="112"/>
    </row>
    <row r="1506" spans="1:3" s="88" customFormat="1">
      <c r="A1506" s="92"/>
      <c r="B1506" s="111"/>
      <c r="C1506" s="112"/>
    </row>
    <row r="1507" spans="1:3" s="88" customFormat="1">
      <c r="A1507" s="92"/>
      <c r="B1507" s="111"/>
      <c r="C1507" s="112"/>
    </row>
    <row r="1508" spans="1:3" s="88" customFormat="1">
      <c r="A1508" s="92"/>
      <c r="B1508" s="111"/>
      <c r="C1508" s="112"/>
    </row>
    <row r="1509" spans="1:3" s="88" customFormat="1">
      <c r="A1509" s="92"/>
      <c r="B1509" s="111"/>
      <c r="C1509" s="112"/>
    </row>
    <row r="1510" spans="1:3" s="88" customFormat="1">
      <c r="A1510" s="92"/>
      <c r="B1510" s="111"/>
      <c r="C1510" s="112"/>
    </row>
    <row r="1511" spans="1:3" s="88" customFormat="1">
      <c r="A1511" s="92"/>
      <c r="B1511" s="111"/>
      <c r="C1511" s="112"/>
    </row>
    <row r="1512" spans="1:3" s="88" customFormat="1">
      <c r="A1512" s="92"/>
      <c r="B1512" s="111"/>
      <c r="C1512" s="112"/>
    </row>
    <row r="1513" spans="1:3" s="88" customFormat="1">
      <c r="A1513" s="92"/>
      <c r="B1513" s="111"/>
      <c r="C1513" s="112"/>
    </row>
    <row r="1514" spans="1:3" s="88" customFormat="1">
      <c r="A1514" s="92"/>
      <c r="B1514" s="111"/>
      <c r="C1514" s="112"/>
    </row>
    <row r="1515" spans="1:3" s="88" customFormat="1">
      <c r="A1515" s="92"/>
      <c r="B1515" s="111"/>
      <c r="C1515" s="112"/>
    </row>
    <row r="1516" spans="1:3" s="88" customFormat="1">
      <c r="A1516" s="92"/>
      <c r="B1516" s="111"/>
      <c r="C1516" s="112"/>
    </row>
    <row r="1517" spans="1:3" s="88" customFormat="1">
      <c r="A1517" s="92"/>
      <c r="B1517" s="111"/>
      <c r="C1517" s="112"/>
    </row>
    <row r="1518" spans="1:3" s="88" customFormat="1">
      <c r="A1518" s="92"/>
      <c r="B1518" s="111"/>
      <c r="C1518" s="112"/>
    </row>
    <row r="1519" spans="1:3" s="88" customFormat="1">
      <c r="A1519" s="92"/>
      <c r="B1519" s="111"/>
      <c r="C1519" s="112"/>
    </row>
    <row r="1520" spans="1:3" s="88" customFormat="1">
      <c r="A1520" s="92"/>
      <c r="B1520" s="111"/>
      <c r="C1520" s="112"/>
    </row>
    <row r="1521" spans="1:3" s="88" customFormat="1">
      <c r="A1521" s="92"/>
      <c r="B1521" s="111"/>
      <c r="C1521" s="112"/>
    </row>
    <row r="1522" spans="1:3" s="88" customFormat="1">
      <c r="A1522" s="92"/>
      <c r="B1522" s="111"/>
      <c r="C1522" s="112"/>
    </row>
    <row r="1523" spans="1:3" s="88" customFormat="1">
      <c r="A1523" s="92"/>
      <c r="B1523" s="111"/>
      <c r="C1523" s="112"/>
    </row>
    <row r="1524" spans="1:3" s="88" customFormat="1">
      <c r="A1524" s="92"/>
      <c r="B1524" s="111"/>
      <c r="C1524" s="112"/>
    </row>
    <row r="1525" spans="1:3" s="88" customFormat="1">
      <c r="A1525" s="92"/>
      <c r="B1525" s="111"/>
      <c r="C1525" s="112"/>
    </row>
    <row r="1526" spans="1:3" s="88" customFormat="1">
      <c r="A1526" s="92"/>
      <c r="B1526" s="111"/>
      <c r="C1526" s="112"/>
    </row>
    <row r="1527" spans="1:3" s="88" customFormat="1">
      <c r="A1527" s="92"/>
      <c r="B1527" s="111"/>
      <c r="C1527" s="112"/>
    </row>
    <row r="1528" spans="1:3" s="88" customFormat="1">
      <c r="A1528" s="92"/>
      <c r="B1528" s="111"/>
      <c r="C1528" s="112"/>
    </row>
    <row r="1529" spans="1:3" s="88" customFormat="1">
      <c r="A1529" s="92"/>
      <c r="B1529" s="111"/>
      <c r="C1529" s="112"/>
    </row>
    <row r="1530" spans="1:3" s="88" customFormat="1">
      <c r="A1530" s="92"/>
      <c r="B1530" s="111"/>
      <c r="C1530" s="112"/>
    </row>
    <row r="1531" spans="1:3" s="88" customFormat="1">
      <c r="A1531" s="92"/>
      <c r="B1531" s="111"/>
      <c r="C1531" s="112"/>
    </row>
    <row r="1532" spans="1:3" s="88" customFormat="1">
      <c r="A1532" s="92"/>
      <c r="B1532" s="111"/>
      <c r="C1532" s="112"/>
    </row>
    <row r="1533" spans="1:3" s="88" customFormat="1">
      <c r="A1533" s="92"/>
      <c r="B1533" s="111"/>
      <c r="C1533" s="112"/>
    </row>
    <row r="1534" spans="1:3" s="88" customFormat="1">
      <c r="A1534" s="92"/>
      <c r="B1534" s="111"/>
      <c r="C1534" s="112"/>
    </row>
    <row r="1535" spans="1:3" s="88" customFormat="1">
      <c r="A1535" s="92"/>
      <c r="B1535" s="111"/>
      <c r="C1535" s="112"/>
    </row>
    <row r="1536" spans="1:3" s="88" customFormat="1">
      <c r="A1536" s="92"/>
      <c r="B1536" s="111"/>
      <c r="C1536" s="112"/>
    </row>
    <row r="1537" spans="1:3" s="88" customFormat="1">
      <c r="A1537" s="92"/>
      <c r="B1537" s="111"/>
      <c r="C1537" s="112"/>
    </row>
    <row r="1538" spans="1:3" s="88" customFormat="1">
      <c r="A1538" s="92"/>
      <c r="B1538" s="111"/>
      <c r="C1538" s="112"/>
    </row>
    <row r="1539" spans="1:3" s="88" customFormat="1">
      <c r="A1539" s="92"/>
      <c r="B1539" s="111"/>
      <c r="C1539" s="112"/>
    </row>
    <row r="1540" spans="1:3" s="88" customFormat="1">
      <c r="A1540" s="92"/>
      <c r="B1540" s="111"/>
      <c r="C1540" s="112"/>
    </row>
    <row r="1541" spans="1:3" s="88" customFormat="1">
      <c r="A1541" s="92"/>
      <c r="B1541" s="111"/>
      <c r="C1541" s="112"/>
    </row>
    <row r="1542" spans="1:3" s="88" customFormat="1">
      <c r="A1542" s="92"/>
      <c r="B1542" s="111"/>
      <c r="C1542" s="112"/>
    </row>
    <row r="1543" spans="1:3" s="88" customFormat="1">
      <c r="A1543" s="92"/>
      <c r="B1543" s="111"/>
      <c r="C1543" s="112"/>
    </row>
    <row r="1544" spans="1:3" s="88" customFormat="1">
      <c r="A1544" s="92"/>
      <c r="B1544" s="111"/>
      <c r="C1544" s="112"/>
    </row>
    <row r="1545" spans="1:3" s="88" customFormat="1">
      <c r="A1545" s="92"/>
      <c r="B1545" s="111"/>
      <c r="C1545" s="112"/>
    </row>
    <row r="1546" spans="1:3" s="88" customFormat="1">
      <c r="A1546" s="92"/>
      <c r="B1546" s="111"/>
      <c r="C1546" s="112"/>
    </row>
    <row r="1547" spans="1:3" s="88" customFormat="1">
      <c r="A1547" s="92"/>
      <c r="B1547" s="111"/>
      <c r="C1547" s="112"/>
    </row>
    <row r="1548" spans="1:3" s="88" customFormat="1">
      <c r="A1548" s="92"/>
      <c r="B1548" s="111"/>
      <c r="C1548" s="112"/>
    </row>
    <row r="1549" spans="1:3" s="88" customFormat="1">
      <c r="A1549" s="92"/>
      <c r="B1549" s="111"/>
      <c r="C1549" s="112"/>
    </row>
    <row r="1550" spans="1:3" s="88" customFormat="1">
      <c r="A1550" s="92"/>
      <c r="B1550" s="111"/>
      <c r="C1550" s="112"/>
    </row>
    <row r="1551" spans="1:3" s="88" customFormat="1">
      <c r="A1551" s="92"/>
      <c r="B1551" s="111"/>
      <c r="C1551" s="112"/>
    </row>
    <row r="1552" spans="1:3" s="88" customFormat="1">
      <c r="A1552" s="92"/>
      <c r="B1552" s="111"/>
      <c r="C1552" s="112"/>
    </row>
    <row r="1553" spans="1:3" s="88" customFormat="1">
      <c r="A1553" s="92"/>
      <c r="B1553" s="111"/>
      <c r="C1553" s="112"/>
    </row>
    <row r="1554" spans="1:3" s="88" customFormat="1">
      <c r="A1554" s="92"/>
      <c r="B1554" s="111"/>
      <c r="C1554" s="112"/>
    </row>
    <row r="1555" spans="1:3" s="88" customFormat="1">
      <c r="A1555" s="92"/>
      <c r="B1555" s="111"/>
      <c r="C1555" s="112"/>
    </row>
    <row r="1556" spans="1:3" s="88" customFormat="1">
      <c r="A1556" s="92"/>
      <c r="B1556" s="111"/>
      <c r="C1556" s="112"/>
    </row>
    <row r="1557" spans="1:3" s="88" customFormat="1">
      <c r="A1557" s="92"/>
      <c r="B1557" s="111"/>
      <c r="C1557" s="112"/>
    </row>
    <row r="1558" spans="1:3" s="88" customFormat="1">
      <c r="A1558" s="92"/>
      <c r="B1558" s="111"/>
      <c r="C1558" s="112"/>
    </row>
    <row r="1559" spans="1:3" s="88" customFormat="1">
      <c r="A1559" s="92"/>
      <c r="B1559" s="111"/>
      <c r="C1559" s="112"/>
    </row>
    <row r="1560" spans="1:3" s="88" customFormat="1">
      <c r="A1560" s="92"/>
      <c r="B1560" s="111"/>
      <c r="C1560" s="112"/>
    </row>
    <row r="1561" spans="1:3" s="88" customFormat="1">
      <c r="A1561" s="92"/>
      <c r="B1561" s="111"/>
      <c r="C1561" s="112"/>
    </row>
    <row r="1562" spans="1:3" s="88" customFormat="1">
      <c r="A1562" s="92"/>
      <c r="B1562" s="111"/>
      <c r="C1562" s="112"/>
    </row>
    <row r="1563" spans="1:3" s="88" customFormat="1">
      <c r="A1563" s="92"/>
      <c r="B1563" s="111"/>
      <c r="C1563" s="112"/>
    </row>
    <row r="1564" spans="1:3" s="88" customFormat="1">
      <c r="A1564" s="92"/>
      <c r="B1564" s="111"/>
      <c r="C1564" s="112"/>
    </row>
    <row r="1565" spans="1:3" s="88" customFormat="1">
      <c r="A1565" s="92"/>
      <c r="B1565" s="111"/>
      <c r="C1565" s="112"/>
    </row>
    <row r="1566" spans="1:3" s="88" customFormat="1">
      <c r="A1566" s="92"/>
      <c r="B1566" s="111"/>
      <c r="C1566" s="112"/>
    </row>
    <row r="1567" spans="1:3" s="88" customFormat="1">
      <c r="A1567" s="92"/>
      <c r="B1567" s="111"/>
      <c r="C1567" s="112"/>
    </row>
    <row r="1568" spans="1:3" s="88" customFormat="1">
      <c r="A1568" s="92"/>
      <c r="B1568" s="111"/>
      <c r="C1568" s="112"/>
    </row>
    <row r="1569" spans="1:3" s="88" customFormat="1">
      <c r="A1569" s="92"/>
      <c r="B1569" s="111"/>
      <c r="C1569" s="112"/>
    </row>
    <row r="1570" spans="1:3" s="88" customFormat="1">
      <c r="A1570" s="92"/>
      <c r="B1570" s="111"/>
      <c r="C1570" s="112"/>
    </row>
    <row r="1571" spans="1:3" s="88" customFormat="1">
      <c r="A1571" s="92"/>
      <c r="B1571" s="111"/>
      <c r="C1571" s="112"/>
    </row>
    <row r="1572" spans="1:3" s="88" customFormat="1">
      <c r="A1572" s="92"/>
      <c r="B1572" s="111"/>
      <c r="C1572" s="112"/>
    </row>
    <row r="1573" spans="1:3" s="88" customFormat="1">
      <c r="A1573" s="92"/>
      <c r="B1573" s="111"/>
      <c r="C1573" s="112"/>
    </row>
    <row r="1574" spans="1:3" s="88" customFormat="1">
      <c r="A1574" s="92"/>
      <c r="B1574" s="111"/>
      <c r="C1574" s="112"/>
    </row>
    <row r="1575" spans="1:3" s="88" customFormat="1">
      <c r="A1575" s="92"/>
      <c r="B1575" s="111"/>
      <c r="C1575" s="112"/>
    </row>
    <row r="1576" spans="1:3" s="88" customFormat="1">
      <c r="A1576" s="92"/>
      <c r="B1576" s="111"/>
      <c r="C1576" s="112"/>
    </row>
    <row r="1577" spans="1:3" s="88" customFormat="1">
      <c r="A1577" s="92"/>
      <c r="B1577" s="111"/>
      <c r="C1577" s="112"/>
    </row>
    <row r="1578" spans="1:3" s="88" customFormat="1">
      <c r="A1578" s="92"/>
      <c r="B1578" s="111"/>
      <c r="C1578" s="112"/>
    </row>
    <row r="1579" spans="1:3" s="88" customFormat="1">
      <c r="A1579" s="92"/>
      <c r="B1579" s="111"/>
      <c r="C1579" s="112"/>
    </row>
    <row r="1580" spans="1:3" s="88" customFormat="1">
      <c r="A1580" s="92"/>
      <c r="B1580" s="111"/>
      <c r="C1580" s="112"/>
    </row>
    <row r="1581" spans="1:3" s="88" customFormat="1">
      <c r="A1581" s="92"/>
      <c r="B1581" s="111"/>
      <c r="C1581" s="112"/>
    </row>
    <row r="1582" spans="1:3" s="88" customFormat="1">
      <c r="A1582" s="92"/>
      <c r="B1582" s="111"/>
      <c r="C1582" s="112"/>
    </row>
    <row r="1583" spans="1:3" s="88" customFormat="1">
      <c r="A1583" s="92"/>
      <c r="B1583" s="111"/>
      <c r="C1583" s="112"/>
    </row>
    <row r="1584" spans="1:3" s="88" customFormat="1">
      <c r="A1584" s="92"/>
      <c r="B1584" s="111"/>
      <c r="C1584" s="112"/>
    </row>
    <row r="1585" spans="1:3" s="88" customFormat="1">
      <c r="A1585" s="92"/>
      <c r="B1585" s="111"/>
      <c r="C1585" s="112"/>
    </row>
    <row r="1586" spans="1:3" s="88" customFormat="1">
      <c r="A1586" s="92"/>
      <c r="B1586" s="111"/>
      <c r="C1586" s="112"/>
    </row>
    <row r="1587" spans="1:3" s="88" customFormat="1">
      <c r="A1587" s="92"/>
      <c r="B1587" s="111"/>
      <c r="C1587" s="112"/>
    </row>
    <row r="1588" spans="1:3" s="88" customFormat="1">
      <c r="A1588" s="92"/>
      <c r="B1588" s="111"/>
      <c r="C1588" s="112"/>
    </row>
    <row r="1589" spans="1:3" s="88" customFormat="1">
      <c r="A1589" s="92"/>
      <c r="B1589" s="111"/>
      <c r="C1589" s="112"/>
    </row>
    <row r="1590" spans="1:3" s="88" customFormat="1">
      <c r="A1590" s="92"/>
      <c r="B1590" s="111"/>
      <c r="C1590" s="112"/>
    </row>
    <row r="1591" spans="1:3" s="88" customFormat="1">
      <c r="A1591" s="92"/>
      <c r="B1591" s="111"/>
      <c r="C1591" s="112"/>
    </row>
    <row r="1592" spans="1:3" s="88" customFormat="1">
      <c r="A1592" s="92"/>
      <c r="B1592" s="111"/>
      <c r="C1592" s="112"/>
    </row>
    <row r="1593" spans="1:3" s="88" customFormat="1">
      <c r="A1593" s="92"/>
      <c r="B1593" s="111"/>
      <c r="C1593" s="112"/>
    </row>
    <row r="1594" spans="1:3" s="88" customFormat="1">
      <c r="A1594" s="92"/>
      <c r="B1594" s="111"/>
      <c r="C1594" s="112"/>
    </row>
    <row r="1595" spans="1:3" s="88" customFormat="1">
      <c r="A1595" s="92"/>
      <c r="B1595" s="111"/>
      <c r="C1595" s="112"/>
    </row>
    <row r="1596" spans="1:3" s="88" customFormat="1">
      <c r="A1596" s="92"/>
      <c r="B1596" s="111"/>
      <c r="C1596" s="112"/>
    </row>
    <row r="1597" spans="1:3" s="88" customFormat="1">
      <c r="A1597" s="92"/>
      <c r="B1597" s="111"/>
      <c r="C1597" s="112"/>
    </row>
    <row r="1598" spans="1:3" s="88" customFormat="1">
      <c r="A1598" s="92"/>
      <c r="B1598" s="111"/>
      <c r="C1598" s="112"/>
    </row>
    <row r="1599" spans="1:3" s="88" customFormat="1">
      <c r="A1599" s="92"/>
      <c r="B1599" s="111"/>
      <c r="C1599" s="112"/>
    </row>
    <row r="1600" spans="1:3" s="88" customFormat="1">
      <c r="A1600" s="92"/>
      <c r="B1600" s="111"/>
      <c r="C1600" s="112"/>
    </row>
    <row r="1601" spans="1:3" s="88" customFormat="1">
      <c r="A1601" s="92"/>
      <c r="B1601" s="111"/>
      <c r="C1601" s="112"/>
    </row>
    <row r="1602" spans="1:3" s="88" customFormat="1">
      <c r="A1602" s="92"/>
      <c r="B1602" s="111"/>
      <c r="C1602" s="112"/>
    </row>
    <row r="1603" spans="1:3" s="88" customFormat="1">
      <c r="A1603" s="92"/>
      <c r="B1603" s="111"/>
      <c r="C1603" s="112"/>
    </row>
    <row r="1604" spans="1:3" s="88" customFormat="1">
      <c r="A1604" s="92"/>
      <c r="B1604" s="111"/>
      <c r="C1604" s="112"/>
    </row>
    <row r="1605" spans="1:3" s="88" customFormat="1">
      <c r="A1605" s="92"/>
      <c r="B1605" s="111"/>
      <c r="C1605" s="112"/>
    </row>
    <row r="1606" spans="1:3" s="88" customFormat="1">
      <c r="A1606" s="92"/>
      <c r="B1606" s="111"/>
      <c r="C1606" s="112"/>
    </row>
    <row r="1607" spans="1:3" s="88" customFormat="1">
      <c r="A1607" s="92"/>
      <c r="B1607" s="111"/>
      <c r="C1607" s="112"/>
    </row>
    <row r="1608" spans="1:3" s="88" customFormat="1">
      <c r="A1608" s="92"/>
      <c r="B1608" s="111"/>
      <c r="C1608" s="112"/>
    </row>
    <row r="1609" spans="1:3" s="88" customFormat="1">
      <c r="A1609" s="92"/>
      <c r="B1609" s="111"/>
      <c r="C1609" s="112"/>
    </row>
    <row r="1610" spans="1:3" s="88" customFormat="1">
      <c r="A1610" s="92"/>
      <c r="B1610" s="111"/>
      <c r="C1610" s="112"/>
    </row>
    <row r="1611" spans="1:3" s="88" customFormat="1">
      <c r="A1611" s="92"/>
      <c r="B1611" s="111"/>
      <c r="C1611" s="112"/>
    </row>
    <row r="1612" spans="1:3" s="88" customFormat="1">
      <c r="A1612" s="92"/>
      <c r="B1612" s="111"/>
      <c r="C1612" s="112"/>
    </row>
    <row r="1613" spans="1:3" s="88" customFormat="1">
      <c r="A1613" s="92"/>
      <c r="B1613" s="111"/>
      <c r="C1613" s="112"/>
    </row>
    <row r="1614" spans="1:3" s="88" customFormat="1">
      <c r="A1614" s="92"/>
      <c r="B1614" s="111"/>
      <c r="C1614" s="112"/>
    </row>
    <row r="1615" spans="1:3" s="88" customFormat="1">
      <c r="A1615" s="92"/>
      <c r="B1615" s="111"/>
      <c r="C1615" s="112"/>
    </row>
    <row r="1616" spans="1:3" s="88" customFormat="1">
      <c r="A1616" s="92"/>
      <c r="B1616" s="111"/>
      <c r="C1616" s="112"/>
    </row>
    <row r="1617" spans="1:3" s="88" customFormat="1">
      <c r="A1617" s="92"/>
      <c r="B1617" s="111"/>
      <c r="C1617" s="112"/>
    </row>
    <row r="1618" spans="1:3" s="88" customFormat="1">
      <c r="A1618" s="92"/>
      <c r="B1618" s="111"/>
      <c r="C1618" s="112"/>
    </row>
    <row r="1619" spans="1:3" s="88" customFormat="1">
      <c r="A1619" s="92"/>
      <c r="B1619" s="111"/>
      <c r="C1619" s="112"/>
    </row>
    <row r="1620" spans="1:3" s="88" customFormat="1">
      <c r="A1620" s="92"/>
      <c r="B1620" s="111"/>
      <c r="C1620" s="112"/>
    </row>
    <row r="1621" spans="1:3" s="88" customFormat="1">
      <c r="A1621" s="92"/>
      <c r="B1621" s="111"/>
      <c r="C1621" s="112"/>
    </row>
    <row r="1622" spans="1:3" s="88" customFormat="1">
      <c r="A1622" s="92"/>
      <c r="B1622" s="111"/>
      <c r="C1622" s="112"/>
    </row>
    <row r="1623" spans="1:3" s="88" customFormat="1">
      <c r="A1623" s="92"/>
      <c r="B1623" s="111"/>
      <c r="C1623" s="112"/>
    </row>
    <row r="1624" spans="1:3" s="88" customFormat="1">
      <c r="A1624" s="92"/>
      <c r="B1624" s="111"/>
      <c r="C1624" s="112"/>
    </row>
    <row r="1625" spans="1:3" s="88" customFormat="1">
      <c r="A1625" s="92"/>
      <c r="B1625" s="111"/>
      <c r="C1625" s="112"/>
    </row>
    <row r="1626" spans="1:3" s="88" customFormat="1">
      <c r="A1626" s="92"/>
      <c r="B1626" s="111"/>
      <c r="C1626" s="112"/>
    </row>
    <row r="1627" spans="1:3" s="88" customFormat="1">
      <c r="A1627" s="92"/>
      <c r="B1627" s="111"/>
      <c r="C1627" s="112"/>
    </row>
    <row r="1628" spans="1:3" s="88" customFormat="1">
      <c r="A1628" s="92"/>
      <c r="B1628" s="111"/>
      <c r="C1628" s="112"/>
    </row>
    <row r="1629" spans="1:3" s="88" customFormat="1">
      <c r="A1629" s="92"/>
      <c r="B1629" s="111"/>
      <c r="C1629" s="112"/>
    </row>
    <row r="1630" spans="1:3" s="88" customFormat="1">
      <c r="A1630" s="92"/>
      <c r="B1630" s="111"/>
      <c r="C1630" s="112"/>
    </row>
    <row r="1631" spans="1:3" s="88" customFormat="1">
      <c r="A1631" s="92"/>
      <c r="B1631" s="111"/>
      <c r="C1631" s="112"/>
    </row>
    <row r="1632" spans="1:3" s="88" customFormat="1">
      <c r="A1632" s="92"/>
      <c r="B1632" s="111"/>
      <c r="C1632" s="112"/>
    </row>
    <row r="1633" spans="1:3" s="88" customFormat="1">
      <c r="A1633" s="92"/>
      <c r="B1633" s="111"/>
      <c r="C1633" s="112"/>
    </row>
    <row r="1634" spans="1:3" s="88" customFormat="1">
      <c r="A1634" s="92"/>
      <c r="B1634" s="111"/>
      <c r="C1634" s="112"/>
    </row>
    <row r="1635" spans="1:3" s="88" customFormat="1">
      <c r="A1635" s="92"/>
      <c r="B1635" s="111"/>
      <c r="C1635" s="112"/>
    </row>
    <row r="1636" spans="1:3" s="88" customFormat="1">
      <c r="A1636" s="92"/>
      <c r="B1636" s="111"/>
      <c r="C1636" s="112"/>
    </row>
    <row r="1637" spans="1:3" s="88" customFormat="1">
      <c r="A1637" s="92"/>
      <c r="B1637" s="111"/>
      <c r="C1637" s="112"/>
    </row>
    <row r="1638" spans="1:3" s="88" customFormat="1">
      <c r="A1638" s="92"/>
      <c r="B1638" s="111"/>
      <c r="C1638" s="112"/>
    </row>
    <row r="1639" spans="1:3" s="88" customFormat="1">
      <c r="A1639" s="92"/>
      <c r="B1639" s="111"/>
      <c r="C1639" s="112"/>
    </row>
    <row r="1640" spans="1:3" s="88" customFormat="1">
      <c r="A1640" s="92"/>
      <c r="B1640" s="111"/>
      <c r="C1640" s="112"/>
    </row>
    <row r="1641" spans="1:3" s="88" customFormat="1">
      <c r="A1641" s="92"/>
      <c r="B1641" s="111"/>
      <c r="C1641" s="112"/>
    </row>
    <row r="1642" spans="1:3" s="88" customFormat="1">
      <c r="A1642" s="92"/>
      <c r="B1642" s="111"/>
      <c r="C1642" s="112"/>
    </row>
    <row r="1643" spans="1:3" s="88" customFormat="1">
      <c r="A1643" s="92"/>
      <c r="B1643" s="111"/>
      <c r="C1643" s="112"/>
    </row>
    <row r="1644" spans="1:3" s="88" customFormat="1">
      <c r="A1644" s="92"/>
      <c r="B1644" s="111"/>
      <c r="C1644" s="112"/>
    </row>
    <row r="1645" spans="1:3" s="88" customFormat="1">
      <c r="A1645" s="92"/>
      <c r="B1645" s="111"/>
      <c r="C1645" s="112"/>
    </row>
    <row r="1646" spans="1:3" s="88" customFormat="1">
      <c r="A1646" s="92"/>
      <c r="B1646" s="111"/>
      <c r="C1646" s="112"/>
    </row>
    <row r="1647" spans="1:3" s="88" customFormat="1">
      <c r="A1647" s="92"/>
      <c r="B1647" s="111"/>
      <c r="C1647" s="112"/>
    </row>
    <row r="1648" spans="1:3" s="88" customFormat="1">
      <c r="A1648" s="92"/>
      <c r="B1648" s="111"/>
      <c r="C1648" s="112"/>
    </row>
    <row r="1649" spans="1:3" s="88" customFormat="1">
      <c r="A1649" s="92"/>
      <c r="B1649" s="111"/>
      <c r="C1649" s="112"/>
    </row>
    <row r="1650" spans="1:3" s="88" customFormat="1">
      <c r="A1650" s="92"/>
      <c r="B1650" s="111"/>
      <c r="C1650" s="112"/>
    </row>
    <row r="1651" spans="1:3" s="88" customFormat="1">
      <c r="A1651" s="92"/>
      <c r="B1651" s="111"/>
      <c r="C1651" s="112"/>
    </row>
    <row r="1652" spans="1:3" s="88" customFormat="1">
      <c r="A1652" s="92"/>
      <c r="B1652" s="111"/>
      <c r="C1652" s="112"/>
    </row>
    <row r="1653" spans="1:3" s="88" customFormat="1">
      <c r="A1653" s="92"/>
      <c r="B1653" s="111"/>
      <c r="C1653" s="112"/>
    </row>
    <row r="1654" spans="1:3" s="88" customFormat="1">
      <c r="A1654" s="92"/>
      <c r="B1654" s="111"/>
      <c r="C1654" s="112"/>
    </row>
    <row r="1655" spans="1:3" s="88" customFormat="1">
      <c r="A1655" s="92"/>
      <c r="B1655" s="111"/>
      <c r="C1655" s="112"/>
    </row>
    <row r="1656" spans="1:3" s="88" customFormat="1">
      <c r="A1656" s="92"/>
      <c r="B1656" s="111"/>
      <c r="C1656" s="112"/>
    </row>
    <row r="1657" spans="1:3" s="88" customFormat="1">
      <c r="A1657" s="92"/>
      <c r="B1657" s="111"/>
      <c r="C1657" s="112"/>
    </row>
    <row r="1658" spans="1:3" s="88" customFormat="1">
      <c r="A1658" s="92"/>
      <c r="B1658" s="111"/>
      <c r="C1658" s="112"/>
    </row>
    <row r="1659" spans="1:3" s="88" customFormat="1">
      <c r="A1659" s="92"/>
      <c r="B1659" s="111"/>
      <c r="C1659" s="112"/>
    </row>
    <row r="1660" spans="1:3" s="88" customFormat="1">
      <c r="A1660" s="92"/>
      <c r="B1660" s="111"/>
      <c r="C1660" s="112"/>
    </row>
    <row r="1661" spans="1:3" s="88" customFormat="1">
      <c r="A1661" s="92"/>
      <c r="B1661" s="111"/>
      <c r="C1661" s="112"/>
    </row>
    <row r="1662" spans="1:3" s="88" customFormat="1">
      <c r="A1662" s="92"/>
      <c r="B1662" s="111"/>
      <c r="C1662" s="112"/>
    </row>
    <row r="1663" spans="1:3" s="88" customFormat="1">
      <c r="A1663" s="92"/>
      <c r="B1663" s="111"/>
      <c r="C1663" s="112"/>
    </row>
    <row r="1664" spans="1:3" s="88" customFormat="1">
      <c r="A1664" s="92"/>
      <c r="B1664" s="111"/>
      <c r="C1664" s="112"/>
    </row>
    <row r="1665" spans="1:3" s="88" customFormat="1">
      <c r="A1665" s="92"/>
      <c r="B1665" s="111"/>
      <c r="C1665" s="112"/>
    </row>
    <row r="1666" spans="1:3" s="88" customFormat="1">
      <c r="A1666" s="92"/>
      <c r="B1666" s="111"/>
      <c r="C1666" s="112"/>
    </row>
    <row r="1667" spans="1:3" s="88" customFormat="1">
      <c r="A1667" s="92"/>
      <c r="B1667" s="111"/>
      <c r="C1667" s="112"/>
    </row>
    <row r="1668" spans="1:3" s="88" customFormat="1">
      <c r="A1668" s="92"/>
      <c r="B1668" s="111"/>
      <c r="C1668" s="112"/>
    </row>
    <row r="1669" spans="1:3" s="88" customFormat="1">
      <c r="A1669" s="92"/>
      <c r="B1669" s="111"/>
      <c r="C1669" s="112"/>
    </row>
    <row r="1670" spans="1:3" s="88" customFormat="1">
      <c r="A1670" s="92"/>
      <c r="B1670" s="111"/>
      <c r="C1670" s="112"/>
    </row>
    <row r="1671" spans="1:3" s="88" customFormat="1">
      <c r="A1671" s="92"/>
      <c r="B1671" s="111"/>
      <c r="C1671" s="112"/>
    </row>
    <row r="1672" spans="1:3" s="88" customFormat="1">
      <c r="A1672" s="92"/>
      <c r="B1672" s="111"/>
      <c r="C1672" s="112"/>
    </row>
    <row r="1673" spans="1:3" s="88" customFormat="1">
      <c r="A1673" s="92"/>
      <c r="B1673" s="111"/>
      <c r="C1673" s="112"/>
    </row>
    <row r="1674" spans="1:3" s="88" customFormat="1">
      <c r="A1674" s="92"/>
      <c r="B1674" s="111"/>
      <c r="C1674" s="112"/>
    </row>
    <row r="1675" spans="1:3" s="88" customFormat="1">
      <c r="A1675" s="92"/>
      <c r="B1675" s="111"/>
      <c r="C1675" s="112"/>
    </row>
    <row r="1676" spans="1:3" s="88" customFormat="1">
      <c r="A1676" s="92"/>
      <c r="B1676" s="111"/>
      <c r="C1676" s="112"/>
    </row>
    <row r="1677" spans="1:3" s="88" customFormat="1">
      <c r="A1677" s="92"/>
      <c r="B1677" s="111"/>
      <c r="C1677" s="112"/>
    </row>
    <row r="1678" spans="1:3" s="88" customFormat="1">
      <c r="A1678" s="92"/>
      <c r="B1678" s="111"/>
      <c r="C1678" s="112"/>
    </row>
    <row r="1679" spans="1:3" s="88" customFormat="1">
      <c r="A1679" s="92"/>
      <c r="B1679" s="111"/>
      <c r="C1679" s="112"/>
    </row>
    <row r="1680" spans="1:3" s="88" customFormat="1">
      <c r="A1680" s="92"/>
      <c r="B1680" s="111"/>
      <c r="C1680" s="112"/>
    </row>
    <row r="1681" spans="1:3" s="88" customFormat="1">
      <c r="A1681" s="92"/>
      <c r="B1681" s="111"/>
      <c r="C1681" s="112"/>
    </row>
    <row r="1682" spans="1:3" s="88" customFormat="1">
      <c r="A1682" s="92"/>
      <c r="B1682" s="111"/>
      <c r="C1682" s="112"/>
    </row>
    <row r="1683" spans="1:3" s="88" customFormat="1">
      <c r="A1683" s="92"/>
      <c r="B1683" s="111"/>
      <c r="C1683" s="112"/>
    </row>
    <row r="1684" spans="1:3" s="88" customFormat="1">
      <c r="A1684" s="92"/>
      <c r="B1684" s="111"/>
      <c r="C1684" s="112"/>
    </row>
    <row r="1685" spans="1:3" s="88" customFormat="1">
      <c r="A1685" s="92"/>
      <c r="B1685" s="111"/>
      <c r="C1685" s="112"/>
    </row>
    <row r="1686" spans="1:3" s="88" customFormat="1">
      <c r="A1686" s="92"/>
      <c r="B1686" s="111"/>
      <c r="C1686" s="112"/>
    </row>
    <row r="1687" spans="1:3" s="88" customFormat="1">
      <c r="A1687" s="92"/>
      <c r="B1687" s="111"/>
      <c r="C1687" s="112"/>
    </row>
    <row r="1688" spans="1:3" s="88" customFormat="1">
      <c r="A1688" s="92"/>
      <c r="B1688" s="111"/>
      <c r="C1688" s="112"/>
    </row>
    <row r="1689" spans="1:3" s="88" customFormat="1">
      <c r="A1689" s="92"/>
      <c r="B1689" s="111"/>
      <c r="C1689" s="112"/>
    </row>
    <row r="1690" spans="1:3" s="88" customFormat="1">
      <c r="A1690" s="92"/>
      <c r="B1690" s="111"/>
      <c r="C1690" s="112"/>
    </row>
    <row r="1691" spans="1:3" s="88" customFormat="1">
      <c r="A1691" s="92"/>
      <c r="B1691" s="111"/>
      <c r="C1691" s="112"/>
    </row>
    <row r="1692" spans="1:3" s="88" customFormat="1">
      <c r="A1692" s="92"/>
      <c r="B1692" s="111"/>
      <c r="C1692" s="112"/>
    </row>
    <row r="1693" spans="1:3" s="88" customFormat="1">
      <c r="A1693" s="92"/>
      <c r="B1693" s="111"/>
      <c r="C1693" s="112"/>
    </row>
    <row r="1694" spans="1:3" s="88" customFormat="1">
      <c r="A1694" s="92"/>
      <c r="B1694" s="111"/>
    </row>
    <row r="1695" spans="1:3" s="88" customFormat="1">
      <c r="A1695" s="92"/>
      <c r="B1695" s="111"/>
    </row>
    <row r="1696" spans="1:3" s="88" customFormat="1">
      <c r="A1696" s="92"/>
      <c r="B1696" s="111"/>
    </row>
    <row r="1697" spans="1:2" s="88" customFormat="1">
      <c r="A1697" s="92"/>
      <c r="B1697" s="111"/>
    </row>
    <row r="1698" spans="1:2" s="88" customFormat="1">
      <c r="A1698" s="92"/>
      <c r="B1698" s="111"/>
    </row>
    <row r="1699" spans="1:2" s="88" customFormat="1">
      <c r="A1699" s="92"/>
      <c r="B1699" s="111"/>
    </row>
    <row r="1700" spans="1:2" s="88" customFormat="1">
      <c r="A1700" s="92"/>
      <c r="B1700" s="111"/>
    </row>
    <row r="1701" spans="1:2" s="88" customFormat="1">
      <c r="A1701" s="92"/>
      <c r="B1701" s="111"/>
    </row>
    <row r="1702" spans="1:2" s="88" customFormat="1">
      <c r="A1702" s="92"/>
      <c r="B1702" s="111"/>
    </row>
    <row r="1703" spans="1:2" s="88" customFormat="1">
      <c r="A1703" s="92"/>
      <c r="B1703" s="111"/>
    </row>
    <row r="1704" spans="1:2" s="88" customFormat="1">
      <c r="A1704" s="92"/>
      <c r="B1704" s="111"/>
    </row>
    <row r="1705" spans="1:2" s="88" customFormat="1">
      <c r="A1705" s="92"/>
      <c r="B1705" s="111"/>
    </row>
    <row r="1706" spans="1:2" s="88" customFormat="1">
      <c r="A1706" s="92"/>
      <c r="B1706" s="111"/>
    </row>
    <row r="1707" spans="1:2" s="88" customFormat="1">
      <c r="A1707" s="92"/>
      <c r="B1707" s="111"/>
    </row>
    <row r="1708" spans="1:2" s="88" customFormat="1">
      <c r="A1708" s="92"/>
      <c r="B1708" s="111"/>
    </row>
    <row r="1709" spans="1:2" s="88" customFormat="1">
      <c r="A1709" s="92"/>
      <c r="B1709" s="111"/>
    </row>
    <row r="1710" spans="1:2" s="88" customFormat="1">
      <c r="A1710" s="92"/>
      <c r="B1710" s="111"/>
    </row>
    <row r="1711" spans="1:2" s="88" customFormat="1">
      <c r="A1711" s="92"/>
      <c r="B1711" s="111"/>
    </row>
    <row r="1712" spans="1:2" s="88" customFormat="1">
      <c r="A1712" s="92"/>
      <c r="B1712" s="111"/>
    </row>
    <row r="1713" spans="1:2" s="88" customFormat="1">
      <c r="A1713" s="92"/>
      <c r="B1713" s="111"/>
    </row>
    <row r="1714" spans="1:2" s="88" customFormat="1">
      <c r="A1714" s="92"/>
      <c r="B1714" s="111"/>
    </row>
    <row r="1715" spans="1:2" s="88" customFormat="1">
      <c r="A1715" s="92"/>
      <c r="B1715" s="111"/>
    </row>
    <row r="1716" spans="1:2" s="88" customFormat="1">
      <c r="A1716" s="92"/>
      <c r="B1716" s="111"/>
    </row>
    <row r="1717" spans="1:2" s="88" customFormat="1">
      <c r="A1717" s="92"/>
      <c r="B1717" s="111"/>
    </row>
    <row r="1718" spans="1:2" s="88" customFormat="1">
      <c r="A1718" s="92"/>
      <c r="B1718" s="111"/>
    </row>
    <row r="1719" spans="1:2" s="88" customFormat="1">
      <c r="A1719" s="92"/>
      <c r="B1719" s="111"/>
    </row>
    <row r="1720" spans="1:2" s="88" customFormat="1">
      <c r="A1720" s="92"/>
      <c r="B1720" s="111"/>
    </row>
    <row r="1721" spans="1:2" s="88" customFormat="1">
      <c r="A1721" s="92"/>
      <c r="B1721" s="111"/>
    </row>
    <row r="1722" spans="1:2" s="88" customFormat="1">
      <c r="A1722" s="92"/>
      <c r="B1722" s="111"/>
    </row>
    <row r="1723" spans="1:2" s="88" customFormat="1">
      <c r="A1723" s="92"/>
      <c r="B1723" s="111"/>
    </row>
    <row r="1724" spans="1:2" s="88" customFormat="1">
      <c r="A1724" s="92"/>
      <c r="B1724" s="111"/>
    </row>
    <row r="1725" spans="1:2" s="88" customFormat="1">
      <c r="A1725" s="92"/>
      <c r="B1725" s="111"/>
    </row>
    <row r="1726" spans="1:2" s="88" customFormat="1">
      <c r="A1726" s="92"/>
      <c r="B1726" s="111"/>
    </row>
    <row r="1727" spans="1:2" s="88" customFormat="1">
      <c r="A1727" s="92"/>
      <c r="B1727" s="111"/>
    </row>
    <row r="1728" spans="1:2" s="88" customFormat="1">
      <c r="A1728" s="92"/>
      <c r="B1728" s="111"/>
    </row>
    <row r="1729" spans="1:2" s="88" customFormat="1">
      <c r="A1729" s="92"/>
      <c r="B1729" s="111"/>
    </row>
    <row r="1730" spans="1:2" s="88" customFormat="1">
      <c r="A1730" s="92"/>
      <c r="B1730" s="111"/>
    </row>
    <row r="1731" spans="1:2" s="88" customFormat="1">
      <c r="A1731" s="92"/>
      <c r="B1731" s="111"/>
    </row>
    <row r="1732" spans="1:2" s="88" customFormat="1">
      <c r="A1732" s="92"/>
      <c r="B1732" s="111"/>
    </row>
    <row r="1733" spans="1:2" s="88" customFormat="1">
      <c r="A1733" s="92"/>
      <c r="B1733" s="111"/>
    </row>
    <row r="1734" spans="1:2" s="88" customFormat="1">
      <c r="A1734" s="92"/>
      <c r="B1734" s="111"/>
    </row>
    <row r="1735" spans="1:2" s="88" customFormat="1">
      <c r="A1735" s="92"/>
      <c r="B1735" s="111"/>
    </row>
    <row r="1736" spans="1:2" s="88" customFormat="1">
      <c r="A1736" s="92"/>
      <c r="B1736" s="111"/>
    </row>
    <row r="1737" spans="1:2" s="88" customFormat="1">
      <c r="A1737" s="92"/>
      <c r="B1737" s="111"/>
    </row>
    <row r="1738" spans="1:2" s="88" customFormat="1">
      <c r="A1738" s="92"/>
      <c r="B1738" s="111"/>
    </row>
    <row r="1739" spans="1:2" s="88" customFormat="1">
      <c r="A1739" s="92"/>
      <c r="B1739" s="111"/>
    </row>
    <row r="1740" spans="1:2" s="88" customFormat="1">
      <c r="A1740" s="92"/>
      <c r="B1740" s="111"/>
    </row>
    <row r="1741" spans="1:2" s="88" customFormat="1">
      <c r="A1741" s="92"/>
      <c r="B1741" s="111"/>
    </row>
    <row r="1742" spans="1:2" s="88" customFormat="1">
      <c r="A1742" s="92"/>
      <c r="B1742" s="111"/>
    </row>
    <row r="1743" spans="1:2" s="88" customFormat="1">
      <c r="A1743" s="92"/>
      <c r="B1743" s="111"/>
    </row>
    <row r="1744" spans="1:2" s="88" customFormat="1">
      <c r="A1744" s="92"/>
      <c r="B1744" s="111"/>
    </row>
    <row r="1745" spans="1:2" s="88" customFormat="1">
      <c r="A1745" s="92"/>
      <c r="B1745" s="111"/>
    </row>
    <row r="1746" spans="1:2" s="88" customFormat="1">
      <c r="A1746" s="92"/>
      <c r="B1746" s="111"/>
    </row>
    <row r="1747" spans="1:2" s="88" customFormat="1">
      <c r="A1747" s="92"/>
      <c r="B1747" s="111"/>
    </row>
    <row r="1748" spans="1:2" s="88" customFormat="1">
      <c r="A1748" s="92"/>
      <c r="B1748" s="111"/>
    </row>
    <row r="1749" spans="1:2" s="88" customFormat="1">
      <c r="A1749" s="92"/>
      <c r="B1749" s="111"/>
    </row>
    <row r="1750" spans="1:2" s="88" customFormat="1">
      <c r="A1750" s="92"/>
      <c r="B1750" s="111"/>
    </row>
    <row r="1751" spans="1:2" s="88" customFormat="1">
      <c r="A1751" s="92"/>
      <c r="B1751" s="111"/>
    </row>
    <row r="1752" spans="1:2" s="88" customFormat="1">
      <c r="A1752" s="92"/>
      <c r="B1752" s="111"/>
    </row>
    <row r="1753" spans="1:2" s="88" customFormat="1">
      <c r="A1753" s="92"/>
      <c r="B1753" s="111"/>
    </row>
    <row r="1754" spans="1:2" s="88" customFormat="1">
      <c r="A1754" s="92"/>
      <c r="B1754" s="111"/>
    </row>
    <row r="1755" spans="1:2" s="88" customFormat="1">
      <c r="A1755" s="92"/>
      <c r="B1755" s="111"/>
    </row>
    <row r="1756" spans="1:2" s="88" customFormat="1">
      <c r="A1756" s="92"/>
      <c r="B1756" s="111"/>
    </row>
    <row r="1757" spans="1:2" s="88" customFormat="1">
      <c r="A1757" s="92"/>
      <c r="B1757" s="111"/>
    </row>
    <row r="1758" spans="1:2" s="88" customFormat="1">
      <c r="A1758" s="92"/>
      <c r="B1758" s="111"/>
    </row>
    <row r="1759" spans="1:2" s="88" customFormat="1">
      <c r="A1759" s="92"/>
      <c r="B1759" s="111"/>
    </row>
    <row r="1760" spans="1:2" s="88" customFormat="1">
      <c r="A1760" s="92"/>
      <c r="B1760" s="111"/>
    </row>
    <row r="1761" spans="1:2" s="88" customFormat="1">
      <c r="A1761" s="92"/>
      <c r="B1761" s="111"/>
    </row>
    <row r="1762" spans="1:2" s="88" customFormat="1">
      <c r="A1762" s="92"/>
      <c r="B1762" s="111"/>
    </row>
    <row r="1763" spans="1:2" s="88" customFormat="1">
      <c r="A1763" s="92"/>
      <c r="B1763" s="111"/>
    </row>
    <row r="1764" spans="1:2" s="88" customFormat="1">
      <c r="A1764" s="92"/>
      <c r="B1764" s="111"/>
    </row>
    <row r="1765" spans="1:2" s="88" customFormat="1">
      <c r="A1765" s="92"/>
      <c r="B1765" s="111"/>
    </row>
    <row r="1766" spans="1:2" s="88" customFormat="1">
      <c r="A1766" s="92"/>
      <c r="B1766" s="111"/>
    </row>
    <row r="1767" spans="1:2" s="88" customFormat="1">
      <c r="A1767" s="92"/>
      <c r="B1767" s="111"/>
    </row>
    <row r="1768" spans="1:2" s="88" customFormat="1">
      <c r="A1768" s="92"/>
      <c r="B1768" s="111"/>
    </row>
    <row r="1769" spans="1:2" s="88" customFormat="1">
      <c r="A1769" s="92"/>
      <c r="B1769" s="111"/>
    </row>
    <row r="1770" spans="1:2" s="88" customFormat="1">
      <c r="A1770" s="92"/>
      <c r="B1770" s="111"/>
    </row>
    <row r="1771" spans="1:2" s="88" customFormat="1">
      <c r="A1771" s="92"/>
      <c r="B1771" s="111"/>
    </row>
    <row r="1772" spans="1:2" s="88" customFormat="1">
      <c r="A1772" s="92"/>
      <c r="B1772" s="111"/>
    </row>
    <row r="1773" spans="1:2" s="88" customFormat="1">
      <c r="A1773" s="92"/>
      <c r="B1773" s="111"/>
    </row>
    <row r="1774" spans="1:2" s="88" customFormat="1">
      <c r="A1774" s="92"/>
      <c r="B1774" s="111"/>
    </row>
    <row r="1775" spans="1:2" s="88" customFormat="1">
      <c r="A1775" s="92"/>
      <c r="B1775" s="111"/>
    </row>
    <row r="1776" spans="1:2" s="88" customFormat="1">
      <c r="A1776" s="92"/>
      <c r="B1776" s="111"/>
    </row>
    <row r="1777" spans="1:2" s="88" customFormat="1">
      <c r="A1777" s="92"/>
      <c r="B1777" s="111"/>
    </row>
    <row r="1778" spans="1:2" s="88" customFormat="1">
      <c r="A1778" s="92"/>
      <c r="B1778" s="111"/>
    </row>
    <row r="1779" spans="1:2" s="88" customFormat="1">
      <c r="A1779" s="92"/>
      <c r="B1779" s="111"/>
    </row>
    <row r="1780" spans="1:2" s="88" customFormat="1">
      <c r="A1780" s="92"/>
      <c r="B1780" s="111"/>
    </row>
    <row r="1781" spans="1:2" s="88" customFormat="1">
      <c r="A1781" s="92"/>
      <c r="B1781" s="111"/>
    </row>
    <row r="1782" spans="1:2" s="88" customFormat="1">
      <c r="A1782" s="92"/>
      <c r="B1782" s="111"/>
    </row>
    <row r="1783" spans="1:2" s="88" customFormat="1">
      <c r="A1783" s="92"/>
      <c r="B1783" s="111"/>
    </row>
    <row r="1784" spans="1:2" s="88" customFormat="1">
      <c r="A1784" s="92"/>
      <c r="B1784" s="111"/>
    </row>
    <row r="1785" spans="1:2" s="88" customFormat="1">
      <c r="A1785" s="92"/>
      <c r="B1785" s="111"/>
    </row>
    <row r="1786" spans="1:2" s="88" customFormat="1">
      <c r="A1786" s="92"/>
      <c r="B1786" s="111"/>
    </row>
    <row r="1787" spans="1:2" s="88" customFormat="1">
      <c r="A1787" s="92"/>
      <c r="B1787" s="111"/>
    </row>
    <row r="1788" spans="1:2" s="88" customFormat="1">
      <c r="A1788" s="92"/>
      <c r="B1788" s="111"/>
    </row>
    <row r="1789" spans="1:2" s="88" customFormat="1">
      <c r="A1789" s="92"/>
      <c r="B1789" s="111"/>
    </row>
    <row r="1790" spans="1:2" s="88" customFormat="1">
      <c r="A1790" s="92"/>
      <c r="B1790" s="111"/>
    </row>
    <row r="1791" spans="1:2" s="88" customFormat="1">
      <c r="A1791" s="92"/>
      <c r="B1791" s="111"/>
    </row>
    <row r="1792" spans="1:2" s="88" customFormat="1">
      <c r="A1792" s="92"/>
      <c r="B1792" s="111"/>
    </row>
    <row r="1793" spans="1:2" s="88" customFormat="1">
      <c r="A1793" s="92"/>
      <c r="B1793" s="111"/>
    </row>
    <row r="1794" spans="1:2" s="88" customFormat="1">
      <c r="A1794" s="92"/>
      <c r="B1794" s="111"/>
    </row>
    <row r="1795" spans="1:2" s="88" customFormat="1">
      <c r="A1795" s="92"/>
      <c r="B1795" s="111"/>
    </row>
    <row r="1796" spans="1:2" s="88" customFormat="1">
      <c r="A1796" s="92"/>
      <c r="B1796" s="111"/>
    </row>
    <row r="1797" spans="1:2" s="88" customFormat="1">
      <c r="A1797" s="92"/>
      <c r="B1797" s="111"/>
    </row>
    <row r="1798" spans="1:2" s="88" customFormat="1">
      <c r="A1798" s="92"/>
      <c r="B1798" s="111"/>
    </row>
    <row r="1799" spans="1:2" s="88" customFormat="1">
      <c r="A1799" s="92"/>
      <c r="B1799" s="111"/>
    </row>
    <row r="1800" spans="1:2" s="88" customFormat="1">
      <c r="A1800" s="92"/>
      <c r="B1800" s="111"/>
    </row>
    <row r="1801" spans="1:2" s="88" customFormat="1">
      <c r="A1801" s="92"/>
      <c r="B1801" s="111"/>
    </row>
    <row r="1802" spans="1:2" s="88" customFormat="1">
      <c r="A1802" s="92"/>
      <c r="B1802" s="111"/>
    </row>
    <row r="1803" spans="1:2" s="88" customFormat="1">
      <c r="A1803" s="92"/>
      <c r="B1803" s="111"/>
    </row>
    <row r="1804" spans="1:2" s="88" customFormat="1">
      <c r="A1804" s="92"/>
      <c r="B1804" s="111"/>
    </row>
    <row r="1805" spans="1:2" s="88" customFormat="1">
      <c r="A1805" s="92"/>
      <c r="B1805" s="111"/>
    </row>
    <row r="1806" spans="1:2" s="88" customFormat="1">
      <c r="A1806" s="92"/>
      <c r="B1806" s="111"/>
    </row>
    <row r="1807" spans="1:2" s="88" customFormat="1">
      <c r="A1807" s="92"/>
      <c r="B1807" s="111"/>
    </row>
    <row r="1808" spans="1:2" s="88" customFormat="1">
      <c r="A1808" s="92"/>
      <c r="B1808" s="111"/>
    </row>
    <row r="1809" spans="1:2" s="88" customFormat="1">
      <c r="A1809" s="92"/>
      <c r="B1809" s="111"/>
    </row>
    <row r="1810" spans="1:2" s="88" customFormat="1">
      <c r="A1810" s="92"/>
      <c r="B1810" s="111"/>
    </row>
    <row r="1811" spans="1:2" s="88" customFormat="1">
      <c r="A1811" s="92"/>
      <c r="B1811" s="111"/>
    </row>
    <row r="1812" spans="1:2" s="88" customFormat="1">
      <c r="A1812" s="92"/>
      <c r="B1812" s="111"/>
    </row>
    <row r="1813" spans="1:2" s="88" customFormat="1">
      <c r="A1813" s="92"/>
      <c r="B1813" s="111"/>
    </row>
    <row r="1814" spans="1:2" s="88" customFormat="1">
      <c r="A1814" s="92"/>
      <c r="B1814" s="111"/>
    </row>
    <row r="1815" spans="1:2" s="88" customFormat="1">
      <c r="A1815" s="92"/>
      <c r="B1815" s="111"/>
    </row>
    <row r="1816" spans="1:2" s="88" customFormat="1">
      <c r="A1816" s="92"/>
      <c r="B1816" s="111"/>
    </row>
    <row r="1817" spans="1:2" s="88" customFormat="1">
      <c r="A1817" s="92"/>
      <c r="B1817" s="111"/>
    </row>
    <row r="1818" spans="1:2" s="88" customFormat="1">
      <c r="A1818" s="92"/>
      <c r="B1818" s="111"/>
    </row>
    <row r="1819" spans="1:2" s="88" customFormat="1">
      <c r="A1819" s="92"/>
      <c r="B1819" s="111"/>
    </row>
    <row r="1820" spans="1:2" s="88" customFormat="1">
      <c r="A1820" s="92"/>
      <c r="B1820" s="111"/>
    </row>
    <row r="1821" spans="1:2" s="88" customFormat="1">
      <c r="A1821" s="92"/>
      <c r="B1821" s="111"/>
    </row>
    <row r="1822" spans="1:2" s="88" customFormat="1">
      <c r="A1822" s="92"/>
      <c r="B1822" s="111"/>
    </row>
    <row r="1823" spans="1:2" s="88" customFormat="1">
      <c r="A1823" s="92"/>
      <c r="B1823" s="111"/>
    </row>
    <row r="1824" spans="1:2" s="88" customFormat="1">
      <c r="A1824" s="92"/>
      <c r="B1824" s="111"/>
    </row>
    <row r="1825" spans="1:2" s="88" customFormat="1">
      <c r="A1825" s="92"/>
      <c r="B1825" s="111"/>
    </row>
    <row r="1826" spans="1:2" s="88" customFormat="1">
      <c r="A1826" s="92"/>
      <c r="B1826" s="111"/>
    </row>
    <row r="1827" spans="1:2" s="88" customFormat="1">
      <c r="A1827" s="92"/>
      <c r="B1827" s="111"/>
    </row>
    <row r="1828" spans="1:2" s="88" customFormat="1">
      <c r="A1828" s="92"/>
      <c r="B1828" s="111"/>
    </row>
    <row r="1829" spans="1:2" s="88" customFormat="1">
      <c r="A1829" s="92"/>
      <c r="B1829" s="111"/>
    </row>
    <row r="1830" spans="1:2" s="88" customFormat="1">
      <c r="A1830" s="92"/>
      <c r="B1830" s="111"/>
    </row>
    <row r="1831" spans="1:2" s="88" customFormat="1">
      <c r="A1831" s="92"/>
      <c r="B1831" s="111"/>
    </row>
    <row r="1832" spans="1:2" s="88" customFormat="1">
      <c r="A1832" s="92"/>
      <c r="B1832" s="111"/>
    </row>
    <row r="1833" spans="1:2" s="88" customFormat="1">
      <c r="A1833" s="92"/>
      <c r="B1833" s="111"/>
    </row>
    <row r="1834" spans="1:2" s="88" customFormat="1">
      <c r="A1834" s="92"/>
      <c r="B1834" s="111"/>
    </row>
    <row r="1835" spans="1:2" s="88" customFormat="1">
      <c r="A1835" s="92"/>
      <c r="B1835" s="111"/>
    </row>
    <row r="1836" spans="1:2" s="88" customFormat="1">
      <c r="A1836" s="92"/>
      <c r="B1836" s="111"/>
    </row>
    <row r="1837" spans="1:2" s="88" customFormat="1">
      <c r="A1837" s="92"/>
      <c r="B1837" s="111"/>
    </row>
    <row r="1838" spans="1:2" s="88" customFormat="1">
      <c r="A1838" s="92"/>
      <c r="B1838" s="111"/>
    </row>
    <row r="1839" spans="1:2" s="88" customFormat="1">
      <c r="A1839" s="92"/>
      <c r="B1839" s="111"/>
    </row>
    <row r="1840" spans="1:2" s="88" customFormat="1">
      <c r="A1840" s="92"/>
      <c r="B1840" s="111"/>
    </row>
    <row r="1841" spans="1:2" s="88" customFormat="1">
      <c r="A1841" s="92"/>
      <c r="B1841" s="111"/>
    </row>
    <row r="1842" spans="1:2" s="88" customFormat="1">
      <c r="A1842" s="92"/>
      <c r="B1842" s="111"/>
    </row>
    <row r="1843" spans="1:2" s="88" customFormat="1">
      <c r="A1843" s="92"/>
      <c r="B1843" s="111"/>
    </row>
    <row r="1844" spans="1:2" s="88" customFormat="1">
      <c r="A1844" s="92"/>
      <c r="B1844" s="111"/>
    </row>
    <row r="1845" spans="1:2" s="88" customFormat="1">
      <c r="A1845" s="92"/>
      <c r="B1845" s="111"/>
    </row>
    <row r="1846" spans="1:2" s="88" customFormat="1">
      <c r="A1846" s="92"/>
      <c r="B1846" s="111"/>
    </row>
    <row r="1847" spans="1:2" s="88" customFormat="1">
      <c r="A1847" s="92"/>
      <c r="B1847" s="111"/>
    </row>
    <row r="1848" spans="1:2" s="88" customFormat="1">
      <c r="A1848" s="92"/>
      <c r="B1848" s="111"/>
    </row>
    <row r="1849" spans="1:2" s="88" customFormat="1">
      <c r="A1849" s="92"/>
      <c r="B1849" s="111"/>
    </row>
    <row r="1850" spans="1:2" s="88" customFormat="1">
      <c r="A1850" s="92"/>
      <c r="B1850" s="111"/>
    </row>
    <row r="1851" spans="1:2" s="88" customFormat="1">
      <c r="A1851" s="92"/>
      <c r="B1851" s="111"/>
    </row>
    <row r="1852" spans="1:2" s="88" customFormat="1">
      <c r="A1852" s="92"/>
      <c r="B1852" s="111"/>
    </row>
    <row r="1853" spans="1:2" s="88" customFormat="1">
      <c r="A1853" s="92"/>
      <c r="B1853" s="111"/>
    </row>
    <row r="1854" spans="1:2" s="88" customFormat="1">
      <c r="A1854" s="92"/>
      <c r="B1854" s="111"/>
    </row>
    <row r="1855" spans="1:2" s="88" customFormat="1">
      <c r="A1855" s="92"/>
      <c r="B1855" s="111"/>
    </row>
    <row r="1856" spans="1:2" s="88" customFormat="1">
      <c r="A1856" s="92"/>
      <c r="B1856" s="111"/>
    </row>
    <row r="1857" spans="1:2" s="88" customFormat="1">
      <c r="A1857" s="92"/>
      <c r="B1857" s="111"/>
    </row>
    <row r="1858" spans="1:2" s="88" customFormat="1">
      <c r="A1858" s="92"/>
      <c r="B1858" s="111"/>
    </row>
    <row r="1859" spans="1:2" s="88" customFormat="1">
      <c r="A1859" s="92"/>
      <c r="B1859" s="111"/>
    </row>
    <row r="1860" spans="1:2" s="88" customFormat="1">
      <c r="A1860" s="92"/>
      <c r="B1860" s="111"/>
    </row>
    <row r="1861" spans="1:2" s="88" customFormat="1">
      <c r="A1861" s="92"/>
      <c r="B1861" s="111"/>
    </row>
    <row r="1862" spans="1:2" s="88" customFormat="1">
      <c r="A1862" s="92"/>
      <c r="B1862" s="111"/>
    </row>
    <row r="1863" spans="1:2" s="88" customFormat="1">
      <c r="A1863" s="92"/>
      <c r="B1863" s="111"/>
    </row>
    <row r="1864" spans="1:2" s="88" customFormat="1">
      <c r="A1864" s="92"/>
      <c r="B1864" s="111"/>
    </row>
    <row r="1865" spans="1:2" s="88" customFormat="1">
      <c r="A1865" s="92"/>
      <c r="B1865" s="111"/>
    </row>
    <row r="1866" spans="1:2" s="88" customFormat="1">
      <c r="A1866" s="92"/>
      <c r="B1866" s="111"/>
    </row>
    <row r="1867" spans="1:2" s="88" customFormat="1">
      <c r="A1867" s="92"/>
      <c r="B1867" s="111"/>
    </row>
    <row r="1868" spans="1:2" s="88" customFormat="1">
      <c r="A1868" s="92"/>
      <c r="B1868" s="111"/>
    </row>
    <row r="1869" spans="1:2" s="88" customFormat="1">
      <c r="A1869" s="92"/>
      <c r="B1869" s="111"/>
    </row>
    <row r="1870" spans="1:2" s="88" customFormat="1">
      <c r="A1870" s="92"/>
      <c r="B1870" s="111"/>
    </row>
    <row r="1871" spans="1:2" s="88" customFormat="1">
      <c r="A1871" s="92"/>
      <c r="B1871" s="111"/>
    </row>
    <row r="1872" spans="1:2" s="88" customFormat="1">
      <c r="A1872" s="92"/>
      <c r="B1872" s="111"/>
    </row>
    <row r="1873" spans="1:2" s="88" customFormat="1">
      <c r="A1873" s="92"/>
      <c r="B1873" s="111"/>
    </row>
    <row r="1874" spans="1:2" s="88" customFormat="1">
      <c r="A1874" s="92"/>
      <c r="B1874" s="111"/>
    </row>
    <row r="1875" spans="1:2" s="88" customFormat="1">
      <c r="A1875" s="92"/>
      <c r="B1875" s="111"/>
    </row>
    <row r="1876" spans="1:2" s="88" customFormat="1">
      <c r="A1876" s="92"/>
      <c r="B1876" s="111"/>
    </row>
    <row r="1877" spans="1:2" s="88" customFormat="1">
      <c r="A1877" s="92"/>
      <c r="B1877" s="111"/>
    </row>
    <row r="1878" spans="1:2" s="88" customFormat="1">
      <c r="A1878" s="92"/>
      <c r="B1878" s="111"/>
    </row>
    <row r="1879" spans="1:2" s="88" customFormat="1">
      <c r="A1879" s="92"/>
      <c r="B1879" s="111"/>
    </row>
    <row r="1880" spans="1:2" s="88" customFormat="1">
      <c r="A1880" s="92"/>
      <c r="B1880" s="111"/>
    </row>
    <row r="1881" spans="1:2" s="88" customFormat="1">
      <c r="A1881" s="92"/>
      <c r="B1881" s="111"/>
    </row>
    <row r="1882" spans="1:2" s="88" customFormat="1">
      <c r="A1882" s="92"/>
      <c r="B1882" s="111"/>
    </row>
    <row r="1883" spans="1:2" s="88" customFormat="1">
      <c r="A1883" s="92"/>
      <c r="B1883" s="111"/>
    </row>
    <row r="1884" spans="1:2" s="88" customFormat="1">
      <c r="A1884" s="92"/>
      <c r="B1884" s="111"/>
    </row>
    <row r="1885" spans="1:2" s="88" customFormat="1">
      <c r="A1885" s="92"/>
      <c r="B1885" s="111"/>
    </row>
    <row r="1886" spans="1:2" s="88" customFormat="1">
      <c r="A1886" s="92"/>
      <c r="B1886" s="111"/>
    </row>
    <row r="1887" spans="1:2" s="88" customFormat="1">
      <c r="A1887" s="92"/>
      <c r="B1887" s="111"/>
    </row>
    <row r="1888" spans="1:2" s="88" customFormat="1">
      <c r="A1888" s="92"/>
      <c r="B1888" s="111"/>
    </row>
    <row r="1889" spans="1:2" s="88" customFormat="1">
      <c r="A1889" s="92"/>
      <c r="B1889" s="111"/>
    </row>
    <row r="1890" spans="1:2" s="88" customFormat="1">
      <c r="A1890" s="92"/>
      <c r="B1890" s="111"/>
    </row>
    <row r="1891" spans="1:2" s="88" customFormat="1">
      <c r="A1891" s="92"/>
      <c r="B1891" s="111"/>
    </row>
    <row r="1892" spans="1:2" s="88" customFormat="1">
      <c r="A1892" s="92"/>
      <c r="B1892" s="111"/>
    </row>
    <row r="1893" spans="1:2" s="88" customFormat="1">
      <c r="A1893" s="92"/>
      <c r="B1893" s="111"/>
    </row>
    <row r="1894" spans="1:2" s="88" customFormat="1">
      <c r="A1894" s="92"/>
      <c r="B1894" s="111"/>
    </row>
    <row r="1895" spans="1:2" s="88" customFormat="1">
      <c r="A1895" s="92"/>
      <c r="B1895" s="111"/>
    </row>
    <row r="1896" spans="1:2" s="88" customFormat="1">
      <c r="A1896" s="92"/>
      <c r="B1896" s="111"/>
    </row>
    <row r="1897" spans="1:2" s="88" customFormat="1">
      <c r="A1897" s="92"/>
      <c r="B1897" s="111"/>
    </row>
    <row r="1898" spans="1:2" s="88" customFormat="1">
      <c r="A1898" s="92"/>
      <c r="B1898" s="111"/>
    </row>
    <row r="1899" spans="1:2" s="88" customFormat="1">
      <c r="A1899" s="92"/>
      <c r="B1899" s="111"/>
    </row>
    <row r="1900" spans="1:2" s="88" customFormat="1">
      <c r="A1900" s="92"/>
      <c r="B1900" s="111"/>
    </row>
    <row r="1901" spans="1:2" s="88" customFormat="1">
      <c r="A1901" s="92"/>
      <c r="B1901" s="111"/>
    </row>
    <row r="1902" spans="1:2" s="88" customFormat="1">
      <c r="A1902" s="92"/>
      <c r="B1902" s="111"/>
    </row>
    <row r="1903" spans="1:2" s="88" customFormat="1">
      <c r="A1903" s="92"/>
      <c r="B1903" s="111"/>
    </row>
    <row r="1904" spans="1:2" s="88" customFormat="1">
      <c r="A1904" s="92"/>
      <c r="B1904" s="111"/>
    </row>
    <row r="1905" spans="1:2" s="88" customFormat="1">
      <c r="A1905" s="92"/>
      <c r="B1905" s="111"/>
    </row>
    <row r="1906" spans="1:2" s="88" customFormat="1">
      <c r="A1906" s="92"/>
      <c r="B1906" s="111"/>
    </row>
    <row r="1907" spans="1:2" s="88" customFormat="1">
      <c r="A1907" s="92"/>
      <c r="B1907" s="111"/>
    </row>
    <row r="1908" spans="1:2" s="88" customFormat="1">
      <c r="A1908" s="92"/>
      <c r="B1908" s="111"/>
    </row>
    <row r="1909" spans="1:2" s="88" customFormat="1">
      <c r="A1909" s="92"/>
      <c r="B1909" s="111"/>
    </row>
    <row r="1910" spans="1:2" s="88" customFormat="1">
      <c r="A1910" s="92"/>
      <c r="B1910" s="111"/>
    </row>
    <row r="1911" spans="1:2" s="88" customFormat="1">
      <c r="A1911" s="92"/>
      <c r="B1911" s="111"/>
    </row>
    <row r="1912" spans="1:2" s="88" customFormat="1">
      <c r="A1912" s="92"/>
      <c r="B1912" s="111"/>
    </row>
    <row r="1913" spans="1:2" s="88" customFormat="1">
      <c r="A1913" s="92"/>
      <c r="B1913" s="111"/>
    </row>
    <row r="1914" spans="1:2" s="88" customFormat="1">
      <c r="A1914" s="92"/>
      <c r="B1914" s="111"/>
    </row>
    <row r="1915" spans="1:2" s="88" customFormat="1">
      <c r="A1915" s="92"/>
      <c r="B1915" s="111"/>
    </row>
    <row r="1916" spans="1:2" s="88" customFormat="1">
      <c r="A1916" s="92"/>
      <c r="B1916" s="111"/>
    </row>
    <row r="1917" spans="1:2" s="88" customFormat="1">
      <c r="A1917" s="92"/>
      <c r="B1917" s="111"/>
    </row>
    <row r="1918" spans="1:2" s="88" customFormat="1">
      <c r="A1918" s="92"/>
      <c r="B1918" s="111"/>
    </row>
    <row r="1919" spans="1:2" s="88" customFormat="1">
      <c r="A1919" s="92"/>
      <c r="B1919" s="111"/>
    </row>
    <row r="1920" spans="1:2" s="88" customFormat="1">
      <c r="A1920" s="92"/>
      <c r="B1920" s="111"/>
    </row>
    <row r="1921" spans="1:2" s="88" customFormat="1">
      <c r="A1921" s="92"/>
      <c r="B1921" s="111"/>
    </row>
    <row r="1922" spans="1:2" s="88" customFormat="1">
      <c r="A1922" s="92"/>
      <c r="B1922" s="111"/>
    </row>
    <row r="1923" spans="1:2" s="88" customFormat="1">
      <c r="A1923" s="92"/>
      <c r="B1923" s="111"/>
    </row>
    <row r="1924" spans="1:2" s="88" customFormat="1">
      <c r="A1924" s="92"/>
      <c r="B1924" s="111"/>
    </row>
    <row r="1925" spans="1:2" s="88" customFormat="1">
      <c r="A1925" s="92"/>
      <c r="B1925" s="111"/>
    </row>
    <row r="1926" spans="1:2" s="88" customFormat="1">
      <c r="A1926" s="92"/>
      <c r="B1926" s="111"/>
    </row>
    <row r="1927" spans="1:2" s="88" customFormat="1">
      <c r="A1927" s="92"/>
      <c r="B1927" s="111"/>
    </row>
    <row r="1928" spans="1:2" s="88" customFormat="1">
      <c r="A1928" s="92"/>
      <c r="B1928" s="111"/>
    </row>
    <row r="1929" spans="1:2" s="88" customFormat="1">
      <c r="A1929" s="92"/>
      <c r="B1929" s="111"/>
    </row>
    <row r="1930" spans="1:2" s="88" customFormat="1">
      <c r="A1930" s="92"/>
      <c r="B1930" s="111"/>
    </row>
    <row r="1931" spans="1:2" s="88" customFormat="1">
      <c r="A1931" s="92"/>
      <c r="B1931" s="111"/>
    </row>
    <row r="1932" spans="1:2" s="88" customFormat="1">
      <c r="A1932" s="92"/>
      <c r="B1932" s="111"/>
    </row>
    <row r="1933" spans="1:2" s="88" customFormat="1">
      <c r="A1933" s="92"/>
      <c r="B1933" s="111"/>
    </row>
    <row r="1934" spans="1:2" s="88" customFormat="1">
      <c r="A1934" s="92"/>
      <c r="B1934" s="111"/>
    </row>
    <row r="1935" spans="1:2" s="88" customFormat="1">
      <c r="A1935" s="92"/>
      <c r="B1935" s="111"/>
    </row>
    <row r="1936" spans="1:2" s="88" customFormat="1">
      <c r="A1936" s="92"/>
      <c r="B1936" s="111"/>
    </row>
    <row r="1937" spans="1:2" s="88" customFormat="1">
      <c r="A1937" s="92"/>
      <c r="B1937" s="111"/>
    </row>
    <row r="1938" spans="1:2" s="88" customFormat="1">
      <c r="A1938" s="92"/>
      <c r="B1938" s="111"/>
    </row>
    <row r="1939" spans="1:2" s="88" customFormat="1">
      <c r="A1939" s="92"/>
      <c r="B1939" s="111"/>
    </row>
    <row r="1940" spans="1:2" s="88" customFormat="1">
      <c r="A1940" s="92"/>
      <c r="B1940" s="111"/>
    </row>
    <row r="1941" spans="1:2" s="88" customFormat="1">
      <c r="A1941" s="92"/>
      <c r="B1941" s="111"/>
    </row>
    <row r="1942" spans="1:2" s="88" customFormat="1">
      <c r="A1942" s="92"/>
      <c r="B1942" s="111"/>
    </row>
    <row r="1943" spans="1:2" s="88" customFormat="1">
      <c r="A1943" s="92"/>
      <c r="B1943" s="111"/>
    </row>
    <row r="1944" spans="1:2" s="88" customFormat="1">
      <c r="A1944" s="92"/>
      <c r="B1944" s="111"/>
    </row>
    <row r="1945" spans="1:2" s="88" customFormat="1">
      <c r="A1945" s="92"/>
      <c r="B1945" s="111"/>
    </row>
    <row r="1946" spans="1:2" s="88" customFormat="1">
      <c r="A1946" s="92"/>
      <c r="B1946" s="111"/>
    </row>
    <row r="1947" spans="1:2" s="88" customFormat="1">
      <c r="A1947" s="92"/>
      <c r="B1947" s="111"/>
    </row>
    <row r="1948" spans="1:2" s="88" customFormat="1">
      <c r="A1948" s="92"/>
      <c r="B1948" s="111"/>
    </row>
    <row r="1949" spans="1:2" s="88" customFormat="1">
      <c r="A1949" s="92"/>
      <c r="B1949" s="111"/>
    </row>
    <row r="1950" spans="1:2" s="88" customFormat="1">
      <c r="A1950" s="92"/>
      <c r="B1950" s="111"/>
    </row>
    <row r="1951" spans="1:2" s="88" customFormat="1">
      <c r="A1951" s="92"/>
      <c r="B1951" s="111"/>
    </row>
    <row r="1952" spans="1:2" s="88" customFormat="1">
      <c r="A1952" s="92"/>
      <c r="B1952" s="111"/>
    </row>
    <row r="1953" spans="1:2" s="88" customFormat="1">
      <c r="A1953" s="92"/>
      <c r="B1953" s="111"/>
    </row>
    <row r="1954" spans="1:2" s="88" customFormat="1">
      <c r="A1954" s="92"/>
      <c r="B1954" s="111"/>
    </row>
    <row r="1955" spans="1:2" s="88" customFormat="1">
      <c r="A1955" s="92"/>
      <c r="B1955" s="111"/>
    </row>
    <row r="1956" spans="1:2" s="88" customFormat="1">
      <c r="A1956" s="92"/>
      <c r="B1956" s="111"/>
    </row>
    <row r="1957" spans="1:2" s="88" customFormat="1">
      <c r="A1957" s="92"/>
      <c r="B1957" s="111"/>
    </row>
    <row r="1958" spans="1:2" s="88" customFormat="1">
      <c r="A1958" s="92"/>
      <c r="B1958" s="111"/>
    </row>
    <row r="1959" spans="1:2" s="88" customFormat="1">
      <c r="A1959" s="92"/>
      <c r="B1959" s="111"/>
    </row>
    <row r="1960" spans="1:2" s="88" customFormat="1">
      <c r="A1960" s="92"/>
      <c r="B1960" s="111"/>
    </row>
    <row r="1961" spans="1:2" s="88" customFormat="1">
      <c r="A1961" s="92"/>
      <c r="B1961" s="111"/>
    </row>
    <row r="1962" spans="1:2" s="88" customFormat="1">
      <c r="A1962" s="92"/>
      <c r="B1962" s="111"/>
    </row>
    <row r="1963" spans="1:2" s="88" customFormat="1">
      <c r="A1963" s="92"/>
      <c r="B1963" s="111"/>
    </row>
    <row r="1964" spans="1:2" s="88" customFormat="1">
      <c r="A1964" s="92"/>
      <c r="B1964" s="111"/>
    </row>
    <row r="1965" spans="1:2" s="88" customFormat="1">
      <c r="A1965" s="92"/>
      <c r="B1965" s="111"/>
    </row>
    <row r="1966" spans="1:2" s="88" customFormat="1">
      <c r="A1966" s="92"/>
      <c r="B1966" s="111"/>
    </row>
    <row r="1967" spans="1:2" s="88" customFormat="1">
      <c r="A1967" s="92"/>
      <c r="B1967" s="111"/>
    </row>
    <row r="1968" spans="1:2" s="88" customFormat="1">
      <c r="A1968" s="92"/>
      <c r="B1968" s="111"/>
    </row>
    <row r="1969" spans="1:2" s="88" customFormat="1">
      <c r="A1969" s="92"/>
      <c r="B1969" s="111"/>
    </row>
    <row r="1970" spans="1:2" s="88" customFormat="1">
      <c r="A1970" s="92"/>
      <c r="B1970" s="111"/>
    </row>
    <row r="1971" spans="1:2" s="88" customFormat="1">
      <c r="A1971" s="92"/>
      <c r="B1971" s="111"/>
    </row>
    <row r="1972" spans="1:2" s="88" customFormat="1">
      <c r="A1972" s="92"/>
      <c r="B1972" s="111"/>
    </row>
    <row r="1973" spans="1:2" s="88" customFormat="1">
      <c r="A1973" s="92"/>
      <c r="B1973" s="111"/>
    </row>
    <row r="1974" spans="1:2" s="88" customFormat="1">
      <c r="A1974" s="92"/>
      <c r="B1974" s="111"/>
    </row>
    <row r="1975" spans="1:2" s="88" customFormat="1">
      <c r="A1975" s="92"/>
      <c r="B1975" s="111"/>
    </row>
    <row r="1976" spans="1:2" s="88" customFormat="1">
      <c r="A1976" s="92"/>
      <c r="B1976" s="111"/>
    </row>
    <row r="1977" spans="1:2" s="88" customFormat="1">
      <c r="A1977" s="92"/>
      <c r="B1977" s="111"/>
    </row>
    <row r="1978" spans="1:2" s="88" customFormat="1">
      <c r="A1978" s="92"/>
      <c r="B1978" s="111"/>
    </row>
    <row r="1979" spans="1:2" s="88" customFormat="1">
      <c r="A1979" s="92"/>
      <c r="B1979" s="111"/>
    </row>
    <row r="1980" spans="1:2" s="88" customFormat="1">
      <c r="A1980" s="92"/>
      <c r="B1980" s="111"/>
    </row>
    <row r="1981" spans="1:2" s="88" customFormat="1">
      <c r="A1981" s="92"/>
      <c r="B1981" s="111"/>
    </row>
    <row r="1982" spans="1:2" s="88" customFormat="1">
      <c r="A1982" s="92"/>
      <c r="B1982" s="111"/>
    </row>
    <row r="1983" spans="1:2" s="88" customFormat="1">
      <c r="A1983" s="92"/>
      <c r="B1983" s="111"/>
    </row>
    <row r="1984" spans="1:2" s="88" customFormat="1">
      <c r="A1984" s="92"/>
      <c r="B1984" s="111"/>
    </row>
    <row r="1985" spans="1:2" s="88" customFormat="1">
      <c r="A1985" s="92"/>
      <c r="B1985" s="111"/>
    </row>
    <row r="1986" spans="1:2" s="88" customFormat="1">
      <c r="A1986" s="92"/>
      <c r="B1986" s="111"/>
    </row>
    <row r="1987" spans="1:2" s="88" customFormat="1">
      <c r="A1987" s="92"/>
      <c r="B1987" s="111"/>
    </row>
    <row r="1988" spans="1:2" s="88" customFormat="1">
      <c r="A1988" s="92"/>
      <c r="B1988" s="111"/>
    </row>
    <row r="1989" spans="1:2" s="88" customFormat="1">
      <c r="A1989" s="92"/>
      <c r="B1989" s="111"/>
    </row>
    <row r="1990" spans="1:2" s="88" customFormat="1">
      <c r="A1990" s="92"/>
      <c r="B1990" s="111"/>
    </row>
    <row r="1991" spans="1:2" s="88" customFormat="1">
      <c r="A1991" s="92"/>
      <c r="B1991" s="111"/>
    </row>
    <row r="1992" spans="1:2" s="88" customFormat="1">
      <c r="A1992" s="92"/>
      <c r="B1992" s="111"/>
    </row>
    <row r="1993" spans="1:2" s="88" customFormat="1">
      <c r="A1993" s="92"/>
      <c r="B1993" s="111"/>
    </row>
    <row r="1994" spans="1:2" s="88" customFormat="1">
      <c r="A1994" s="92"/>
      <c r="B1994" s="111"/>
    </row>
    <row r="1995" spans="1:2" s="88" customFormat="1">
      <c r="A1995" s="92"/>
      <c r="B1995" s="111"/>
    </row>
    <row r="1996" spans="1:2" s="88" customFormat="1">
      <c r="A1996" s="92"/>
      <c r="B1996" s="111"/>
    </row>
    <row r="1997" spans="1:2" s="88" customFormat="1">
      <c r="A1997" s="92"/>
      <c r="B1997" s="111"/>
    </row>
    <row r="1998" spans="1:2" s="88" customFormat="1">
      <c r="A1998" s="92"/>
      <c r="B1998" s="111"/>
    </row>
    <row r="1999" spans="1:2" s="88" customFormat="1">
      <c r="A1999" s="92"/>
      <c r="B1999" s="111"/>
    </row>
    <row r="2000" spans="1:2" s="88" customFormat="1">
      <c r="A2000" s="92"/>
      <c r="B2000" s="111"/>
    </row>
    <row r="2001" spans="1:2" s="88" customFormat="1">
      <c r="A2001" s="92"/>
      <c r="B2001" s="111"/>
    </row>
    <row r="2002" spans="1:2" s="88" customFormat="1">
      <c r="A2002" s="92"/>
      <c r="B2002" s="111"/>
    </row>
    <row r="2003" spans="1:2" s="88" customFormat="1">
      <c r="A2003" s="92"/>
      <c r="B2003" s="111"/>
    </row>
    <row r="2004" spans="1:2" s="88" customFormat="1">
      <c r="A2004" s="92"/>
      <c r="B2004" s="111"/>
    </row>
    <row r="2005" spans="1:2" s="88" customFormat="1">
      <c r="A2005" s="92"/>
      <c r="B2005" s="111"/>
    </row>
    <row r="2006" spans="1:2" s="88" customFormat="1">
      <c r="A2006" s="92"/>
      <c r="B2006" s="111"/>
    </row>
    <row r="2007" spans="1:2" s="88" customFormat="1">
      <c r="A2007" s="92"/>
      <c r="B2007" s="111"/>
    </row>
    <row r="2008" spans="1:2" s="88" customFormat="1">
      <c r="A2008" s="92"/>
      <c r="B2008" s="111"/>
    </row>
    <row r="2009" spans="1:2" s="88" customFormat="1">
      <c r="A2009" s="92"/>
      <c r="B2009" s="111"/>
    </row>
    <row r="2010" spans="1:2" s="88" customFormat="1">
      <c r="A2010" s="92"/>
      <c r="B2010" s="111"/>
    </row>
    <row r="2011" spans="1:2" s="88" customFormat="1">
      <c r="A2011" s="92"/>
      <c r="B2011" s="111"/>
    </row>
    <row r="2012" spans="1:2" s="88" customFormat="1">
      <c r="A2012" s="92"/>
      <c r="B2012" s="111"/>
    </row>
    <row r="2013" spans="1:2" s="88" customFormat="1">
      <c r="A2013" s="92"/>
      <c r="B2013" s="111"/>
    </row>
    <row r="2014" spans="1:2" s="88" customFormat="1">
      <c r="A2014" s="92"/>
      <c r="B2014" s="111"/>
    </row>
    <row r="2015" spans="1:2" s="88" customFormat="1">
      <c r="A2015" s="92"/>
      <c r="B2015" s="111"/>
    </row>
    <row r="2016" spans="1:2" s="88" customFormat="1">
      <c r="A2016" s="92"/>
      <c r="B2016" s="111"/>
    </row>
    <row r="2017" spans="1:2" s="88" customFormat="1">
      <c r="A2017" s="92"/>
      <c r="B2017" s="111"/>
    </row>
    <row r="2018" spans="1:2" s="88" customFormat="1">
      <c r="A2018" s="92"/>
      <c r="B2018" s="111"/>
    </row>
    <row r="2019" spans="1:2" s="88" customFormat="1">
      <c r="A2019" s="92"/>
      <c r="B2019" s="111"/>
    </row>
    <row r="2020" spans="1:2" s="88" customFormat="1">
      <c r="A2020" s="92"/>
      <c r="B2020" s="111"/>
    </row>
    <row r="2021" spans="1:2" s="88" customFormat="1">
      <c r="A2021" s="92"/>
      <c r="B2021" s="111"/>
    </row>
    <row r="2022" spans="1:2" s="88" customFormat="1">
      <c r="A2022" s="92"/>
      <c r="B2022" s="111"/>
    </row>
    <row r="2023" spans="1:2" s="88" customFormat="1">
      <c r="A2023" s="92"/>
      <c r="B2023" s="111"/>
    </row>
    <row r="2024" spans="1:2" s="88" customFormat="1">
      <c r="A2024" s="92"/>
      <c r="B2024" s="111"/>
    </row>
    <row r="2025" spans="1:2" s="88" customFormat="1">
      <c r="A2025" s="92"/>
      <c r="B2025" s="111"/>
    </row>
    <row r="2026" spans="1:2" s="88" customFormat="1">
      <c r="A2026" s="92"/>
      <c r="B2026" s="111"/>
    </row>
    <row r="2027" spans="1:2" s="88" customFormat="1">
      <c r="A2027" s="92"/>
      <c r="B2027" s="111"/>
    </row>
    <row r="2028" spans="1:2" s="88" customFormat="1">
      <c r="A2028" s="92"/>
      <c r="B2028" s="111"/>
    </row>
    <row r="2029" spans="1:2" s="88" customFormat="1">
      <c r="A2029" s="92"/>
      <c r="B2029" s="111"/>
    </row>
    <row r="2030" spans="1:2" s="88" customFormat="1">
      <c r="A2030" s="92"/>
      <c r="B2030" s="111"/>
    </row>
    <row r="2031" spans="1:2" s="88" customFormat="1">
      <c r="A2031" s="92"/>
      <c r="B2031" s="111"/>
    </row>
    <row r="2032" spans="1:2" s="88" customFormat="1">
      <c r="A2032" s="92"/>
      <c r="B2032" s="111"/>
    </row>
    <row r="2033" spans="1:2" s="88" customFormat="1">
      <c r="A2033" s="92"/>
      <c r="B2033" s="111"/>
    </row>
    <row r="2034" spans="1:2" s="88" customFormat="1">
      <c r="A2034" s="92"/>
      <c r="B2034" s="111"/>
    </row>
    <row r="2035" spans="1:2" s="88" customFormat="1">
      <c r="A2035" s="92"/>
      <c r="B2035" s="111"/>
    </row>
    <row r="2036" spans="1:2" s="88" customFormat="1">
      <c r="A2036" s="92"/>
      <c r="B2036" s="111"/>
    </row>
    <row r="2037" spans="1:2" s="88" customFormat="1">
      <c r="A2037" s="92"/>
      <c r="B2037" s="111"/>
    </row>
    <row r="2038" spans="1:2" s="88" customFormat="1">
      <c r="A2038" s="92"/>
      <c r="B2038" s="111"/>
    </row>
    <row r="2039" spans="1:2" s="88" customFormat="1">
      <c r="A2039" s="92"/>
      <c r="B2039" s="111"/>
    </row>
    <row r="2040" spans="1:2" s="88" customFormat="1">
      <c r="A2040" s="92"/>
      <c r="B2040" s="111"/>
    </row>
    <row r="2041" spans="1:2" s="88" customFormat="1">
      <c r="A2041" s="92"/>
      <c r="B2041" s="111"/>
    </row>
    <row r="2042" spans="1:2" s="88" customFormat="1">
      <c r="A2042" s="92"/>
      <c r="B2042" s="111"/>
    </row>
    <row r="2043" spans="1:2" s="88" customFormat="1">
      <c r="A2043" s="92"/>
      <c r="B2043" s="111"/>
    </row>
    <row r="2044" spans="1:2" s="88" customFormat="1">
      <c r="A2044" s="92"/>
      <c r="B2044" s="111"/>
    </row>
    <row r="2045" spans="1:2" s="88" customFormat="1">
      <c r="A2045" s="92"/>
      <c r="B2045" s="111"/>
    </row>
    <row r="2046" spans="1:2" s="88" customFormat="1">
      <c r="A2046" s="92"/>
      <c r="B2046" s="111"/>
    </row>
    <row r="2047" spans="1:2" s="88" customFormat="1">
      <c r="A2047" s="92"/>
      <c r="B2047" s="111"/>
    </row>
    <row r="2048" spans="1:2" s="88" customFormat="1">
      <c r="A2048" s="92"/>
      <c r="B2048" s="111"/>
    </row>
    <row r="2049" spans="1:2" s="88" customFormat="1">
      <c r="A2049" s="92"/>
      <c r="B2049" s="111"/>
    </row>
    <row r="2050" spans="1:2" s="88" customFormat="1">
      <c r="A2050" s="92"/>
      <c r="B2050" s="111"/>
    </row>
    <row r="2051" spans="1:2" s="88" customFormat="1">
      <c r="A2051" s="92"/>
      <c r="B2051" s="111"/>
    </row>
    <row r="2052" spans="1:2" s="88" customFormat="1">
      <c r="A2052" s="92"/>
      <c r="B2052" s="111"/>
    </row>
    <row r="2053" spans="1:2" s="88" customFormat="1">
      <c r="A2053" s="92"/>
      <c r="B2053" s="111"/>
    </row>
    <row r="2054" spans="1:2" s="88" customFormat="1">
      <c r="A2054" s="92"/>
      <c r="B2054" s="111"/>
    </row>
    <row r="2055" spans="1:2" s="88" customFormat="1">
      <c r="A2055" s="92"/>
      <c r="B2055" s="111"/>
    </row>
    <row r="2056" spans="1:2" s="88" customFormat="1">
      <c r="A2056" s="92"/>
      <c r="B2056" s="111"/>
    </row>
    <row r="2057" spans="1:2" s="88" customFormat="1">
      <c r="A2057" s="92"/>
      <c r="B2057" s="111"/>
    </row>
    <row r="2058" spans="1:2" s="88" customFormat="1">
      <c r="A2058" s="92"/>
      <c r="B2058" s="111"/>
    </row>
    <row r="2059" spans="1:2" s="88" customFormat="1">
      <c r="A2059" s="92"/>
      <c r="B2059" s="111"/>
    </row>
    <row r="2060" spans="1:2" s="88" customFormat="1">
      <c r="A2060" s="92"/>
      <c r="B2060" s="111"/>
    </row>
    <row r="2061" spans="1:2" s="88" customFormat="1">
      <c r="A2061" s="92"/>
      <c r="B2061" s="111"/>
    </row>
    <row r="2062" spans="1:2" s="88" customFormat="1">
      <c r="A2062" s="92"/>
      <c r="B2062" s="111"/>
    </row>
    <row r="2063" spans="1:2" s="88" customFormat="1">
      <c r="A2063" s="92"/>
      <c r="B2063" s="111"/>
    </row>
    <row r="2064" spans="1:2" s="88" customFormat="1">
      <c r="A2064" s="92"/>
      <c r="B2064" s="111"/>
    </row>
    <row r="2065" spans="1:2" s="88" customFormat="1">
      <c r="A2065" s="92"/>
      <c r="B2065" s="111"/>
    </row>
    <row r="2066" spans="1:2" s="88" customFormat="1">
      <c r="A2066" s="92"/>
      <c r="B2066" s="111"/>
    </row>
    <row r="2067" spans="1:2" s="88" customFormat="1">
      <c r="A2067" s="92"/>
      <c r="B2067" s="111"/>
    </row>
    <row r="2068" spans="1:2" s="88" customFormat="1">
      <c r="A2068" s="92"/>
      <c r="B2068" s="111"/>
    </row>
    <row r="2069" spans="1:2" s="88" customFormat="1">
      <c r="A2069" s="92"/>
      <c r="B2069" s="111"/>
    </row>
    <row r="2070" spans="1:2" s="88" customFormat="1">
      <c r="A2070" s="92"/>
      <c r="B2070" s="111"/>
    </row>
    <row r="2071" spans="1:2" s="88" customFormat="1">
      <c r="A2071" s="92"/>
      <c r="B2071" s="111"/>
    </row>
    <row r="2072" spans="1:2" s="88" customFormat="1">
      <c r="A2072" s="92"/>
      <c r="B2072" s="111"/>
    </row>
    <row r="2073" spans="1:2" s="88" customFormat="1">
      <c r="A2073" s="92"/>
      <c r="B2073" s="111"/>
    </row>
    <row r="2074" spans="1:2" s="88" customFormat="1">
      <c r="A2074" s="92"/>
      <c r="B2074" s="111"/>
    </row>
    <row r="2075" spans="1:2" s="88" customFormat="1">
      <c r="A2075" s="92"/>
      <c r="B2075" s="111"/>
    </row>
    <row r="2076" spans="1:2" s="88" customFormat="1">
      <c r="A2076" s="92"/>
      <c r="B2076" s="111"/>
    </row>
    <row r="2077" spans="1:2" s="88" customFormat="1">
      <c r="A2077" s="92"/>
      <c r="B2077" s="111"/>
    </row>
    <row r="2078" spans="1:2" s="88" customFormat="1">
      <c r="A2078" s="92"/>
      <c r="B2078" s="111"/>
    </row>
    <row r="2079" spans="1:2" s="88" customFormat="1">
      <c r="A2079" s="92"/>
      <c r="B2079" s="111"/>
    </row>
    <row r="2080" spans="1:2" s="88" customFormat="1">
      <c r="A2080" s="92"/>
      <c r="B2080" s="111"/>
    </row>
    <row r="2081" spans="1:2" s="88" customFormat="1">
      <c r="A2081" s="92"/>
      <c r="B2081" s="111"/>
    </row>
    <row r="2082" spans="1:2" s="88" customFormat="1">
      <c r="A2082" s="92"/>
      <c r="B2082" s="111"/>
    </row>
    <row r="2083" spans="1:2" s="88" customFormat="1">
      <c r="A2083" s="92"/>
      <c r="B2083" s="111"/>
    </row>
    <row r="2084" spans="1:2" s="88" customFormat="1">
      <c r="A2084" s="92"/>
      <c r="B2084" s="111"/>
    </row>
    <row r="2085" spans="1:2" s="88" customFormat="1">
      <c r="A2085" s="92"/>
      <c r="B2085" s="111"/>
    </row>
    <row r="2086" spans="1:2" s="88" customFormat="1">
      <c r="A2086" s="92"/>
      <c r="B2086" s="111"/>
    </row>
    <row r="2087" spans="1:2" s="88" customFormat="1">
      <c r="A2087" s="92"/>
      <c r="B2087" s="111"/>
    </row>
    <row r="2088" spans="1:2" s="88" customFormat="1">
      <c r="A2088" s="92"/>
      <c r="B2088" s="111"/>
    </row>
    <row r="2089" spans="1:2" s="88" customFormat="1">
      <c r="A2089" s="92"/>
      <c r="B2089" s="111"/>
    </row>
    <row r="2090" spans="1:2" s="88" customFormat="1">
      <c r="A2090" s="92"/>
      <c r="B2090" s="111"/>
    </row>
    <row r="2091" spans="1:2" s="88" customFormat="1">
      <c r="A2091" s="92"/>
      <c r="B2091" s="111"/>
    </row>
    <row r="2092" spans="1:2" s="88" customFormat="1">
      <c r="A2092" s="92"/>
      <c r="B2092" s="111"/>
    </row>
    <row r="2093" spans="1:2" s="88" customFormat="1">
      <c r="A2093" s="92"/>
      <c r="B2093" s="111"/>
    </row>
    <row r="2094" spans="1:2" s="88" customFormat="1">
      <c r="A2094" s="92"/>
      <c r="B2094" s="111"/>
    </row>
    <row r="2095" spans="1:2" s="88" customFormat="1">
      <c r="A2095" s="92"/>
      <c r="B2095" s="111"/>
    </row>
    <row r="2096" spans="1:2" s="88" customFormat="1">
      <c r="A2096" s="92"/>
      <c r="B2096" s="111"/>
    </row>
    <row r="2097" spans="1:2" s="88" customFormat="1">
      <c r="A2097" s="92"/>
      <c r="B2097" s="111"/>
    </row>
    <row r="2098" spans="1:2" s="88" customFormat="1">
      <c r="A2098" s="92"/>
      <c r="B2098" s="111"/>
    </row>
    <row r="2099" spans="1:2" s="88" customFormat="1">
      <c r="A2099" s="92"/>
      <c r="B2099" s="111"/>
    </row>
    <row r="2100" spans="1:2" s="88" customFormat="1">
      <c r="A2100" s="92"/>
      <c r="B2100" s="111"/>
    </row>
    <row r="2101" spans="1:2" s="88" customFormat="1">
      <c r="A2101" s="92"/>
      <c r="B2101" s="111"/>
    </row>
    <row r="2102" spans="1:2" s="88" customFormat="1">
      <c r="A2102" s="92"/>
      <c r="B2102" s="111"/>
    </row>
    <row r="2103" spans="1:2" s="88" customFormat="1">
      <c r="A2103" s="92"/>
      <c r="B2103" s="111"/>
    </row>
    <row r="2104" spans="1:2" s="88" customFormat="1">
      <c r="A2104" s="92"/>
      <c r="B2104" s="111"/>
    </row>
    <row r="2105" spans="1:2" s="88" customFormat="1">
      <c r="A2105" s="92"/>
      <c r="B2105" s="111"/>
    </row>
    <row r="2106" spans="1:2" s="88" customFormat="1">
      <c r="A2106" s="92"/>
      <c r="B2106" s="111"/>
    </row>
    <row r="2107" spans="1:2" s="88" customFormat="1">
      <c r="A2107" s="92"/>
      <c r="B2107" s="111"/>
    </row>
    <row r="2108" spans="1:2" s="88" customFormat="1">
      <c r="A2108" s="92"/>
      <c r="B2108" s="111"/>
    </row>
    <row r="2109" spans="1:2" s="88" customFormat="1">
      <c r="A2109" s="92"/>
      <c r="B2109" s="111"/>
    </row>
    <row r="2110" spans="1:2" s="88" customFormat="1">
      <c r="A2110" s="92"/>
      <c r="B2110" s="111"/>
    </row>
    <row r="2111" spans="1:2" s="88" customFormat="1">
      <c r="A2111" s="92"/>
      <c r="B2111" s="111"/>
    </row>
    <row r="2112" spans="1:2" s="88" customFormat="1">
      <c r="A2112" s="92"/>
      <c r="B2112" s="111"/>
    </row>
    <row r="2113" spans="1:2" s="88" customFormat="1">
      <c r="A2113" s="92"/>
      <c r="B2113" s="111"/>
    </row>
    <row r="2114" spans="1:2" s="88" customFormat="1">
      <c r="A2114" s="92"/>
      <c r="B2114" s="111"/>
    </row>
    <row r="2115" spans="1:2" s="88" customFormat="1">
      <c r="A2115" s="92"/>
      <c r="B2115" s="111"/>
    </row>
    <row r="2116" spans="1:2" s="88" customFormat="1">
      <c r="A2116" s="92"/>
      <c r="B2116" s="111"/>
    </row>
    <row r="2117" spans="1:2" s="88" customFormat="1">
      <c r="A2117" s="92"/>
      <c r="B2117" s="111"/>
    </row>
    <row r="2118" spans="1:2" s="88" customFormat="1">
      <c r="A2118" s="92"/>
      <c r="B2118" s="111"/>
    </row>
    <row r="2119" spans="1:2" s="88" customFormat="1">
      <c r="A2119" s="92"/>
      <c r="B2119" s="111"/>
    </row>
    <row r="2120" spans="1:2" s="88" customFormat="1">
      <c r="A2120" s="92"/>
      <c r="B2120" s="111"/>
    </row>
    <row r="2121" spans="1:2" s="88" customFormat="1">
      <c r="A2121" s="92"/>
      <c r="B2121" s="111"/>
    </row>
    <row r="2122" spans="1:2" s="88" customFormat="1">
      <c r="A2122" s="92"/>
      <c r="B2122" s="111"/>
    </row>
    <row r="2123" spans="1:2" s="88" customFormat="1">
      <c r="A2123" s="92"/>
      <c r="B2123" s="111"/>
    </row>
    <row r="2124" spans="1:2" s="88" customFormat="1">
      <c r="A2124" s="92"/>
      <c r="B2124" s="111"/>
    </row>
    <row r="2125" spans="1:2" s="88" customFormat="1">
      <c r="A2125" s="92"/>
      <c r="B2125" s="111"/>
    </row>
    <row r="2126" spans="1:2" s="88" customFormat="1">
      <c r="A2126" s="92"/>
      <c r="B2126" s="111"/>
    </row>
    <row r="2127" spans="1:2" s="88" customFormat="1">
      <c r="A2127" s="92"/>
      <c r="B2127" s="111"/>
    </row>
    <row r="2128" spans="1:2" s="88" customFormat="1">
      <c r="A2128" s="92"/>
      <c r="B2128" s="111"/>
    </row>
    <row r="2129" spans="1:2" s="88" customFormat="1">
      <c r="A2129" s="92"/>
      <c r="B2129" s="111"/>
    </row>
    <row r="2130" spans="1:2" s="88" customFormat="1">
      <c r="A2130" s="92"/>
      <c r="B2130" s="111"/>
    </row>
    <row r="2131" spans="1:2" s="88" customFormat="1">
      <c r="A2131" s="92"/>
      <c r="B2131" s="111"/>
    </row>
    <row r="2132" spans="1:2" s="88" customFormat="1">
      <c r="A2132" s="92"/>
      <c r="B2132" s="111"/>
    </row>
    <row r="2133" spans="1:2" s="88" customFormat="1">
      <c r="A2133" s="92"/>
      <c r="B2133" s="111"/>
    </row>
    <row r="2134" spans="1:2" s="88" customFormat="1">
      <c r="A2134" s="92"/>
      <c r="B2134" s="111"/>
    </row>
    <row r="2135" spans="1:2" s="88" customFormat="1">
      <c r="A2135" s="92"/>
      <c r="B2135" s="111"/>
    </row>
    <row r="2136" spans="1:2" s="88" customFormat="1">
      <c r="A2136" s="92"/>
      <c r="B2136" s="111"/>
    </row>
    <row r="2137" spans="1:2" s="88" customFormat="1">
      <c r="A2137" s="92"/>
      <c r="B2137" s="111"/>
    </row>
    <row r="2138" spans="1:2" s="88" customFormat="1">
      <c r="A2138" s="92"/>
      <c r="B2138" s="111"/>
    </row>
    <row r="2139" spans="1:2" s="88" customFormat="1">
      <c r="A2139" s="92"/>
      <c r="B2139" s="111"/>
    </row>
    <row r="2140" spans="1:2" s="88" customFormat="1">
      <c r="A2140" s="92"/>
      <c r="B2140" s="111"/>
    </row>
    <row r="2141" spans="1:2" s="88" customFormat="1">
      <c r="A2141" s="92"/>
      <c r="B2141" s="111"/>
    </row>
    <row r="2142" spans="1:2" s="88" customFormat="1">
      <c r="A2142" s="92"/>
      <c r="B2142" s="111"/>
    </row>
    <row r="2143" spans="1:2" s="88" customFormat="1">
      <c r="A2143" s="92"/>
      <c r="B2143" s="111"/>
    </row>
    <row r="2144" spans="1:2" s="88" customFormat="1">
      <c r="A2144" s="92"/>
      <c r="B2144" s="111"/>
    </row>
    <row r="2145" spans="1:2" s="88" customFormat="1">
      <c r="A2145" s="92"/>
      <c r="B2145" s="111"/>
    </row>
    <row r="2146" spans="1:2" s="88" customFormat="1">
      <c r="A2146" s="92"/>
      <c r="B2146" s="111"/>
    </row>
    <row r="2147" spans="1:2" s="88" customFormat="1">
      <c r="A2147" s="92"/>
      <c r="B2147" s="111"/>
    </row>
    <row r="2148" spans="1:2" s="88" customFormat="1">
      <c r="A2148" s="92"/>
      <c r="B2148" s="111"/>
    </row>
    <row r="2149" spans="1:2" s="88" customFormat="1">
      <c r="A2149" s="92"/>
      <c r="B2149" s="111"/>
    </row>
    <row r="2150" spans="1:2" s="88" customFormat="1">
      <c r="A2150" s="92"/>
      <c r="B2150" s="111"/>
    </row>
    <row r="2151" spans="1:2" s="88" customFormat="1">
      <c r="A2151" s="92"/>
      <c r="B2151" s="111"/>
    </row>
    <row r="2152" spans="1:2" s="88" customFormat="1">
      <c r="A2152" s="92"/>
      <c r="B2152" s="111"/>
    </row>
    <row r="2153" spans="1:2" s="88" customFormat="1">
      <c r="A2153" s="92"/>
      <c r="B2153" s="111"/>
    </row>
    <row r="2154" spans="1:2" s="88" customFormat="1">
      <c r="A2154" s="92"/>
      <c r="B2154" s="111"/>
    </row>
    <row r="2155" spans="1:2" s="88" customFormat="1">
      <c r="A2155" s="92"/>
      <c r="B2155" s="111"/>
    </row>
    <row r="2156" spans="1:2" s="88" customFormat="1">
      <c r="A2156" s="92"/>
      <c r="B2156" s="111"/>
    </row>
    <row r="2157" spans="1:2" s="88" customFormat="1">
      <c r="A2157" s="92"/>
      <c r="B2157" s="111"/>
    </row>
    <row r="2158" spans="1:2" s="88" customFormat="1">
      <c r="A2158" s="92"/>
      <c r="B2158" s="111"/>
    </row>
    <row r="2159" spans="1:2" s="88" customFormat="1">
      <c r="A2159" s="92"/>
      <c r="B2159" s="111"/>
    </row>
    <row r="2160" spans="1:2" s="88" customFormat="1">
      <c r="A2160" s="92"/>
      <c r="B2160" s="111"/>
    </row>
    <row r="2161" spans="1:2" s="88" customFormat="1">
      <c r="A2161" s="92"/>
      <c r="B2161" s="111"/>
    </row>
    <row r="2162" spans="1:2" s="88" customFormat="1">
      <c r="A2162" s="92"/>
      <c r="B2162" s="111"/>
    </row>
    <row r="2163" spans="1:2" s="88" customFormat="1">
      <c r="A2163" s="92"/>
      <c r="B2163" s="111"/>
    </row>
    <row r="2164" spans="1:2" s="88" customFormat="1">
      <c r="A2164" s="92"/>
      <c r="B2164" s="111"/>
    </row>
    <row r="2165" spans="1:2" s="88" customFormat="1">
      <c r="A2165" s="92"/>
      <c r="B2165" s="111"/>
    </row>
    <row r="2166" spans="1:2" s="88" customFormat="1">
      <c r="A2166" s="92"/>
      <c r="B2166" s="111"/>
    </row>
    <row r="2167" spans="1:2" s="88" customFormat="1">
      <c r="A2167" s="92"/>
      <c r="B2167" s="111"/>
    </row>
    <row r="2168" spans="1:2" s="88" customFormat="1">
      <c r="A2168" s="92"/>
      <c r="B2168" s="111"/>
    </row>
    <row r="2169" spans="1:2" s="88" customFormat="1">
      <c r="A2169" s="92"/>
      <c r="B2169" s="111"/>
    </row>
    <row r="2170" spans="1:2" s="88" customFormat="1">
      <c r="A2170" s="92"/>
      <c r="B2170" s="111"/>
    </row>
    <row r="2171" spans="1:2" s="88" customFormat="1">
      <c r="A2171" s="92"/>
      <c r="B2171" s="111"/>
    </row>
    <row r="2172" spans="1:2" s="88" customFormat="1">
      <c r="A2172" s="92"/>
      <c r="B2172" s="111"/>
    </row>
    <row r="2173" spans="1:2" s="88" customFormat="1">
      <c r="A2173" s="92"/>
      <c r="B2173" s="111"/>
    </row>
    <row r="2174" spans="1:2" s="88" customFormat="1">
      <c r="A2174" s="92"/>
      <c r="B2174" s="111"/>
    </row>
    <row r="2175" spans="1:2" s="88" customFormat="1">
      <c r="A2175" s="92"/>
      <c r="B2175" s="111"/>
    </row>
    <row r="2176" spans="1:2" s="88" customFormat="1">
      <c r="A2176" s="92"/>
      <c r="B2176" s="111"/>
    </row>
    <row r="2177" spans="1:2" s="88" customFormat="1">
      <c r="A2177" s="92"/>
      <c r="B2177" s="111"/>
    </row>
    <row r="2178" spans="1:2" s="88" customFormat="1">
      <c r="A2178" s="92"/>
      <c r="B2178" s="111"/>
    </row>
    <row r="2179" spans="1:2" s="88" customFormat="1">
      <c r="A2179" s="92"/>
      <c r="B2179" s="111"/>
    </row>
    <row r="2180" spans="1:2" s="88" customFormat="1">
      <c r="A2180" s="92"/>
      <c r="B2180" s="111"/>
    </row>
    <row r="2181" spans="1:2" s="88" customFormat="1">
      <c r="A2181" s="92"/>
      <c r="B2181" s="111"/>
    </row>
    <row r="2182" spans="1:2" s="88" customFormat="1">
      <c r="A2182" s="92"/>
      <c r="B2182" s="111"/>
    </row>
    <row r="2183" spans="1:2" s="88" customFormat="1">
      <c r="A2183" s="92"/>
      <c r="B2183" s="111"/>
    </row>
    <row r="2184" spans="1:2" s="88" customFormat="1">
      <c r="A2184" s="92"/>
      <c r="B2184" s="111"/>
    </row>
    <row r="2185" spans="1:2" s="88" customFormat="1">
      <c r="A2185" s="92"/>
      <c r="B2185" s="111"/>
    </row>
    <row r="2186" spans="1:2" s="88" customFormat="1">
      <c r="A2186" s="92"/>
      <c r="B2186" s="111"/>
    </row>
    <row r="2187" spans="1:2" s="88" customFormat="1">
      <c r="A2187" s="92"/>
      <c r="B2187" s="111"/>
    </row>
    <row r="2188" spans="1:2" s="88" customFormat="1">
      <c r="A2188" s="92"/>
      <c r="B2188" s="111"/>
    </row>
    <row r="2189" spans="1:2" s="88" customFormat="1">
      <c r="A2189" s="92"/>
      <c r="B2189" s="111"/>
    </row>
    <row r="2190" spans="1:2" s="88" customFormat="1">
      <c r="A2190" s="92"/>
      <c r="B2190" s="111"/>
    </row>
    <row r="2191" spans="1:2" s="88" customFormat="1">
      <c r="A2191" s="92"/>
      <c r="B2191" s="111"/>
    </row>
    <row r="2192" spans="1:2" s="88" customFormat="1">
      <c r="A2192" s="92"/>
      <c r="B2192" s="111"/>
    </row>
    <row r="2193" spans="1:2" s="88" customFormat="1">
      <c r="A2193" s="92"/>
      <c r="B2193" s="111"/>
    </row>
    <row r="2194" spans="1:2" s="88" customFormat="1">
      <c r="A2194" s="92"/>
      <c r="B2194" s="111"/>
    </row>
    <row r="2195" spans="1:2" s="88" customFormat="1">
      <c r="A2195" s="92"/>
      <c r="B2195" s="111"/>
    </row>
    <row r="2196" spans="1:2" s="88" customFormat="1">
      <c r="A2196" s="92"/>
      <c r="B2196" s="111"/>
    </row>
    <row r="2197" spans="1:2" s="88" customFormat="1">
      <c r="A2197" s="92"/>
      <c r="B2197" s="111"/>
    </row>
    <row r="2198" spans="1:2" s="88" customFormat="1">
      <c r="A2198" s="92"/>
      <c r="B2198" s="111"/>
    </row>
    <row r="2199" spans="1:2" s="88" customFormat="1">
      <c r="A2199" s="92"/>
      <c r="B2199" s="111"/>
    </row>
    <row r="2200" spans="1:2" s="88" customFormat="1">
      <c r="A2200" s="92"/>
      <c r="B2200" s="111"/>
    </row>
    <row r="2201" spans="1:2" s="88" customFormat="1">
      <c r="A2201" s="92"/>
      <c r="B2201" s="111"/>
    </row>
    <row r="2202" spans="1:2" s="88" customFormat="1">
      <c r="A2202" s="92"/>
      <c r="B2202" s="111"/>
    </row>
    <row r="2203" spans="1:2" s="88" customFormat="1">
      <c r="A2203" s="92"/>
      <c r="B2203" s="111"/>
    </row>
    <row r="2204" spans="1:2" s="88" customFormat="1">
      <c r="A2204" s="92"/>
      <c r="B2204" s="111"/>
    </row>
    <row r="2205" spans="1:2" s="88" customFormat="1">
      <c r="A2205" s="92"/>
      <c r="B2205" s="111"/>
    </row>
    <row r="2206" spans="1:2" s="88" customFormat="1">
      <c r="A2206" s="92"/>
      <c r="B2206" s="111"/>
    </row>
    <row r="2207" spans="1:2" s="88" customFormat="1">
      <c r="A2207" s="92"/>
      <c r="B2207" s="111"/>
    </row>
    <row r="2208" spans="1:2" s="88" customFormat="1">
      <c r="A2208" s="92"/>
      <c r="B2208" s="111"/>
    </row>
    <row r="2209" spans="1:2" s="88" customFormat="1">
      <c r="A2209" s="92"/>
      <c r="B2209" s="111"/>
    </row>
    <row r="2210" spans="1:2" s="88" customFormat="1">
      <c r="A2210" s="92"/>
      <c r="B2210" s="111"/>
    </row>
    <row r="2211" spans="1:2" s="88" customFormat="1">
      <c r="A2211" s="92"/>
      <c r="B2211" s="111"/>
    </row>
    <row r="2212" spans="1:2" s="88" customFormat="1">
      <c r="A2212" s="92"/>
      <c r="B2212" s="111"/>
    </row>
    <row r="2213" spans="1:2" s="88" customFormat="1">
      <c r="A2213" s="92"/>
      <c r="B2213" s="111"/>
    </row>
    <row r="2214" spans="1:2" s="88" customFormat="1">
      <c r="A2214" s="92"/>
      <c r="B2214" s="111"/>
    </row>
    <row r="2215" spans="1:2" s="88" customFormat="1">
      <c r="A2215" s="92"/>
      <c r="B2215" s="111"/>
    </row>
    <row r="2216" spans="1:2" s="88" customFormat="1">
      <c r="A2216" s="92"/>
      <c r="B2216" s="111"/>
    </row>
    <row r="2217" spans="1:2" s="88" customFormat="1">
      <c r="A2217" s="92"/>
      <c r="B2217" s="111"/>
    </row>
    <row r="2218" spans="1:2" s="88" customFormat="1">
      <c r="A2218" s="92"/>
      <c r="B2218" s="111"/>
    </row>
    <row r="2219" spans="1:2" s="88" customFormat="1">
      <c r="A2219" s="92"/>
      <c r="B2219" s="111"/>
    </row>
    <row r="2220" spans="1:2" s="88" customFormat="1">
      <c r="A2220" s="92"/>
      <c r="B2220" s="111"/>
    </row>
    <row r="2221" spans="1:2" s="88" customFormat="1">
      <c r="A2221" s="92"/>
      <c r="B2221" s="111"/>
    </row>
    <row r="2222" spans="1:2" s="88" customFormat="1">
      <c r="A2222" s="92"/>
      <c r="B2222" s="111"/>
    </row>
    <row r="2223" spans="1:2" s="88" customFormat="1">
      <c r="A2223" s="92"/>
      <c r="B2223" s="111"/>
    </row>
    <row r="2224" spans="1:2" s="88" customFormat="1">
      <c r="A2224" s="92"/>
      <c r="B2224" s="111"/>
    </row>
    <row r="2225" spans="1:2" s="88" customFormat="1">
      <c r="A2225" s="92"/>
      <c r="B2225" s="111"/>
    </row>
    <row r="2226" spans="1:2" s="88" customFormat="1">
      <c r="A2226" s="92"/>
      <c r="B2226" s="111"/>
    </row>
    <row r="2227" spans="1:2" s="88" customFormat="1">
      <c r="A2227" s="92"/>
      <c r="B2227" s="111"/>
    </row>
    <row r="2228" spans="1:2" s="88" customFormat="1">
      <c r="A2228" s="92"/>
      <c r="B2228" s="111"/>
    </row>
    <row r="2229" spans="1:2" s="88" customFormat="1">
      <c r="A2229" s="92"/>
      <c r="B2229" s="111"/>
    </row>
    <row r="2230" spans="1:2" s="88" customFormat="1">
      <c r="A2230" s="92"/>
      <c r="B2230" s="111"/>
    </row>
    <row r="2231" spans="1:2" s="88" customFormat="1">
      <c r="A2231" s="92"/>
      <c r="B2231" s="111"/>
    </row>
    <row r="2232" spans="1:2" s="88" customFormat="1">
      <c r="A2232" s="92"/>
      <c r="B2232" s="111"/>
    </row>
    <row r="2233" spans="1:2" s="88" customFormat="1">
      <c r="A2233" s="92"/>
      <c r="B2233" s="111"/>
    </row>
    <row r="2234" spans="1:2" s="88" customFormat="1">
      <c r="A2234" s="92"/>
      <c r="B2234" s="111"/>
    </row>
    <row r="2235" spans="1:2" s="88" customFormat="1">
      <c r="A2235" s="92"/>
      <c r="B2235" s="111"/>
    </row>
    <row r="2236" spans="1:2" s="88" customFormat="1">
      <c r="A2236" s="92"/>
      <c r="B2236" s="111"/>
    </row>
    <row r="2237" spans="1:2" s="88" customFormat="1">
      <c r="A2237" s="92"/>
      <c r="B2237" s="111"/>
    </row>
    <row r="2238" spans="1:2" s="88" customFormat="1">
      <c r="A2238" s="92"/>
      <c r="B2238" s="111"/>
    </row>
    <row r="2239" spans="1:2" s="88" customFormat="1">
      <c r="A2239" s="92"/>
      <c r="B2239" s="111"/>
    </row>
    <row r="2240" spans="1:2" s="88" customFormat="1">
      <c r="A2240" s="92"/>
      <c r="B2240" s="111"/>
    </row>
    <row r="2241" spans="1:2" s="88" customFormat="1">
      <c r="A2241" s="92"/>
      <c r="B2241" s="111"/>
    </row>
    <row r="2242" spans="1:2" s="88" customFormat="1">
      <c r="A2242" s="92"/>
      <c r="B2242" s="111"/>
    </row>
    <row r="2243" spans="1:2" s="88" customFormat="1">
      <c r="A2243" s="92"/>
      <c r="B2243" s="111"/>
    </row>
    <row r="2244" spans="1:2" s="88" customFormat="1">
      <c r="A2244" s="92"/>
      <c r="B2244" s="111"/>
    </row>
    <row r="2245" spans="1:2" s="88" customFormat="1">
      <c r="A2245" s="92"/>
      <c r="B2245" s="111"/>
    </row>
    <row r="2246" spans="1:2" s="88" customFormat="1">
      <c r="A2246" s="92"/>
      <c r="B2246" s="111"/>
    </row>
    <row r="2247" spans="1:2" s="88" customFormat="1">
      <c r="A2247" s="92"/>
      <c r="B2247" s="111"/>
    </row>
    <row r="2248" spans="1:2" s="88" customFormat="1">
      <c r="A2248" s="92"/>
      <c r="B2248" s="111"/>
    </row>
    <row r="2249" spans="1:2" s="88" customFormat="1">
      <c r="A2249" s="92"/>
      <c r="B2249" s="111"/>
    </row>
    <row r="2250" spans="1:2" s="88" customFormat="1">
      <c r="A2250" s="92"/>
      <c r="B2250" s="111"/>
    </row>
    <row r="2251" spans="1:2" s="88" customFormat="1">
      <c r="A2251" s="92"/>
      <c r="B2251" s="111"/>
    </row>
    <row r="2252" spans="1:2" s="88" customFormat="1">
      <c r="A2252" s="92"/>
      <c r="B2252" s="111"/>
    </row>
    <row r="2253" spans="1:2" s="88" customFormat="1">
      <c r="A2253" s="92"/>
      <c r="B2253" s="111"/>
    </row>
    <row r="2254" spans="1:2" s="88" customFormat="1">
      <c r="A2254" s="92"/>
      <c r="B2254" s="111"/>
    </row>
    <row r="2255" spans="1:2" s="88" customFormat="1">
      <c r="A2255" s="92"/>
      <c r="B2255" s="111"/>
    </row>
    <row r="2256" spans="1:2" s="88" customFormat="1">
      <c r="A2256" s="92"/>
      <c r="B2256" s="111"/>
    </row>
    <row r="2257" spans="1:2" s="88" customFormat="1">
      <c r="A2257" s="92"/>
      <c r="B2257" s="111"/>
    </row>
    <row r="2258" spans="1:2" s="88" customFormat="1">
      <c r="A2258" s="92"/>
      <c r="B2258" s="111"/>
    </row>
    <row r="2259" spans="1:2" s="88" customFormat="1">
      <c r="A2259" s="92"/>
      <c r="B2259" s="111"/>
    </row>
    <row r="2260" spans="1:2" s="88" customFormat="1">
      <c r="A2260" s="92"/>
      <c r="B2260" s="111"/>
    </row>
    <row r="2261" spans="1:2" s="88" customFormat="1">
      <c r="A2261" s="92"/>
      <c r="B2261" s="111"/>
    </row>
    <row r="2262" spans="1:2" s="88" customFormat="1">
      <c r="A2262" s="92"/>
      <c r="B2262" s="111"/>
    </row>
    <row r="2263" spans="1:2" s="88" customFormat="1">
      <c r="A2263" s="92"/>
      <c r="B2263" s="111"/>
    </row>
    <row r="2264" spans="1:2" s="88" customFormat="1">
      <c r="A2264" s="92"/>
      <c r="B2264" s="111"/>
    </row>
    <row r="2265" spans="1:2" s="88" customFormat="1">
      <c r="A2265" s="92"/>
      <c r="B2265" s="111"/>
    </row>
    <row r="2266" spans="1:2" s="88" customFormat="1">
      <c r="A2266" s="92"/>
      <c r="B2266" s="111"/>
    </row>
    <row r="2267" spans="1:2" s="88" customFormat="1">
      <c r="A2267" s="92"/>
      <c r="B2267" s="111"/>
    </row>
    <row r="2268" spans="1:2" s="88" customFormat="1">
      <c r="A2268" s="92"/>
      <c r="B2268" s="111"/>
    </row>
    <row r="2269" spans="1:2" s="88" customFormat="1">
      <c r="A2269" s="92"/>
      <c r="B2269" s="111"/>
    </row>
    <row r="2270" spans="1:2" s="88" customFormat="1">
      <c r="A2270" s="92"/>
      <c r="B2270" s="111"/>
    </row>
    <row r="2271" spans="1:2" s="88" customFormat="1">
      <c r="A2271" s="92"/>
      <c r="B2271" s="111"/>
    </row>
    <row r="2272" spans="1:2" s="88" customFormat="1">
      <c r="A2272" s="92"/>
      <c r="B2272" s="111"/>
    </row>
    <row r="2273" spans="1:2" s="88" customFormat="1">
      <c r="A2273" s="92"/>
      <c r="B2273" s="111"/>
    </row>
    <row r="2274" spans="1:2" s="88" customFormat="1">
      <c r="A2274" s="92"/>
      <c r="B2274" s="111"/>
    </row>
    <row r="2275" spans="1:2" s="88" customFormat="1">
      <c r="A2275" s="92"/>
      <c r="B2275" s="111"/>
    </row>
    <row r="2276" spans="1:2" s="88" customFormat="1">
      <c r="A2276" s="92"/>
      <c r="B2276" s="111"/>
    </row>
    <row r="2277" spans="1:2" s="88" customFormat="1">
      <c r="A2277" s="92"/>
      <c r="B2277" s="111"/>
    </row>
    <row r="2278" spans="1:2" s="88" customFormat="1">
      <c r="A2278" s="92"/>
      <c r="B2278" s="111"/>
    </row>
    <row r="2279" spans="1:2" s="88" customFormat="1">
      <c r="A2279" s="92"/>
      <c r="B2279" s="111"/>
    </row>
    <row r="2280" spans="1:2" s="88" customFormat="1">
      <c r="A2280" s="92"/>
      <c r="B2280" s="111"/>
    </row>
    <row r="2281" spans="1:2" s="88" customFormat="1">
      <c r="A2281" s="92"/>
      <c r="B2281" s="111"/>
    </row>
    <row r="2282" spans="1:2" s="88" customFormat="1">
      <c r="A2282" s="92"/>
      <c r="B2282" s="111"/>
    </row>
    <row r="2283" spans="1:2" s="88" customFormat="1">
      <c r="A2283" s="92"/>
      <c r="B2283" s="111"/>
    </row>
    <row r="2284" spans="1:2" s="88" customFormat="1">
      <c r="A2284" s="92"/>
      <c r="B2284" s="111"/>
    </row>
    <row r="2285" spans="1:2" s="88" customFormat="1">
      <c r="A2285" s="92"/>
      <c r="B2285" s="111"/>
    </row>
    <row r="2286" spans="1:2" s="88" customFormat="1">
      <c r="A2286" s="92"/>
      <c r="B2286" s="111"/>
    </row>
    <row r="2287" spans="1:2" s="88" customFormat="1">
      <c r="A2287" s="92"/>
      <c r="B2287" s="111"/>
    </row>
    <row r="2288" spans="1:2" s="88" customFormat="1">
      <c r="A2288" s="92"/>
      <c r="B2288" s="111"/>
    </row>
    <row r="2289" spans="1:2" s="88" customFormat="1">
      <c r="A2289" s="92"/>
      <c r="B2289" s="111"/>
    </row>
    <row r="2290" spans="1:2" s="88" customFormat="1">
      <c r="A2290" s="92"/>
      <c r="B2290" s="111"/>
    </row>
    <row r="2291" spans="1:2" s="88" customFormat="1">
      <c r="A2291" s="92"/>
      <c r="B2291" s="111"/>
    </row>
    <row r="2292" spans="1:2" s="88" customFormat="1">
      <c r="A2292" s="92"/>
      <c r="B2292" s="111"/>
    </row>
    <row r="2293" spans="1:2" s="88" customFormat="1">
      <c r="A2293" s="92"/>
      <c r="B2293" s="111"/>
    </row>
    <row r="2294" spans="1:2" s="88" customFormat="1">
      <c r="A2294" s="92"/>
      <c r="B2294" s="111"/>
    </row>
    <row r="2295" spans="1:2" s="88" customFormat="1">
      <c r="A2295" s="92"/>
      <c r="B2295" s="111"/>
    </row>
    <row r="2296" spans="1:2" s="88" customFormat="1">
      <c r="A2296" s="92"/>
      <c r="B2296" s="111"/>
    </row>
    <row r="2297" spans="1:2" s="88" customFormat="1">
      <c r="A2297" s="92"/>
      <c r="B2297" s="111"/>
    </row>
    <row r="2298" spans="1:2" s="88" customFormat="1">
      <c r="A2298" s="92"/>
      <c r="B2298" s="111"/>
    </row>
    <row r="2299" spans="1:2" s="88" customFormat="1">
      <c r="A2299" s="92"/>
      <c r="B2299" s="111"/>
    </row>
    <row r="2300" spans="1:2" s="88" customFormat="1">
      <c r="A2300" s="92"/>
      <c r="B2300" s="111"/>
    </row>
    <row r="2301" spans="1:2" s="88" customFormat="1">
      <c r="A2301" s="92"/>
      <c r="B2301" s="111"/>
    </row>
    <row r="2302" spans="1:2" s="88" customFormat="1">
      <c r="A2302" s="92"/>
      <c r="B2302" s="111"/>
    </row>
    <row r="2303" spans="1:2" s="88" customFormat="1">
      <c r="A2303" s="92"/>
      <c r="B2303" s="111"/>
    </row>
    <row r="2304" spans="1:2" s="88" customFormat="1">
      <c r="A2304" s="92"/>
      <c r="B2304" s="111"/>
    </row>
    <row r="2305" spans="1:2" s="88" customFormat="1">
      <c r="A2305" s="92"/>
      <c r="B2305" s="111"/>
    </row>
    <row r="2306" spans="1:2" s="88" customFormat="1">
      <c r="A2306" s="92"/>
      <c r="B2306" s="111"/>
    </row>
    <row r="2307" spans="1:2" s="88" customFormat="1">
      <c r="A2307" s="92"/>
      <c r="B2307" s="111"/>
    </row>
    <row r="2308" spans="1:2" s="88" customFormat="1">
      <c r="A2308" s="92"/>
      <c r="B2308" s="111"/>
    </row>
    <row r="2309" spans="1:2" s="88" customFormat="1">
      <c r="A2309" s="92"/>
      <c r="B2309" s="111"/>
    </row>
    <row r="2310" spans="1:2" s="88" customFormat="1">
      <c r="A2310" s="92"/>
      <c r="B2310" s="111"/>
    </row>
    <row r="2311" spans="1:2" s="88" customFormat="1">
      <c r="A2311" s="92"/>
      <c r="B2311" s="111"/>
    </row>
    <row r="2312" spans="1:2" s="88" customFormat="1">
      <c r="A2312" s="92"/>
      <c r="B2312" s="111"/>
    </row>
    <row r="2313" spans="1:2" s="88" customFormat="1">
      <c r="A2313" s="92"/>
      <c r="B2313" s="111"/>
    </row>
    <row r="2314" spans="1:2" s="88" customFormat="1">
      <c r="A2314" s="92"/>
      <c r="B2314" s="111"/>
    </row>
    <row r="2315" spans="1:2" s="88" customFormat="1">
      <c r="A2315" s="92"/>
      <c r="B2315" s="111"/>
    </row>
    <row r="2316" spans="1:2" s="88" customFormat="1">
      <c r="A2316" s="92"/>
      <c r="B2316" s="111"/>
    </row>
    <row r="2317" spans="1:2" s="88" customFormat="1">
      <c r="A2317" s="92"/>
      <c r="B2317" s="111"/>
    </row>
    <row r="2318" spans="1:2" s="88" customFormat="1">
      <c r="A2318" s="92"/>
      <c r="B2318" s="111"/>
    </row>
    <row r="2319" spans="1:2" s="88" customFormat="1">
      <c r="A2319" s="92"/>
      <c r="B2319" s="111"/>
    </row>
    <row r="2320" spans="1:2" s="88" customFormat="1">
      <c r="A2320" s="92"/>
      <c r="B2320" s="111"/>
    </row>
    <row r="2321" spans="1:2" s="88" customFormat="1">
      <c r="A2321" s="92"/>
      <c r="B2321" s="111"/>
    </row>
    <row r="2322" spans="1:2" s="88" customFormat="1">
      <c r="A2322" s="92"/>
      <c r="B2322" s="111"/>
    </row>
    <row r="2323" spans="1:2" s="88" customFormat="1">
      <c r="A2323" s="92"/>
      <c r="B2323" s="111"/>
    </row>
    <row r="2324" spans="1:2" s="88" customFormat="1">
      <c r="A2324" s="92"/>
      <c r="B2324" s="111"/>
    </row>
    <row r="2325" spans="1:2" s="88" customFormat="1">
      <c r="A2325" s="92"/>
      <c r="B2325" s="111"/>
    </row>
    <row r="2326" spans="1:2" s="88" customFormat="1">
      <c r="A2326" s="92"/>
      <c r="B2326" s="111"/>
    </row>
    <row r="2327" spans="1:2" s="88" customFormat="1">
      <c r="A2327" s="92"/>
      <c r="B2327" s="111"/>
    </row>
    <row r="2328" spans="1:2" s="88" customFormat="1">
      <c r="A2328" s="92"/>
      <c r="B2328" s="111"/>
    </row>
    <row r="2329" spans="1:2" s="88" customFormat="1">
      <c r="A2329" s="92"/>
      <c r="B2329" s="111"/>
    </row>
    <row r="2330" spans="1:2" s="88" customFormat="1">
      <c r="A2330" s="92"/>
      <c r="B2330" s="111"/>
    </row>
    <row r="2331" spans="1:2" s="88" customFormat="1">
      <c r="A2331" s="92"/>
      <c r="B2331" s="111"/>
    </row>
    <row r="2332" spans="1:2" s="88" customFormat="1">
      <c r="A2332" s="92"/>
      <c r="B2332" s="111"/>
    </row>
    <row r="2333" spans="1:2" s="88" customFormat="1">
      <c r="A2333" s="92"/>
      <c r="B2333" s="111"/>
    </row>
    <row r="2334" spans="1:2" s="88" customFormat="1">
      <c r="A2334" s="92"/>
      <c r="B2334" s="111"/>
    </row>
    <row r="2335" spans="1:2" s="88" customFormat="1">
      <c r="A2335" s="92"/>
      <c r="B2335" s="111"/>
    </row>
    <row r="2336" spans="1:2" s="88" customFormat="1">
      <c r="A2336" s="92"/>
      <c r="B2336" s="111"/>
    </row>
    <row r="2337" spans="1:2" s="88" customFormat="1">
      <c r="A2337" s="92"/>
      <c r="B2337" s="111"/>
    </row>
    <row r="2338" spans="1:2" s="88" customFormat="1">
      <c r="A2338" s="92"/>
      <c r="B2338" s="111"/>
    </row>
    <row r="2339" spans="1:2" s="88" customFormat="1">
      <c r="A2339" s="92"/>
      <c r="B2339" s="111"/>
    </row>
    <row r="2340" spans="1:2" s="88" customFormat="1">
      <c r="A2340" s="92"/>
      <c r="B2340" s="111"/>
    </row>
    <row r="2341" spans="1:2" s="88" customFormat="1">
      <c r="A2341" s="92"/>
      <c r="B2341" s="111"/>
    </row>
    <row r="2342" spans="1:2" s="88" customFormat="1">
      <c r="A2342" s="92"/>
      <c r="B2342" s="111"/>
    </row>
    <row r="2343" spans="1:2" s="88" customFormat="1">
      <c r="A2343" s="92"/>
      <c r="B2343" s="111"/>
    </row>
    <row r="2344" spans="1:2" s="88" customFormat="1">
      <c r="A2344" s="92"/>
      <c r="B2344" s="111"/>
    </row>
    <row r="2345" spans="1:2" s="88" customFormat="1">
      <c r="A2345" s="92"/>
      <c r="B2345" s="111"/>
    </row>
    <row r="2346" spans="1:2" s="88" customFormat="1">
      <c r="A2346" s="92"/>
      <c r="B2346" s="111"/>
    </row>
    <row r="2347" spans="1:2" s="88" customFormat="1">
      <c r="A2347" s="92"/>
      <c r="B2347" s="111"/>
    </row>
    <row r="2348" spans="1:2" s="88" customFormat="1">
      <c r="A2348" s="92"/>
      <c r="B2348" s="111"/>
    </row>
    <row r="2349" spans="1:2" s="88" customFormat="1">
      <c r="A2349" s="92"/>
      <c r="B2349" s="111"/>
    </row>
    <row r="2350" spans="1:2" s="88" customFormat="1">
      <c r="A2350" s="92"/>
      <c r="B2350" s="111"/>
    </row>
    <row r="2351" spans="1:2" s="88" customFormat="1">
      <c r="A2351" s="92"/>
      <c r="B2351" s="111"/>
    </row>
    <row r="2352" spans="1:2" s="88" customFormat="1">
      <c r="A2352" s="92"/>
      <c r="B2352" s="111"/>
    </row>
    <row r="2353" spans="1:2" s="88" customFormat="1">
      <c r="A2353" s="92"/>
      <c r="B2353" s="111"/>
    </row>
    <row r="2354" spans="1:2" s="88" customFormat="1">
      <c r="A2354" s="92"/>
      <c r="B2354" s="111"/>
    </row>
    <row r="2355" spans="1:2" s="88" customFormat="1">
      <c r="A2355" s="92"/>
      <c r="B2355" s="111"/>
    </row>
    <row r="2356" spans="1:2" s="88" customFormat="1">
      <c r="A2356" s="92"/>
      <c r="B2356" s="111"/>
    </row>
    <row r="2357" spans="1:2" s="88" customFormat="1">
      <c r="A2357" s="92"/>
      <c r="B2357" s="111"/>
    </row>
    <row r="2358" spans="1:2" s="88" customFormat="1">
      <c r="A2358" s="92"/>
      <c r="B2358" s="111"/>
    </row>
    <row r="2359" spans="1:2" s="88" customFormat="1">
      <c r="A2359" s="92"/>
      <c r="B2359" s="111"/>
    </row>
    <row r="2360" spans="1:2" s="88" customFormat="1">
      <c r="A2360" s="92"/>
      <c r="B2360" s="111"/>
    </row>
    <row r="2361" spans="1:2" s="88" customFormat="1">
      <c r="A2361" s="92"/>
      <c r="B2361" s="111"/>
    </row>
    <row r="2362" spans="1:2" s="88" customFormat="1">
      <c r="A2362" s="92"/>
      <c r="B2362" s="111"/>
    </row>
    <row r="2363" spans="1:2" s="88" customFormat="1">
      <c r="A2363" s="92"/>
      <c r="B2363" s="111"/>
    </row>
    <row r="2364" spans="1:2" s="88" customFormat="1">
      <c r="A2364" s="92"/>
      <c r="B2364" s="111"/>
    </row>
    <row r="2365" spans="1:2" s="88" customFormat="1">
      <c r="A2365" s="92"/>
      <c r="B2365" s="111"/>
    </row>
    <row r="2366" spans="1:2" s="88" customFormat="1">
      <c r="A2366" s="92"/>
      <c r="B2366" s="111"/>
    </row>
    <row r="2367" spans="1:2" s="88" customFormat="1">
      <c r="A2367" s="92"/>
      <c r="B2367" s="111"/>
    </row>
    <row r="2368" spans="1:2" s="88" customFormat="1">
      <c r="A2368" s="92"/>
      <c r="B2368" s="111"/>
    </row>
    <row r="2369" spans="1:2" s="88" customFormat="1">
      <c r="A2369" s="92"/>
      <c r="B2369" s="111"/>
    </row>
    <row r="2370" spans="1:2" s="88" customFormat="1">
      <c r="A2370" s="92"/>
      <c r="B2370" s="111"/>
    </row>
    <row r="2371" spans="1:2" s="88" customFormat="1">
      <c r="A2371" s="92"/>
      <c r="B2371" s="111"/>
    </row>
    <row r="2372" spans="1:2" s="88" customFormat="1">
      <c r="A2372" s="92"/>
      <c r="B2372" s="111"/>
    </row>
    <row r="2373" spans="1:2" s="88" customFormat="1">
      <c r="A2373" s="92"/>
      <c r="B2373" s="111"/>
    </row>
    <row r="2374" spans="1:2" s="88" customFormat="1">
      <c r="A2374" s="92"/>
      <c r="B2374" s="111"/>
    </row>
    <row r="2375" spans="1:2" s="88" customFormat="1">
      <c r="A2375" s="92"/>
      <c r="B2375" s="111"/>
    </row>
    <row r="2376" spans="1:2" s="88" customFormat="1">
      <c r="A2376" s="92"/>
      <c r="B2376" s="111"/>
    </row>
    <row r="2377" spans="1:2" s="88" customFormat="1">
      <c r="A2377" s="92"/>
      <c r="B2377" s="111"/>
    </row>
    <row r="2378" spans="1:2" s="88" customFormat="1">
      <c r="A2378" s="92"/>
      <c r="B2378" s="111"/>
    </row>
    <row r="2379" spans="1:2" s="88" customFormat="1">
      <c r="A2379" s="92"/>
      <c r="B2379" s="111"/>
    </row>
    <row r="2380" spans="1:2" s="88" customFormat="1">
      <c r="A2380" s="92"/>
      <c r="B2380" s="111"/>
    </row>
    <row r="2381" spans="1:2" s="88" customFormat="1">
      <c r="A2381" s="92"/>
      <c r="B2381" s="111"/>
    </row>
    <row r="2382" spans="1:2" s="88" customFormat="1">
      <c r="A2382" s="92"/>
      <c r="B2382" s="111"/>
    </row>
    <row r="2383" spans="1:2" s="88" customFormat="1">
      <c r="A2383" s="92"/>
      <c r="B2383" s="111"/>
    </row>
    <row r="2384" spans="1:2" s="88" customFormat="1">
      <c r="A2384" s="92"/>
      <c r="B2384" s="111"/>
    </row>
    <row r="2385" spans="1:2" s="88" customFormat="1">
      <c r="A2385" s="92"/>
      <c r="B2385" s="111"/>
    </row>
    <row r="2386" spans="1:2" s="88" customFormat="1">
      <c r="A2386" s="92"/>
      <c r="B2386" s="111"/>
    </row>
    <row r="2387" spans="1:2" s="88" customFormat="1">
      <c r="A2387" s="92"/>
      <c r="B2387" s="111"/>
    </row>
    <row r="2388" spans="1:2" s="88" customFormat="1">
      <c r="A2388" s="92"/>
      <c r="B2388" s="111"/>
    </row>
    <row r="2389" spans="1:2" s="88" customFormat="1">
      <c r="A2389" s="92"/>
      <c r="B2389" s="111"/>
    </row>
    <row r="2390" spans="1:2" s="88" customFormat="1">
      <c r="A2390" s="92"/>
      <c r="B2390" s="111"/>
    </row>
    <row r="2391" spans="1:2" s="88" customFormat="1">
      <c r="A2391" s="92"/>
      <c r="B2391" s="111"/>
    </row>
    <row r="2392" spans="1:2" s="88" customFormat="1">
      <c r="A2392" s="92"/>
      <c r="B2392" s="111"/>
    </row>
    <row r="2393" spans="1:2" s="88" customFormat="1">
      <c r="A2393" s="92"/>
      <c r="B2393" s="111"/>
    </row>
    <row r="2394" spans="1:2" s="88" customFormat="1">
      <c r="A2394" s="92"/>
      <c r="B2394" s="111"/>
    </row>
    <row r="2395" spans="1:2" s="88" customFormat="1">
      <c r="A2395" s="92"/>
      <c r="B2395" s="111"/>
    </row>
    <row r="2396" spans="1:2" s="88" customFormat="1">
      <c r="A2396" s="92"/>
      <c r="B2396" s="111"/>
    </row>
    <row r="2397" spans="1:2" s="88" customFormat="1">
      <c r="A2397" s="92"/>
      <c r="B2397" s="111"/>
    </row>
    <row r="2398" spans="1:2" s="88" customFormat="1">
      <c r="A2398" s="92"/>
      <c r="B2398" s="111"/>
    </row>
    <row r="2399" spans="1:2" s="88" customFormat="1">
      <c r="A2399" s="92"/>
      <c r="B2399" s="111"/>
    </row>
    <row r="2400" spans="1:2" s="88" customFormat="1">
      <c r="A2400" s="92"/>
      <c r="B2400" s="111"/>
    </row>
    <row r="2401" spans="1:2" s="88" customFormat="1">
      <c r="A2401" s="92"/>
      <c r="B2401" s="111"/>
    </row>
    <row r="2402" spans="1:2" s="88" customFormat="1">
      <c r="A2402" s="92"/>
      <c r="B2402" s="111"/>
    </row>
    <row r="2403" spans="1:2" s="88" customFormat="1">
      <c r="A2403" s="92"/>
      <c r="B2403" s="111"/>
    </row>
    <row r="2404" spans="1:2" s="88" customFormat="1">
      <c r="A2404" s="92"/>
      <c r="B2404" s="111"/>
    </row>
    <row r="2405" spans="1:2" s="88" customFormat="1">
      <c r="A2405" s="92"/>
      <c r="B2405" s="111"/>
    </row>
    <row r="2406" spans="1:2" s="88" customFormat="1">
      <c r="A2406" s="92"/>
      <c r="B2406" s="111"/>
    </row>
    <row r="2407" spans="1:2" s="88" customFormat="1">
      <c r="A2407" s="92"/>
      <c r="B2407" s="111"/>
    </row>
    <row r="2408" spans="1:2" s="88" customFormat="1">
      <c r="A2408" s="92"/>
      <c r="B2408" s="111"/>
    </row>
    <row r="2409" spans="1:2" s="88" customFormat="1">
      <c r="A2409" s="92"/>
      <c r="B2409" s="111"/>
    </row>
    <row r="2410" spans="1:2" s="88" customFormat="1">
      <c r="A2410" s="92"/>
      <c r="B2410" s="111"/>
    </row>
    <row r="2411" spans="1:2" s="88" customFormat="1">
      <c r="A2411" s="92"/>
      <c r="B2411" s="111"/>
    </row>
    <row r="2412" spans="1:2" s="88" customFormat="1">
      <c r="A2412" s="92"/>
      <c r="B2412" s="111"/>
    </row>
    <row r="2413" spans="1:2" s="88" customFormat="1">
      <c r="A2413" s="92"/>
      <c r="B2413" s="111"/>
    </row>
    <row r="2414" spans="1:2" s="88" customFormat="1">
      <c r="A2414" s="92"/>
      <c r="B2414" s="111"/>
    </row>
    <row r="2415" spans="1:2" s="88" customFormat="1">
      <c r="A2415" s="92"/>
      <c r="B2415" s="111"/>
    </row>
    <row r="2416" spans="1:2" s="88" customFormat="1">
      <c r="A2416" s="92"/>
      <c r="B2416" s="111"/>
    </row>
    <row r="2417" spans="1:2" s="88" customFormat="1">
      <c r="A2417" s="92"/>
      <c r="B2417" s="111"/>
    </row>
    <row r="2418" spans="1:2" s="88" customFormat="1">
      <c r="A2418" s="92"/>
      <c r="B2418" s="111"/>
    </row>
    <row r="2419" spans="1:2" s="88" customFormat="1">
      <c r="A2419" s="92"/>
      <c r="B2419" s="111"/>
    </row>
    <row r="2420" spans="1:2" s="88" customFormat="1">
      <c r="A2420" s="92"/>
      <c r="B2420" s="111"/>
    </row>
    <row r="2421" spans="1:2" s="88" customFormat="1">
      <c r="A2421" s="92"/>
      <c r="B2421" s="111"/>
    </row>
    <row r="2422" spans="1:2" s="88" customFormat="1">
      <c r="A2422" s="92"/>
      <c r="B2422" s="111"/>
    </row>
    <row r="2423" spans="1:2" s="88" customFormat="1">
      <c r="A2423" s="92"/>
      <c r="B2423" s="111"/>
    </row>
    <row r="2424" spans="1:2" s="88" customFormat="1">
      <c r="A2424" s="92"/>
      <c r="B2424" s="111"/>
    </row>
    <row r="2425" spans="1:2" s="88" customFormat="1">
      <c r="A2425" s="92"/>
      <c r="B2425" s="111"/>
    </row>
    <row r="2426" spans="1:2" s="88" customFormat="1">
      <c r="A2426" s="92"/>
      <c r="B2426" s="111"/>
    </row>
    <row r="2427" spans="1:2" s="88" customFormat="1">
      <c r="A2427" s="92"/>
      <c r="B2427" s="111"/>
    </row>
    <row r="2428" spans="1:2" s="88" customFormat="1">
      <c r="A2428" s="92"/>
      <c r="B2428" s="111"/>
    </row>
    <row r="2429" spans="1:2" s="88" customFormat="1">
      <c r="A2429" s="92"/>
      <c r="B2429" s="111"/>
    </row>
    <row r="2430" spans="1:2" s="88" customFormat="1">
      <c r="A2430" s="92"/>
      <c r="B2430" s="111"/>
    </row>
    <row r="2431" spans="1:2" s="88" customFormat="1">
      <c r="A2431" s="92"/>
      <c r="B2431" s="111"/>
    </row>
    <row r="2432" spans="1:2" s="88" customFormat="1">
      <c r="A2432" s="92"/>
      <c r="B2432" s="111"/>
    </row>
    <row r="2433" spans="1:2" s="88" customFormat="1">
      <c r="A2433" s="92"/>
      <c r="B2433" s="111"/>
    </row>
    <row r="2434" spans="1:2" s="88" customFormat="1">
      <c r="A2434" s="92"/>
      <c r="B2434" s="111"/>
    </row>
    <row r="2435" spans="1:2" s="88" customFormat="1">
      <c r="A2435" s="92"/>
      <c r="B2435" s="111"/>
    </row>
    <row r="2436" spans="1:2" s="88" customFormat="1">
      <c r="A2436" s="92"/>
      <c r="B2436" s="111"/>
    </row>
    <row r="2437" spans="1:2" s="88" customFormat="1">
      <c r="A2437" s="92"/>
      <c r="B2437" s="111"/>
    </row>
    <row r="2438" spans="1:2" s="88" customFormat="1">
      <c r="A2438" s="92"/>
      <c r="B2438" s="111"/>
    </row>
    <row r="2439" spans="1:2" s="88" customFormat="1">
      <c r="A2439" s="92"/>
      <c r="B2439" s="111"/>
    </row>
    <row r="2440" spans="1:2" s="88" customFormat="1">
      <c r="A2440" s="92"/>
      <c r="B2440" s="111"/>
    </row>
    <row r="2441" spans="1:2" s="88" customFormat="1">
      <c r="A2441" s="92"/>
      <c r="B2441" s="111"/>
    </row>
    <row r="2442" spans="1:2" s="88" customFormat="1">
      <c r="A2442" s="92"/>
      <c r="B2442" s="111"/>
    </row>
    <row r="2443" spans="1:2" s="88" customFormat="1">
      <c r="A2443" s="92"/>
      <c r="B2443" s="111"/>
    </row>
    <row r="2444" spans="1:2" s="88" customFormat="1">
      <c r="A2444" s="92"/>
      <c r="B2444" s="111"/>
    </row>
    <row r="2445" spans="1:2" s="88" customFormat="1">
      <c r="A2445" s="92"/>
      <c r="B2445" s="111"/>
    </row>
    <row r="2446" spans="1:2" s="88" customFormat="1">
      <c r="A2446" s="92"/>
      <c r="B2446" s="111"/>
    </row>
    <row r="2447" spans="1:2" s="88" customFormat="1">
      <c r="A2447" s="92"/>
      <c r="B2447" s="111"/>
    </row>
    <row r="2448" spans="1:2" s="88" customFormat="1">
      <c r="A2448" s="92"/>
      <c r="B2448" s="111"/>
    </row>
    <row r="2449" spans="1:2" s="88" customFormat="1">
      <c r="A2449" s="92"/>
      <c r="B2449" s="111"/>
    </row>
    <row r="2450" spans="1:2" s="88" customFormat="1">
      <c r="A2450" s="92"/>
      <c r="B2450" s="111"/>
    </row>
    <row r="2451" spans="1:2" s="88" customFormat="1">
      <c r="A2451" s="92"/>
      <c r="B2451" s="111"/>
    </row>
    <row r="2452" spans="1:2" s="88" customFormat="1">
      <c r="A2452" s="92"/>
      <c r="B2452" s="111"/>
    </row>
    <row r="2453" spans="1:2" s="88" customFormat="1">
      <c r="A2453" s="92"/>
      <c r="B2453" s="111"/>
    </row>
    <row r="2454" spans="1:2" s="88" customFormat="1">
      <c r="A2454" s="92"/>
      <c r="B2454" s="111"/>
    </row>
    <row r="2455" spans="1:2" s="88" customFormat="1">
      <c r="A2455" s="92"/>
      <c r="B2455" s="111"/>
    </row>
    <row r="2456" spans="1:2" s="88" customFormat="1">
      <c r="A2456" s="92"/>
      <c r="B2456" s="111"/>
    </row>
    <row r="2457" spans="1:2" s="88" customFormat="1">
      <c r="A2457" s="92"/>
      <c r="B2457" s="111"/>
    </row>
    <row r="2458" spans="1:2" s="88" customFormat="1">
      <c r="A2458" s="92"/>
      <c r="B2458" s="111"/>
    </row>
    <row r="2459" spans="1:2" s="88" customFormat="1">
      <c r="A2459" s="92"/>
      <c r="B2459" s="111"/>
    </row>
    <row r="2460" spans="1:2" s="88" customFormat="1">
      <c r="A2460" s="92"/>
      <c r="B2460" s="111"/>
    </row>
    <row r="2461" spans="1:2" s="88" customFormat="1">
      <c r="A2461" s="92"/>
      <c r="B2461" s="111"/>
    </row>
    <row r="2462" spans="1:2" s="88" customFormat="1">
      <c r="A2462" s="92"/>
      <c r="B2462" s="111"/>
    </row>
    <row r="2463" spans="1:2" s="88" customFormat="1">
      <c r="A2463" s="92"/>
      <c r="B2463" s="111"/>
    </row>
    <row r="2464" spans="1:2" s="88" customFormat="1">
      <c r="A2464" s="92"/>
      <c r="B2464" s="111"/>
    </row>
    <row r="2465" spans="1:2" s="88" customFormat="1">
      <c r="A2465" s="92"/>
      <c r="B2465" s="111"/>
    </row>
    <row r="2466" spans="1:2" s="88" customFormat="1">
      <c r="A2466" s="92"/>
      <c r="B2466" s="111"/>
    </row>
    <row r="2467" spans="1:2" s="88" customFormat="1">
      <c r="A2467" s="92"/>
      <c r="B2467" s="111"/>
    </row>
    <row r="2468" spans="1:2" s="88" customFormat="1">
      <c r="A2468" s="92"/>
      <c r="B2468" s="111"/>
    </row>
    <row r="2469" spans="1:2" s="88" customFormat="1">
      <c r="A2469" s="92"/>
      <c r="B2469" s="111"/>
    </row>
    <row r="2470" spans="1:2" s="88" customFormat="1">
      <c r="A2470" s="92"/>
      <c r="B2470" s="111"/>
    </row>
    <row r="2471" spans="1:2" s="88" customFormat="1">
      <c r="A2471" s="92"/>
      <c r="B2471" s="111"/>
    </row>
    <row r="2472" spans="1:2" s="88" customFormat="1">
      <c r="A2472" s="92"/>
      <c r="B2472" s="111"/>
    </row>
    <row r="2473" spans="1:2" s="88" customFormat="1">
      <c r="A2473" s="92"/>
      <c r="B2473" s="111"/>
    </row>
    <row r="2474" spans="1:2" s="88" customFormat="1">
      <c r="A2474" s="92"/>
      <c r="B2474" s="111"/>
    </row>
    <row r="2475" spans="1:2" s="88" customFormat="1">
      <c r="A2475" s="92"/>
      <c r="B2475" s="111"/>
    </row>
    <row r="2476" spans="1:2" s="88" customFormat="1">
      <c r="A2476" s="92"/>
      <c r="B2476" s="111"/>
    </row>
    <row r="2477" spans="1:2" s="88" customFormat="1">
      <c r="A2477" s="92"/>
      <c r="B2477" s="111"/>
    </row>
    <row r="2478" spans="1:2" s="88" customFormat="1">
      <c r="A2478" s="92"/>
      <c r="B2478" s="111"/>
    </row>
    <row r="2479" spans="1:2" s="88" customFormat="1">
      <c r="A2479" s="92"/>
      <c r="B2479" s="111"/>
    </row>
    <row r="2480" spans="1:2" s="88" customFormat="1">
      <c r="A2480" s="92"/>
      <c r="B2480" s="111"/>
    </row>
    <row r="2481" spans="1:2" s="88" customFormat="1">
      <c r="A2481" s="92"/>
      <c r="B2481" s="111"/>
    </row>
    <row r="2482" spans="1:2" s="88" customFormat="1">
      <c r="A2482" s="92"/>
      <c r="B2482" s="111"/>
    </row>
    <row r="2483" spans="1:2" s="88" customFormat="1">
      <c r="A2483" s="92"/>
      <c r="B2483" s="111"/>
    </row>
    <row r="2484" spans="1:2" s="88" customFormat="1">
      <c r="A2484" s="92"/>
      <c r="B2484" s="111"/>
    </row>
    <row r="2485" spans="1:2" s="88" customFormat="1">
      <c r="A2485" s="92"/>
      <c r="B2485" s="111"/>
    </row>
    <row r="2486" spans="1:2" s="88" customFormat="1">
      <c r="A2486" s="92"/>
      <c r="B2486" s="111"/>
    </row>
    <row r="2487" spans="1:2" s="88" customFormat="1">
      <c r="A2487" s="92"/>
      <c r="B2487" s="111"/>
    </row>
    <row r="2488" spans="1:2" s="88" customFormat="1">
      <c r="A2488" s="92"/>
      <c r="B2488" s="111"/>
    </row>
    <row r="2489" spans="1:2" s="88" customFormat="1">
      <c r="A2489" s="92"/>
      <c r="B2489" s="111"/>
    </row>
    <row r="2490" spans="1:2" s="88" customFormat="1">
      <c r="A2490" s="92"/>
      <c r="B2490" s="111"/>
    </row>
    <row r="2491" spans="1:2" s="88" customFormat="1">
      <c r="A2491" s="92"/>
      <c r="B2491" s="111"/>
    </row>
    <row r="2492" spans="1:2" s="88" customFormat="1">
      <c r="A2492" s="92"/>
      <c r="B2492" s="111"/>
    </row>
    <row r="2493" spans="1:2" s="88" customFormat="1">
      <c r="A2493" s="92"/>
      <c r="B2493" s="111"/>
    </row>
    <row r="2494" spans="1:2" s="88" customFormat="1">
      <c r="A2494" s="92"/>
      <c r="B2494" s="111"/>
    </row>
    <row r="2495" spans="1:2" s="88" customFormat="1">
      <c r="A2495" s="92"/>
      <c r="B2495" s="111"/>
    </row>
    <row r="2496" spans="1:2" s="88" customFormat="1">
      <c r="A2496" s="92"/>
      <c r="B2496" s="111"/>
    </row>
    <row r="2497" spans="1:2" s="88" customFormat="1">
      <c r="A2497" s="92"/>
      <c r="B2497" s="111"/>
    </row>
    <row r="2498" spans="1:2" s="88" customFormat="1">
      <c r="A2498" s="92"/>
      <c r="B2498" s="111"/>
    </row>
    <row r="2499" spans="1:2" s="88" customFormat="1">
      <c r="A2499" s="92"/>
      <c r="B2499" s="111"/>
    </row>
    <row r="2500" spans="1:2" s="88" customFormat="1">
      <c r="A2500" s="92"/>
      <c r="B2500" s="111"/>
    </row>
    <row r="2501" spans="1:2" s="88" customFormat="1">
      <c r="A2501" s="92"/>
      <c r="B2501" s="111"/>
    </row>
    <row r="2502" spans="1:2" s="88" customFormat="1">
      <c r="A2502" s="92"/>
      <c r="B2502" s="111"/>
    </row>
    <row r="2503" spans="1:2" s="88" customFormat="1">
      <c r="A2503" s="92"/>
      <c r="B2503" s="111"/>
    </row>
    <row r="2504" spans="1:2" s="88" customFormat="1">
      <c r="A2504" s="92"/>
      <c r="B2504" s="111"/>
    </row>
    <row r="2505" spans="1:2" s="88" customFormat="1">
      <c r="A2505" s="92"/>
      <c r="B2505" s="111"/>
    </row>
    <row r="2506" spans="1:2" s="88" customFormat="1">
      <c r="A2506" s="92"/>
      <c r="B2506" s="111"/>
    </row>
    <row r="2507" spans="1:2" s="88" customFormat="1">
      <c r="A2507" s="92"/>
      <c r="B2507" s="111"/>
    </row>
    <row r="2508" spans="1:2" s="88" customFormat="1">
      <c r="A2508" s="92"/>
      <c r="B2508" s="111"/>
    </row>
    <row r="2509" spans="1:2" s="88" customFormat="1">
      <c r="A2509" s="92"/>
      <c r="B2509" s="111"/>
    </row>
    <row r="2510" spans="1:2" s="88" customFormat="1">
      <c r="A2510" s="92"/>
      <c r="B2510" s="111"/>
    </row>
    <row r="2511" spans="1:2" s="88" customFormat="1">
      <c r="A2511" s="92"/>
      <c r="B2511" s="111"/>
    </row>
    <row r="2512" spans="1:2" s="88" customFormat="1">
      <c r="A2512" s="92"/>
      <c r="B2512" s="111"/>
    </row>
    <row r="2513" spans="1:2" s="88" customFormat="1">
      <c r="A2513" s="92"/>
      <c r="B2513" s="111"/>
    </row>
    <row r="2514" spans="1:2" s="88" customFormat="1">
      <c r="A2514" s="92"/>
      <c r="B2514" s="111"/>
    </row>
    <row r="2515" spans="1:2" s="88" customFormat="1">
      <c r="A2515" s="92"/>
      <c r="B2515" s="111"/>
    </row>
    <row r="2516" spans="1:2" s="88" customFormat="1">
      <c r="A2516" s="92"/>
      <c r="B2516" s="111"/>
    </row>
    <row r="2517" spans="1:2" s="88" customFormat="1">
      <c r="A2517" s="92"/>
      <c r="B2517" s="111"/>
    </row>
    <row r="2518" spans="1:2" s="88" customFormat="1">
      <c r="A2518" s="92"/>
      <c r="B2518" s="111"/>
    </row>
    <row r="2519" spans="1:2" s="88" customFormat="1">
      <c r="A2519" s="92"/>
      <c r="B2519" s="111"/>
    </row>
    <row r="2520" spans="1:2" s="88" customFormat="1">
      <c r="A2520" s="92"/>
      <c r="B2520" s="111"/>
    </row>
    <row r="2521" spans="1:2" s="88" customFormat="1">
      <c r="A2521" s="92"/>
      <c r="B2521" s="111"/>
    </row>
    <row r="2522" spans="1:2" s="88" customFormat="1">
      <c r="A2522" s="92"/>
      <c r="B2522" s="111"/>
    </row>
    <row r="2523" spans="1:2" s="88" customFormat="1">
      <c r="A2523" s="92"/>
      <c r="B2523" s="111"/>
    </row>
    <row r="2524" spans="1:2" s="88" customFormat="1">
      <c r="A2524" s="92"/>
      <c r="B2524" s="111"/>
    </row>
    <row r="2525" spans="1:2" s="88" customFormat="1">
      <c r="A2525" s="92"/>
      <c r="B2525" s="111"/>
    </row>
    <row r="2526" spans="1:2" s="88" customFormat="1">
      <c r="A2526" s="92"/>
      <c r="B2526" s="111"/>
    </row>
    <row r="2527" spans="1:2" s="88" customFormat="1">
      <c r="A2527" s="92"/>
      <c r="B2527" s="111"/>
    </row>
    <row r="2528" spans="1:2" s="88" customFormat="1">
      <c r="A2528" s="92"/>
      <c r="B2528" s="111"/>
    </row>
    <row r="2529" spans="1:2" s="88" customFormat="1">
      <c r="A2529" s="92"/>
      <c r="B2529" s="111"/>
    </row>
    <row r="2530" spans="1:2" s="88" customFormat="1">
      <c r="A2530" s="92"/>
      <c r="B2530" s="111"/>
    </row>
    <row r="2531" spans="1:2" s="88" customFormat="1">
      <c r="A2531" s="92"/>
      <c r="B2531" s="111"/>
    </row>
    <row r="2532" spans="1:2" s="88" customFormat="1">
      <c r="A2532" s="92"/>
      <c r="B2532" s="111"/>
    </row>
    <row r="2533" spans="1:2" s="88" customFormat="1">
      <c r="A2533" s="92"/>
      <c r="B2533" s="111"/>
    </row>
    <row r="2534" spans="1:2" s="88" customFormat="1">
      <c r="A2534" s="92"/>
      <c r="B2534" s="111"/>
    </row>
    <row r="2535" spans="1:2" s="88" customFormat="1">
      <c r="A2535" s="92"/>
      <c r="B2535" s="111"/>
    </row>
    <row r="2536" spans="1:2" s="88" customFormat="1">
      <c r="A2536" s="92"/>
      <c r="B2536" s="111"/>
    </row>
    <row r="2537" spans="1:2" s="88" customFormat="1">
      <c r="A2537" s="92"/>
      <c r="B2537" s="111"/>
    </row>
    <row r="2538" spans="1:2" s="88" customFormat="1">
      <c r="A2538" s="92"/>
      <c r="B2538" s="111"/>
    </row>
    <row r="2539" spans="1:2" s="88" customFormat="1">
      <c r="A2539" s="92"/>
      <c r="B2539" s="111"/>
    </row>
    <row r="2540" spans="1:2" s="88" customFormat="1">
      <c r="A2540" s="92"/>
      <c r="B2540" s="111"/>
    </row>
    <row r="2541" spans="1:2" s="88" customFormat="1">
      <c r="A2541" s="92"/>
      <c r="B2541" s="111"/>
    </row>
    <row r="2542" spans="1:2" s="88" customFormat="1">
      <c r="A2542" s="92"/>
      <c r="B2542" s="111"/>
    </row>
    <row r="2543" spans="1:2" s="88" customFormat="1">
      <c r="A2543" s="92"/>
      <c r="B2543" s="111"/>
    </row>
    <row r="2544" spans="1:2" s="88" customFormat="1">
      <c r="A2544" s="92"/>
      <c r="B2544" s="111"/>
    </row>
    <row r="2545" spans="1:2" s="88" customFormat="1">
      <c r="A2545" s="92"/>
      <c r="B2545" s="111"/>
    </row>
    <row r="2546" spans="1:2" s="88" customFormat="1">
      <c r="A2546" s="92"/>
      <c r="B2546" s="111"/>
    </row>
    <row r="2547" spans="1:2" s="88" customFormat="1">
      <c r="A2547" s="92"/>
      <c r="B2547" s="111"/>
    </row>
    <row r="2548" spans="1:2" s="88" customFormat="1">
      <c r="A2548" s="92"/>
      <c r="B2548" s="111"/>
    </row>
    <row r="2549" spans="1:2" s="88" customFormat="1">
      <c r="A2549" s="92"/>
      <c r="B2549" s="111"/>
    </row>
    <row r="2550" spans="1:2" s="88" customFormat="1">
      <c r="A2550" s="92"/>
      <c r="B2550" s="111"/>
    </row>
    <row r="2551" spans="1:2" s="88" customFormat="1">
      <c r="A2551" s="92"/>
      <c r="B2551" s="111"/>
    </row>
    <row r="2552" spans="1:2" s="88" customFormat="1">
      <c r="A2552" s="92"/>
      <c r="B2552" s="111"/>
    </row>
    <row r="2553" spans="1:2" s="88" customFormat="1">
      <c r="A2553" s="92"/>
      <c r="B2553" s="111"/>
    </row>
    <row r="2554" spans="1:2" s="88" customFormat="1">
      <c r="A2554" s="92"/>
      <c r="B2554" s="111"/>
    </row>
    <row r="2555" spans="1:2" s="88" customFormat="1">
      <c r="A2555" s="92"/>
      <c r="B2555" s="111"/>
    </row>
    <row r="2556" spans="1:2" s="88" customFormat="1">
      <c r="A2556" s="92"/>
      <c r="B2556" s="111"/>
    </row>
    <row r="2557" spans="1:2" s="88" customFormat="1">
      <c r="A2557" s="92"/>
      <c r="B2557" s="111"/>
    </row>
    <row r="2558" spans="1:2" s="88" customFormat="1">
      <c r="A2558" s="92"/>
      <c r="B2558" s="111"/>
    </row>
    <row r="2559" spans="1:2" s="88" customFormat="1">
      <c r="A2559" s="92"/>
      <c r="B2559" s="111"/>
    </row>
    <row r="2560" spans="1:2" s="88" customFormat="1">
      <c r="A2560" s="92"/>
      <c r="B2560" s="111"/>
    </row>
    <row r="2561" spans="1:2" s="88" customFormat="1">
      <c r="A2561" s="92"/>
      <c r="B2561" s="111"/>
    </row>
    <row r="2562" spans="1:2" s="88" customFormat="1">
      <c r="A2562" s="92"/>
      <c r="B2562" s="111"/>
    </row>
    <row r="2563" spans="1:2" s="88" customFormat="1">
      <c r="A2563" s="92"/>
      <c r="B2563" s="111"/>
    </row>
    <row r="2564" spans="1:2" s="88" customFormat="1">
      <c r="A2564" s="92"/>
      <c r="B2564" s="111"/>
    </row>
    <row r="2565" spans="1:2" s="88" customFormat="1">
      <c r="A2565" s="92"/>
      <c r="B2565" s="111"/>
    </row>
    <row r="2566" spans="1:2" s="88" customFormat="1">
      <c r="A2566" s="92"/>
      <c r="B2566" s="111"/>
    </row>
    <row r="2567" spans="1:2" s="88" customFormat="1">
      <c r="A2567" s="92"/>
      <c r="B2567" s="111"/>
    </row>
    <row r="2568" spans="1:2" s="88" customFormat="1">
      <c r="A2568" s="92"/>
      <c r="B2568" s="111"/>
    </row>
    <row r="2569" spans="1:2" s="88" customFormat="1">
      <c r="A2569" s="92"/>
      <c r="B2569" s="111"/>
    </row>
    <row r="2570" spans="1:2" s="88" customFormat="1">
      <c r="A2570" s="92"/>
      <c r="B2570" s="111"/>
    </row>
    <row r="2571" spans="1:2" s="88" customFormat="1">
      <c r="A2571" s="92"/>
      <c r="B2571" s="111"/>
    </row>
    <row r="2572" spans="1:2" s="88" customFormat="1">
      <c r="A2572" s="92"/>
      <c r="B2572" s="111"/>
    </row>
    <row r="2573" spans="1:2" s="88" customFormat="1">
      <c r="A2573" s="92"/>
      <c r="B2573" s="111"/>
    </row>
    <row r="2574" spans="1:2" s="88" customFormat="1">
      <c r="A2574" s="92"/>
      <c r="B2574" s="111"/>
    </row>
    <row r="2575" spans="1:2" s="88" customFormat="1">
      <c r="A2575" s="92"/>
      <c r="B2575" s="111"/>
    </row>
    <row r="2576" spans="1:2" s="88" customFormat="1">
      <c r="A2576" s="92"/>
      <c r="B2576" s="111"/>
    </row>
    <row r="2577" spans="1:2" s="88" customFormat="1">
      <c r="A2577" s="92"/>
      <c r="B2577" s="111"/>
    </row>
    <row r="2578" spans="1:2" s="88" customFormat="1">
      <c r="A2578" s="92"/>
      <c r="B2578" s="111"/>
    </row>
    <row r="2579" spans="1:2" s="88" customFormat="1">
      <c r="A2579" s="92"/>
      <c r="B2579" s="111"/>
    </row>
    <row r="2580" spans="1:2" s="88" customFormat="1">
      <c r="A2580" s="92"/>
      <c r="B2580" s="111"/>
    </row>
    <row r="2581" spans="1:2" s="88" customFormat="1">
      <c r="A2581" s="92"/>
      <c r="B2581" s="111"/>
    </row>
    <row r="2582" spans="1:2" s="88" customFormat="1">
      <c r="A2582" s="92"/>
      <c r="B2582" s="111"/>
    </row>
    <row r="2583" spans="1:2" s="88" customFormat="1">
      <c r="A2583" s="92"/>
      <c r="B2583" s="111"/>
    </row>
    <row r="2584" spans="1:2" s="88" customFormat="1">
      <c r="A2584" s="92"/>
      <c r="B2584" s="111"/>
    </row>
    <row r="2585" spans="1:2" s="88" customFormat="1">
      <c r="A2585" s="92"/>
      <c r="B2585" s="111"/>
    </row>
    <row r="2586" spans="1:2" s="88" customFormat="1">
      <c r="A2586" s="92"/>
      <c r="B2586" s="111"/>
    </row>
    <row r="2587" spans="1:2" s="88" customFormat="1">
      <c r="A2587" s="92"/>
      <c r="B2587" s="111"/>
    </row>
    <row r="2588" spans="1:2" s="88" customFormat="1">
      <c r="A2588" s="92"/>
      <c r="B2588" s="111"/>
    </row>
    <row r="2589" spans="1:2" s="88" customFormat="1">
      <c r="A2589" s="92"/>
      <c r="B2589" s="111"/>
    </row>
    <row r="2590" spans="1:2" s="88" customFormat="1">
      <c r="A2590" s="92"/>
      <c r="B2590" s="111"/>
    </row>
    <row r="2591" spans="1:2" s="88" customFormat="1">
      <c r="A2591" s="92"/>
      <c r="B2591" s="111"/>
    </row>
    <row r="2592" spans="1:2" s="88" customFormat="1">
      <c r="A2592" s="92"/>
      <c r="B2592" s="111"/>
    </row>
    <row r="2593" spans="1:2" s="88" customFormat="1">
      <c r="A2593" s="92"/>
      <c r="B2593" s="111"/>
    </row>
    <row r="2594" spans="1:2" s="88" customFormat="1">
      <c r="A2594" s="92"/>
      <c r="B2594" s="111"/>
    </row>
    <row r="2595" spans="1:2" s="88" customFormat="1">
      <c r="A2595" s="92"/>
      <c r="B2595" s="111"/>
    </row>
    <row r="2596" spans="1:2" s="88" customFormat="1">
      <c r="A2596" s="92"/>
      <c r="B2596" s="111"/>
    </row>
    <row r="2597" spans="1:2" s="88" customFormat="1">
      <c r="A2597" s="92"/>
      <c r="B2597" s="111"/>
    </row>
    <row r="2598" spans="1:2" s="88" customFormat="1">
      <c r="A2598" s="92"/>
      <c r="B2598" s="111"/>
    </row>
    <row r="2599" spans="1:2" s="88" customFormat="1">
      <c r="A2599" s="92"/>
      <c r="B2599" s="111"/>
    </row>
    <row r="2600" spans="1:2" s="88" customFormat="1">
      <c r="A2600" s="92"/>
      <c r="B2600" s="111"/>
    </row>
    <row r="2601" spans="1:2" s="88" customFormat="1">
      <c r="A2601" s="92"/>
      <c r="B2601" s="111"/>
    </row>
    <row r="2602" spans="1:2" s="88" customFormat="1">
      <c r="A2602" s="92"/>
      <c r="B2602" s="111"/>
    </row>
    <row r="2603" spans="1:2" s="88" customFormat="1">
      <c r="A2603" s="92"/>
      <c r="B2603" s="111"/>
    </row>
    <row r="2604" spans="1:2" s="88" customFormat="1">
      <c r="A2604" s="92"/>
      <c r="B2604" s="111"/>
    </row>
    <row r="2605" spans="1:2" s="88" customFormat="1">
      <c r="A2605" s="92"/>
      <c r="B2605" s="111"/>
    </row>
    <row r="2606" spans="1:2" s="88" customFormat="1">
      <c r="A2606" s="92"/>
      <c r="B2606" s="111"/>
    </row>
    <row r="2607" spans="1:2" s="88" customFormat="1">
      <c r="A2607" s="92"/>
      <c r="B2607" s="111"/>
    </row>
    <row r="2608" spans="1:2" s="88" customFormat="1">
      <c r="A2608" s="92"/>
      <c r="B2608" s="111"/>
    </row>
    <row r="2609" spans="1:2" s="88" customFormat="1">
      <c r="A2609" s="92"/>
      <c r="B2609" s="111"/>
    </row>
    <row r="2610" spans="1:2" s="88" customFormat="1">
      <c r="A2610" s="92"/>
      <c r="B2610" s="111"/>
    </row>
    <row r="2611" spans="1:2" s="88" customFormat="1">
      <c r="A2611" s="92"/>
      <c r="B2611" s="111"/>
    </row>
    <row r="2612" spans="1:2" s="88" customFormat="1">
      <c r="A2612" s="92"/>
      <c r="B2612" s="111"/>
    </row>
    <row r="2613" spans="1:2" s="88" customFormat="1">
      <c r="A2613" s="92"/>
      <c r="B2613" s="111"/>
    </row>
    <row r="2614" spans="1:2" s="88" customFormat="1">
      <c r="A2614" s="92"/>
      <c r="B2614" s="111"/>
    </row>
    <row r="2615" spans="1:2" s="88" customFormat="1">
      <c r="A2615" s="92"/>
      <c r="B2615" s="111"/>
    </row>
    <row r="2616" spans="1:2" s="88" customFormat="1">
      <c r="A2616" s="92"/>
      <c r="B2616" s="111"/>
    </row>
    <row r="2617" spans="1:2" s="88" customFormat="1">
      <c r="A2617" s="92"/>
      <c r="B2617" s="111"/>
    </row>
    <row r="2618" spans="1:2" s="88" customFormat="1">
      <c r="A2618" s="92"/>
      <c r="B2618" s="111"/>
    </row>
    <row r="2619" spans="1:2" s="88" customFormat="1">
      <c r="A2619" s="92"/>
      <c r="B2619" s="111"/>
    </row>
    <row r="2620" spans="1:2" s="88" customFormat="1">
      <c r="A2620" s="92"/>
      <c r="B2620" s="111"/>
    </row>
    <row r="2621" spans="1:2" s="88" customFormat="1">
      <c r="A2621" s="92"/>
      <c r="B2621" s="111"/>
    </row>
    <row r="2622" spans="1:2" s="88" customFormat="1">
      <c r="A2622" s="92"/>
      <c r="B2622" s="111"/>
    </row>
    <row r="2623" spans="1:2" s="88" customFormat="1">
      <c r="A2623" s="92"/>
      <c r="B2623" s="111"/>
    </row>
    <row r="2624" spans="1:2" s="88" customFormat="1">
      <c r="A2624" s="92"/>
      <c r="B2624" s="111"/>
    </row>
    <row r="2625" spans="1:2" s="88" customFormat="1">
      <c r="A2625" s="92"/>
      <c r="B2625" s="111"/>
    </row>
    <row r="2626" spans="1:2" s="88" customFormat="1">
      <c r="A2626" s="92"/>
      <c r="B2626" s="111"/>
    </row>
    <row r="2627" spans="1:2" s="88" customFormat="1">
      <c r="A2627" s="92"/>
      <c r="B2627" s="111"/>
    </row>
    <row r="2628" spans="1:2" s="88" customFormat="1">
      <c r="A2628" s="92"/>
      <c r="B2628" s="111"/>
    </row>
    <row r="2629" spans="1:2" s="88" customFormat="1">
      <c r="A2629" s="92"/>
      <c r="B2629" s="111"/>
    </row>
    <row r="2630" spans="1:2" s="88" customFormat="1">
      <c r="A2630" s="92"/>
      <c r="B2630" s="111"/>
    </row>
    <row r="2631" spans="1:2" s="88" customFormat="1">
      <c r="A2631" s="92"/>
      <c r="B2631" s="111"/>
    </row>
    <row r="2632" spans="1:2" s="88" customFormat="1">
      <c r="A2632" s="92"/>
      <c r="B2632" s="111"/>
    </row>
    <row r="2633" spans="1:2" s="88" customFormat="1">
      <c r="A2633" s="92"/>
      <c r="B2633" s="111"/>
    </row>
    <row r="2634" spans="1:2" s="88" customFormat="1">
      <c r="A2634" s="92"/>
      <c r="B2634" s="111"/>
    </row>
    <row r="2635" spans="1:2" s="88" customFormat="1">
      <c r="A2635" s="92"/>
      <c r="B2635" s="111"/>
    </row>
    <row r="2636" spans="1:2" s="88" customFormat="1">
      <c r="A2636" s="92"/>
      <c r="B2636" s="111"/>
    </row>
    <row r="2637" spans="1:2" s="88" customFormat="1">
      <c r="A2637" s="92"/>
      <c r="B2637" s="111"/>
    </row>
    <row r="2638" spans="1:2" s="88" customFormat="1">
      <c r="A2638" s="92"/>
      <c r="B2638" s="111"/>
    </row>
    <row r="2639" spans="1:2" s="88" customFormat="1">
      <c r="A2639" s="92"/>
      <c r="B2639" s="111"/>
    </row>
    <row r="2640" spans="1:2" s="88" customFormat="1">
      <c r="A2640" s="92"/>
      <c r="B2640" s="111"/>
    </row>
    <row r="2641" spans="1:2" s="88" customFormat="1">
      <c r="A2641" s="92"/>
      <c r="B2641" s="111"/>
    </row>
    <row r="2642" spans="1:2" s="88" customFormat="1">
      <c r="A2642" s="92"/>
      <c r="B2642" s="111"/>
    </row>
    <row r="2643" spans="1:2" s="88" customFormat="1">
      <c r="A2643" s="92"/>
      <c r="B2643" s="111"/>
    </row>
    <row r="2644" spans="1:2" s="88" customFormat="1">
      <c r="A2644" s="92"/>
      <c r="B2644" s="111"/>
    </row>
    <row r="2645" spans="1:2" s="88" customFormat="1">
      <c r="A2645" s="92"/>
      <c r="B2645" s="111"/>
    </row>
    <row r="2646" spans="1:2" s="88" customFormat="1">
      <c r="A2646" s="92"/>
      <c r="B2646" s="111"/>
    </row>
    <row r="2647" spans="1:2" s="88" customFormat="1">
      <c r="A2647" s="92"/>
      <c r="B2647" s="111"/>
    </row>
    <row r="2648" spans="1:2" s="88" customFormat="1">
      <c r="A2648" s="92"/>
      <c r="B2648" s="111"/>
    </row>
    <row r="2649" spans="1:2" s="88" customFormat="1">
      <c r="A2649" s="92"/>
      <c r="B2649" s="111"/>
    </row>
    <row r="2650" spans="1:2" s="88" customFormat="1">
      <c r="A2650" s="92"/>
      <c r="B2650" s="111"/>
    </row>
    <row r="2651" spans="1:2" s="88" customFormat="1">
      <c r="A2651" s="92"/>
      <c r="B2651" s="111"/>
    </row>
    <row r="2652" spans="1:2" s="88" customFormat="1">
      <c r="A2652" s="92"/>
      <c r="B2652" s="111"/>
    </row>
    <row r="2653" spans="1:2" s="88" customFormat="1">
      <c r="A2653" s="92"/>
      <c r="B2653" s="111"/>
    </row>
    <row r="2654" spans="1:2" s="88" customFormat="1">
      <c r="A2654" s="92"/>
      <c r="B2654" s="111"/>
    </row>
    <row r="2655" spans="1:2" s="88" customFormat="1">
      <c r="A2655" s="92"/>
      <c r="B2655" s="111"/>
    </row>
    <row r="2656" spans="1:2" s="88" customFormat="1">
      <c r="A2656" s="92"/>
      <c r="B2656" s="111"/>
    </row>
    <row r="2657" spans="1:2" s="88" customFormat="1">
      <c r="A2657" s="92"/>
      <c r="B2657" s="111"/>
    </row>
    <row r="2658" spans="1:2" s="88" customFormat="1">
      <c r="A2658" s="92"/>
      <c r="B2658" s="111"/>
    </row>
    <row r="2659" spans="1:2" s="88" customFormat="1">
      <c r="A2659" s="92"/>
      <c r="B2659" s="111"/>
    </row>
    <row r="2660" spans="1:2" s="88" customFormat="1">
      <c r="A2660" s="92"/>
      <c r="B2660" s="111"/>
    </row>
    <row r="2661" spans="1:2" s="88" customFormat="1">
      <c r="A2661" s="92"/>
      <c r="B2661" s="111"/>
    </row>
    <row r="2662" spans="1:2" s="88" customFormat="1">
      <c r="A2662" s="92"/>
      <c r="B2662" s="111"/>
    </row>
    <row r="2663" spans="1:2" s="88" customFormat="1">
      <c r="A2663" s="92"/>
      <c r="B2663" s="111"/>
    </row>
    <row r="2664" spans="1:2" s="88" customFormat="1">
      <c r="A2664" s="92"/>
      <c r="B2664" s="111"/>
    </row>
    <row r="2665" spans="1:2" s="88" customFormat="1">
      <c r="A2665" s="92"/>
      <c r="B2665" s="111"/>
    </row>
    <row r="2666" spans="1:2" s="88" customFormat="1">
      <c r="A2666" s="92"/>
      <c r="B2666" s="111"/>
    </row>
    <row r="2667" spans="1:2" s="88" customFormat="1">
      <c r="A2667" s="92"/>
      <c r="B2667" s="111"/>
    </row>
    <row r="2668" spans="1:2" s="88" customFormat="1">
      <c r="A2668" s="92"/>
      <c r="B2668" s="111"/>
    </row>
    <row r="2669" spans="1:2" s="88" customFormat="1">
      <c r="A2669" s="92"/>
      <c r="B2669" s="111"/>
    </row>
    <row r="2670" spans="1:2" s="88" customFormat="1">
      <c r="A2670" s="92"/>
      <c r="B2670" s="111"/>
    </row>
    <row r="2671" spans="1:2" s="88" customFormat="1">
      <c r="A2671" s="92"/>
      <c r="B2671" s="111"/>
    </row>
    <row r="2672" spans="1:2" s="88" customFormat="1">
      <c r="A2672" s="92"/>
      <c r="B2672" s="111"/>
    </row>
    <row r="2673" spans="1:2" s="88" customFormat="1">
      <c r="A2673" s="92"/>
      <c r="B2673" s="111"/>
    </row>
    <row r="2674" spans="1:2" s="88" customFormat="1">
      <c r="A2674" s="92"/>
      <c r="B2674" s="111"/>
    </row>
    <row r="2675" spans="1:2" s="88" customFormat="1">
      <c r="A2675" s="92"/>
      <c r="B2675" s="111"/>
    </row>
    <row r="2676" spans="1:2" s="88" customFormat="1">
      <c r="A2676" s="92"/>
      <c r="B2676" s="111"/>
    </row>
    <row r="2677" spans="1:2" s="88" customFormat="1">
      <c r="A2677" s="92"/>
      <c r="B2677" s="111"/>
    </row>
    <row r="2678" spans="1:2" s="88" customFormat="1">
      <c r="A2678" s="92"/>
      <c r="B2678" s="111"/>
    </row>
    <row r="2679" spans="1:2" s="88" customFormat="1">
      <c r="A2679" s="92"/>
      <c r="B2679" s="111"/>
    </row>
    <row r="2680" spans="1:2" s="88" customFormat="1">
      <c r="A2680" s="92"/>
      <c r="B2680" s="111"/>
    </row>
    <row r="2681" spans="1:2" s="88" customFormat="1">
      <c r="A2681" s="92"/>
      <c r="B2681" s="111"/>
    </row>
    <row r="2682" spans="1:2" s="88" customFormat="1">
      <c r="A2682" s="92"/>
      <c r="B2682" s="111"/>
    </row>
    <row r="2683" spans="1:2" s="88" customFormat="1">
      <c r="A2683" s="92"/>
      <c r="B2683" s="111"/>
    </row>
    <row r="2684" spans="1:2" s="88" customFormat="1">
      <c r="A2684" s="92"/>
      <c r="B2684" s="111"/>
    </row>
    <row r="2685" spans="1:2" s="88" customFormat="1">
      <c r="A2685" s="92"/>
      <c r="B2685" s="111"/>
    </row>
    <row r="2686" spans="1:2" s="88" customFormat="1">
      <c r="A2686" s="92"/>
      <c r="B2686" s="111"/>
    </row>
    <row r="2687" spans="1:2" s="88" customFormat="1">
      <c r="A2687" s="92"/>
      <c r="B2687" s="111"/>
    </row>
    <row r="2688" spans="1:2" s="88" customFormat="1">
      <c r="A2688" s="92"/>
      <c r="B2688" s="111"/>
    </row>
    <row r="2689" spans="1:2" s="88" customFormat="1">
      <c r="A2689" s="92"/>
      <c r="B2689" s="111"/>
    </row>
    <row r="2690" spans="1:2" s="88" customFormat="1">
      <c r="A2690" s="92"/>
      <c r="B2690" s="111"/>
    </row>
    <row r="2691" spans="1:2" s="88" customFormat="1">
      <c r="A2691" s="92"/>
      <c r="B2691" s="111"/>
    </row>
    <row r="2692" spans="1:2" s="88" customFormat="1">
      <c r="A2692" s="92"/>
      <c r="B2692" s="111"/>
    </row>
    <row r="2693" spans="1:2" s="88" customFormat="1">
      <c r="A2693" s="92"/>
      <c r="B2693" s="111"/>
    </row>
    <row r="2694" spans="1:2" s="88" customFormat="1">
      <c r="A2694" s="92"/>
      <c r="B2694" s="111"/>
    </row>
    <row r="2695" spans="1:2" s="88" customFormat="1">
      <c r="A2695" s="92"/>
      <c r="B2695" s="111"/>
    </row>
    <row r="2696" spans="1:2" s="88" customFormat="1">
      <c r="A2696" s="92"/>
      <c r="B2696" s="111"/>
    </row>
    <row r="2697" spans="1:2" s="88" customFormat="1">
      <c r="A2697" s="92"/>
      <c r="B2697" s="111"/>
    </row>
    <row r="2698" spans="1:2" s="88" customFormat="1">
      <c r="A2698" s="92"/>
      <c r="B2698" s="111"/>
    </row>
    <row r="2699" spans="1:2" s="88" customFormat="1">
      <c r="A2699" s="92"/>
      <c r="B2699" s="111"/>
    </row>
    <row r="2700" spans="1:2" s="88" customFormat="1">
      <c r="A2700" s="92"/>
      <c r="B2700" s="111"/>
    </row>
    <row r="2701" spans="1:2" s="88" customFormat="1">
      <c r="A2701" s="92"/>
      <c r="B2701" s="111"/>
    </row>
    <row r="2702" spans="1:2" s="88" customFormat="1">
      <c r="A2702" s="92"/>
      <c r="B2702" s="111"/>
    </row>
    <row r="2703" spans="1:2" s="88" customFormat="1">
      <c r="A2703" s="92"/>
      <c r="B2703" s="111"/>
    </row>
    <row r="2704" spans="1:2" s="88" customFormat="1">
      <c r="A2704" s="92"/>
      <c r="B2704" s="111"/>
    </row>
    <row r="2705" spans="1:2" s="88" customFormat="1">
      <c r="A2705" s="92"/>
      <c r="B2705" s="111"/>
    </row>
    <row r="2706" spans="1:2" s="88" customFormat="1">
      <c r="A2706" s="92"/>
      <c r="B2706" s="111"/>
    </row>
    <row r="2707" spans="1:2" s="88" customFormat="1">
      <c r="A2707" s="92"/>
      <c r="B2707" s="111"/>
    </row>
    <row r="2708" spans="1:2" s="88" customFormat="1">
      <c r="A2708" s="92"/>
      <c r="B2708" s="111"/>
    </row>
    <row r="2709" spans="1:2" s="88" customFormat="1">
      <c r="A2709" s="92"/>
      <c r="B2709" s="111"/>
    </row>
    <row r="2710" spans="1:2" s="88" customFormat="1">
      <c r="A2710" s="92"/>
      <c r="B2710" s="111"/>
    </row>
    <row r="2711" spans="1:2" s="88" customFormat="1">
      <c r="A2711" s="92"/>
      <c r="B2711" s="111"/>
    </row>
    <row r="2712" spans="1:2" s="88" customFormat="1">
      <c r="A2712" s="92"/>
      <c r="B2712" s="111"/>
    </row>
    <row r="2713" spans="1:2" s="88" customFormat="1">
      <c r="A2713" s="92"/>
      <c r="B2713" s="111"/>
    </row>
    <row r="2714" spans="1:2" s="88" customFormat="1">
      <c r="A2714" s="92"/>
      <c r="B2714" s="111"/>
    </row>
    <row r="2715" spans="1:2" s="88" customFormat="1">
      <c r="A2715" s="92"/>
      <c r="B2715" s="111"/>
    </row>
    <row r="2716" spans="1:2" s="88" customFormat="1">
      <c r="A2716" s="92"/>
      <c r="B2716" s="111"/>
    </row>
    <row r="2717" spans="1:2" s="88" customFormat="1">
      <c r="A2717" s="92"/>
      <c r="B2717" s="111"/>
    </row>
    <row r="2718" spans="1:2" s="88" customFormat="1">
      <c r="A2718" s="92"/>
      <c r="B2718" s="111"/>
    </row>
    <row r="2719" spans="1:2" s="88" customFormat="1">
      <c r="A2719" s="92"/>
      <c r="B2719" s="111"/>
    </row>
    <row r="2720" spans="1:2" s="88" customFormat="1">
      <c r="A2720" s="92"/>
      <c r="B2720" s="111"/>
    </row>
    <row r="2721" spans="1:2" s="88" customFormat="1">
      <c r="A2721" s="92"/>
      <c r="B2721" s="111"/>
    </row>
    <row r="2722" spans="1:2" s="88" customFormat="1">
      <c r="A2722" s="92"/>
      <c r="B2722" s="111"/>
    </row>
    <row r="2723" spans="1:2" s="88" customFormat="1">
      <c r="A2723" s="92"/>
      <c r="B2723" s="111"/>
    </row>
    <row r="2724" spans="1:2" s="88" customFormat="1">
      <c r="A2724" s="92"/>
      <c r="B2724" s="111"/>
    </row>
    <row r="2725" spans="1:2" s="88" customFormat="1">
      <c r="A2725" s="92"/>
      <c r="B2725" s="111"/>
    </row>
    <row r="2726" spans="1:2" s="88" customFormat="1">
      <c r="A2726" s="92"/>
      <c r="B2726" s="111"/>
    </row>
    <row r="2727" spans="1:2" s="88" customFormat="1">
      <c r="A2727" s="92"/>
      <c r="B2727" s="111"/>
    </row>
    <row r="2728" spans="1:2" s="88" customFormat="1">
      <c r="A2728" s="92"/>
      <c r="B2728" s="111"/>
    </row>
    <row r="2729" spans="1:2" s="88" customFormat="1">
      <c r="A2729" s="92"/>
      <c r="B2729" s="111"/>
    </row>
    <row r="2730" spans="1:2" s="88" customFormat="1">
      <c r="A2730" s="92"/>
      <c r="B2730" s="111"/>
    </row>
    <row r="2731" spans="1:2" s="88" customFormat="1">
      <c r="A2731" s="92"/>
      <c r="B2731" s="111"/>
    </row>
    <row r="2732" spans="1:2" s="88" customFormat="1">
      <c r="A2732" s="92"/>
      <c r="B2732" s="111"/>
    </row>
    <row r="2733" spans="1:2" s="88" customFormat="1">
      <c r="A2733" s="92"/>
      <c r="B2733" s="111"/>
    </row>
    <row r="2734" spans="1:2" s="88" customFormat="1">
      <c r="A2734" s="92"/>
      <c r="B2734" s="111"/>
    </row>
    <row r="2735" spans="1:2" s="88" customFormat="1">
      <c r="A2735" s="92"/>
      <c r="B2735" s="111"/>
    </row>
    <row r="2736" spans="1:2" s="88" customFormat="1">
      <c r="A2736" s="92"/>
      <c r="B2736" s="111"/>
    </row>
    <row r="2737" spans="1:2" s="88" customFormat="1">
      <c r="A2737" s="92"/>
      <c r="B2737" s="111"/>
    </row>
    <row r="2738" spans="1:2" s="88" customFormat="1">
      <c r="A2738" s="92"/>
      <c r="B2738" s="111"/>
    </row>
    <row r="2739" spans="1:2" s="88" customFormat="1">
      <c r="A2739" s="92"/>
      <c r="B2739" s="111"/>
    </row>
    <row r="2740" spans="1:2" s="88" customFormat="1">
      <c r="A2740" s="92"/>
      <c r="B2740" s="111"/>
    </row>
    <row r="2741" spans="1:2" s="88" customFormat="1">
      <c r="A2741" s="92"/>
      <c r="B2741" s="111"/>
    </row>
    <row r="2742" spans="1:2" s="88" customFormat="1">
      <c r="A2742" s="92"/>
      <c r="B2742" s="111"/>
    </row>
    <row r="2743" spans="1:2" s="88" customFormat="1">
      <c r="A2743" s="92"/>
      <c r="B2743" s="111"/>
    </row>
    <row r="2744" spans="1:2" s="88" customFormat="1">
      <c r="A2744" s="92"/>
      <c r="B2744" s="111"/>
    </row>
    <row r="2745" spans="1:2" s="88" customFormat="1">
      <c r="A2745" s="92"/>
      <c r="B2745" s="111"/>
    </row>
    <row r="2746" spans="1:2" s="88" customFormat="1">
      <c r="A2746" s="92"/>
      <c r="B2746" s="111"/>
    </row>
    <row r="2747" spans="1:2" s="88" customFormat="1">
      <c r="A2747" s="92"/>
      <c r="B2747" s="111"/>
    </row>
    <row r="2748" spans="1:2" s="88" customFormat="1">
      <c r="A2748" s="92"/>
      <c r="B2748" s="111"/>
    </row>
    <row r="2749" spans="1:2" s="88" customFormat="1">
      <c r="A2749" s="92"/>
      <c r="B2749" s="111"/>
    </row>
    <row r="2750" spans="1:2" s="88" customFormat="1">
      <c r="A2750" s="92"/>
      <c r="B2750" s="111"/>
    </row>
    <row r="2751" spans="1:2" s="88" customFormat="1">
      <c r="A2751" s="92"/>
      <c r="B2751" s="111"/>
    </row>
    <row r="2752" spans="1:2" s="88" customFormat="1">
      <c r="A2752" s="92"/>
      <c r="B2752" s="111"/>
    </row>
    <row r="2753" spans="1:2" s="88" customFormat="1">
      <c r="A2753" s="92"/>
      <c r="B2753" s="111"/>
    </row>
    <row r="2754" spans="1:2" s="88" customFormat="1">
      <c r="A2754" s="92"/>
      <c r="B2754" s="111"/>
    </row>
    <row r="2755" spans="1:2" s="88" customFormat="1">
      <c r="A2755" s="92"/>
      <c r="B2755" s="111"/>
    </row>
    <row r="2756" spans="1:2" s="88" customFormat="1">
      <c r="A2756" s="92"/>
      <c r="B2756" s="111"/>
    </row>
    <row r="2757" spans="1:2" s="88" customFormat="1">
      <c r="A2757" s="92"/>
      <c r="B2757" s="111"/>
    </row>
    <row r="2758" spans="1:2" s="88" customFormat="1">
      <c r="A2758" s="92"/>
      <c r="B2758" s="111"/>
    </row>
    <row r="2759" spans="1:2" s="88" customFormat="1">
      <c r="A2759" s="92"/>
      <c r="B2759" s="111"/>
    </row>
    <row r="2760" spans="1:2" s="88" customFormat="1">
      <c r="A2760" s="92"/>
      <c r="B2760" s="111"/>
    </row>
    <row r="2761" spans="1:2" s="88" customFormat="1">
      <c r="A2761" s="92"/>
      <c r="B2761" s="111"/>
    </row>
    <row r="2762" spans="1:2" s="88" customFormat="1">
      <c r="A2762" s="92"/>
      <c r="B2762" s="111"/>
    </row>
    <row r="2763" spans="1:2" s="88" customFormat="1">
      <c r="A2763" s="92"/>
      <c r="B2763" s="111"/>
    </row>
    <row r="2764" spans="1:2" s="88" customFormat="1">
      <c r="A2764" s="92"/>
      <c r="B2764" s="111"/>
    </row>
    <row r="2765" spans="1:2" s="88" customFormat="1">
      <c r="A2765" s="92"/>
      <c r="B2765" s="111"/>
    </row>
    <row r="2766" spans="1:2" s="88" customFormat="1">
      <c r="A2766" s="92"/>
      <c r="B2766" s="111"/>
    </row>
    <row r="2767" spans="1:2" s="88" customFormat="1">
      <c r="A2767" s="92"/>
      <c r="B2767" s="111"/>
    </row>
    <row r="2768" spans="1:2" s="88" customFormat="1">
      <c r="A2768" s="92"/>
      <c r="B2768" s="111"/>
    </row>
    <row r="2769" spans="1:2" s="88" customFormat="1">
      <c r="A2769" s="92"/>
      <c r="B2769" s="111"/>
    </row>
    <row r="2770" spans="1:2" s="88" customFormat="1">
      <c r="A2770" s="92"/>
      <c r="B2770" s="111"/>
    </row>
    <row r="2771" spans="1:2" s="88" customFormat="1">
      <c r="A2771" s="92"/>
      <c r="B2771" s="111"/>
    </row>
    <row r="2772" spans="1:2" s="88" customFormat="1">
      <c r="A2772" s="92"/>
      <c r="B2772" s="111"/>
    </row>
    <row r="2773" spans="1:2" s="88" customFormat="1">
      <c r="A2773" s="92"/>
      <c r="B2773" s="111"/>
    </row>
    <row r="2774" spans="1:2" s="88" customFormat="1">
      <c r="A2774" s="92"/>
      <c r="B2774" s="111"/>
    </row>
    <row r="2775" spans="1:2" s="88" customFormat="1">
      <c r="A2775" s="92"/>
      <c r="B2775" s="111"/>
    </row>
    <row r="2776" spans="1:2" s="88" customFormat="1">
      <c r="A2776" s="92"/>
      <c r="B2776" s="111"/>
    </row>
    <row r="2777" spans="1:2" s="88" customFormat="1">
      <c r="A2777" s="92"/>
      <c r="B2777" s="111"/>
    </row>
    <row r="2778" spans="1:2" s="88" customFormat="1">
      <c r="A2778" s="92"/>
      <c r="B2778" s="111"/>
    </row>
    <row r="2779" spans="1:2" s="88" customFormat="1">
      <c r="A2779" s="92"/>
      <c r="B2779" s="111"/>
    </row>
    <row r="2780" spans="1:2" s="88" customFormat="1">
      <c r="A2780" s="92"/>
      <c r="B2780" s="111"/>
    </row>
    <row r="2781" spans="1:2" s="88" customFormat="1">
      <c r="A2781" s="92"/>
      <c r="B2781" s="111"/>
    </row>
    <row r="2782" spans="1:2" s="88" customFormat="1">
      <c r="A2782" s="92"/>
      <c r="B2782" s="111"/>
    </row>
    <row r="2783" spans="1:2" s="88" customFormat="1">
      <c r="A2783" s="92"/>
      <c r="B2783" s="111"/>
    </row>
    <row r="2784" spans="1:2" s="88" customFormat="1">
      <c r="A2784" s="92"/>
      <c r="B2784" s="111"/>
    </row>
    <row r="2785" spans="1:2" s="88" customFormat="1">
      <c r="A2785" s="92"/>
      <c r="B2785" s="111"/>
    </row>
    <row r="2786" spans="1:2" s="88" customFormat="1">
      <c r="A2786" s="92"/>
      <c r="B2786" s="111"/>
    </row>
    <row r="2787" spans="1:2" s="88" customFormat="1">
      <c r="A2787" s="92"/>
      <c r="B2787" s="111"/>
    </row>
    <row r="2788" spans="1:2" s="88" customFormat="1">
      <c r="A2788" s="92"/>
      <c r="B2788" s="111"/>
    </row>
    <row r="2789" spans="1:2" s="88" customFormat="1">
      <c r="A2789" s="92"/>
      <c r="B2789" s="111"/>
    </row>
    <row r="2790" spans="1:2" s="88" customFormat="1">
      <c r="A2790" s="92"/>
      <c r="B2790" s="111"/>
    </row>
    <row r="2791" spans="1:2" s="88" customFormat="1">
      <c r="A2791" s="92"/>
      <c r="B2791" s="111"/>
    </row>
    <row r="2792" spans="1:2" s="88" customFormat="1">
      <c r="A2792" s="92"/>
      <c r="B2792" s="111"/>
    </row>
    <row r="2793" spans="1:2" s="88" customFormat="1">
      <c r="A2793" s="92"/>
      <c r="B2793" s="111"/>
    </row>
    <row r="2794" spans="1:2" s="88" customFormat="1">
      <c r="A2794" s="92"/>
      <c r="B2794" s="111"/>
    </row>
    <row r="2795" spans="1:2" s="88" customFormat="1">
      <c r="A2795" s="92"/>
      <c r="B2795" s="111"/>
    </row>
    <row r="2796" spans="1:2" s="88" customFormat="1">
      <c r="A2796" s="92"/>
      <c r="B2796" s="111"/>
    </row>
    <row r="2797" spans="1:2" s="88" customFormat="1">
      <c r="A2797" s="92"/>
      <c r="B2797" s="111"/>
    </row>
    <row r="2798" spans="1:2" s="88" customFormat="1">
      <c r="A2798" s="92"/>
      <c r="B2798" s="111"/>
    </row>
    <row r="2799" spans="1:2" s="88" customFormat="1">
      <c r="A2799" s="92"/>
      <c r="B2799" s="111"/>
    </row>
    <row r="2800" spans="1:2" s="88" customFormat="1">
      <c r="A2800" s="92"/>
      <c r="B2800" s="111"/>
    </row>
    <row r="2801" spans="1:2" s="88" customFormat="1">
      <c r="A2801" s="92"/>
      <c r="B2801" s="111"/>
    </row>
    <row r="2802" spans="1:2" s="88" customFormat="1">
      <c r="A2802" s="92"/>
      <c r="B2802" s="111"/>
    </row>
    <row r="2803" spans="1:2" s="88" customFormat="1">
      <c r="A2803" s="92"/>
      <c r="B2803" s="111"/>
    </row>
    <row r="2804" spans="1:2" s="88" customFormat="1">
      <c r="A2804" s="92"/>
      <c r="B2804" s="111"/>
    </row>
    <row r="2805" spans="1:2" s="88" customFormat="1">
      <c r="A2805" s="92"/>
      <c r="B2805" s="111"/>
    </row>
    <row r="2806" spans="1:2" s="88" customFormat="1">
      <c r="A2806" s="92"/>
      <c r="B2806" s="111"/>
    </row>
    <row r="2807" spans="1:2" s="88" customFormat="1">
      <c r="A2807" s="92"/>
      <c r="B2807" s="111"/>
    </row>
    <row r="2808" spans="1:2" s="88" customFormat="1">
      <c r="A2808" s="92"/>
      <c r="B2808" s="111"/>
    </row>
    <row r="2809" spans="1:2" s="88" customFormat="1">
      <c r="A2809" s="92"/>
      <c r="B2809" s="111"/>
    </row>
    <row r="2810" spans="1:2" s="88" customFormat="1">
      <c r="A2810" s="92"/>
      <c r="B2810" s="111"/>
    </row>
    <row r="2811" spans="1:2" s="88" customFormat="1">
      <c r="A2811" s="92"/>
      <c r="B2811" s="111"/>
    </row>
    <row r="2812" spans="1:2" s="88" customFormat="1">
      <c r="A2812" s="92"/>
      <c r="B2812" s="111"/>
    </row>
    <row r="2813" spans="1:2" s="88" customFormat="1">
      <c r="A2813" s="92"/>
      <c r="B2813" s="111"/>
    </row>
    <row r="2814" spans="1:2" s="88" customFormat="1">
      <c r="A2814" s="92"/>
      <c r="B2814" s="111"/>
    </row>
    <row r="2815" spans="1:2" s="88" customFormat="1">
      <c r="A2815" s="92"/>
      <c r="B2815" s="111"/>
    </row>
    <row r="2816" spans="1:2" s="88" customFormat="1">
      <c r="A2816" s="92"/>
      <c r="B2816" s="111"/>
    </row>
    <row r="2817" spans="1:2" s="88" customFormat="1">
      <c r="A2817" s="92"/>
      <c r="B2817" s="111"/>
    </row>
    <row r="2818" spans="1:2" s="88" customFormat="1">
      <c r="A2818" s="92"/>
      <c r="B2818" s="111"/>
    </row>
    <row r="2819" spans="1:2" s="88" customFormat="1">
      <c r="A2819" s="92"/>
      <c r="B2819" s="111"/>
    </row>
    <row r="2820" spans="1:2" s="88" customFormat="1">
      <c r="A2820" s="92"/>
      <c r="B2820" s="111"/>
    </row>
    <row r="2821" spans="1:2" s="88" customFormat="1">
      <c r="A2821" s="92"/>
      <c r="B2821" s="111"/>
    </row>
    <row r="2822" spans="1:2" s="88" customFormat="1">
      <c r="A2822" s="92"/>
      <c r="B2822" s="111"/>
    </row>
    <row r="2823" spans="1:2" s="88" customFormat="1">
      <c r="A2823" s="92"/>
      <c r="B2823" s="111"/>
    </row>
    <row r="2824" spans="1:2" s="88" customFormat="1">
      <c r="A2824" s="92"/>
      <c r="B2824" s="111"/>
    </row>
    <row r="2825" spans="1:2" s="88" customFormat="1">
      <c r="A2825" s="92"/>
      <c r="B2825" s="111"/>
    </row>
    <row r="2826" spans="1:2" s="88" customFormat="1">
      <c r="A2826" s="92"/>
      <c r="B2826" s="111"/>
    </row>
    <row r="2827" spans="1:2" s="88" customFormat="1">
      <c r="A2827" s="92"/>
      <c r="B2827" s="111"/>
    </row>
    <row r="2828" spans="1:2" s="88" customFormat="1">
      <c r="A2828" s="92"/>
      <c r="B2828" s="111"/>
    </row>
    <row r="2829" spans="1:2" s="88" customFormat="1">
      <c r="A2829" s="92"/>
      <c r="B2829" s="111"/>
    </row>
    <row r="2830" spans="1:2" s="88" customFormat="1">
      <c r="A2830" s="92"/>
      <c r="B2830" s="111"/>
    </row>
    <row r="2831" spans="1:2" s="88" customFormat="1">
      <c r="A2831" s="92"/>
      <c r="B2831" s="111"/>
    </row>
    <row r="2832" spans="1:2" s="88" customFormat="1">
      <c r="A2832" s="92"/>
      <c r="B2832" s="111"/>
    </row>
    <row r="2833" spans="1:2" s="88" customFormat="1">
      <c r="A2833" s="92"/>
      <c r="B2833" s="111"/>
    </row>
    <row r="2834" spans="1:2" s="88" customFormat="1">
      <c r="A2834" s="92"/>
      <c r="B2834" s="111"/>
    </row>
    <row r="2835" spans="1:2" s="88" customFormat="1">
      <c r="A2835" s="92"/>
      <c r="B2835" s="111"/>
    </row>
    <row r="2836" spans="1:2" s="88" customFormat="1">
      <c r="A2836" s="92"/>
      <c r="B2836" s="111"/>
    </row>
    <row r="2837" spans="1:2" s="88" customFormat="1">
      <c r="A2837" s="92"/>
      <c r="B2837" s="111"/>
    </row>
    <row r="2838" spans="1:2" s="88" customFormat="1">
      <c r="A2838" s="92"/>
      <c r="B2838" s="111"/>
    </row>
    <row r="2839" spans="1:2" s="88" customFormat="1">
      <c r="A2839" s="92"/>
      <c r="B2839" s="111"/>
    </row>
    <row r="2840" spans="1:2" s="88" customFormat="1">
      <c r="A2840" s="92"/>
      <c r="B2840" s="111"/>
    </row>
    <row r="2841" spans="1:2" s="88" customFormat="1">
      <c r="A2841" s="92"/>
      <c r="B2841" s="111"/>
    </row>
    <row r="2842" spans="1:2" s="88" customFormat="1">
      <c r="A2842" s="92"/>
      <c r="B2842" s="111"/>
    </row>
    <row r="2843" spans="1:2" s="88" customFormat="1">
      <c r="A2843" s="92"/>
      <c r="B2843" s="111"/>
    </row>
    <row r="2844" spans="1:2" s="88" customFormat="1">
      <c r="A2844" s="92"/>
      <c r="B2844" s="111"/>
    </row>
    <row r="2845" spans="1:2" s="88" customFormat="1">
      <c r="A2845" s="92"/>
      <c r="B2845" s="111"/>
    </row>
    <row r="2846" spans="1:2" s="88" customFormat="1">
      <c r="A2846" s="92"/>
      <c r="B2846" s="111"/>
    </row>
    <row r="2847" spans="1:2" s="88" customFormat="1">
      <c r="A2847" s="92"/>
      <c r="B2847" s="111"/>
    </row>
    <row r="2848" spans="1:2" s="88" customFormat="1">
      <c r="A2848" s="92"/>
      <c r="B2848" s="111"/>
    </row>
    <row r="2849" spans="1:2" s="88" customFormat="1">
      <c r="A2849" s="92"/>
      <c r="B2849" s="111"/>
    </row>
    <row r="2850" spans="1:2" s="88" customFormat="1">
      <c r="A2850" s="92"/>
      <c r="B2850" s="111"/>
    </row>
    <row r="2851" spans="1:2" s="88" customFormat="1">
      <c r="A2851" s="92"/>
      <c r="B2851" s="111"/>
    </row>
    <row r="2852" spans="1:2" s="88" customFormat="1">
      <c r="A2852" s="92"/>
      <c r="B2852" s="111"/>
    </row>
    <row r="2853" spans="1:2" s="88" customFormat="1">
      <c r="A2853" s="92"/>
      <c r="B2853" s="111"/>
    </row>
    <row r="2854" spans="1:2" s="88" customFormat="1">
      <c r="A2854" s="92"/>
      <c r="B2854" s="111"/>
    </row>
    <row r="2855" spans="1:2" s="88" customFormat="1">
      <c r="A2855" s="92"/>
      <c r="B2855" s="111"/>
    </row>
    <row r="2856" spans="1:2" s="88" customFormat="1">
      <c r="A2856" s="92"/>
      <c r="B2856" s="111"/>
    </row>
    <row r="2857" spans="1:2" s="88" customFormat="1">
      <c r="A2857" s="92"/>
      <c r="B2857" s="111"/>
    </row>
    <row r="2858" spans="1:2" s="88" customFormat="1">
      <c r="A2858" s="92"/>
      <c r="B2858" s="111"/>
    </row>
    <row r="2859" spans="1:2" s="88" customFormat="1">
      <c r="A2859" s="92"/>
      <c r="B2859" s="111"/>
    </row>
    <row r="2860" spans="1:2" s="88" customFormat="1">
      <c r="A2860" s="92"/>
      <c r="B2860" s="111"/>
    </row>
    <row r="2861" spans="1:2" s="88" customFormat="1">
      <c r="A2861" s="92"/>
      <c r="B2861" s="111"/>
    </row>
    <row r="2862" spans="1:2" s="88" customFormat="1">
      <c r="A2862" s="92"/>
      <c r="B2862" s="111"/>
    </row>
    <row r="2863" spans="1:2" s="88" customFormat="1">
      <c r="A2863" s="92"/>
      <c r="B2863" s="111"/>
    </row>
    <row r="2864" spans="1:2" s="88" customFormat="1">
      <c r="A2864" s="92"/>
      <c r="B2864" s="111"/>
    </row>
    <row r="2865" spans="1:2" s="88" customFormat="1">
      <c r="A2865" s="92"/>
      <c r="B2865" s="111"/>
    </row>
    <row r="2866" spans="1:2" s="88" customFormat="1">
      <c r="A2866" s="92"/>
      <c r="B2866" s="111"/>
    </row>
    <row r="2867" spans="1:2" s="88" customFormat="1">
      <c r="A2867" s="92"/>
      <c r="B2867" s="111"/>
    </row>
    <row r="2868" spans="1:2" s="88" customFormat="1">
      <c r="A2868" s="92"/>
      <c r="B2868" s="111"/>
    </row>
    <row r="2869" spans="1:2" s="88" customFormat="1">
      <c r="A2869" s="92"/>
      <c r="B2869" s="111"/>
    </row>
    <row r="2870" spans="1:2" s="88" customFormat="1">
      <c r="A2870" s="92"/>
      <c r="B2870" s="111"/>
    </row>
    <row r="2871" spans="1:2" s="88" customFormat="1">
      <c r="A2871" s="92"/>
      <c r="B2871" s="111"/>
    </row>
    <row r="2872" spans="1:2" s="88" customFormat="1">
      <c r="A2872" s="92"/>
      <c r="B2872" s="111"/>
    </row>
    <row r="2873" spans="1:2" s="88" customFormat="1">
      <c r="A2873" s="92"/>
      <c r="B2873" s="111"/>
    </row>
    <row r="2874" spans="1:2" s="88" customFormat="1">
      <c r="A2874" s="92"/>
      <c r="B2874" s="111"/>
    </row>
    <row r="2875" spans="1:2" s="88" customFormat="1">
      <c r="A2875" s="92"/>
      <c r="B2875" s="111"/>
    </row>
    <row r="2876" spans="1:2" s="88" customFormat="1">
      <c r="A2876" s="92"/>
      <c r="B2876" s="111"/>
    </row>
    <row r="2877" spans="1:2" s="88" customFormat="1">
      <c r="A2877" s="92"/>
      <c r="B2877" s="111"/>
    </row>
    <row r="2878" spans="1:2" s="88" customFormat="1">
      <c r="A2878" s="92"/>
      <c r="B2878" s="111"/>
    </row>
    <row r="2879" spans="1:2" s="88" customFormat="1">
      <c r="A2879" s="92"/>
      <c r="B2879" s="111"/>
    </row>
    <row r="2880" spans="1:2" s="88" customFormat="1">
      <c r="A2880" s="92"/>
      <c r="B2880" s="111"/>
    </row>
    <row r="2881" spans="1:2" s="88" customFormat="1">
      <c r="A2881" s="92"/>
      <c r="B2881" s="111"/>
    </row>
    <row r="2882" spans="1:2" s="88" customFormat="1">
      <c r="A2882" s="92"/>
      <c r="B2882" s="111"/>
    </row>
    <row r="2883" spans="1:2" s="88" customFormat="1">
      <c r="A2883" s="92"/>
      <c r="B2883" s="111"/>
    </row>
    <row r="2884" spans="1:2" s="88" customFormat="1">
      <c r="A2884" s="92"/>
      <c r="B2884" s="111"/>
    </row>
    <row r="2885" spans="1:2" s="88" customFormat="1">
      <c r="A2885" s="92"/>
      <c r="B2885" s="111"/>
    </row>
    <row r="2886" spans="1:2" s="88" customFormat="1">
      <c r="A2886" s="92"/>
      <c r="B2886" s="111"/>
    </row>
    <row r="2887" spans="1:2" s="88" customFormat="1">
      <c r="A2887" s="92"/>
      <c r="B2887" s="111"/>
    </row>
    <row r="2888" spans="1:2" s="88" customFormat="1">
      <c r="A2888" s="92"/>
      <c r="B2888" s="111"/>
    </row>
    <row r="2889" spans="1:2" s="88" customFormat="1">
      <c r="A2889" s="92"/>
      <c r="B2889" s="111"/>
    </row>
    <row r="2890" spans="1:2" s="88" customFormat="1">
      <c r="A2890" s="92"/>
      <c r="B2890" s="111"/>
    </row>
    <row r="2891" spans="1:2" s="88" customFormat="1">
      <c r="A2891" s="92"/>
      <c r="B2891" s="111"/>
    </row>
    <row r="2892" spans="1:2" s="88" customFormat="1">
      <c r="A2892" s="92"/>
      <c r="B2892" s="111"/>
    </row>
    <row r="2893" spans="1:2" s="88" customFormat="1">
      <c r="A2893" s="92"/>
      <c r="B2893" s="111"/>
    </row>
    <row r="2894" spans="1:2" s="88" customFormat="1">
      <c r="A2894" s="92"/>
      <c r="B2894" s="111"/>
    </row>
    <row r="2895" spans="1:2" s="88" customFormat="1">
      <c r="A2895" s="92"/>
      <c r="B2895" s="111"/>
    </row>
    <row r="2896" spans="1:2" s="88" customFormat="1">
      <c r="A2896" s="92"/>
      <c r="B2896" s="111"/>
    </row>
    <row r="2897" spans="1:2" s="88" customFormat="1">
      <c r="A2897" s="92"/>
      <c r="B2897" s="111"/>
    </row>
    <row r="2898" spans="1:2" s="88" customFormat="1">
      <c r="A2898" s="92"/>
      <c r="B2898" s="111"/>
    </row>
    <row r="2899" spans="1:2" s="88" customFormat="1">
      <c r="A2899" s="92"/>
      <c r="B2899" s="111"/>
    </row>
    <row r="2900" spans="1:2" s="88" customFormat="1">
      <c r="A2900" s="92"/>
      <c r="B2900" s="111"/>
    </row>
    <row r="2901" spans="1:2" s="88" customFormat="1">
      <c r="A2901" s="92"/>
      <c r="B2901" s="111"/>
    </row>
    <row r="2902" spans="1:2" s="88" customFormat="1">
      <c r="A2902" s="92"/>
      <c r="B2902" s="111"/>
    </row>
    <row r="2903" spans="1:2" s="88" customFormat="1">
      <c r="A2903" s="92"/>
      <c r="B2903" s="111"/>
    </row>
    <row r="2904" spans="1:2" s="88" customFormat="1">
      <c r="A2904" s="92"/>
      <c r="B2904" s="111"/>
    </row>
    <row r="2905" spans="1:2" s="88" customFormat="1">
      <c r="A2905" s="92"/>
      <c r="B2905" s="111"/>
    </row>
    <row r="2906" spans="1:2" s="88" customFormat="1">
      <c r="A2906" s="92"/>
      <c r="B2906" s="111"/>
    </row>
    <row r="2907" spans="1:2" s="88" customFormat="1">
      <c r="A2907" s="92"/>
      <c r="B2907" s="111"/>
    </row>
    <row r="2908" spans="1:2" s="88" customFormat="1">
      <c r="A2908" s="92"/>
      <c r="B2908" s="111"/>
    </row>
    <row r="2909" spans="1:2" s="88" customFormat="1">
      <c r="A2909" s="92"/>
      <c r="B2909" s="111"/>
    </row>
    <row r="2910" spans="1:2" s="88" customFormat="1">
      <c r="A2910" s="92"/>
      <c r="B2910" s="111"/>
    </row>
    <row r="2911" spans="1:2" s="88" customFormat="1">
      <c r="A2911" s="92"/>
      <c r="B2911" s="111"/>
    </row>
    <row r="2912" spans="1:2" s="88" customFormat="1">
      <c r="A2912" s="92"/>
      <c r="B2912" s="111"/>
    </row>
    <row r="2913" spans="1:2" s="88" customFormat="1">
      <c r="A2913" s="92"/>
      <c r="B2913" s="111"/>
    </row>
    <row r="2914" spans="1:2" s="88" customFormat="1">
      <c r="A2914" s="92"/>
      <c r="B2914" s="111"/>
    </row>
    <row r="2915" spans="1:2" s="88" customFormat="1">
      <c r="A2915" s="92"/>
      <c r="B2915" s="111"/>
    </row>
    <row r="2916" spans="1:2" s="88" customFormat="1">
      <c r="A2916" s="92"/>
      <c r="B2916" s="111"/>
    </row>
    <row r="2917" spans="1:2" s="88" customFormat="1">
      <c r="A2917" s="92"/>
      <c r="B2917" s="111"/>
    </row>
    <row r="2918" spans="1:2" s="88" customFormat="1">
      <c r="A2918" s="92"/>
      <c r="B2918" s="111"/>
    </row>
    <row r="2919" spans="1:2" s="88" customFormat="1">
      <c r="A2919" s="92"/>
      <c r="B2919" s="111"/>
    </row>
    <row r="2920" spans="1:2" s="88" customFormat="1">
      <c r="A2920" s="92"/>
      <c r="B2920" s="111"/>
    </row>
    <row r="2921" spans="1:2" s="88" customFormat="1">
      <c r="A2921" s="92"/>
      <c r="B2921" s="111"/>
    </row>
    <row r="2922" spans="1:2" s="88" customFormat="1">
      <c r="A2922" s="92"/>
      <c r="B2922" s="111"/>
    </row>
    <row r="2923" spans="1:2" s="88" customFormat="1">
      <c r="A2923" s="92"/>
      <c r="B2923" s="111"/>
    </row>
    <row r="2924" spans="1:2" s="88" customFormat="1">
      <c r="A2924" s="92"/>
      <c r="B2924" s="111"/>
    </row>
    <row r="2925" spans="1:2" s="88" customFormat="1">
      <c r="A2925" s="92"/>
      <c r="B2925" s="111"/>
    </row>
    <row r="2926" spans="1:2" s="88" customFormat="1">
      <c r="A2926" s="92"/>
      <c r="B2926" s="111"/>
    </row>
    <row r="2927" spans="1:2" s="88" customFormat="1">
      <c r="A2927" s="92"/>
      <c r="B2927" s="111"/>
    </row>
    <row r="2928" spans="1:2" s="88" customFormat="1">
      <c r="A2928" s="92"/>
      <c r="B2928" s="111"/>
    </row>
    <row r="2929" spans="1:2" s="88" customFormat="1">
      <c r="A2929" s="92"/>
      <c r="B2929" s="111"/>
    </row>
    <row r="2930" spans="1:2" s="88" customFormat="1">
      <c r="A2930" s="92"/>
      <c r="B2930" s="111"/>
    </row>
    <row r="2931" spans="1:2" s="88" customFormat="1">
      <c r="A2931" s="92"/>
      <c r="B2931" s="111"/>
    </row>
    <row r="2932" spans="1:2" s="88" customFormat="1">
      <c r="A2932" s="92"/>
      <c r="B2932" s="111"/>
    </row>
    <row r="2933" spans="1:2" s="88" customFormat="1">
      <c r="A2933" s="92"/>
      <c r="B2933" s="111"/>
    </row>
    <row r="2934" spans="1:2" s="88" customFormat="1">
      <c r="A2934" s="92"/>
      <c r="B2934" s="111"/>
    </row>
    <row r="2935" spans="1:2" s="88" customFormat="1">
      <c r="A2935" s="92"/>
      <c r="B2935" s="111"/>
    </row>
    <row r="2936" spans="1:2" s="88" customFormat="1">
      <c r="A2936" s="92"/>
      <c r="B2936" s="111"/>
    </row>
    <row r="2937" spans="1:2" s="88" customFormat="1">
      <c r="A2937" s="92"/>
      <c r="B2937" s="111"/>
    </row>
    <row r="2938" spans="1:2" s="88" customFormat="1">
      <c r="A2938" s="92"/>
      <c r="B2938" s="111"/>
    </row>
    <row r="2939" spans="1:2" s="88" customFormat="1">
      <c r="A2939" s="92"/>
      <c r="B2939" s="111"/>
    </row>
    <row r="2940" spans="1:2" s="88" customFormat="1">
      <c r="A2940" s="92"/>
      <c r="B2940" s="111"/>
    </row>
    <row r="2941" spans="1:2" s="88" customFormat="1">
      <c r="A2941" s="92"/>
      <c r="B2941" s="111"/>
    </row>
    <row r="2942" spans="1:2" s="88" customFormat="1">
      <c r="A2942" s="92"/>
      <c r="B2942" s="111"/>
    </row>
    <row r="2943" spans="1:2" s="88" customFormat="1">
      <c r="A2943" s="92"/>
      <c r="B2943" s="111"/>
    </row>
    <row r="2944" spans="1:2" s="88" customFormat="1">
      <c r="A2944" s="92"/>
      <c r="B2944" s="111"/>
    </row>
    <row r="2945" spans="1:2" s="88" customFormat="1">
      <c r="A2945" s="92"/>
      <c r="B2945" s="111"/>
    </row>
    <row r="2946" spans="1:2" s="88" customFormat="1">
      <c r="A2946" s="92"/>
      <c r="B2946" s="111"/>
    </row>
    <row r="2947" spans="1:2" s="88" customFormat="1">
      <c r="A2947" s="92"/>
      <c r="B2947" s="111"/>
    </row>
    <row r="2948" spans="1:2" s="88" customFormat="1">
      <c r="A2948" s="92"/>
      <c r="B2948" s="111"/>
    </row>
    <row r="2949" spans="1:2" s="88" customFormat="1">
      <c r="A2949" s="92"/>
      <c r="B2949" s="111"/>
    </row>
    <row r="2950" spans="1:2" s="88" customFormat="1">
      <c r="A2950" s="92"/>
      <c r="B2950" s="111"/>
    </row>
    <row r="2951" spans="1:2" s="88" customFormat="1">
      <c r="A2951" s="92"/>
      <c r="B2951" s="111"/>
    </row>
    <row r="2952" spans="1:2" s="88" customFormat="1">
      <c r="A2952" s="92"/>
      <c r="B2952" s="111"/>
    </row>
    <row r="2953" spans="1:2" s="88" customFormat="1">
      <c r="A2953" s="92"/>
      <c r="B2953" s="111"/>
    </row>
    <row r="2954" spans="1:2" s="88" customFormat="1">
      <c r="A2954" s="92"/>
      <c r="B2954" s="111"/>
    </row>
    <row r="2955" spans="1:2" s="88" customFormat="1">
      <c r="A2955" s="92"/>
      <c r="B2955" s="111"/>
    </row>
    <row r="2956" spans="1:2" s="88" customFormat="1">
      <c r="A2956" s="92"/>
      <c r="B2956" s="111"/>
    </row>
    <row r="2957" spans="1:2" s="88" customFormat="1">
      <c r="A2957" s="92"/>
      <c r="B2957" s="111"/>
    </row>
    <row r="2958" spans="1:2" s="88" customFormat="1">
      <c r="A2958" s="92"/>
      <c r="B2958" s="111"/>
    </row>
    <row r="2959" spans="1:2" s="88" customFormat="1">
      <c r="A2959" s="92"/>
      <c r="B2959" s="111"/>
    </row>
    <row r="2960" spans="1:2" s="88" customFormat="1">
      <c r="A2960" s="92"/>
      <c r="B2960" s="111"/>
    </row>
    <row r="2961" spans="1:2" s="88" customFormat="1">
      <c r="A2961" s="92"/>
      <c r="B2961" s="111"/>
    </row>
    <row r="2962" spans="1:2" s="88" customFormat="1">
      <c r="A2962" s="92"/>
      <c r="B2962" s="111"/>
    </row>
    <row r="2963" spans="1:2" s="88" customFormat="1">
      <c r="A2963" s="92"/>
      <c r="B2963" s="111"/>
    </row>
    <row r="2964" spans="1:2" s="88" customFormat="1">
      <c r="A2964" s="92"/>
      <c r="B2964" s="111"/>
    </row>
    <row r="2965" spans="1:2" s="88" customFormat="1">
      <c r="A2965" s="92"/>
      <c r="B2965" s="111"/>
    </row>
    <row r="2966" spans="1:2" s="88" customFormat="1">
      <c r="A2966" s="92"/>
      <c r="B2966" s="111"/>
    </row>
    <row r="2967" spans="1:2" s="88" customFormat="1">
      <c r="A2967" s="92"/>
      <c r="B2967" s="111"/>
    </row>
    <row r="2968" spans="1:2" s="88" customFormat="1">
      <c r="A2968" s="92"/>
      <c r="B2968" s="111"/>
    </row>
    <row r="2969" spans="1:2" s="88" customFormat="1">
      <c r="A2969" s="92"/>
      <c r="B2969" s="111"/>
    </row>
    <row r="2970" spans="1:2" s="88" customFormat="1">
      <c r="A2970" s="92"/>
      <c r="B2970" s="111"/>
    </row>
    <row r="2971" spans="1:2" s="88" customFormat="1">
      <c r="A2971" s="92"/>
      <c r="B2971" s="111"/>
    </row>
    <row r="2972" spans="1:2" s="88" customFormat="1">
      <c r="A2972" s="92"/>
      <c r="B2972" s="111"/>
    </row>
    <row r="2973" spans="1:2" s="88" customFormat="1">
      <c r="A2973" s="92"/>
      <c r="B2973" s="111"/>
    </row>
    <row r="2974" spans="1:2" s="88" customFormat="1">
      <c r="A2974" s="92"/>
      <c r="B2974" s="111"/>
    </row>
    <row r="2975" spans="1:2" s="88" customFormat="1">
      <c r="A2975" s="92"/>
      <c r="B2975" s="111"/>
    </row>
    <row r="2976" spans="1:2" s="88" customFormat="1">
      <c r="A2976" s="92"/>
      <c r="B2976" s="111"/>
    </row>
    <row r="2977" spans="1:2" s="88" customFormat="1">
      <c r="A2977" s="92"/>
      <c r="B2977" s="111"/>
    </row>
    <row r="2978" spans="1:2" s="88" customFormat="1">
      <c r="A2978" s="92"/>
      <c r="B2978" s="111"/>
    </row>
    <row r="2979" spans="1:2" s="88" customFormat="1">
      <c r="A2979" s="92"/>
      <c r="B2979" s="111"/>
    </row>
    <row r="2980" spans="1:2" s="88" customFormat="1">
      <c r="A2980" s="92"/>
      <c r="B2980" s="111"/>
    </row>
    <row r="2981" spans="1:2" s="88" customFormat="1">
      <c r="A2981" s="92"/>
      <c r="B2981" s="111"/>
    </row>
    <row r="2982" spans="1:2" s="88" customFormat="1">
      <c r="A2982" s="92"/>
      <c r="B2982" s="111"/>
    </row>
    <row r="2983" spans="1:2" s="88" customFormat="1">
      <c r="A2983" s="92"/>
      <c r="B2983" s="111"/>
    </row>
    <row r="2984" spans="1:2" s="88" customFormat="1">
      <c r="A2984" s="92"/>
      <c r="B2984" s="111"/>
    </row>
    <row r="2985" spans="1:2" s="88" customFormat="1">
      <c r="A2985" s="92"/>
      <c r="B2985" s="111"/>
    </row>
    <row r="2986" spans="1:2" s="88" customFormat="1">
      <c r="A2986" s="92"/>
      <c r="B2986" s="111"/>
    </row>
    <row r="2987" spans="1:2" s="88" customFormat="1">
      <c r="A2987" s="92"/>
      <c r="B2987" s="111"/>
    </row>
    <row r="2988" spans="1:2" s="88" customFormat="1">
      <c r="A2988" s="92"/>
      <c r="B2988" s="111"/>
    </row>
    <row r="2989" spans="1:2" s="88" customFormat="1">
      <c r="A2989" s="92"/>
      <c r="B2989" s="111"/>
    </row>
    <row r="2990" spans="1:2" s="88" customFormat="1">
      <c r="A2990" s="92"/>
      <c r="B2990" s="111"/>
    </row>
    <row r="2991" spans="1:2" s="88" customFormat="1">
      <c r="A2991" s="92"/>
      <c r="B2991" s="111"/>
    </row>
    <row r="2992" spans="1:2" s="88" customFormat="1">
      <c r="A2992" s="92"/>
      <c r="B2992" s="111"/>
    </row>
    <row r="2993" spans="1:2" s="88" customFormat="1">
      <c r="A2993" s="92"/>
      <c r="B2993" s="111"/>
    </row>
    <row r="2994" spans="1:2" s="88" customFormat="1">
      <c r="A2994" s="92"/>
      <c r="B2994" s="111"/>
    </row>
    <row r="2995" spans="1:2" s="88" customFormat="1">
      <c r="A2995" s="92"/>
      <c r="B2995" s="111"/>
    </row>
    <row r="2996" spans="1:2" s="88" customFormat="1">
      <c r="A2996" s="92"/>
      <c r="B2996" s="111"/>
    </row>
    <row r="2997" spans="1:2" s="88" customFormat="1">
      <c r="A2997" s="92"/>
      <c r="B2997" s="111"/>
    </row>
    <row r="2998" spans="1:2" s="88" customFormat="1">
      <c r="A2998" s="92"/>
      <c r="B2998" s="111"/>
    </row>
    <row r="2999" spans="1:2" s="88" customFormat="1">
      <c r="A2999" s="92"/>
      <c r="B2999" s="111"/>
    </row>
    <row r="3000" spans="1:2" s="88" customFormat="1">
      <c r="A3000" s="92"/>
      <c r="B3000" s="111"/>
    </row>
    <row r="3001" spans="1:2" s="88" customFormat="1">
      <c r="A3001" s="92"/>
      <c r="B3001" s="111"/>
    </row>
    <row r="3002" spans="1:2" s="88" customFormat="1">
      <c r="A3002" s="92"/>
      <c r="B3002" s="111"/>
    </row>
    <row r="3003" spans="1:2" s="88" customFormat="1">
      <c r="A3003" s="92"/>
      <c r="B3003" s="111"/>
    </row>
    <row r="3004" spans="1:2" s="88" customFormat="1">
      <c r="A3004" s="92"/>
      <c r="B3004" s="111"/>
    </row>
    <row r="3005" spans="1:2" s="88" customFormat="1">
      <c r="A3005" s="92"/>
      <c r="B3005" s="111"/>
    </row>
    <row r="3006" spans="1:2" s="88" customFormat="1">
      <c r="A3006" s="92"/>
      <c r="B3006" s="111"/>
    </row>
    <row r="3007" spans="1:2" s="88" customFormat="1">
      <c r="A3007" s="92"/>
      <c r="B3007" s="111"/>
    </row>
    <row r="3008" spans="1:2" s="88" customFormat="1">
      <c r="A3008" s="92"/>
      <c r="B3008" s="111"/>
    </row>
    <row r="3009" spans="1:2" s="88" customFormat="1">
      <c r="A3009" s="92"/>
      <c r="B3009" s="111"/>
    </row>
    <row r="3010" spans="1:2" s="88" customFormat="1">
      <c r="A3010" s="92"/>
      <c r="B3010" s="111"/>
    </row>
    <row r="3011" spans="1:2" s="88" customFormat="1">
      <c r="A3011" s="92"/>
      <c r="B3011" s="111"/>
    </row>
    <row r="3012" spans="1:2" s="88" customFormat="1">
      <c r="A3012" s="92"/>
      <c r="B3012" s="111"/>
    </row>
    <row r="3013" spans="1:2" s="88" customFormat="1">
      <c r="A3013" s="92"/>
      <c r="B3013" s="111"/>
    </row>
    <row r="3014" spans="1:2" s="88" customFormat="1">
      <c r="A3014" s="92"/>
      <c r="B3014" s="111"/>
    </row>
    <row r="3015" spans="1:2" s="88" customFormat="1">
      <c r="A3015" s="92"/>
      <c r="B3015" s="111"/>
    </row>
    <row r="3016" spans="1:2" s="88" customFormat="1">
      <c r="A3016" s="92"/>
      <c r="B3016" s="111"/>
    </row>
    <row r="3017" spans="1:2" s="88" customFormat="1">
      <c r="A3017" s="92"/>
      <c r="B3017" s="111"/>
    </row>
    <row r="3018" spans="1:2" s="88" customFormat="1">
      <c r="A3018" s="92"/>
      <c r="B3018" s="111"/>
    </row>
    <row r="3019" spans="1:2" s="88" customFormat="1">
      <c r="A3019" s="92"/>
      <c r="B3019" s="111"/>
    </row>
    <row r="3020" spans="1:2" s="88" customFormat="1">
      <c r="A3020" s="92"/>
      <c r="B3020" s="111"/>
    </row>
    <row r="3021" spans="1:2" s="88" customFormat="1">
      <c r="A3021" s="92"/>
      <c r="B3021" s="111"/>
    </row>
    <row r="3022" spans="1:2" s="88" customFormat="1">
      <c r="A3022" s="92"/>
      <c r="B3022" s="111"/>
    </row>
    <row r="3023" spans="1:2" s="88" customFormat="1">
      <c r="A3023" s="92"/>
      <c r="B3023" s="111"/>
    </row>
    <row r="3024" spans="1:2" s="88" customFormat="1">
      <c r="A3024" s="92"/>
      <c r="B3024" s="111"/>
    </row>
    <row r="3025" spans="1:2" s="88" customFormat="1">
      <c r="A3025" s="92"/>
      <c r="B3025" s="111"/>
    </row>
    <row r="3026" spans="1:2" s="88" customFormat="1">
      <c r="A3026" s="92"/>
      <c r="B3026" s="111"/>
    </row>
    <row r="3027" spans="1:2" s="88" customFormat="1">
      <c r="A3027" s="92"/>
      <c r="B3027" s="111"/>
    </row>
    <row r="3028" spans="1:2" s="88" customFormat="1">
      <c r="A3028" s="92"/>
      <c r="B3028" s="111"/>
    </row>
    <row r="3029" spans="1:2" s="88" customFormat="1">
      <c r="A3029" s="92"/>
      <c r="B3029" s="111"/>
    </row>
    <row r="3030" spans="1:2" s="88" customFormat="1">
      <c r="A3030" s="92"/>
      <c r="B3030" s="111"/>
    </row>
    <row r="3031" spans="1:2" s="88" customFormat="1">
      <c r="A3031" s="92"/>
      <c r="B3031" s="111"/>
    </row>
    <row r="3032" spans="1:2" s="88" customFormat="1">
      <c r="A3032" s="92"/>
      <c r="B3032" s="111"/>
    </row>
    <row r="3033" spans="1:2" s="88" customFormat="1">
      <c r="A3033" s="92"/>
      <c r="B3033" s="111"/>
    </row>
    <row r="3034" spans="1:2" s="88" customFormat="1">
      <c r="A3034" s="92"/>
      <c r="B3034" s="111"/>
    </row>
    <row r="3035" spans="1:2" s="88" customFormat="1">
      <c r="A3035" s="92"/>
      <c r="B3035" s="111"/>
    </row>
    <row r="3036" spans="1:2" s="88" customFormat="1">
      <c r="A3036" s="92"/>
      <c r="B3036" s="111"/>
    </row>
    <row r="3037" spans="1:2" s="88" customFormat="1">
      <c r="A3037" s="92"/>
      <c r="B3037" s="111"/>
    </row>
    <row r="3038" spans="1:2" s="88" customFormat="1">
      <c r="A3038" s="92"/>
      <c r="B3038" s="111"/>
    </row>
    <row r="3039" spans="1:2" s="88" customFormat="1">
      <c r="A3039" s="92"/>
      <c r="B3039" s="111"/>
    </row>
    <row r="3040" spans="1:2" s="88" customFormat="1">
      <c r="A3040" s="92"/>
      <c r="B3040" s="111"/>
    </row>
    <row r="3041" spans="1:2" s="88" customFormat="1">
      <c r="A3041" s="92"/>
      <c r="B3041" s="111"/>
    </row>
    <row r="3042" spans="1:2" s="88" customFormat="1">
      <c r="A3042" s="92"/>
      <c r="B3042" s="111"/>
    </row>
    <row r="3043" spans="1:2" s="88" customFormat="1">
      <c r="A3043" s="92"/>
      <c r="B3043" s="111"/>
    </row>
    <row r="3044" spans="1:2" s="88" customFormat="1">
      <c r="A3044" s="92"/>
      <c r="B3044" s="111"/>
    </row>
    <row r="3045" spans="1:2" s="88" customFormat="1">
      <c r="A3045" s="92"/>
      <c r="B3045" s="111"/>
    </row>
    <row r="3046" spans="1:2" s="88" customFormat="1">
      <c r="A3046" s="92"/>
      <c r="B3046" s="111"/>
    </row>
    <row r="3047" spans="1:2" s="88" customFormat="1">
      <c r="A3047" s="92"/>
      <c r="B3047" s="111"/>
    </row>
    <row r="3048" spans="1:2" s="88" customFormat="1">
      <c r="A3048" s="92"/>
      <c r="B3048" s="111"/>
    </row>
    <row r="3049" spans="1:2" s="88" customFormat="1">
      <c r="A3049" s="92"/>
      <c r="B3049" s="111"/>
    </row>
    <row r="3050" spans="1:2" s="88" customFormat="1">
      <c r="A3050" s="92"/>
      <c r="B3050" s="111"/>
    </row>
    <row r="3051" spans="1:2" s="88" customFormat="1">
      <c r="A3051" s="92"/>
      <c r="B3051" s="111"/>
    </row>
    <row r="3052" spans="1:2" s="88" customFormat="1">
      <c r="A3052" s="92"/>
      <c r="B3052" s="111"/>
    </row>
    <row r="3053" spans="1:2" s="88" customFormat="1">
      <c r="A3053" s="92"/>
      <c r="B3053" s="111"/>
    </row>
    <row r="3054" spans="1:2" s="88" customFormat="1">
      <c r="A3054" s="92"/>
      <c r="B3054" s="111"/>
    </row>
    <row r="3055" spans="1:2" s="88" customFormat="1">
      <c r="A3055" s="92"/>
      <c r="B3055" s="111"/>
    </row>
    <row r="3056" spans="1:2" s="88" customFormat="1">
      <c r="A3056" s="92"/>
      <c r="B3056" s="111"/>
    </row>
    <row r="3057" spans="1:2" s="88" customFormat="1">
      <c r="A3057" s="92"/>
      <c r="B3057" s="111"/>
    </row>
    <row r="3058" spans="1:2" s="88" customFormat="1">
      <c r="A3058" s="92"/>
      <c r="B3058" s="111"/>
    </row>
    <row r="3059" spans="1:2" s="88" customFormat="1">
      <c r="A3059" s="92"/>
      <c r="B3059" s="111"/>
    </row>
    <row r="3060" spans="1:2" s="88" customFormat="1">
      <c r="A3060" s="92"/>
      <c r="B3060" s="111"/>
    </row>
    <row r="3061" spans="1:2" s="88" customFormat="1">
      <c r="A3061" s="92"/>
      <c r="B3061" s="111"/>
    </row>
    <row r="3062" spans="1:2" s="88" customFormat="1">
      <c r="A3062" s="92"/>
      <c r="B3062" s="111"/>
    </row>
    <row r="3063" spans="1:2" s="88" customFormat="1">
      <c r="A3063" s="92"/>
      <c r="B3063" s="111"/>
    </row>
    <row r="3064" spans="1:2" s="88" customFormat="1">
      <c r="A3064" s="92"/>
      <c r="B3064" s="111"/>
    </row>
    <row r="3065" spans="1:2" s="88" customFormat="1">
      <c r="A3065" s="92"/>
      <c r="B3065" s="111"/>
    </row>
    <row r="3066" spans="1:2" s="88" customFormat="1">
      <c r="A3066" s="92"/>
      <c r="B3066" s="111"/>
    </row>
    <row r="3067" spans="1:2" s="88" customFormat="1">
      <c r="A3067" s="92"/>
      <c r="B3067" s="111"/>
    </row>
    <row r="3068" spans="1:2" s="88" customFormat="1">
      <c r="A3068" s="92"/>
      <c r="B3068" s="111"/>
    </row>
    <row r="3069" spans="1:2" s="88" customFormat="1">
      <c r="A3069" s="92"/>
      <c r="B3069" s="111"/>
    </row>
    <row r="3070" spans="1:2" s="88" customFormat="1">
      <c r="A3070" s="92"/>
      <c r="B3070" s="111"/>
    </row>
    <row r="3071" spans="1:2" s="88" customFormat="1">
      <c r="A3071" s="92"/>
      <c r="B3071" s="111"/>
    </row>
    <row r="3072" spans="1:2" s="88" customFormat="1">
      <c r="A3072" s="92"/>
      <c r="B3072" s="111"/>
    </row>
    <row r="3073" spans="1:2" s="88" customFormat="1">
      <c r="A3073" s="92"/>
      <c r="B3073" s="111"/>
    </row>
    <row r="3074" spans="1:2" s="88" customFormat="1">
      <c r="A3074" s="92"/>
      <c r="B3074" s="111"/>
    </row>
    <row r="3075" spans="1:2" s="88" customFormat="1">
      <c r="A3075" s="92"/>
      <c r="B3075" s="111"/>
    </row>
    <row r="3076" spans="1:2" s="88" customFormat="1">
      <c r="A3076" s="92"/>
      <c r="B3076" s="111"/>
    </row>
    <row r="3077" spans="1:2" s="88" customFormat="1">
      <c r="A3077" s="92"/>
      <c r="B3077" s="111"/>
    </row>
    <row r="3078" spans="1:2" s="88" customFormat="1">
      <c r="A3078" s="92"/>
      <c r="B3078" s="111"/>
    </row>
    <row r="3079" spans="1:2" s="88" customFormat="1">
      <c r="A3079" s="92"/>
      <c r="B3079" s="111"/>
    </row>
    <row r="3080" spans="1:2" s="88" customFormat="1">
      <c r="A3080" s="92"/>
      <c r="B3080" s="111"/>
    </row>
    <row r="3081" spans="1:2" s="88" customFormat="1">
      <c r="A3081" s="92"/>
      <c r="B3081" s="111"/>
    </row>
    <row r="3082" spans="1:2" s="88" customFormat="1">
      <c r="A3082" s="92"/>
      <c r="B3082" s="111"/>
    </row>
    <row r="3083" spans="1:2" s="88" customFormat="1">
      <c r="A3083" s="92"/>
      <c r="B3083" s="111"/>
    </row>
    <row r="3084" spans="1:2" s="88" customFormat="1">
      <c r="A3084" s="92"/>
      <c r="B3084" s="111"/>
    </row>
    <row r="3085" spans="1:2" s="88" customFormat="1">
      <c r="A3085" s="92"/>
      <c r="B3085" s="111"/>
    </row>
    <row r="3086" spans="1:2" s="88" customFormat="1">
      <c r="A3086" s="92"/>
      <c r="B3086" s="111"/>
    </row>
    <row r="3087" spans="1:2" s="88" customFormat="1">
      <c r="A3087" s="92"/>
      <c r="B3087" s="111"/>
    </row>
    <row r="3088" spans="1:2" s="88" customFormat="1">
      <c r="A3088" s="92"/>
      <c r="B3088" s="111"/>
    </row>
    <row r="3089" spans="1:2" s="88" customFormat="1">
      <c r="A3089" s="92"/>
      <c r="B3089" s="111"/>
    </row>
    <row r="3090" spans="1:2" s="88" customFormat="1">
      <c r="A3090" s="92"/>
      <c r="B3090" s="111"/>
    </row>
    <row r="3091" spans="1:2" s="88" customFormat="1">
      <c r="A3091" s="92"/>
      <c r="B3091" s="111"/>
    </row>
    <row r="3092" spans="1:2" s="88" customFormat="1">
      <c r="A3092" s="92"/>
      <c r="B3092" s="111"/>
    </row>
    <row r="3093" spans="1:2" s="88" customFormat="1">
      <c r="A3093" s="92"/>
      <c r="B3093" s="111"/>
    </row>
    <row r="3094" spans="1:2" s="88" customFormat="1">
      <c r="A3094" s="92"/>
      <c r="B3094" s="111"/>
    </row>
    <row r="3095" spans="1:2" s="88" customFormat="1">
      <c r="A3095" s="92"/>
      <c r="B3095" s="111"/>
    </row>
    <row r="3096" spans="1:2" s="88" customFormat="1">
      <c r="A3096" s="92"/>
      <c r="B3096" s="111"/>
    </row>
    <row r="3097" spans="1:2" s="88" customFormat="1">
      <c r="A3097" s="92"/>
      <c r="B3097" s="111"/>
    </row>
    <row r="3098" spans="1:2" s="88" customFormat="1">
      <c r="A3098" s="92"/>
      <c r="B3098" s="111"/>
    </row>
    <row r="3099" spans="1:2" s="88" customFormat="1">
      <c r="A3099" s="92"/>
      <c r="B3099" s="111"/>
    </row>
    <row r="3100" spans="1:2" s="88" customFormat="1">
      <c r="A3100" s="92"/>
      <c r="B3100" s="111"/>
    </row>
    <row r="3101" spans="1:2" s="88" customFormat="1">
      <c r="A3101" s="92"/>
      <c r="B3101" s="111"/>
    </row>
    <row r="3102" spans="1:2" s="88" customFormat="1">
      <c r="A3102" s="92"/>
      <c r="B3102" s="111"/>
    </row>
    <row r="3103" spans="1:2" s="88" customFormat="1">
      <c r="A3103" s="92"/>
      <c r="B3103" s="111"/>
    </row>
    <row r="3104" spans="1:2" s="88" customFormat="1">
      <c r="A3104" s="92"/>
      <c r="B3104" s="111"/>
    </row>
    <row r="3105" spans="1:2" s="88" customFormat="1">
      <c r="A3105" s="92"/>
      <c r="B3105" s="111"/>
    </row>
    <row r="3106" spans="1:2" s="88" customFormat="1">
      <c r="A3106" s="92"/>
      <c r="B3106" s="111"/>
    </row>
    <row r="3107" spans="1:2" s="88" customFormat="1">
      <c r="A3107" s="92"/>
      <c r="B3107" s="111"/>
    </row>
    <row r="3108" spans="1:2" s="88" customFormat="1">
      <c r="A3108" s="92"/>
      <c r="B3108" s="111"/>
    </row>
    <row r="3109" spans="1:2" s="88" customFormat="1">
      <c r="A3109" s="92"/>
      <c r="B3109" s="111"/>
    </row>
    <row r="3110" spans="1:2" s="88" customFormat="1">
      <c r="A3110" s="92"/>
      <c r="B3110" s="111"/>
    </row>
    <row r="3111" spans="1:2" s="88" customFormat="1">
      <c r="A3111" s="92"/>
      <c r="B3111" s="111"/>
    </row>
    <row r="3112" spans="1:2" s="88" customFormat="1">
      <c r="A3112" s="92"/>
      <c r="B3112" s="111"/>
    </row>
    <row r="3113" spans="1:2" s="88" customFormat="1">
      <c r="A3113" s="92"/>
      <c r="B3113" s="111"/>
    </row>
    <row r="3114" spans="1:2" s="88" customFormat="1">
      <c r="A3114" s="92"/>
      <c r="B3114" s="111"/>
    </row>
    <row r="3115" spans="1:2" s="88" customFormat="1">
      <c r="A3115" s="92"/>
      <c r="B3115" s="111"/>
    </row>
    <row r="3116" spans="1:2" s="88" customFormat="1">
      <c r="A3116" s="92"/>
      <c r="B3116" s="111"/>
    </row>
    <row r="3117" spans="1:2" s="88" customFormat="1">
      <c r="A3117" s="92"/>
      <c r="B3117" s="111"/>
    </row>
    <row r="3118" spans="1:2" s="88" customFormat="1">
      <c r="A3118" s="92"/>
      <c r="B3118" s="111"/>
    </row>
    <row r="3119" spans="1:2" s="88" customFormat="1">
      <c r="A3119" s="92"/>
      <c r="B3119" s="111"/>
    </row>
    <row r="3120" spans="1:2" s="88" customFormat="1">
      <c r="A3120" s="92"/>
      <c r="B3120" s="111"/>
    </row>
    <row r="3121" spans="1:2" s="88" customFormat="1">
      <c r="A3121" s="92"/>
      <c r="B3121" s="111"/>
    </row>
    <row r="3122" spans="1:2" s="88" customFormat="1">
      <c r="A3122" s="92"/>
      <c r="B3122" s="111"/>
    </row>
    <row r="3123" spans="1:2" s="88" customFormat="1">
      <c r="A3123" s="92"/>
      <c r="B3123" s="111"/>
    </row>
    <row r="3124" spans="1:2" s="88" customFormat="1">
      <c r="A3124" s="92"/>
      <c r="B3124" s="111"/>
    </row>
    <row r="3125" spans="1:2" s="88" customFormat="1">
      <c r="A3125" s="92"/>
      <c r="B3125" s="111"/>
    </row>
    <row r="3126" spans="1:2" s="88" customFormat="1">
      <c r="A3126" s="92"/>
      <c r="B3126" s="111"/>
    </row>
    <row r="3127" spans="1:2" s="88" customFormat="1">
      <c r="A3127" s="92"/>
      <c r="B3127" s="111"/>
    </row>
    <row r="3128" spans="1:2" s="88" customFormat="1">
      <c r="A3128" s="92"/>
      <c r="B3128" s="111"/>
    </row>
    <row r="3129" spans="1:2" s="88" customFormat="1">
      <c r="A3129" s="92"/>
      <c r="B3129" s="111"/>
    </row>
    <row r="3130" spans="1:2" s="88" customFormat="1">
      <c r="A3130" s="92"/>
      <c r="B3130" s="111"/>
    </row>
    <row r="3131" spans="1:2" s="88" customFormat="1">
      <c r="A3131" s="92"/>
      <c r="B3131" s="111"/>
    </row>
    <row r="3132" spans="1:2" s="88" customFormat="1">
      <c r="A3132" s="92"/>
      <c r="B3132" s="111"/>
    </row>
    <row r="3133" spans="1:2" s="88" customFormat="1">
      <c r="A3133" s="92"/>
      <c r="B3133" s="111"/>
    </row>
    <row r="3134" spans="1:2" s="88" customFormat="1">
      <c r="A3134" s="92"/>
      <c r="B3134" s="111"/>
    </row>
    <row r="3135" spans="1:2" s="88" customFormat="1">
      <c r="A3135" s="92"/>
      <c r="B3135" s="111"/>
    </row>
    <row r="3136" spans="1:2" s="88" customFormat="1">
      <c r="A3136" s="92"/>
      <c r="B3136" s="111"/>
    </row>
    <row r="3137" spans="1:2" s="88" customFormat="1">
      <c r="A3137" s="92"/>
      <c r="B3137" s="111"/>
    </row>
    <row r="3138" spans="1:2" s="88" customFormat="1">
      <c r="A3138" s="92"/>
      <c r="B3138" s="111"/>
    </row>
    <row r="3139" spans="1:2" s="88" customFormat="1">
      <c r="A3139" s="92"/>
      <c r="B3139" s="111"/>
    </row>
    <row r="3140" spans="1:2" s="88" customFormat="1">
      <c r="A3140" s="92"/>
      <c r="B3140" s="111"/>
    </row>
    <row r="3141" spans="1:2" s="88" customFormat="1">
      <c r="A3141" s="92"/>
      <c r="B3141" s="111"/>
    </row>
    <row r="3142" spans="1:2" s="88" customFormat="1">
      <c r="A3142" s="92"/>
      <c r="B3142" s="111"/>
    </row>
    <row r="3143" spans="1:2" s="88" customFormat="1">
      <c r="A3143" s="92"/>
      <c r="B3143" s="111"/>
    </row>
    <row r="3144" spans="1:2" s="88" customFormat="1">
      <c r="A3144" s="92"/>
      <c r="B3144" s="111"/>
    </row>
    <row r="3145" spans="1:2" s="88" customFormat="1">
      <c r="A3145" s="92"/>
      <c r="B3145" s="111"/>
    </row>
    <row r="3146" spans="1:2" s="88" customFormat="1">
      <c r="A3146" s="92"/>
      <c r="B3146" s="111"/>
    </row>
    <row r="3147" spans="1:2" s="88" customFormat="1">
      <c r="A3147" s="92"/>
      <c r="B3147" s="111"/>
    </row>
    <row r="3148" spans="1:2" s="88" customFormat="1">
      <c r="A3148" s="92"/>
      <c r="B3148" s="111"/>
    </row>
    <row r="3149" spans="1:2" s="88" customFormat="1">
      <c r="A3149" s="92"/>
      <c r="B3149" s="111"/>
    </row>
    <row r="3150" spans="1:2" s="88" customFormat="1">
      <c r="A3150" s="92"/>
      <c r="B3150" s="111"/>
    </row>
    <row r="3151" spans="1:2" s="88" customFormat="1">
      <c r="A3151" s="92"/>
      <c r="B3151" s="111"/>
    </row>
    <row r="3152" spans="1:2" s="88" customFormat="1">
      <c r="A3152" s="92"/>
      <c r="B3152" s="111"/>
    </row>
    <row r="3153" spans="1:2" s="88" customFormat="1">
      <c r="A3153" s="92"/>
      <c r="B3153" s="111"/>
    </row>
    <row r="3154" spans="1:2" s="88" customFormat="1">
      <c r="A3154" s="92"/>
      <c r="B3154" s="111"/>
    </row>
    <row r="3155" spans="1:2" s="88" customFormat="1">
      <c r="A3155" s="92"/>
      <c r="B3155" s="111"/>
    </row>
    <row r="3156" spans="1:2" s="88" customFormat="1">
      <c r="A3156" s="92"/>
      <c r="B3156" s="111"/>
    </row>
    <row r="3157" spans="1:2" s="88" customFormat="1">
      <c r="A3157" s="92"/>
      <c r="B3157" s="111"/>
    </row>
    <row r="3158" spans="1:2" s="88" customFormat="1">
      <c r="A3158" s="92"/>
      <c r="B3158" s="111"/>
    </row>
    <row r="3159" spans="1:2" s="88" customFormat="1">
      <c r="A3159" s="92"/>
      <c r="B3159" s="111"/>
    </row>
    <row r="3160" spans="1:2" s="88" customFormat="1">
      <c r="A3160" s="92"/>
      <c r="B3160" s="111"/>
    </row>
    <row r="3161" spans="1:2" s="88" customFormat="1">
      <c r="A3161" s="92"/>
      <c r="B3161" s="111"/>
    </row>
    <row r="3162" spans="1:2" s="88" customFormat="1">
      <c r="A3162" s="92"/>
      <c r="B3162" s="111"/>
    </row>
    <row r="3163" spans="1:2" s="88" customFormat="1">
      <c r="A3163" s="92"/>
      <c r="B3163" s="111"/>
    </row>
    <row r="3164" spans="1:2" s="88" customFormat="1">
      <c r="A3164" s="92"/>
      <c r="B3164" s="111"/>
    </row>
    <row r="3165" spans="1:2" s="88" customFormat="1">
      <c r="A3165" s="92"/>
      <c r="B3165" s="111"/>
    </row>
    <row r="3166" spans="1:2" s="88" customFormat="1">
      <c r="A3166" s="92"/>
      <c r="B3166" s="111"/>
    </row>
    <row r="3167" spans="1:2" s="88" customFormat="1">
      <c r="A3167" s="92"/>
      <c r="B3167" s="111"/>
    </row>
    <row r="3168" spans="1:2" s="88" customFormat="1">
      <c r="A3168" s="92"/>
      <c r="B3168" s="111"/>
    </row>
    <row r="3169" spans="1:2" s="88" customFormat="1">
      <c r="A3169" s="92"/>
      <c r="B3169" s="111"/>
    </row>
    <row r="3170" spans="1:2" s="88" customFormat="1">
      <c r="A3170" s="92"/>
      <c r="B3170" s="111"/>
    </row>
    <row r="3171" spans="1:2" s="88" customFormat="1">
      <c r="A3171" s="92"/>
      <c r="B3171" s="111"/>
    </row>
    <row r="3172" spans="1:2" s="88" customFormat="1">
      <c r="A3172" s="92"/>
      <c r="B3172" s="111"/>
    </row>
    <row r="3173" spans="1:2" s="88" customFormat="1">
      <c r="A3173" s="92"/>
      <c r="B3173" s="111"/>
    </row>
    <row r="3174" spans="1:2" s="88" customFormat="1">
      <c r="A3174" s="92"/>
      <c r="B3174" s="111"/>
    </row>
    <row r="3175" spans="1:2" s="88" customFormat="1">
      <c r="A3175" s="92"/>
      <c r="B3175" s="111"/>
    </row>
    <row r="3176" spans="1:2" s="88" customFormat="1">
      <c r="A3176" s="92"/>
      <c r="B3176" s="111"/>
    </row>
    <row r="3177" spans="1:2" s="88" customFormat="1">
      <c r="A3177" s="92"/>
      <c r="B3177" s="111"/>
    </row>
    <row r="3178" spans="1:2" s="88" customFormat="1">
      <c r="A3178" s="92"/>
      <c r="B3178" s="111"/>
    </row>
    <row r="3179" spans="1:2" s="88" customFormat="1">
      <c r="A3179" s="92"/>
      <c r="B3179" s="111"/>
    </row>
    <row r="3180" spans="1:2" s="88" customFormat="1">
      <c r="A3180" s="92"/>
      <c r="B3180" s="111"/>
    </row>
    <row r="3181" spans="1:2" s="88" customFormat="1">
      <c r="A3181" s="92"/>
      <c r="B3181" s="111"/>
    </row>
    <row r="3182" spans="1:2" s="88" customFormat="1">
      <c r="A3182" s="92"/>
      <c r="B3182" s="111"/>
    </row>
    <row r="3183" spans="1:2" s="88" customFormat="1">
      <c r="A3183" s="92"/>
      <c r="B3183" s="111"/>
    </row>
    <row r="3184" spans="1:2" s="88" customFormat="1">
      <c r="A3184" s="92"/>
      <c r="B3184" s="111"/>
    </row>
    <row r="3185" spans="1:2" s="88" customFormat="1">
      <c r="A3185" s="92"/>
      <c r="B3185" s="111"/>
    </row>
    <row r="3186" spans="1:2" s="88" customFormat="1">
      <c r="A3186" s="92"/>
      <c r="B3186" s="111"/>
    </row>
    <row r="3187" spans="1:2" s="88" customFormat="1">
      <c r="A3187" s="92"/>
      <c r="B3187" s="111"/>
    </row>
    <row r="3188" spans="1:2" s="88" customFormat="1">
      <c r="A3188" s="92"/>
      <c r="B3188" s="111"/>
    </row>
    <row r="3189" spans="1:2" s="88" customFormat="1">
      <c r="A3189" s="92"/>
      <c r="B3189" s="111"/>
    </row>
    <row r="3190" spans="1:2" s="88" customFormat="1">
      <c r="A3190" s="92"/>
      <c r="B3190" s="111"/>
    </row>
    <row r="3191" spans="1:2" s="88" customFormat="1">
      <c r="A3191" s="92"/>
      <c r="B3191" s="111"/>
    </row>
    <row r="3192" spans="1:2" s="88" customFormat="1">
      <c r="A3192" s="92"/>
      <c r="B3192" s="111"/>
    </row>
    <row r="3193" spans="1:2" s="88" customFormat="1">
      <c r="A3193" s="92"/>
      <c r="B3193" s="111"/>
    </row>
    <row r="3194" spans="1:2" s="88" customFormat="1">
      <c r="A3194" s="92"/>
      <c r="B3194" s="111"/>
    </row>
    <row r="3195" spans="1:2" s="88" customFormat="1">
      <c r="A3195" s="92"/>
      <c r="B3195" s="111"/>
    </row>
    <row r="3196" spans="1:2" s="88" customFormat="1">
      <c r="A3196" s="92"/>
      <c r="B3196" s="111"/>
    </row>
    <row r="3197" spans="1:2" s="88" customFormat="1">
      <c r="A3197" s="92"/>
      <c r="B3197" s="111"/>
    </row>
    <row r="3198" spans="1:2" s="88" customFormat="1">
      <c r="A3198" s="92"/>
      <c r="B3198" s="111"/>
    </row>
    <row r="3199" spans="1:2" s="88" customFormat="1">
      <c r="A3199" s="92"/>
      <c r="B3199" s="111"/>
    </row>
    <row r="3200" spans="1:2" s="88" customFormat="1">
      <c r="A3200" s="92"/>
      <c r="B3200" s="111"/>
    </row>
    <row r="3201" spans="1:2" s="88" customFormat="1">
      <c r="A3201" s="92"/>
      <c r="B3201" s="111"/>
    </row>
    <row r="3202" spans="1:2" s="88" customFormat="1">
      <c r="A3202" s="92"/>
      <c r="B3202" s="111"/>
    </row>
    <row r="3203" spans="1:2" s="88" customFormat="1">
      <c r="A3203" s="92"/>
      <c r="B3203" s="111"/>
    </row>
    <row r="3204" spans="1:2" s="88" customFormat="1">
      <c r="A3204" s="92"/>
      <c r="B3204" s="111"/>
    </row>
    <row r="3205" spans="1:2" s="88" customFormat="1">
      <c r="A3205" s="92"/>
      <c r="B3205" s="111"/>
    </row>
    <row r="3206" spans="1:2" s="88" customFormat="1">
      <c r="A3206" s="92"/>
      <c r="B3206" s="111"/>
    </row>
    <row r="3207" spans="1:2" s="88" customFormat="1">
      <c r="A3207" s="92"/>
      <c r="B3207" s="111"/>
    </row>
    <row r="3208" spans="1:2" s="88" customFormat="1">
      <c r="A3208" s="92"/>
      <c r="B3208" s="111"/>
    </row>
    <row r="3209" spans="1:2" s="88" customFormat="1">
      <c r="A3209" s="92"/>
      <c r="B3209" s="111"/>
    </row>
    <row r="3210" spans="1:2" s="88" customFormat="1">
      <c r="A3210" s="92"/>
      <c r="B3210" s="111"/>
    </row>
    <row r="3211" spans="1:2" s="88" customFormat="1">
      <c r="A3211" s="92"/>
      <c r="B3211" s="111"/>
    </row>
    <row r="3212" spans="1:2" s="88" customFormat="1">
      <c r="A3212" s="92"/>
      <c r="B3212" s="111"/>
    </row>
    <row r="3213" spans="1:2" s="88" customFormat="1">
      <c r="A3213" s="92"/>
      <c r="B3213" s="111"/>
    </row>
    <row r="3214" spans="1:2" s="88" customFormat="1">
      <c r="A3214" s="92"/>
      <c r="B3214" s="111"/>
    </row>
    <row r="3215" spans="1:2" s="88" customFormat="1">
      <c r="A3215" s="92"/>
      <c r="B3215" s="111"/>
    </row>
    <row r="3216" spans="1:2" s="88" customFormat="1">
      <c r="A3216" s="92"/>
      <c r="B3216" s="111"/>
    </row>
    <row r="3217" spans="1:2" s="88" customFormat="1">
      <c r="A3217" s="92"/>
      <c r="B3217" s="111"/>
    </row>
    <row r="3218" spans="1:2" s="88" customFormat="1">
      <c r="A3218" s="92"/>
      <c r="B3218" s="111"/>
    </row>
    <row r="3219" spans="1:2" s="88" customFormat="1">
      <c r="A3219" s="92"/>
      <c r="B3219" s="111"/>
    </row>
    <row r="3220" spans="1:2" s="88" customFormat="1">
      <c r="A3220" s="92"/>
      <c r="B3220" s="111"/>
    </row>
    <row r="3221" spans="1:2" s="88" customFormat="1">
      <c r="A3221" s="92"/>
      <c r="B3221" s="111"/>
    </row>
    <row r="3222" spans="1:2" s="88" customFormat="1">
      <c r="A3222" s="92"/>
      <c r="B3222" s="111"/>
    </row>
    <row r="3223" spans="1:2" s="88" customFormat="1">
      <c r="A3223" s="92"/>
      <c r="B3223" s="111"/>
    </row>
    <row r="3224" spans="1:2" s="88" customFormat="1">
      <c r="A3224" s="92"/>
      <c r="B3224" s="111"/>
    </row>
    <row r="3225" spans="1:2" s="88" customFormat="1">
      <c r="A3225" s="92"/>
      <c r="B3225" s="111"/>
    </row>
    <row r="3226" spans="1:2" s="88" customFormat="1">
      <c r="A3226" s="92"/>
      <c r="B3226" s="111"/>
    </row>
    <row r="3227" spans="1:2" s="88" customFormat="1">
      <c r="A3227" s="92"/>
      <c r="B3227" s="111"/>
    </row>
    <row r="3228" spans="1:2" s="88" customFormat="1">
      <c r="A3228" s="92"/>
      <c r="B3228" s="111"/>
    </row>
    <row r="3229" spans="1:2" s="88" customFormat="1">
      <c r="A3229" s="92"/>
      <c r="B3229" s="111"/>
    </row>
    <row r="3230" spans="1:2" s="88" customFormat="1">
      <c r="A3230" s="92"/>
      <c r="B3230" s="111"/>
    </row>
    <row r="3231" spans="1:2" s="88" customFormat="1">
      <c r="A3231" s="92"/>
      <c r="B3231" s="111"/>
    </row>
    <row r="3232" spans="1:2" s="88" customFormat="1">
      <c r="A3232" s="92"/>
      <c r="B3232" s="111"/>
    </row>
    <row r="3233" spans="1:2" s="88" customFormat="1">
      <c r="A3233" s="92"/>
      <c r="B3233" s="111"/>
    </row>
    <row r="3234" spans="1:2" s="88" customFormat="1">
      <c r="A3234" s="92"/>
      <c r="B3234" s="111"/>
    </row>
    <row r="3235" spans="1:2" s="88" customFormat="1">
      <c r="A3235" s="92"/>
      <c r="B3235" s="111"/>
    </row>
    <row r="3236" spans="1:2" s="88" customFormat="1">
      <c r="A3236" s="92"/>
      <c r="B3236" s="111"/>
    </row>
    <row r="3237" spans="1:2" s="88" customFormat="1">
      <c r="A3237" s="92"/>
      <c r="B3237" s="111"/>
    </row>
    <row r="3238" spans="1:2" s="88" customFormat="1">
      <c r="A3238" s="92"/>
      <c r="B3238" s="111"/>
    </row>
    <row r="3239" spans="1:2" s="88" customFormat="1">
      <c r="A3239" s="92"/>
      <c r="B3239" s="111"/>
    </row>
    <row r="3240" spans="1:2" s="88" customFormat="1">
      <c r="A3240" s="92"/>
      <c r="B3240" s="111"/>
    </row>
    <row r="3241" spans="1:2" s="88" customFormat="1">
      <c r="A3241" s="92"/>
      <c r="B3241" s="111"/>
    </row>
    <row r="3242" spans="1:2" s="88" customFormat="1">
      <c r="A3242" s="92"/>
      <c r="B3242" s="111"/>
    </row>
    <row r="3243" spans="1:2" s="88" customFormat="1">
      <c r="A3243" s="92"/>
      <c r="B3243" s="111"/>
    </row>
    <row r="3244" spans="1:2" s="88" customFormat="1">
      <c r="A3244" s="92"/>
      <c r="B3244" s="111"/>
    </row>
    <row r="3245" spans="1:2" s="88" customFormat="1">
      <c r="A3245" s="92"/>
      <c r="B3245" s="111"/>
    </row>
    <row r="3246" spans="1:2" s="88" customFormat="1">
      <c r="A3246" s="92"/>
      <c r="B3246" s="111"/>
    </row>
    <row r="3247" spans="1:2" s="88" customFormat="1">
      <c r="A3247" s="92"/>
      <c r="B3247" s="111"/>
    </row>
    <row r="3248" spans="1:2" s="88" customFormat="1">
      <c r="A3248" s="92"/>
      <c r="B3248" s="111"/>
    </row>
    <row r="3249" spans="1:2" s="88" customFormat="1">
      <c r="A3249" s="92"/>
      <c r="B3249" s="111"/>
    </row>
    <row r="3250" spans="1:2" s="88" customFormat="1">
      <c r="A3250" s="92"/>
      <c r="B3250" s="111"/>
    </row>
    <row r="3251" spans="1:2" s="88" customFormat="1">
      <c r="A3251" s="92"/>
      <c r="B3251" s="111"/>
    </row>
    <row r="3252" spans="1:2" s="88" customFormat="1">
      <c r="A3252" s="92"/>
      <c r="B3252" s="111"/>
    </row>
    <row r="3253" spans="1:2" s="88" customFormat="1">
      <c r="A3253" s="92"/>
      <c r="B3253" s="111"/>
    </row>
    <row r="3254" spans="1:2" s="88" customFormat="1">
      <c r="A3254" s="92"/>
      <c r="B3254" s="111"/>
    </row>
    <row r="3255" spans="1:2" s="88" customFormat="1">
      <c r="A3255" s="92"/>
      <c r="B3255" s="111"/>
    </row>
    <row r="3256" spans="1:2" s="88" customFormat="1">
      <c r="A3256" s="92"/>
      <c r="B3256" s="111"/>
    </row>
    <row r="3257" spans="1:2" s="88" customFormat="1">
      <c r="A3257" s="92"/>
      <c r="B3257" s="111"/>
    </row>
    <row r="3258" spans="1:2" s="88" customFormat="1">
      <c r="A3258" s="92"/>
      <c r="B3258" s="111"/>
    </row>
    <row r="3259" spans="1:2" s="88" customFormat="1">
      <c r="A3259" s="92"/>
      <c r="B3259" s="111"/>
    </row>
    <row r="3260" spans="1:2" s="88" customFormat="1">
      <c r="A3260" s="92"/>
      <c r="B3260" s="111"/>
    </row>
    <row r="3261" spans="1:2" s="88" customFormat="1">
      <c r="A3261" s="92"/>
      <c r="B3261" s="111"/>
    </row>
    <row r="3262" spans="1:2" s="88" customFormat="1">
      <c r="A3262" s="92"/>
      <c r="B3262" s="111"/>
    </row>
    <row r="3263" spans="1:2" s="88" customFormat="1">
      <c r="A3263" s="92"/>
      <c r="B3263" s="111"/>
    </row>
    <row r="3264" spans="1:2" s="88" customFormat="1">
      <c r="A3264" s="92"/>
      <c r="B3264" s="111"/>
    </row>
    <row r="3265" spans="1:2" s="88" customFormat="1">
      <c r="A3265" s="92"/>
      <c r="B3265" s="111"/>
    </row>
    <row r="3266" spans="1:2" s="88" customFormat="1">
      <c r="A3266" s="92"/>
      <c r="B3266" s="111"/>
    </row>
    <row r="3267" spans="1:2" s="88" customFormat="1">
      <c r="A3267" s="92"/>
      <c r="B3267" s="111"/>
    </row>
    <row r="3268" spans="1:2" s="88" customFormat="1">
      <c r="A3268" s="92"/>
      <c r="B3268" s="111"/>
    </row>
    <row r="3269" spans="1:2" s="88" customFormat="1">
      <c r="A3269" s="92"/>
      <c r="B3269" s="111"/>
    </row>
    <row r="3270" spans="1:2" s="88" customFormat="1">
      <c r="A3270" s="92"/>
      <c r="B3270" s="111"/>
    </row>
    <row r="3271" spans="1:2" s="88" customFormat="1">
      <c r="A3271" s="92"/>
      <c r="B3271" s="111"/>
    </row>
    <row r="3272" spans="1:2" s="88" customFormat="1">
      <c r="A3272" s="92"/>
      <c r="B3272" s="111"/>
    </row>
    <row r="3273" spans="1:2" s="88" customFormat="1">
      <c r="A3273" s="92"/>
      <c r="B3273" s="111"/>
    </row>
    <row r="3274" spans="1:2" s="88" customFormat="1">
      <c r="A3274" s="92"/>
      <c r="B3274" s="111"/>
    </row>
    <row r="3275" spans="1:2" s="88" customFormat="1">
      <c r="A3275" s="92"/>
      <c r="B3275" s="111"/>
    </row>
    <row r="3276" spans="1:2" s="88" customFormat="1">
      <c r="A3276" s="92"/>
      <c r="B3276" s="111"/>
    </row>
    <row r="3277" spans="1:2" s="88" customFormat="1">
      <c r="A3277" s="92"/>
      <c r="B3277" s="111"/>
    </row>
    <row r="3278" spans="1:2" s="88" customFormat="1">
      <c r="A3278" s="92"/>
      <c r="B3278" s="111"/>
    </row>
    <row r="3279" spans="1:2" s="88" customFormat="1">
      <c r="A3279" s="92"/>
      <c r="B3279" s="111"/>
    </row>
    <row r="3280" spans="1:2" s="88" customFormat="1">
      <c r="A3280" s="92"/>
      <c r="B3280" s="111"/>
    </row>
    <row r="3281" spans="1:2" s="88" customFormat="1">
      <c r="A3281" s="92"/>
      <c r="B3281" s="111"/>
    </row>
    <row r="3282" spans="1:2" s="88" customFormat="1">
      <c r="A3282" s="92"/>
      <c r="B3282" s="111"/>
    </row>
    <row r="3283" spans="1:2" s="88" customFormat="1">
      <c r="A3283" s="92"/>
      <c r="B3283" s="111"/>
    </row>
    <row r="3284" spans="1:2" s="88" customFormat="1">
      <c r="A3284" s="92"/>
      <c r="B3284" s="111"/>
    </row>
    <row r="3285" spans="1:2" s="88" customFormat="1">
      <c r="A3285" s="92"/>
      <c r="B3285" s="111"/>
    </row>
    <row r="3286" spans="1:2" s="88" customFormat="1">
      <c r="A3286" s="92"/>
      <c r="B3286" s="111"/>
    </row>
    <row r="3287" spans="1:2" s="88" customFormat="1">
      <c r="A3287" s="92"/>
      <c r="B3287" s="111"/>
    </row>
    <row r="3288" spans="1:2" s="88" customFormat="1">
      <c r="A3288" s="92"/>
      <c r="B3288" s="111"/>
    </row>
    <row r="3289" spans="1:2" s="88" customFormat="1">
      <c r="A3289" s="92"/>
      <c r="B3289" s="111"/>
    </row>
    <row r="3290" spans="1:2" s="88" customFormat="1">
      <c r="A3290" s="92"/>
      <c r="B3290" s="111"/>
    </row>
    <row r="3291" spans="1:2" s="88" customFormat="1">
      <c r="A3291" s="92"/>
      <c r="B3291" s="111"/>
    </row>
    <row r="3292" spans="1:2" s="88" customFormat="1">
      <c r="A3292" s="92"/>
      <c r="B3292" s="111"/>
    </row>
    <row r="3293" spans="1:2" s="88" customFormat="1">
      <c r="A3293" s="92"/>
      <c r="B3293" s="111"/>
    </row>
    <row r="3294" spans="1:2" s="88" customFormat="1">
      <c r="A3294" s="92"/>
      <c r="B3294" s="111"/>
    </row>
    <row r="3295" spans="1:2" s="88" customFormat="1">
      <c r="A3295" s="92"/>
      <c r="B3295" s="111"/>
    </row>
    <row r="3296" spans="1:2" s="88" customFormat="1">
      <c r="A3296" s="92"/>
      <c r="B3296" s="111"/>
    </row>
    <row r="3297" spans="1:2" s="88" customFormat="1">
      <c r="A3297" s="92"/>
      <c r="B3297" s="111"/>
    </row>
    <row r="3298" spans="1:2" s="88" customFormat="1">
      <c r="A3298" s="92"/>
      <c r="B3298" s="111"/>
    </row>
    <row r="3299" spans="1:2" s="88" customFormat="1">
      <c r="A3299" s="92"/>
      <c r="B3299" s="111"/>
    </row>
    <row r="3300" spans="1:2" s="88" customFormat="1">
      <c r="A3300" s="92"/>
      <c r="B3300" s="111"/>
    </row>
    <row r="3301" spans="1:2" s="88" customFormat="1">
      <c r="A3301" s="92"/>
      <c r="B3301" s="111"/>
    </row>
    <row r="3302" spans="1:2" s="88" customFormat="1">
      <c r="A3302" s="92"/>
      <c r="B3302" s="111"/>
    </row>
    <row r="3303" spans="1:2" s="88" customFormat="1">
      <c r="A3303" s="92"/>
      <c r="B3303" s="111"/>
    </row>
    <row r="3304" spans="1:2" s="88" customFormat="1">
      <c r="A3304" s="92"/>
      <c r="B3304" s="111"/>
    </row>
    <row r="3305" spans="1:2" s="88" customFormat="1">
      <c r="A3305" s="92"/>
      <c r="B3305" s="111"/>
    </row>
    <row r="3306" spans="1:2" s="88" customFormat="1">
      <c r="A3306" s="92"/>
      <c r="B3306" s="111"/>
    </row>
    <row r="3307" spans="1:2" s="88" customFormat="1">
      <c r="A3307" s="92"/>
      <c r="B3307" s="111"/>
    </row>
    <row r="3308" spans="1:2" s="88" customFormat="1">
      <c r="A3308" s="92"/>
      <c r="B3308" s="111"/>
    </row>
    <row r="3309" spans="1:2" s="88" customFormat="1">
      <c r="A3309" s="92"/>
      <c r="B3309" s="111"/>
    </row>
    <row r="3310" spans="1:2" s="88" customFormat="1">
      <c r="A3310" s="92"/>
      <c r="B3310" s="111"/>
    </row>
    <row r="3311" spans="1:2" s="88" customFormat="1">
      <c r="A3311" s="92"/>
      <c r="B3311" s="111"/>
    </row>
    <row r="3312" spans="1:2" s="88" customFormat="1">
      <c r="A3312" s="92"/>
      <c r="B3312" s="111"/>
    </row>
    <row r="3313" spans="1:2" s="88" customFormat="1">
      <c r="A3313" s="92"/>
      <c r="B3313" s="111"/>
    </row>
    <row r="3314" spans="1:2" s="88" customFormat="1">
      <c r="A3314" s="92"/>
      <c r="B3314" s="111"/>
    </row>
    <row r="3315" spans="1:2" s="88" customFormat="1">
      <c r="A3315" s="92"/>
      <c r="B3315" s="111"/>
    </row>
    <row r="3316" spans="1:2" s="88" customFormat="1">
      <c r="A3316" s="92"/>
      <c r="B3316" s="111"/>
    </row>
    <row r="3317" spans="1:2" s="88" customFormat="1">
      <c r="A3317" s="92"/>
      <c r="B3317" s="111"/>
    </row>
    <row r="3318" spans="1:2" s="88" customFormat="1">
      <c r="A3318" s="92"/>
      <c r="B3318" s="111"/>
    </row>
    <row r="3319" spans="1:2" s="88" customFormat="1">
      <c r="A3319" s="92"/>
      <c r="B3319" s="111"/>
    </row>
    <row r="3320" spans="1:2" s="88" customFormat="1">
      <c r="A3320" s="92"/>
      <c r="B3320" s="111"/>
    </row>
    <row r="3321" spans="1:2" s="88" customFormat="1">
      <c r="A3321" s="92"/>
      <c r="B3321" s="111"/>
    </row>
    <row r="3322" spans="1:2" s="88" customFormat="1">
      <c r="A3322" s="92"/>
      <c r="B3322" s="111"/>
    </row>
    <row r="3323" spans="1:2" s="88" customFormat="1">
      <c r="A3323" s="92"/>
      <c r="B3323" s="111"/>
    </row>
    <row r="3324" spans="1:2" s="88" customFormat="1">
      <c r="A3324" s="92"/>
      <c r="B3324" s="111"/>
    </row>
    <row r="3325" spans="1:2" s="88" customFormat="1">
      <c r="A3325" s="92"/>
      <c r="B3325" s="111"/>
    </row>
    <row r="3326" spans="1:2" s="88" customFormat="1">
      <c r="A3326" s="92"/>
      <c r="B3326" s="111"/>
    </row>
    <row r="3327" spans="1:2" s="88" customFormat="1">
      <c r="A3327" s="92"/>
      <c r="B3327" s="111"/>
    </row>
    <row r="3328" spans="1:2" s="88" customFormat="1">
      <c r="A3328" s="92"/>
      <c r="B3328" s="111"/>
    </row>
    <row r="3329" spans="1:2" s="88" customFormat="1">
      <c r="A3329" s="92"/>
      <c r="B3329" s="111"/>
    </row>
    <row r="3330" spans="1:2" s="88" customFormat="1">
      <c r="A3330" s="92"/>
      <c r="B3330" s="111"/>
    </row>
    <row r="3331" spans="1:2" s="88" customFormat="1">
      <c r="A3331" s="92"/>
      <c r="B3331" s="111"/>
    </row>
    <row r="3332" spans="1:2" s="88" customFormat="1">
      <c r="A3332" s="92"/>
      <c r="B3332" s="111"/>
    </row>
    <row r="3333" spans="1:2" s="88" customFormat="1">
      <c r="A3333" s="92"/>
      <c r="B3333" s="111"/>
    </row>
    <row r="3334" spans="1:2" s="88" customFormat="1">
      <c r="A3334" s="92"/>
      <c r="B3334" s="111"/>
    </row>
    <row r="3335" spans="1:2" s="88" customFormat="1">
      <c r="A3335" s="92"/>
      <c r="B3335" s="111"/>
    </row>
    <row r="3336" spans="1:2" s="88" customFormat="1">
      <c r="A3336" s="92"/>
      <c r="B3336" s="111"/>
    </row>
    <row r="3337" spans="1:2" s="88" customFormat="1">
      <c r="A3337" s="92"/>
      <c r="B3337" s="111"/>
    </row>
    <row r="3338" spans="1:2" s="88" customFormat="1">
      <c r="A3338" s="92"/>
      <c r="B3338" s="111"/>
    </row>
    <row r="3339" spans="1:2" s="88" customFormat="1">
      <c r="A3339" s="92"/>
      <c r="B3339" s="111"/>
    </row>
    <row r="3340" spans="1:2" s="88" customFormat="1">
      <c r="A3340" s="92"/>
      <c r="B3340" s="111"/>
    </row>
    <row r="3341" spans="1:2" s="88" customFormat="1">
      <c r="A3341" s="92"/>
      <c r="B3341" s="111"/>
    </row>
    <row r="3342" spans="1:2" s="88" customFormat="1">
      <c r="A3342" s="92"/>
      <c r="B3342" s="111"/>
    </row>
    <row r="3343" spans="1:2" s="88" customFormat="1">
      <c r="A3343" s="92"/>
      <c r="B3343" s="111"/>
    </row>
    <row r="3344" spans="1:2" s="88" customFormat="1">
      <c r="A3344" s="92"/>
      <c r="B3344" s="111"/>
    </row>
    <row r="3345" spans="1:2" s="88" customFormat="1">
      <c r="A3345" s="92"/>
      <c r="B3345" s="111"/>
    </row>
    <row r="3346" spans="1:2" s="88" customFormat="1">
      <c r="A3346" s="92"/>
      <c r="B3346" s="111"/>
    </row>
    <row r="3347" spans="1:2" s="88" customFormat="1">
      <c r="A3347" s="92"/>
      <c r="B3347" s="111"/>
    </row>
    <row r="3348" spans="1:2" s="88" customFormat="1">
      <c r="A3348" s="92"/>
      <c r="B3348" s="111"/>
    </row>
    <row r="3349" spans="1:2" s="88" customFormat="1">
      <c r="A3349" s="92"/>
      <c r="B3349" s="111"/>
    </row>
    <row r="3350" spans="1:2" s="88" customFormat="1">
      <c r="A3350" s="92"/>
      <c r="B3350" s="111"/>
    </row>
    <row r="3351" spans="1:2" s="88" customFormat="1">
      <c r="A3351" s="92"/>
      <c r="B3351" s="111"/>
    </row>
    <row r="3352" spans="1:2" s="88" customFormat="1">
      <c r="A3352" s="92"/>
      <c r="B3352" s="111"/>
    </row>
    <row r="3353" spans="1:2" s="88" customFormat="1">
      <c r="A3353" s="92"/>
      <c r="B3353" s="111"/>
    </row>
    <row r="3354" spans="1:2" s="88" customFormat="1">
      <c r="A3354" s="92"/>
      <c r="B3354" s="111"/>
    </row>
    <row r="3355" spans="1:2" s="88" customFormat="1">
      <c r="A3355" s="92"/>
      <c r="B3355" s="111"/>
    </row>
    <row r="3356" spans="1:2" s="88" customFormat="1">
      <c r="A3356" s="92"/>
      <c r="B3356" s="111"/>
    </row>
    <row r="3357" spans="1:2" s="88" customFormat="1">
      <c r="A3357" s="92"/>
      <c r="B3357" s="111"/>
    </row>
    <row r="3358" spans="1:2" s="88" customFormat="1">
      <c r="A3358" s="92"/>
      <c r="B3358" s="111"/>
    </row>
    <row r="3359" spans="1:2" s="88" customFormat="1">
      <c r="A3359" s="92"/>
      <c r="B3359" s="111"/>
    </row>
    <row r="3360" spans="1:2" s="88" customFormat="1">
      <c r="A3360" s="92"/>
      <c r="B3360" s="111"/>
    </row>
    <row r="3361" spans="1:2" s="88" customFormat="1">
      <c r="A3361" s="92"/>
      <c r="B3361" s="111"/>
    </row>
    <row r="3362" spans="1:2" s="88" customFormat="1">
      <c r="A3362" s="92"/>
      <c r="B3362" s="111"/>
    </row>
    <row r="3363" spans="1:2" s="88" customFormat="1">
      <c r="A3363" s="92"/>
      <c r="B3363" s="111"/>
    </row>
    <row r="3364" spans="1:2" s="88" customFormat="1">
      <c r="A3364" s="92"/>
      <c r="B3364" s="111"/>
    </row>
    <row r="3365" spans="1:2" s="88" customFormat="1">
      <c r="A3365" s="92"/>
      <c r="B3365" s="111"/>
    </row>
    <row r="3366" spans="1:2" s="88" customFormat="1">
      <c r="A3366" s="92"/>
      <c r="B3366" s="111"/>
    </row>
    <row r="3367" spans="1:2" s="88" customFormat="1">
      <c r="A3367" s="92"/>
      <c r="B3367" s="111"/>
    </row>
    <row r="3368" spans="1:2" s="88" customFormat="1">
      <c r="A3368" s="92"/>
      <c r="B3368" s="111"/>
    </row>
    <row r="3369" spans="1:2" s="88" customFormat="1">
      <c r="A3369" s="92"/>
      <c r="B3369" s="111"/>
    </row>
    <row r="3370" spans="1:2" s="88" customFormat="1">
      <c r="A3370" s="92"/>
      <c r="B3370" s="111"/>
    </row>
    <row r="3371" spans="1:2" s="88" customFormat="1">
      <c r="A3371" s="92"/>
      <c r="B3371" s="111"/>
    </row>
    <row r="3372" spans="1:2" s="88" customFormat="1">
      <c r="A3372" s="92"/>
      <c r="B3372" s="111"/>
    </row>
    <row r="3373" spans="1:2" s="88" customFormat="1">
      <c r="A3373" s="92"/>
      <c r="B3373" s="111"/>
    </row>
    <row r="3374" spans="1:2" s="88" customFormat="1">
      <c r="A3374" s="92"/>
      <c r="B3374" s="111"/>
    </row>
    <row r="3375" spans="1:2" s="88" customFormat="1">
      <c r="A3375" s="92"/>
      <c r="B3375" s="111"/>
    </row>
    <row r="3376" spans="1:2" s="88" customFormat="1">
      <c r="A3376" s="92"/>
      <c r="B3376" s="111"/>
    </row>
    <row r="3377" spans="1:2" s="88" customFormat="1">
      <c r="A3377" s="92"/>
      <c r="B3377" s="111"/>
    </row>
    <row r="3378" spans="1:2" s="88" customFormat="1">
      <c r="A3378" s="92"/>
      <c r="B3378" s="111"/>
    </row>
    <row r="3379" spans="1:2" s="88" customFormat="1">
      <c r="A3379" s="92"/>
      <c r="B3379" s="111"/>
    </row>
    <row r="3380" spans="1:2" s="88" customFormat="1">
      <c r="A3380" s="92"/>
      <c r="B3380" s="111"/>
    </row>
    <row r="3381" spans="1:2" s="88" customFormat="1">
      <c r="A3381" s="92"/>
      <c r="B3381" s="111"/>
    </row>
    <row r="3382" spans="1:2" s="88" customFormat="1">
      <c r="A3382" s="92"/>
      <c r="B3382" s="111"/>
    </row>
    <row r="3383" spans="1:2" s="88" customFormat="1">
      <c r="A3383" s="92"/>
      <c r="B3383" s="111"/>
    </row>
    <row r="3384" spans="1:2" s="88" customFormat="1">
      <c r="A3384" s="92"/>
      <c r="B3384" s="111"/>
    </row>
    <row r="3385" spans="1:2" s="88" customFormat="1">
      <c r="A3385" s="92"/>
      <c r="B3385" s="111"/>
    </row>
    <row r="3386" spans="1:2" s="88" customFormat="1">
      <c r="A3386" s="92"/>
      <c r="B3386" s="111"/>
    </row>
    <row r="3387" spans="1:2" s="88" customFormat="1">
      <c r="A3387" s="92"/>
      <c r="B3387" s="111"/>
    </row>
    <row r="3388" spans="1:2" s="88" customFormat="1">
      <c r="A3388" s="92"/>
      <c r="B3388" s="111"/>
    </row>
    <row r="3389" spans="1:2" s="88" customFormat="1">
      <c r="A3389" s="92"/>
      <c r="B3389" s="111"/>
    </row>
    <row r="3390" spans="1:2" s="88" customFormat="1">
      <c r="A3390" s="92"/>
      <c r="B3390" s="111"/>
    </row>
    <row r="3391" spans="1:2" s="88" customFormat="1">
      <c r="A3391" s="92"/>
      <c r="B3391" s="111"/>
    </row>
    <row r="3392" spans="1:2" s="88" customFormat="1">
      <c r="A3392" s="92"/>
      <c r="B3392" s="111"/>
    </row>
    <row r="3393" spans="1:2" s="88" customFormat="1">
      <c r="A3393" s="92"/>
      <c r="B3393" s="111"/>
    </row>
    <row r="3394" spans="1:2" s="88" customFormat="1">
      <c r="A3394" s="92"/>
      <c r="B3394" s="111"/>
    </row>
    <row r="3395" spans="1:2" s="88" customFormat="1">
      <c r="A3395" s="92"/>
      <c r="B3395" s="111"/>
    </row>
    <row r="3396" spans="1:2" s="88" customFormat="1">
      <c r="A3396" s="92"/>
      <c r="B3396" s="111"/>
    </row>
    <row r="3397" spans="1:2" s="88" customFormat="1">
      <c r="A3397" s="92"/>
      <c r="B3397" s="111"/>
    </row>
    <row r="3398" spans="1:2" s="88" customFormat="1">
      <c r="A3398" s="92"/>
      <c r="B3398" s="111"/>
    </row>
    <row r="3399" spans="1:2" s="88" customFormat="1">
      <c r="A3399" s="92"/>
      <c r="B3399" s="111"/>
    </row>
    <row r="3400" spans="1:2" s="88" customFormat="1">
      <c r="A3400" s="92"/>
      <c r="B3400" s="111"/>
    </row>
    <row r="3401" spans="1:2" s="88" customFormat="1">
      <c r="A3401" s="92"/>
      <c r="B3401" s="111"/>
    </row>
    <row r="3402" spans="1:2" s="88" customFormat="1">
      <c r="A3402" s="92"/>
      <c r="B3402" s="111"/>
    </row>
    <row r="3403" spans="1:2" s="88" customFormat="1">
      <c r="A3403" s="92"/>
      <c r="B3403" s="111"/>
    </row>
    <row r="3404" spans="1:2" s="88" customFormat="1">
      <c r="A3404" s="92"/>
      <c r="B3404" s="111"/>
    </row>
    <row r="3405" spans="1:2" s="88" customFormat="1">
      <c r="A3405" s="92"/>
      <c r="B3405" s="111"/>
    </row>
    <row r="3406" spans="1:2" s="88" customFormat="1">
      <c r="A3406" s="92"/>
      <c r="B3406" s="111"/>
    </row>
    <row r="3407" spans="1:2" s="88" customFormat="1">
      <c r="A3407" s="92"/>
      <c r="B3407" s="111"/>
    </row>
    <row r="3408" spans="1:2" s="88" customFormat="1">
      <c r="A3408" s="92"/>
      <c r="B3408" s="111"/>
    </row>
    <row r="3409" spans="1:2" s="88" customFormat="1">
      <c r="A3409" s="92"/>
      <c r="B3409" s="111"/>
    </row>
    <row r="3410" spans="1:2" s="88" customFormat="1">
      <c r="A3410" s="92"/>
      <c r="B3410" s="111"/>
    </row>
    <row r="3411" spans="1:2" s="88" customFormat="1">
      <c r="A3411" s="92"/>
      <c r="B3411" s="111"/>
    </row>
    <row r="3412" spans="1:2" s="88" customFormat="1">
      <c r="A3412" s="92"/>
      <c r="B3412" s="111"/>
    </row>
    <row r="3413" spans="1:2" s="88" customFormat="1">
      <c r="A3413" s="92"/>
      <c r="B3413" s="111"/>
    </row>
    <row r="3414" spans="1:2" s="88" customFormat="1">
      <c r="A3414" s="92"/>
      <c r="B3414" s="111"/>
    </row>
    <row r="3415" spans="1:2" s="88" customFormat="1">
      <c r="A3415" s="92"/>
      <c r="B3415" s="111"/>
    </row>
    <row r="3416" spans="1:2" s="88" customFormat="1">
      <c r="A3416" s="92"/>
      <c r="B3416" s="111"/>
    </row>
    <row r="3417" spans="1:2" s="88" customFormat="1">
      <c r="A3417" s="92"/>
      <c r="B3417" s="111"/>
    </row>
    <row r="3418" spans="1:2" s="88" customFormat="1">
      <c r="A3418" s="92"/>
      <c r="B3418" s="111"/>
    </row>
    <row r="3419" spans="1:2" s="88" customFormat="1">
      <c r="A3419" s="92"/>
      <c r="B3419" s="111"/>
    </row>
    <row r="3420" spans="1:2" s="88" customFormat="1">
      <c r="A3420" s="92"/>
      <c r="B3420" s="111"/>
    </row>
    <row r="3421" spans="1:2" s="88" customFormat="1">
      <c r="A3421" s="92"/>
      <c r="B3421" s="111"/>
    </row>
    <row r="3422" spans="1:2" s="88" customFormat="1">
      <c r="A3422" s="92"/>
      <c r="B3422" s="111"/>
    </row>
    <row r="3423" spans="1:2" s="88" customFormat="1">
      <c r="A3423" s="92"/>
      <c r="B3423" s="111"/>
    </row>
    <row r="3424" spans="1:2" s="88" customFormat="1">
      <c r="A3424" s="92"/>
      <c r="B3424" s="111"/>
    </row>
    <row r="3425" spans="1:2" s="88" customFormat="1">
      <c r="A3425" s="92"/>
      <c r="B3425" s="111"/>
    </row>
    <row r="3426" spans="1:2" s="88" customFormat="1">
      <c r="A3426" s="92"/>
      <c r="B3426" s="111"/>
    </row>
    <row r="3427" spans="1:2" s="88" customFormat="1">
      <c r="A3427" s="92"/>
      <c r="B3427" s="111"/>
    </row>
    <row r="3428" spans="1:2" s="88" customFormat="1">
      <c r="A3428" s="92"/>
      <c r="B3428" s="111"/>
    </row>
    <row r="3429" spans="1:2" s="88" customFormat="1">
      <c r="A3429" s="92"/>
      <c r="B3429" s="111"/>
    </row>
    <row r="3430" spans="1:2" s="88" customFormat="1">
      <c r="A3430" s="92"/>
      <c r="B3430" s="111"/>
    </row>
    <row r="3431" spans="1:2" s="88" customFormat="1">
      <c r="A3431" s="92"/>
      <c r="B3431" s="111"/>
    </row>
    <row r="3432" spans="1:2" s="88" customFormat="1">
      <c r="A3432" s="92"/>
      <c r="B3432" s="111"/>
    </row>
    <row r="3433" spans="1:2" s="88" customFormat="1">
      <c r="A3433" s="92"/>
      <c r="B3433" s="111"/>
    </row>
    <row r="3434" spans="1:2" s="88" customFormat="1">
      <c r="A3434" s="92"/>
      <c r="B3434" s="111"/>
    </row>
    <row r="3435" spans="1:2" s="88" customFormat="1">
      <c r="A3435" s="92"/>
      <c r="B3435" s="111"/>
    </row>
    <row r="3436" spans="1:2" s="88" customFormat="1">
      <c r="A3436" s="92"/>
      <c r="B3436" s="111"/>
    </row>
    <row r="3437" spans="1:2" s="88" customFormat="1">
      <c r="A3437" s="92"/>
      <c r="B3437" s="111"/>
    </row>
    <row r="3438" spans="1:2" s="88" customFormat="1">
      <c r="A3438" s="92"/>
      <c r="B3438" s="111"/>
    </row>
    <row r="3439" spans="1:2" s="88" customFormat="1">
      <c r="A3439" s="92"/>
      <c r="B3439" s="111"/>
    </row>
    <row r="3440" spans="1:2" s="88" customFormat="1">
      <c r="A3440" s="92"/>
      <c r="B3440" s="111"/>
    </row>
    <row r="3441" spans="1:2" s="88" customFormat="1">
      <c r="A3441" s="92"/>
      <c r="B3441" s="111"/>
    </row>
    <row r="3442" spans="1:2" s="88" customFormat="1">
      <c r="A3442" s="92"/>
      <c r="B3442" s="111"/>
    </row>
    <row r="3443" spans="1:2" s="88" customFormat="1">
      <c r="A3443" s="92"/>
      <c r="B3443" s="111"/>
    </row>
    <row r="3444" spans="1:2" s="88" customFormat="1">
      <c r="A3444" s="92"/>
      <c r="B3444" s="111"/>
    </row>
    <row r="3445" spans="1:2" s="88" customFormat="1">
      <c r="A3445" s="92"/>
      <c r="B3445" s="111"/>
    </row>
    <row r="3446" spans="1:2" s="88" customFormat="1">
      <c r="A3446" s="92"/>
      <c r="B3446" s="111"/>
    </row>
    <row r="3447" spans="1:2" s="88" customFormat="1">
      <c r="A3447" s="92"/>
      <c r="B3447" s="111"/>
    </row>
    <row r="3448" spans="1:2" s="88" customFormat="1">
      <c r="A3448" s="92"/>
      <c r="B3448" s="111"/>
    </row>
    <row r="3449" spans="1:2" s="88" customFormat="1">
      <c r="A3449" s="92"/>
      <c r="B3449" s="111"/>
    </row>
    <row r="3450" spans="1:2" s="88" customFormat="1">
      <c r="A3450" s="92"/>
      <c r="B3450" s="111"/>
    </row>
    <row r="3451" spans="1:2" s="88" customFormat="1">
      <c r="A3451" s="92"/>
      <c r="B3451" s="111"/>
    </row>
    <row r="3452" spans="1:2" s="88" customFormat="1">
      <c r="A3452" s="92"/>
      <c r="B3452" s="111"/>
    </row>
    <row r="3453" spans="1:2" s="88" customFormat="1">
      <c r="A3453" s="92"/>
      <c r="B3453" s="111"/>
    </row>
    <row r="3454" spans="1:2" s="88" customFormat="1">
      <c r="A3454" s="92"/>
      <c r="B3454" s="111"/>
    </row>
    <row r="3455" spans="1:2" s="88" customFormat="1">
      <c r="A3455" s="92"/>
      <c r="B3455" s="111"/>
    </row>
    <row r="3456" spans="1:2" s="88" customFormat="1">
      <c r="A3456" s="92"/>
      <c r="B3456" s="111"/>
    </row>
    <row r="3457" spans="1:2" s="88" customFormat="1">
      <c r="A3457" s="92"/>
      <c r="B3457" s="111"/>
    </row>
    <row r="3458" spans="1:2" s="88" customFormat="1">
      <c r="A3458" s="92"/>
      <c r="B3458" s="111"/>
    </row>
    <row r="3459" spans="1:2" s="88" customFormat="1">
      <c r="A3459" s="92"/>
      <c r="B3459" s="111"/>
    </row>
    <row r="3460" spans="1:2" s="88" customFormat="1">
      <c r="A3460" s="92"/>
      <c r="B3460" s="111"/>
    </row>
    <row r="3461" spans="1:2" s="88" customFormat="1">
      <c r="A3461" s="92"/>
      <c r="B3461" s="111"/>
    </row>
    <row r="3462" spans="1:2" s="88" customFormat="1">
      <c r="A3462" s="92"/>
      <c r="B3462" s="111"/>
    </row>
    <row r="3463" spans="1:2" s="88" customFormat="1">
      <c r="A3463" s="92"/>
      <c r="B3463" s="111"/>
    </row>
    <row r="3464" spans="1:2" s="88" customFormat="1">
      <c r="A3464" s="92"/>
      <c r="B3464" s="111"/>
    </row>
    <row r="3465" spans="1:2" s="88" customFormat="1">
      <c r="A3465" s="92"/>
      <c r="B3465" s="111"/>
    </row>
    <row r="3466" spans="1:2" s="88" customFormat="1">
      <c r="A3466" s="92"/>
      <c r="B3466" s="111"/>
    </row>
    <row r="3467" spans="1:2" s="88" customFormat="1">
      <c r="A3467" s="92"/>
      <c r="B3467" s="111"/>
    </row>
    <row r="3468" spans="1:2" s="88" customFormat="1">
      <c r="A3468" s="92"/>
      <c r="B3468" s="111"/>
    </row>
    <row r="3469" spans="1:2" s="88" customFormat="1">
      <c r="A3469" s="92"/>
      <c r="B3469" s="111"/>
    </row>
    <row r="3470" spans="1:2" s="88" customFormat="1">
      <c r="A3470" s="92"/>
      <c r="B3470" s="111"/>
    </row>
    <row r="3471" spans="1:2" s="88" customFormat="1">
      <c r="A3471" s="92"/>
      <c r="B3471" s="111"/>
    </row>
    <row r="3472" spans="1:2" s="88" customFormat="1">
      <c r="A3472" s="92"/>
      <c r="B3472" s="111"/>
    </row>
    <row r="3473" spans="1:2" s="88" customFormat="1">
      <c r="A3473" s="92"/>
      <c r="B3473" s="111"/>
    </row>
    <row r="3474" spans="1:2" s="88" customFormat="1">
      <c r="A3474" s="92"/>
      <c r="B3474" s="111"/>
    </row>
    <row r="3475" spans="1:2" s="88" customFormat="1">
      <c r="A3475" s="92"/>
      <c r="B3475" s="111"/>
    </row>
    <row r="3476" spans="1:2" s="88" customFormat="1">
      <c r="A3476" s="92"/>
      <c r="B3476" s="111"/>
    </row>
    <row r="3477" spans="1:2" s="88" customFormat="1">
      <c r="A3477" s="92"/>
      <c r="B3477" s="111"/>
    </row>
    <row r="3478" spans="1:2" s="88" customFormat="1">
      <c r="A3478" s="92"/>
      <c r="B3478" s="111"/>
    </row>
    <row r="3479" spans="1:2" s="88" customFormat="1">
      <c r="A3479" s="92"/>
      <c r="B3479" s="111"/>
    </row>
    <row r="3480" spans="1:2" s="88" customFormat="1">
      <c r="A3480" s="92"/>
      <c r="B3480" s="111"/>
    </row>
    <row r="3481" spans="1:2" s="88" customFormat="1">
      <c r="A3481" s="92"/>
      <c r="B3481" s="111"/>
    </row>
    <row r="3482" spans="1:2" s="88" customFormat="1">
      <c r="A3482" s="92"/>
      <c r="B3482" s="111"/>
    </row>
    <row r="3483" spans="1:2" s="88" customFormat="1">
      <c r="A3483" s="92"/>
      <c r="B3483" s="111"/>
    </row>
    <row r="3484" spans="1:2" s="88" customFormat="1">
      <c r="A3484" s="92"/>
      <c r="B3484" s="111"/>
    </row>
    <row r="3485" spans="1:2" s="88" customFormat="1">
      <c r="A3485" s="92"/>
      <c r="B3485" s="111"/>
    </row>
    <row r="3486" spans="1:2" s="88" customFormat="1">
      <c r="A3486" s="92"/>
      <c r="B3486" s="111"/>
    </row>
    <row r="3487" spans="1:2" s="88" customFormat="1">
      <c r="A3487" s="92"/>
      <c r="B3487" s="111"/>
    </row>
    <row r="3488" spans="1:2" s="88" customFormat="1">
      <c r="A3488" s="92"/>
      <c r="B3488" s="111"/>
    </row>
    <row r="3489" spans="1:2" s="88" customFormat="1">
      <c r="A3489" s="92"/>
      <c r="B3489" s="111"/>
    </row>
    <row r="3490" spans="1:2" s="88" customFormat="1">
      <c r="A3490" s="92"/>
      <c r="B3490" s="111"/>
    </row>
    <row r="3491" spans="1:2" s="88" customFormat="1">
      <c r="A3491" s="92"/>
      <c r="B3491" s="111"/>
    </row>
    <row r="3492" spans="1:2" s="88" customFormat="1">
      <c r="A3492" s="92"/>
      <c r="B3492" s="111"/>
    </row>
    <row r="3493" spans="1:2" s="88" customFormat="1">
      <c r="A3493" s="92"/>
      <c r="B3493" s="111"/>
    </row>
    <row r="3494" spans="1:2" s="88" customFormat="1">
      <c r="A3494" s="92"/>
      <c r="B3494" s="111"/>
    </row>
    <row r="3495" spans="1:2" s="88" customFormat="1">
      <c r="A3495" s="92"/>
      <c r="B3495" s="111"/>
    </row>
    <row r="3496" spans="1:2" s="88" customFormat="1">
      <c r="A3496" s="92"/>
      <c r="B3496" s="111"/>
    </row>
    <row r="3497" spans="1:2" s="88" customFormat="1">
      <c r="A3497" s="92"/>
      <c r="B3497" s="111"/>
    </row>
    <row r="3498" spans="1:2" s="88" customFormat="1">
      <c r="A3498" s="92"/>
      <c r="B3498" s="111"/>
    </row>
    <row r="3499" spans="1:2" s="88" customFormat="1">
      <c r="A3499" s="92"/>
      <c r="B3499" s="111"/>
    </row>
    <row r="3500" spans="1:2" s="88" customFormat="1">
      <c r="A3500" s="92"/>
      <c r="B3500" s="111"/>
    </row>
    <row r="3501" spans="1:2" s="88" customFormat="1">
      <c r="A3501" s="92"/>
      <c r="B3501" s="111"/>
    </row>
    <row r="3502" spans="1:2" s="88" customFormat="1">
      <c r="A3502" s="92"/>
      <c r="B3502" s="111"/>
    </row>
    <row r="3503" spans="1:2" s="88" customFormat="1">
      <c r="A3503" s="92"/>
      <c r="B3503" s="111"/>
    </row>
    <row r="3504" spans="1:2" s="88" customFormat="1">
      <c r="A3504" s="92"/>
      <c r="B3504" s="111"/>
    </row>
    <row r="3505" spans="1:2" s="88" customFormat="1">
      <c r="A3505" s="92"/>
      <c r="B3505" s="111"/>
    </row>
    <row r="3506" spans="1:2" s="88" customFormat="1">
      <c r="A3506" s="92"/>
      <c r="B3506" s="111"/>
    </row>
    <row r="3507" spans="1:2" s="88" customFormat="1">
      <c r="A3507" s="92"/>
      <c r="B3507" s="111"/>
    </row>
    <row r="3508" spans="1:2" s="88" customFormat="1">
      <c r="A3508" s="92"/>
      <c r="B3508" s="111"/>
    </row>
    <row r="3509" spans="1:2" s="88" customFormat="1">
      <c r="A3509" s="92"/>
      <c r="B3509" s="111"/>
    </row>
    <row r="3510" spans="1:2" s="88" customFormat="1">
      <c r="A3510" s="92"/>
      <c r="B3510" s="111"/>
    </row>
    <row r="3511" spans="1:2" s="88" customFormat="1">
      <c r="A3511" s="92"/>
      <c r="B3511" s="111"/>
    </row>
    <row r="3512" spans="1:2" s="88" customFormat="1">
      <c r="A3512" s="92"/>
      <c r="B3512" s="111"/>
    </row>
    <row r="3513" spans="1:2" s="88" customFormat="1">
      <c r="A3513" s="92"/>
      <c r="B3513" s="111"/>
    </row>
    <row r="3514" spans="1:2" s="88" customFormat="1">
      <c r="A3514" s="92"/>
      <c r="B3514" s="111"/>
    </row>
    <row r="3515" spans="1:2" s="88" customFormat="1">
      <c r="A3515" s="92"/>
      <c r="B3515" s="111"/>
    </row>
    <row r="3516" spans="1:2" s="88" customFormat="1">
      <c r="A3516" s="92"/>
      <c r="B3516" s="111"/>
    </row>
    <row r="3517" spans="1:2" s="88" customFormat="1">
      <c r="A3517" s="92"/>
      <c r="B3517" s="111"/>
    </row>
    <row r="3518" spans="1:2" s="88" customFormat="1">
      <c r="A3518" s="92"/>
      <c r="B3518" s="111"/>
    </row>
    <row r="3519" spans="1:2" s="88" customFormat="1">
      <c r="A3519" s="92"/>
      <c r="B3519" s="111"/>
    </row>
    <row r="3520" spans="1:2" s="88" customFormat="1">
      <c r="A3520" s="92"/>
      <c r="B3520" s="111"/>
    </row>
    <row r="3521" spans="1:2" s="88" customFormat="1">
      <c r="A3521" s="92"/>
      <c r="B3521" s="111"/>
    </row>
    <row r="3522" spans="1:2" s="88" customFormat="1">
      <c r="A3522" s="92"/>
      <c r="B3522" s="111"/>
    </row>
    <row r="3523" spans="1:2" s="88" customFormat="1">
      <c r="A3523" s="92"/>
      <c r="B3523" s="111"/>
    </row>
    <row r="3524" spans="1:2" s="88" customFormat="1">
      <c r="A3524" s="92"/>
      <c r="B3524" s="111"/>
    </row>
    <row r="3525" spans="1:2" s="88" customFormat="1">
      <c r="A3525" s="92"/>
      <c r="B3525" s="111"/>
    </row>
    <row r="3526" spans="1:2" s="88" customFormat="1">
      <c r="A3526" s="92"/>
      <c r="B3526" s="111"/>
    </row>
    <row r="3527" spans="1:2" s="88" customFormat="1">
      <c r="A3527" s="92"/>
      <c r="B3527" s="111"/>
    </row>
    <row r="3528" spans="1:2" s="88" customFormat="1">
      <c r="A3528" s="92"/>
      <c r="B3528" s="111"/>
    </row>
    <row r="3529" spans="1:2" s="88" customFormat="1">
      <c r="A3529" s="92"/>
      <c r="B3529" s="111"/>
    </row>
    <row r="3530" spans="1:2" s="88" customFormat="1">
      <c r="A3530" s="92"/>
      <c r="B3530" s="111"/>
    </row>
    <row r="3531" spans="1:2" s="88" customFormat="1">
      <c r="A3531" s="92"/>
      <c r="B3531" s="111"/>
    </row>
    <row r="3532" spans="1:2" s="88" customFormat="1">
      <c r="A3532" s="92"/>
      <c r="B3532" s="111"/>
    </row>
    <row r="3533" spans="1:2" s="88" customFormat="1">
      <c r="A3533" s="92"/>
      <c r="B3533" s="111"/>
    </row>
    <row r="3534" spans="1:2" s="88" customFormat="1">
      <c r="A3534" s="92"/>
      <c r="B3534" s="111"/>
    </row>
    <row r="3535" spans="1:2" s="88" customFormat="1">
      <c r="A3535" s="92"/>
      <c r="B3535" s="111"/>
    </row>
    <row r="3536" spans="1:2" s="88" customFormat="1">
      <c r="A3536" s="92"/>
      <c r="B3536" s="111"/>
    </row>
    <row r="3537" spans="1:2" s="88" customFormat="1">
      <c r="A3537" s="92"/>
      <c r="B3537" s="111"/>
    </row>
    <row r="3538" spans="1:2" s="88" customFormat="1">
      <c r="A3538" s="92"/>
      <c r="B3538" s="111"/>
    </row>
    <row r="3539" spans="1:2" s="88" customFormat="1">
      <c r="A3539" s="92"/>
      <c r="B3539" s="111"/>
    </row>
    <row r="3540" spans="1:2" s="88" customFormat="1">
      <c r="A3540" s="92"/>
      <c r="B3540" s="111"/>
    </row>
    <row r="3541" spans="1:2" s="88" customFormat="1">
      <c r="A3541" s="92"/>
      <c r="B3541" s="111"/>
    </row>
    <row r="3542" spans="1:2" s="88" customFormat="1">
      <c r="A3542" s="92"/>
      <c r="B3542" s="111"/>
    </row>
    <row r="3543" spans="1:2" s="88" customFormat="1">
      <c r="A3543" s="92"/>
      <c r="B3543" s="111"/>
    </row>
    <row r="3544" spans="1:2" s="88" customFormat="1">
      <c r="A3544" s="92"/>
      <c r="B3544" s="111"/>
    </row>
    <row r="3545" spans="1:2" s="88" customFormat="1">
      <c r="A3545" s="92"/>
      <c r="B3545" s="111"/>
    </row>
    <row r="3546" spans="1:2" s="88" customFormat="1">
      <c r="A3546" s="92"/>
      <c r="B3546" s="111"/>
    </row>
    <row r="3547" spans="1:2" s="88" customFormat="1">
      <c r="A3547" s="92"/>
      <c r="B3547" s="111"/>
    </row>
    <row r="3548" spans="1:2" s="88" customFormat="1">
      <c r="A3548" s="92"/>
      <c r="B3548" s="111"/>
    </row>
    <row r="3549" spans="1:2" s="88" customFormat="1">
      <c r="A3549" s="92"/>
      <c r="B3549" s="111"/>
    </row>
    <row r="3550" spans="1:2" s="88" customFormat="1">
      <c r="A3550" s="92"/>
      <c r="B3550" s="111"/>
    </row>
    <row r="3551" spans="1:2" s="88" customFormat="1">
      <c r="A3551" s="92"/>
      <c r="B3551" s="111"/>
    </row>
    <row r="3552" spans="1:2" s="88" customFormat="1">
      <c r="A3552" s="92"/>
      <c r="B3552" s="111"/>
    </row>
    <row r="3553" spans="1:2" s="88" customFormat="1">
      <c r="A3553" s="92"/>
      <c r="B3553" s="111"/>
    </row>
    <row r="3554" spans="1:2" s="88" customFormat="1">
      <c r="A3554" s="92"/>
      <c r="B3554" s="111"/>
    </row>
    <row r="3555" spans="1:2" s="88" customFormat="1">
      <c r="A3555" s="92"/>
      <c r="B3555" s="111"/>
    </row>
    <row r="3556" spans="1:2" s="88" customFormat="1">
      <c r="A3556" s="92"/>
      <c r="B3556" s="111"/>
    </row>
    <row r="3557" spans="1:2" s="88" customFormat="1">
      <c r="A3557" s="92"/>
      <c r="B3557" s="111"/>
    </row>
    <row r="3558" spans="1:2" s="88" customFormat="1">
      <c r="A3558" s="92"/>
      <c r="B3558" s="111"/>
    </row>
    <row r="3559" spans="1:2" s="88" customFormat="1">
      <c r="A3559" s="92"/>
      <c r="B3559" s="111"/>
    </row>
    <row r="3560" spans="1:2" s="88" customFormat="1">
      <c r="A3560" s="92"/>
      <c r="B3560" s="111"/>
    </row>
    <row r="3561" spans="1:2" s="88" customFormat="1">
      <c r="A3561" s="92"/>
      <c r="B3561" s="111"/>
    </row>
    <row r="3562" spans="1:2" s="88" customFormat="1">
      <c r="A3562" s="92"/>
      <c r="B3562" s="111"/>
    </row>
    <row r="3563" spans="1:2" s="88" customFormat="1">
      <c r="A3563" s="92"/>
      <c r="B3563" s="111"/>
    </row>
    <row r="3564" spans="1:2" s="88" customFormat="1">
      <c r="A3564" s="92"/>
      <c r="B3564" s="111"/>
    </row>
    <row r="3565" spans="1:2" s="88" customFormat="1">
      <c r="A3565" s="92"/>
      <c r="B3565" s="111"/>
    </row>
    <row r="3566" spans="1:2" s="88" customFormat="1">
      <c r="A3566" s="92"/>
      <c r="B3566" s="111"/>
    </row>
    <row r="3567" spans="1:2" s="88" customFormat="1">
      <c r="A3567" s="92"/>
      <c r="B3567" s="111"/>
    </row>
    <row r="3568" spans="1:2" s="88" customFormat="1">
      <c r="A3568" s="92"/>
      <c r="B3568" s="111"/>
    </row>
    <row r="3569" spans="1:2" s="88" customFormat="1">
      <c r="A3569" s="92"/>
      <c r="B3569" s="111"/>
    </row>
    <row r="3570" spans="1:2" s="88" customFormat="1">
      <c r="A3570" s="92"/>
      <c r="B3570" s="111"/>
    </row>
    <row r="3571" spans="1:2" s="88" customFormat="1">
      <c r="A3571" s="92"/>
      <c r="B3571" s="111"/>
    </row>
    <row r="3572" spans="1:2" s="88" customFormat="1">
      <c r="A3572" s="92"/>
      <c r="B3572" s="111"/>
    </row>
    <row r="3573" spans="1:2" s="88" customFormat="1">
      <c r="A3573" s="92"/>
      <c r="B3573" s="111"/>
    </row>
    <row r="3574" spans="1:2" s="88" customFormat="1">
      <c r="A3574" s="92"/>
      <c r="B3574" s="111"/>
    </row>
    <row r="3575" spans="1:2" s="88" customFormat="1">
      <c r="A3575" s="92"/>
      <c r="B3575" s="111"/>
    </row>
    <row r="3576" spans="1:2" s="88" customFormat="1">
      <c r="A3576" s="92"/>
      <c r="B3576" s="111"/>
    </row>
    <row r="3577" spans="1:2" s="88" customFormat="1">
      <c r="A3577" s="92"/>
      <c r="B3577" s="111"/>
    </row>
    <row r="3578" spans="1:2" s="88" customFormat="1">
      <c r="A3578" s="92"/>
      <c r="B3578" s="111"/>
    </row>
    <row r="3579" spans="1:2" s="88" customFormat="1">
      <c r="A3579" s="92"/>
      <c r="B3579" s="111"/>
    </row>
    <row r="3580" spans="1:2" s="88" customFormat="1">
      <c r="A3580" s="92"/>
      <c r="B3580" s="111"/>
    </row>
    <row r="3581" spans="1:2" s="88" customFormat="1">
      <c r="A3581" s="92"/>
      <c r="B3581" s="111"/>
    </row>
    <row r="3582" spans="1:2" s="88" customFormat="1">
      <c r="A3582" s="92"/>
      <c r="B3582" s="111"/>
    </row>
    <row r="3583" spans="1:2" s="88" customFormat="1">
      <c r="A3583" s="92"/>
      <c r="B3583" s="111"/>
    </row>
    <row r="3584" spans="1:2" s="88" customFormat="1">
      <c r="A3584" s="92"/>
      <c r="B3584" s="111"/>
    </row>
    <row r="3585" spans="1:2" s="88" customFormat="1">
      <c r="A3585" s="92"/>
      <c r="B3585" s="111"/>
    </row>
    <row r="3586" spans="1:2" s="88" customFormat="1">
      <c r="A3586" s="92"/>
      <c r="B3586" s="111"/>
    </row>
    <row r="3587" spans="1:2" s="88" customFormat="1">
      <c r="A3587" s="92"/>
      <c r="B3587" s="111"/>
    </row>
    <row r="3588" spans="1:2" s="88" customFormat="1">
      <c r="A3588" s="92"/>
      <c r="B3588" s="111"/>
    </row>
    <row r="3589" spans="1:2" s="88" customFormat="1">
      <c r="A3589" s="92"/>
      <c r="B3589" s="111"/>
    </row>
    <row r="3590" spans="1:2" s="88" customFormat="1">
      <c r="A3590" s="92"/>
      <c r="B3590" s="111"/>
    </row>
    <row r="3591" spans="1:2" s="88" customFormat="1">
      <c r="A3591" s="92"/>
      <c r="B3591" s="111"/>
    </row>
    <row r="3592" spans="1:2" s="88" customFormat="1">
      <c r="A3592" s="92"/>
      <c r="B3592" s="111"/>
    </row>
    <row r="3593" spans="1:2" s="88" customFormat="1">
      <c r="A3593" s="92"/>
      <c r="B3593" s="111"/>
    </row>
    <row r="3594" spans="1:2" s="88" customFormat="1">
      <c r="A3594" s="92"/>
      <c r="B3594" s="111"/>
    </row>
    <row r="3595" spans="1:2" s="88" customFormat="1">
      <c r="A3595" s="92"/>
      <c r="B3595" s="111"/>
    </row>
    <row r="3596" spans="1:2" s="88" customFormat="1">
      <c r="A3596" s="92"/>
      <c r="B3596" s="111"/>
    </row>
    <row r="3597" spans="1:2" s="88" customFormat="1">
      <c r="A3597" s="92"/>
      <c r="B3597" s="111"/>
    </row>
    <row r="3598" spans="1:2" s="88" customFormat="1">
      <c r="A3598" s="92"/>
      <c r="B3598" s="111"/>
    </row>
    <row r="3599" spans="1:2" s="88" customFormat="1">
      <c r="A3599" s="92"/>
      <c r="B3599" s="111"/>
    </row>
    <row r="3600" spans="1:2" s="88" customFormat="1">
      <c r="A3600" s="92"/>
      <c r="B3600" s="111"/>
    </row>
    <row r="3601" spans="1:2" s="88" customFormat="1">
      <c r="A3601" s="92"/>
      <c r="B3601" s="111"/>
    </row>
    <row r="3602" spans="1:2" s="88" customFormat="1">
      <c r="A3602" s="92"/>
      <c r="B3602" s="111"/>
    </row>
    <row r="3603" spans="1:2" s="88" customFormat="1">
      <c r="A3603" s="92"/>
      <c r="B3603" s="111"/>
    </row>
    <row r="3604" spans="1:2" s="88" customFormat="1">
      <c r="A3604" s="92"/>
      <c r="B3604" s="111"/>
    </row>
    <row r="3605" spans="1:2" s="88" customFormat="1">
      <c r="A3605" s="92"/>
      <c r="B3605" s="111"/>
    </row>
    <row r="3606" spans="1:2" s="88" customFormat="1">
      <c r="A3606" s="92"/>
      <c r="B3606" s="111"/>
    </row>
    <row r="3607" spans="1:2" s="88" customFormat="1">
      <c r="A3607" s="92"/>
      <c r="B3607" s="111"/>
    </row>
    <row r="3608" spans="1:2" s="88" customFormat="1">
      <c r="A3608" s="92"/>
      <c r="B3608" s="111"/>
    </row>
    <row r="3609" spans="1:2" s="88" customFormat="1">
      <c r="A3609" s="92"/>
      <c r="B3609" s="111"/>
    </row>
    <row r="3610" spans="1:2" s="88" customFormat="1">
      <c r="A3610" s="92"/>
      <c r="B3610" s="111"/>
    </row>
    <row r="3611" spans="1:2" s="88" customFormat="1">
      <c r="A3611" s="92"/>
      <c r="B3611" s="111"/>
    </row>
    <row r="3612" spans="1:2" s="88" customFormat="1">
      <c r="A3612" s="92"/>
      <c r="B3612" s="111"/>
    </row>
    <row r="3613" spans="1:2" s="88" customFormat="1">
      <c r="A3613" s="92"/>
      <c r="B3613" s="111"/>
    </row>
    <row r="3614" spans="1:2" s="88" customFormat="1">
      <c r="A3614" s="92"/>
      <c r="B3614" s="111"/>
    </row>
    <row r="3615" spans="1:2" s="88" customFormat="1">
      <c r="A3615" s="92"/>
      <c r="B3615" s="111"/>
    </row>
    <row r="3616" spans="1:2" s="88" customFormat="1">
      <c r="A3616" s="92"/>
      <c r="B3616" s="111"/>
    </row>
    <row r="3617" spans="1:2" s="88" customFormat="1">
      <c r="A3617" s="92"/>
      <c r="B3617" s="111"/>
    </row>
    <row r="3618" spans="1:2" s="88" customFormat="1">
      <c r="A3618" s="92"/>
      <c r="B3618" s="111"/>
    </row>
    <row r="3619" spans="1:2" s="88" customFormat="1">
      <c r="A3619" s="92"/>
      <c r="B3619" s="111"/>
    </row>
    <row r="3620" spans="1:2" s="88" customFormat="1">
      <c r="A3620" s="92"/>
      <c r="B3620" s="111"/>
    </row>
    <row r="3621" spans="1:2" s="88" customFormat="1">
      <c r="A3621" s="92"/>
      <c r="B3621" s="111"/>
    </row>
    <row r="3622" spans="1:2" s="88" customFormat="1">
      <c r="A3622" s="92"/>
      <c r="B3622" s="111"/>
    </row>
    <row r="3623" spans="1:2" s="88" customFormat="1">
      <c r="A3623" s="92"/>
      <c r="B3623" s="111"/>
    </row>
    <row r="3624" spans="1:2" s="88" customFormat="1">
      <c r="A3624" s="92"/>
      <c r="B3624" s="111"/>
    </row>
    <row r="3625" spans="1:2" s="88" customFormat="1">
      <c r="A3625" s="92"/>
      <c r="B3625" s="111"/>
    </row>
    <row r="3626" spans="1:2" s="88" customFormat="1">
      <c r="A3626" s="92"/>
      <c r="B3626" s="111"/>
    </row>
    <row r="3627" spans="1:2" s="88" customFormat="1">
      <c r="A3627" s="92"/>
      <c r="B3627" s="111"/>
    </row>
    <row r="3628" spans="1:2" s="88" customFormat="1">
      <c r="A3628" s="92"/>
      <c r="B3628" s="111"/>
    </row>
    <row r="3629" spans="1:2" s="88" customFormat="1">
      <c r="A3629" s="92"/>
      <c r="B3629" s="111"/>
    </row>
    <row r="3630" spans="1:2" s="88" customFormat="1">
      <c r="A3630" s="92"/>
      <c r="B3630" s="111"/>
    </row>
    <row r="3631" spans="1:2" s="88" customFormat="1">
      <c r="A3631" s="92"/>
      <c r="B3631" s="111"/>
    </row>
    <row r="3632" spans="1:2" s="88" customFormat="1">
      <c r="A3632" s="92"/>
      <c r="B3632" s="111"/>
    </row>
    <row r="3633" spans="1:2" s="88" customFormat="1">
      <c r="A3633" s="92"/>
      <c r="B3633" s="111"/>
    </row>
    <row r="3634" spans="1:2" s="88" customFormat="1">
      <c r="A3634" s="92"/>
      <c r="B3634" s="111"/>
    </row>
    <row r="3635" spans="1:2" s="88" customFormat="1">
      <c r="A3635" s="92"/>
      <c r="B3635" s="111"/>
    </row>
    <row r="3636" spans="1:2" s="88" customFormat="1">
      <c r="A3636" s="92"/>
      <c r="B3636" s="111"/>
    </row>
    <row r="3637" spans="1:2" s="88" customFormat="1">
      <c r="A3637" s="92"/>
      <c r="B3637" s="111"/>
    </row>
    <row r="3638" spans="1:2" s="88" customFormat="1">
      <c r="A3638" s="92"/>
      <c r="B3638" s="111"/>
    </row>
    <row r="3639" spans="1:2" s="88" customFormat="1">
      <c r="A3639" s="92"/>
      <c r="B3639" s="111"/>
    </row>
    <row r="3640" spans="1:2" s="88" customFormat="1">
      <c r="A3640" s="92"/>
      <c r="B3640" s="111"/>
    </row>
    <row r="3641" spans="1:2" s="88" customFormat="1">
      <c r="A3641" s="92"/>
      <c r="B3641" s="111"/>
    </row>
    <row r="3642" spans="1:2" s="88" customFormat="1">
      <c r="A3642" s="92"/>
      <c r="B3642" s="111"/>
    </row>
    <row r="3643" spans="1:2" s="88" customFormat="1">
      <c r="A3643" s="92"/>
      <c r="B3643" s="111"/>
    </row>
    <row r="3644" spans="1:2" s="88" customFormat="1">
      <c r="A3644" s="92"/>
      <c r="B3644" s="111"/>
    </row>
    <row r="3645" spans="1:2" s="88" customFormat="1">
      <c r="A3645" s="92"/>
      <c r="B3645" s="111"/>
    </row>
    <row r="3646" spans="1:2" s="88" customFormat="1">
      <c r="A3646" s="92"/>
      <c r="B3646" s="111"/>
    </row>
    <row r="3647" spans="1:2" s="88" customFormat="1">
      <c r="A3647" s="92"/>
      <c r="B3647" s="111"/>
    </row>
    <row r="3648" spans="1:2" s="88" customFormat="1">
      <c r="A3648" s="92"/>
      <c r="B3648" s="111"/>
    </row>
    <row r="3649" spans="1:2" s="88" customFormat="1">
      <c r="A3649" s="92"/>
      <c r="B3649" s="111"/>
    </row>
    <row r="3650" spans="1:2" s="88" customFormat="1">
      <c r="A3650" s="92"/>
      <c r="B3650" s="111"/>
    </row>
    <row r="3651" spans="1:2" s="88" customFormat="1">
      <c r="A3651" s="92"/>
      <c r="B3651" s="111"/>
    </row>
    <row r="3652" spans="1:2" s="88" customFormat="1">
      <c r="A3652" s="92"/>
      <c r="B3652" s="111"/>
    </row>
    <row r="3653" spans="1:2" s="88" customFormat="1">
      <c r="A3653" s="92"/>
      <c r="B3653" s="111"/>
    </row>
    <row r="3654" spans="1:2" s="88" customFormat="1">
      <c r="A3654" s="92"/>
      <c r="B3654" s="111"/>
    </row>
    <row r="3655" spans="1:2" s="88" customFormat="1">
      <c r="A3655" s="92"/>
      <c r="B3655" s="111"/>
    </row>
    <row r="3656" spans="1:2" s="88" customFormat="1">
      <c r="A3656" s="92"/>
      <c r="B3656" s="111"/>
    </row>
    <row r="3657" spans="1:2" s="88" customFormat="1">
      <c r="A3657" s="92"/>
      <c r="B3657" s="111"/>
    </row>
    <row r="3658" spans="1:2" s="88" customFormat="1">
      <c r="A3658" s="92"/>
      <c r="B3658" s="111"/>
    </row>
    <row r="3659" spans="1:2" s="88" customFormat="1">
      <c r="A3659" s="92"/>
      <c r="B3659" s="111"/>
    </row>
    <row r="3660" spans="1:2" s="88" customFormat="1">
      <c r="A3660" s="92"/>
      <c r="B3660" s="111"/>
    </row>
    <row r="3661" spans="1:2" s="88" customFormat="1">
      <c r="A3661" s="92"/>
      <c r="B3661" s="111"/>
    </row>
    <row r="3662" spans="1:2" s="88" customFormat="1">
      <c r="A3662" s="92"/>
      <c r="B3662" s="111"/>
    </row>
    <row r="3663" spans="1:2" s="88" customFormat="1">
      <c r="A3663" s="92"/>
      <c r="B3663" s="111"/>
    </row>
    <row r="3664" spans="1:2" s="88" customFormat="1">
      <c r="A3664" s="92"/>
      <c r="B3664" s="111"/>
    </row>
    <row r="3665" spans="1:2" s="88" customFormat="1">
      <c r="A3665" s="92"/>
      <c r="B3665" s="111"/>
    </row>
    <row r="3666" spans="1:2" s="88" customFormat="1">
      <c r="A3666" s="92"/>
      <c r="B3666" s="111"/>
    </row>
    <row r="3667" spans="1:2" s="88" customFormat="1">
      <c r="A3667" s="92"/>
      <c r="B3667" s="111"/>
    </row>
    <row r="3668" spans="1:2" s="88" customFormat="1">
      <c r="A3668" s="92"/>
      <c r="B3668" s="111"/>
    </row>
    <row r="3669" spans="1:2" s="88" customFormat="1">
      <c r="A3669" s="92"/>
      <c r="B3669" s="111"/>
    </row>
    <row r="3670" spans="1:2" s="88" customFormat="1">
      <c r="A3670" s="92"/>
      <c r="B3670" s="111"/>
    </row>
    <row r="3671" spans="1:2" s="88" customFormat="1">
      <c r="A3671" s="92"/>
      <c r="B3671" s="111"/>
    </row>
    <row r="3672" spans="1:2" s="88" customFormat="1">
      <c r="A3672" s="92"/>
      <c r="B3672" s="111"/>
    </row>
    <row r="3673" spans="1:2" s="88" customFormat="1">
      <c r="A3673" s="92"/>
      <c r="B3673" s="111"/>
    </row>
    <row r="3674" spans="1:2" s="88" customFormat="1">
      <c r="A3674" s="92"/>
      <c r="B3674" s="111"/>
    </row>
    <row r="3675" spans="1:2" s="88" customFormat="1">
      <c r="A3675" s="92"/>
      <c r="B3675" s="111"/>
    </row>
    <row r="3676" spans="1:2" s="88" customFormat="1">
      <c r="A3676" s="92"/>
      <c r="B3676" s="111"/>
    </row>
    <row r="3677" spans="1:2" s="88" customFormat="1">
      <c r="A3677" s="92"/>
      <c r="B3677" s="111"/>
    </row>
    <row r="3678" spans="1:2" s="88" customFormat="1">
      <c r="A3678" s="92"/>
      <c r="B3678" s="111"/>
    </row>
    <row r="3679" spans="1:2" s="88" customFormat="1">
      <c r="A3679" s="92"/>
      <c r="B3679" s="111"/>
    </row>
    <row r="3680" spans="1:2" s="88" customFormat="1">
      <c r="A3680" s="92"/>
      <c r="B3680" s="111"/>
    </row>
    <row r="3681" spans="1:2" s="88" customFormat="1">
      <c r="A3681" s="92"/>
      <c r="B3681" s="111"/>
    </row>
    <row r="3682" spans="1:2" s="88" customFormat="1">
      <c r="A3682" s="92"/>
      <c r="B3682" s="111"/>
    </row>
    <row r="3683" spans="1:2" s="88" customFormat="1">
      <c r="A3683" s="92"/>
      <c r="B3683" s="111"/>
    </row>
    <row r="3684" spans="1:2" s="88" customFormat="1">
      <c r="A3684" s="92"/>
      <c r="B3684" s="111"/>
    </row>
    <row r="3685" spans="1:2" s="88" customFormat="1">
      <c r="A3685" s="92"/>
      <c r="B3685" s="111"/>
    </row>
    <row r="3686" spans="1:2" s="88" customFormat="1">
      <c r="A3686" s="92"/>
      <c r="B3686" s="111"/>
    </row>
    <row r="3687" spans="1:2" s="88" customFormat="1">
      <c r="A3687" s="92"/>
      <c r="B3687" s="111"/>
    </row>
    <row r="3688" spans="1:2" s="88" customFormat="1">
      <c r="A3688" s="92"/>
      <c r="B3688" s="111"/>
    </row>
    <row r="3689" spans="1:2" s="88" customFormat="1">
      <c r="A3689" s="92"/>
      <c r="B3689" s="111"/>
    </row>
    <row r="3690" spans="1:2" s="88" customFormat="1">
      <c r="A3690" s="92"/>
      <c r="B3690" s="111"/>
    </row>
    <row r="3691" spans="1:2" s="88" customFormat="1">
      <c r="A3691" s="92"/>
      <c r="B3691" s="111"/>
    </row>
    <row r="3692" spans="1:2" s="88" customFormat="1">
      <c r="A3692" s="92"/>
      <c r="B3692" s="111"/>
    </row>
    <row r="3693" spans="1:2" s="88" customFormat="1">
      <c r="A3693" s="92"/>
      <c r="B3693" s="111"/>
    </row>
    <row r="3694" spans="1:2" s="88" customFormat="1">
      <c r="A3694" s="92"/>
      <c r="B3694" s="111"/>
    </row>
    <row r="3695" spans="1:2" s="88" customFormat="1">
      <c r="A3695" s="92"/>
      <c r="B3695" s="111"/>
    </row>
    <row r="3696" spans="1:2" s="88" customFormat="1">
      <c r="A3696" s="92"/>
      <c r="B3696" s="111"/>
    </row>
    <row r="3697" spans="1:2" s="88" customFormat="1">
      <c r="A3697" s="92"/>
      <c r="B3697" s="111"/>
    </row>
    <row r="3698" spans="1:2" s="88" customFormat="1">
      <c r="A3698" s="92"/>
      <c r="B3698" s="111"/>
    </row>
    <row r="3699" spans="1:2" s="88" customFormat="1">
      <c r="A3699" s="92"/>
      <c r="B3699" s="111"/>
    </row>
    <row r="3700" spans="1:2" s="88" customFormat="1">
      <c r="A3700" s="92"/>
      <c r="B3700" s="111"/>
    </row>
    <row r="3701" spans="1:2" s="88" customFormat="1">
      <c r="A3701" s="92"/>
      <c r="B3701" s="111"/>
    </row>
    <row r="3702" spans="1:2" s="88" customFormat="1">
      <c r="A3702" s="92"/>
      <c r="B3702" s="111"/>
    </row>
    <row r="3703" spans="1:2" s="88" customFormat="1">
      <c r="A3703" s="92"/>
      <c r="B3703" s="111"/>
    </row>
    <row r="3704" spans="1:2" s="88" customFormat="1">
      <c r="A3704" s="92"/>
      <c r="B3704" s="111"/>
    </row>
    <row r="3705" spans="1:2" s="88" customFormat="1">
      <c r="A3705" s="92"/>
      <c r="B3705" s="111"/>
    </row>
    <row r="3706" spans="1:2" s="88" customFormat="1">
      <c r="A3706" s="92"/>
      <c r="B3706" s="111"/>
    </row>
    <row r="3707" spans="1:2" s="88" customFormat="1">
      <c r="A3707" s="92"/>
      <c r="B3707" s="111"/>
    </row>
    <row r="3708" spans="1:2" s="88" customFormat="1">
      <c r="A3708" s="92"/>
      <c r="B3708" s="111"/>
    </row>
    <row r="3709" spans="1:2" s="88" customFormat="1">
      <c r="A3709" s="92"/>
      <c r="B3709" s="111"/>
    </row>
    <row r="3710" spans="1:2" s="88" customFormat="1">
      <c r="A3710" s="92"/>
      <c r="B3710" s="111"/>
    </row>
    <row r="3711" spans="1:2" s="88" customFormat="1">
      <c r="A3711" s="92"/>
      <c r="B3711" s="111"/>
    </row>
    <row r="3712" spans="1:2" s="88" customFormat="1">
      <c r="A3712" s="92"/>
      <c r="B3712" s="111"/>
    </row>
    <row r="3713" spans="1:2" s="88" customFormat="1">
      <c r="A3713" s="92"/>
      <c r="B3713" s="111"/>
    </row>
    <row r="3714" spans="1:2" s="88" customFormat="1">
      <c r="A3714" s="92"/>
      <c r="B3714" s="111"/>
    </row>
    <row r="3715" spans="1:2" s="88" customFormat="1">
      <c r="A3715" s="92"/>
      <c r="B3715" s="111"/>
    </row>
    <row r="3716" spans="1:2" s="88" customFormat="1">
      <c r="A3716" s="92"/>
      <c r="B3716" s="111"/>
    </row>
    <row r="3717" spans="1:2" s="88" customFormat="1">
      <c r="A3717" s="92"/>
      <c r="B3717" s="111"/>
    </row>
    <row r="3718" spans="1:2" s="88" customFormat="1">
      <c r="A3718" s="92"/>
      <c r="B3718" s="111"/>
    </row>
    <row r="3719" spans="1:2" s="88" customFormat="1">
      <c r="A3719" s="92"/>
      <c r="B3719" s="111"/>
    </row>
    <row r="3720" spans="1:2" s="88" customFormat="1">
      <c r="A3720" s="92"/>
      <c r="B3720" s="111"/>
    </row>
    <row r="3721" spans="1:2" s="88" customFormat="1">
      <c r="A3721" s="92"/>
      <c r="B3721" s="111"/>
    </row>
    <row r="3722" spans="1:2" s="88" customFormat="1">
      <c r="A3722" s="92"/>
      <c r="B3722" s="111"/>
    </row>
    <row r="3723" spans="1:2" s="88" customFormat="1">
      <c r="A3723" s="92"/>
      <c r="B3723" s="111"/>
    </row>
    <row r="3724" spans="1:2" s="88" customFormat="1">
      <c r="A3724" s="92"/>
      <c r="B3724" s="111"/>
    </row>
    <row r="3725" spans="1:2" s="88" customFormat="1">
      <c r="A3725" s="92"/>
      <c r="B3725" s="111"/>
    </row>
    <row r="3726" spans="1:2" s="88" customFormat="1">
      <c r="A3726" s="92"/>
      <c r="B3726" s="111"/>
    </row>
    <row r="3727" spans="1:2" s="88" customFormat="1">
      <c r="A3727" s="92"/>
      <c r="B3727" s="111"/>
    </row>
    <row r="3728" spans="1:2" s="88" customFormat="1">
      <c r="A3728" s="92"/>
      <c r="B3728" s="111"/>
    </row>
    <row r="3729" spans="1:2" s="88" customFormat="1">
      <c r="A3729" s="92"/>
      <c r="B3729" s="111"/>
    </row>
    <row r="3730" spans="1:2" s="88" customFormat="1">
      <c r="A3730" s="92"/>
      <c r="B3730" s="111"/>
    </row>
    <row r="3731" spans="1:2" s="88" customFormat="1">
      <c r="A3731" s="92"/>
      <c r="B3731" s="111"/>
    </row>
    <row r="3732" spans="1:2" s="88" customFormat="1">
      <c r="A3732" s="92"/>
      <c r="B3732" s="111"/>
    </row>
    <row r="3733" spans="1:2" s="88" customFormat="1">
      <c r="A3733" s="92"/>
      <c r="B3733" s="111"/>
    </row>
    <row r="3734" spans="1:2" s="88" customFormat="1">
      <c r="A3734" s="92"/>
      <c r="B3734" s="111"/>
    </row>
    <row r="3735" spans="1:2" s="88" customFormat="1">
      <c r="A3735" s="92"/>
      <c r="B3735" s="111"/>
    </row>
    <row r="3736" spans="1:2" s="88" customFormat="1">
      <c r="A3736" s="92"/>
      <c r="B3736" s="111"/>
    </row>
    <row r="3737" spans="1:2" s="88" customFormat="1">
      <c r="A3737" s="92"/>
      <c r="B3737" s="111"/>
    </row>
    <row r="3738" spans="1:2" s="88" customFormat="1">
      <c r="A3738" s="92"/>
      <c r="B3738" s="111"/>
    </row>
    <row r="3739" spans="1:2" s="88" customFormat="1">
      <c r="A3739" s="92"/>
      <c r="B3739" s="111"/>
    </row>
    <row r="3740" spans="1:2" s="88" customFormat="1">
      <c r="A3740" s="92"/>
      <c r="B3740" s="111"/>
    </row>
    <row r="3741" spans="1:2" s="88" customFormat="1">
      <c r="A3741" s="92"/>
      <c r="B3741" s="111"/>
    </row>
    <row r="3742" spans="1:2" s="88" customFormat="1">
      <c r="A3742" s="92"/>
      <c r="B3742" s="111"/>
    </row>
    <row r="3743" spans="1:2" s="88" customFormat="1">
      <c r="A3743" s="92"/>
      <c r="B3743" s="111"/>
    </row>
    <row r="3744" spans="1:2" s="88" customFormat="1">
      <c r="A3744" s="92"/>
      <c r="B3744" s="111"/>
    </row>
    <row r="3745" spans="1:2" s="88" customFormat="1">
      <c r="A3745" s="92"/>
      <c r="B3745" s="111"/>
    </row>
    <row r="3746" spans="1:2" s="88" customFormat="1">
      <c r="A3746" s="92"/>
      <c r="B3746" s="111"/>
    </row>
    <row r="3747" spans="1:2" s="88" customFormat="1">
      <c r="A3747" s="92"/>
      <c r="B3747" s="111"/>
    </row>
    <row r="3748" spans="1:2" s="88" customFormat="1">
      <c r="A3748" s="92"/>
      <c r="B3748" s="111"/>
    </row>
    <row r="3749" spans="1:2" s="88" customFormat="1">
      <c r="A3749" s="92"/>
      <c r="B3749" s="111"/>
    </row>
    <row r="3750" spans="1:2" s="88" customFormat="1">
      <c r="A3750" s="92"/>
      <c r="B3750" s="111"/>
    </row>
    <row r="3751" spans="1:2" s="88" customFormat="1">
      <c r="A3751" s="92"/>
      <c r="B3751" s="111"/>
    </row>
    <row r="3752" spans="1:2" s="88" customFormat="1">
      <c r="A3752" s="92"/>
      <c r="B3752" s="111"/>
    </row>
    <row r="3753" spans="1:2" s="88" customFormat="1">
      <c r="A3753" s="92"/>
      <c r="B3753" s="111"/>
    </row>
    <row r="3754" spans="1:2" s="88" customFormat="1">
      <c r="A3754" s="92"/>
      <c r="B3754" s="111"/>
    </row>
    <row r="3755" spans="1:2" s="88" customFormat="1">
      <c r="A3755" s="92"/>
      <c r="B3755" s="111"/>
    </row>
    <row r="3756" spans="1:2" s="88" customFormat="1">
      <c r="A3756" s="92"/>
      <c r="B3756" s="111"/>
    </row>
    <row r="3757" spans="1:2" s="88" customFormat="1">
      <c r="A3757" s="92"/>
      <c r="B3757" s="111"/>
    </row>
    <row r="3758" spans="1:2" s="88" customFormat="1">
      <c r="A3758" s="92"/>
      <c r="B3758" s="111"/>
    </row>
    <row r="3759" spans="1:2" s="88" customFormat="1">
      <c r="A3759" s="92"/>
      <c r="B3759" s="111"/>
    </row>
    <row r="3760" spans="1:2" s="88" customFormat="1">
      <c r="A3760" s="92"/>
      <c r="B3760" s="111"/>
    </row>
    <row r="3761" spans="1:2" s="88" customFormat="1">
      <c r="A3761" s="92"/>
      <c r="B3761" s="111"/>
    </row>
    <row r="3762" spans="1:2" s="88" customFormat="1">
      <c r="A3762" s="92"/>
      <c r="B3762" s="111"/>
    </row>
    <row r="3763" spans="1:2" s="88" customFormat="1">
      <c r="A3763" s="92"/>
      <c r="B3763" s="111"/>
    </row>
    <row r="3764" spans="1:2" s="88" customFormat="1">
      <c r="A3764" s="92"/>
      <c r="B3764" s="111"/>
    </row>
    <row r="3765" spans="1:2" s="88" customFormat="1">
      <c r="A3765" s="92"/>
      <c r="B3765" s="111"/>
    </row>
    <row r="3766" spans="1:2" s="88" customFormat="1">
      <c r="A3766" s="92"/>
      <c r="B3766" s="111"/>
    </row>
    <row r="3767" spans="1:2" s="88" customFormat="1">
      <c r="A3767" s="92"/>
      <c r="B3767" s="111"/>
    </row>
    <row r="3768" spans="1:2" s="88" customFormat="1">
      <c r="A3768" s="92"/>
      <c r="B3768" s="111"/>
    </row>
    <row r="3769" spans="1:2" s="88" customFormat="1">
      <c r="A3769" s="92"/>
      <c r="B3769" s="111"/>
    </row>
    <row r="3770" spans="1:2" s="88" customFormat="1">
      <c r="A3770" s="92"/>
      <c r="B3770" s="111"/>
    </row>
    <row r="3771" spans="1:2" s="88" customFormat="1">
      <c r="A3771" s="92"/>
      <c r="B3771" s="111"/>
    </row>
    <row r="3772" spans="1:2" s="88" customFormat="1">
      <c r="A3772" s="92"/>
      <c r="B3772" s="111"/>
    </row>
    <row r="3773" spans="1:2" s="88" customFormat="1">
      <c r="A3773" s="92"/>
      <c r="B3773" s="111"/>
    </row>
    <row r="3774" spans="1:2" s="88" customFormat="1">
      <c r="A3774" s="92"/>
      <c r="B3774" s="111"/>
    </row>
    <row r="3775" spans="1:2" s="88" customFormat="1">
      <c r="A3775" s="92"/>
      <c r="B3775" s="111"/>
    </row>
    <row r="3776" spans="1:2" s="88" customFormat="1">
      <c r="A3776" s="92"/>
      <c r="B3776" s="111"/>
    </row>
    <row r="3777" spans="1:2" s="88" customFormat="1">
      <c r="A3777" s="92"/>
      <c r="B3777" s="111"/>
    </row>
    <row r="3778" spans="1:2" s="88" customFormat="1">
      <c r="A3778" s="92"/>
      <c r="B3778" s="111"/>
    </row>
    <row r="3779" spans="1:2" s="88" customFormat="1">
      <c r="A3779" s="92"/>
      <c r="B3779" s="111"/>
    </row>
    <row r="3780" spans="1:2" s="88" customFormat="1">
      <c r="A3780" s="92"/>
      <c r="B3780" s="111"/>
    </row>
    <row r="3781" spans="1:2" s="88" customFormat="1">
      <c r="A3781" s="92"/>
      <c r="B3781" s="111"/>
    </row>
    <row r="3782" spans="1:2" s="88" customFormat="1">
      <c r="A3782" s="92"/>
      <c r="B3782" s="111"/>
    </row>
    <row r="3783" spans="1:2" s="88" customFormat="1">
      <c r="A3783" s="92"/>
      <c r="B3783" s="111"/>
    </row>
    <row r="3784" spans="1:2" s="88" customFormat="1">
      <c r="A3784" s="92"/>
      <c r="B3784" s="111"/>
    </row>
    <row r="3785" spans="1:2" s="88" customFormat="1">
      <c r="A3785" s="92"/>
      <c r="B3785" s="111"/>
    </row>
    <row r="3786" spans="1:2" s="88" customFormat="1">
      <c r="A3786" s="92"/>
      <c r="B3786" s="111"/>
    </row>
    <row r="3787" spans="1:2" s="88" customFormat="1">
      <c r="A3787" s="92"/>
      <c r="B3787" s="111"/>
    </row>
    <row r="3788" spans="1:2" s="88" customFormat="1">
      <c r="A3788" s="92"/>
      <c r="B3788" s="111"/>
    </row>
    <row r="3789" spans="1:2" s="88" customFormat="1">
      <c r="A3789" s="92"/>
      <c r="B3789" s="111"/>
    </row>
    <row r="3790" spans="1:2" s="88" customFormat="1">
      <c r="A3790" s="92"/>
      <c r="B3790" s="111"/>
    </row>
    <row r="3791" spans="1:2" s="88" customFormat="1">
      <c r="A3791" s="92"/>
      <c r="B3791" s="111"/>
    </row>
    <row r="3792" spans="1:2" s="88" customFormat="1">
      <c r="A3792" s="92"/>
      <c r="B3792" s="111"/>
    </row>
    <row r="3793" spans="1:2" s="88" customFormat="1">
      <c r="A3793" s="92"/>
      <c r="B3793" s="111"/>
    </row>
    <row r="3794" spans="1:2" s="88" customFormat="1">
      <c r="A3794" s="92"/>
      <c r="B3794" s="111"/>
    </row>
    <row r="3795" spans="1:2" s="88" customFormat="1">
      <c r="A3795" s="92"/>
      <c r="B3795" s="111"/>
    </row>
    <row r="3796" spans="1:2" s="88" customFormat="1">
      <c r="A3796" s="92"/>
      <c r="B3796" s="111"/>
    </row>
    <row r="3797" spans="1:2" s="88" customFormat="1">
      <c r="A3797" s="92"/>
      <c r="B3797" s="111"/>
    </row>
    <row r="3798" spans="1:2" s="88" customFormat="1">
      <c r="A3798" s="92"/>
      <c r="B3798" s="111"/>
    </row>
    <row r="3799" spans="1:2" s="88" customFormat="1">
      <c r="A3799" s="92"/>
      <c r="B3799" s="111"/>
    </row>
    <row r="3800" spans="1:2" s="88" customFormat="1">
      <c r="A3800" s="92"/>
      <c r="B3800" s="111"/>
    </row>
    <row r="3801" spans="1:2" s="88" customFormat="1">
      <c r="A3801" s="92"/>
      <c r="B3801" s="111"/>
    </row>
    <row r="3802" spans="1:2" s="88" customFormat="1">
      <c r="A3802" s="92"/>
      <c r="B3802" s="111"/>
    </row>
    <row r="3803" spans="1:2" s="88" customFormat="1">
      <c r="A3803" s="92"/>
      <c r="B3803" s="111"/>
    </row>
    <row r="3804" spans="1:2" s="88" customFormat="1">
      <c r="A3804" s="92"/>
      <c r="B3804" s="111"/>
    </row>
    <row r="3805" spans="1:2" s="88" customFormat="1">
      <c r="A3805" s="92"/>
      <c r="B3805" s="111"/>
    </row>
    <row r="3806" spans="1:2" s="88" customFormat="1">
      <c r="A3806" s="92"/>
      <c r="B3806" s="111"/>
    </row>
    <row r="3807" spans="1:2" s="88" customFormat="1">
      <c r="A3807" s="92"/>
      <c r="B3807" s="111"/>
    </row>
    <row r="3808" spans="1:2" s="88" customFormat="1">
      <c r="A3808" s="92"/>
      <c r="B3808" s="111"/>
    </row>
    <row r="3809" spans="1:2" s="88" customFormat="1">
      <c r="A3809" s="92"/>
      <c r="B3809" s="111"/>
    </row>
    <row r="3810" spans="1:2" s="88" customFormat="1">
      <c r="A3810" s="92"/>
      <c r="B3810" s="111"/>
    </row>
    <row r="3811" spans="1:2" s="88" customFormat="1">
      <c r="A3811" s="92"/>
      <c r="B3811" s="111"/>
    </row>
    <row r="3812" spans="1:2" s="88" customFormat="1">
      <c r="A3812" s="92"/>
      <c r="B3812" s="111"/>
    </row>
    <row r="3813" spans="1:2" s="88" customFormat="1">
      <c r="A3813" s="92"/>
      <c r="B3813" s="111"/>
    </row>
    <row r="3814" spans="1:2" s="88" customFormat="1">
      <c r="A3814" s="92"/>
      <c r="B3814" s="111"/>
    </row>
    <row r="3815" spans="1:2" s="88" customFormat="1">
      <c r="A3815" s="92"/>
      <c r="B3815" s="111"/>
    </row>
    <row r="3816" spans="1:2" s="88" customFormat="1">
      <c r="A3816" s="92"/>
      <c r="B3816" s="111"/>
    </row>
    <row r="3817" spans="1:2" s="88" customFormat="1">
      <c r="A3817" s="92"/>
      <c r="B3817" s="111"/>
    </row>
    <row r="3818" spans="1:2" s="88" customFormat="1">
      <c r="A3818" s="92"/>
      <c r="B3818" s="111"/>
    </row>
    <row r="3819" spans="1:2" s="88" customFormat="1">
      <c r="A3819" s="92"/>
      <c r="B3819" s="111"/>
    </row>
    <row r="3820" spans="1:2" s="88" customFormat="1">
      <c r="A3820" s="92"/>
      <c r="B3820" s="111"/>
    </row>
    <row r="3821" spans="1:2" s="88" customFormat="1">
      <c r="A3821" s="92"/>
      <c r="B3821" s="111"/>
    </row>
    <row r="3822" spans="1:2" s="88" customFormat="1">
      <c r="A3822" s="92"/>
      <c r="B3822" s="111"/>
    </row>
    <row r="3823" spans="1:2" s="88" customFormat="1">
      <c r="A3823" s="92"/>
      <c r="B3823" s="111"/>
    </row>
    <row r="3824" spans="1:2" s="88" customFormat="1">
      <c r="A3824" s="92"/>
      <c r="B3824" s="111"/>
    </row>
    <row r="3825" spans="1:2" s="88" customFormat="1">
      <c r="A3825" s="92"/>
      <c r="B3825" s="111"/>
    </row>
    <row r="3826" spans="1:2" s="88" customFormat="1">
      <c r="A3826" s="92"/>
      <c r="B3826" s="111"/>
    </row>
    <row r="3827" spans="1:2" s="88" customFormat="1">
      <c r="A3827" s="92"/>
      <c r="B3827" s="111"/>
    </row>
    <row r="3828" spans="1:2" s="88" customFormat="1">
      <c r="A3828" s="92"/>
      <c r="B3828" s="111"/>
    </row>
    <row r="3829" spans="1:2" s="88" customFormat="1">
      <c r="A3829" s="92"/>
      <c r="B3829" s="111"/>
    </row>
    <row r="3830" spans="1:2" s="88" customFormat="1">
      <c r="A3830" s="92"/>
      <c r="B3830" s="111"/>
    </row>
    <row r="3831" spans="1:2" s="88" customFormat="1">
      <c r="A3831" s="92"/>
      <c r="B3831" s="111"/>
    </row>
    <row r="3832" spans="1:2" s="88" customFormat="1">
      <c r="A3832" s="92"/>
      <c r="B3832" s="111"/>
    </row>
    <row r="3833" spans="1:2" s="88" customFormat="1">
      <c r="A3833" s="92"/>
      <c r="B3833" s="111"/>
    </row>
    <row r="3834" spans="1:2" s="88" customFormat="1">
      <c r="A3834" s="92"/>
      <c r="B3834" s="111"/>
    </row>
    <row r="3835" spans="1:2" s="88" customFormat="1">
      <c r="A3835" s="92"/>
      <c r="B3835" s="111"/>
    </row>
    <row r="3836" spans="1:2" s="88" customFormat="1">
      <c r="A3836" s="92"/>
      <c r="B3836" s="111"/>
    </row>
    <row r="3837" spans="1:2" s="88" customFormat="1">
      <c r="A3837" s="92"/>
      <c r="B3837" s="111"/>
    </row>
    <row r="3838" spans="1:2" s="88" customFormat="1">
      <c r="A3838" s="92"/>
      <c r="B3838" s="111"/>
    </row>
    <row r="3839" spans="1:2" s="88" customFormat="1">
      <c r="A3839" s="92"/>
      <c r="B3839" s="111"/>
    </row>
    <row r="3840" spans="1:2" s="88" customFormat="1">
      <c r="A3840" s="92"/>
      <c r="B3840" s="111"/>
    </row>
    <row r="3841" spans="1:2" s="88" customFormat="1">
      <c r="A3841" s="92"/>
      <c r="B3841" s="111"/>
    </row>
    <row r="3842" spans="1:2" s="88" customFormat="1">
      <c r="A3842" s="92"/>
      <c r="B3842" s="111"/>
    </row>
    <row r="3843" spans="1:2" s="88" customFormat="1">
      <c r="A3843" s="92"/>
      <c r="B3843" s="111"/>
    </row>
    <row r="3844" spans="1:2" s="88" customFormat="1">
      <c r="A3844" s="92"/>
      <c r="B3844" s="111"/>
    </row>
    <row r="3845" spans="1:2" s="88" customFormat="1">
      <c r="A3845" s="92"/>
      <c r="B3845" s="111"/>
    </row>
    <row r="3846" spans="1:2" s="88" customFormat="1">
      <c r="A3846" s="92"/>
      <c r="B3846" s="111"/>
    </row>
    <row r="3847" spans="1:2" s="88" customFormat="1">
      <c r="A3847" s="92"/>
      <c r="B3847" s="111"/>
    </row>
    <row r="3848" spans="1:2" s="88" customFormat="1">
      <c r="A3848" s="92"/>
      <c r="B3848" s="111"/>
    </row>
    <row r="3849" spans="1:2" s="88" customFormat="1">
      <c r="A3849" s="92"/>
      <c r="B3849" s="111"/>
    </row>
    <row r="3850" spans="1:2" s="88" customFormat="1">
      <c r="A3850" s="92"/>
      <c r="B3850" s="111"/>
    </row>
    <row r="3851" spans="1:2" s="88" customFormat="1">
      <c r="A3851" s="92"/>
      <c r="B3851" s="111"/>
    </row>
    <row r="3852" spans="1:2" s="88" customFormat="1">
      <c r="A3852" s="92"/>
      <c r="B3852" s="111"/>
    </row>
    <row r="3853" spans="1:2" s="88" customFormat="1">
      <c r="A3853" s="92"/>
      <c r="B3853" s="111"/>
    </row>
    <row r="3854" spans="1:2" s="88" customFormat="1">
      <c r="A3854" s="92"/>
      <c r="B3854" s="111"/>
    </row>
    <row r="3855" spans="1:2" s="88" customFormat="1">
      <c r="A3855" s="92"/>
      <c r="B3855" s="111"/>
    </row>
    <row r="3856" spans="1:2" s="88" customFormat="1">
      <c r="A3856" s="92"/>
      <c r="B3856" s="111"/>
    </row>
    <row r="3857" spans="1:2" s="88" customFormat="1">
      <c r="A3857" s="92"/>
      <c r="B3857" s="111"/>
    </row>
    <row r="3858" spans="1:2" s="88" customFormat="1">
      <c r="A3858" s="92"/>
      <c r="B3858" s="111"/>
    </row>
    <row r="3859" spans="1:2" s="88" customFormat="1">
      <c r="A3859" s="92"/>
      <c r="B3859" s="111"/>
    </row>
    <row r="3860" spans="1:2" s="88" customFormat="1">
      <c r="A3860" s="92"/>
      <c r="B3860" s="111"/>
    </row>
    <row r="3861" spans="1:2" s="88" customFormat="1">
      <c r="A3861" s="92"/>
      <c r="B3861" s="111"/>
    </row>
    <row r="3862" spans="1:2" s="88" customFormat="1">
      <c r="A3862" s="92"/>
      <c r="B3862" s="111"/>
    </row>
    <row r="3863" spans="1:2" s="88" customFormat="1">
      <c r="A3863" s="92"/>
      <c r="B3863" s="111"/>
    </row>
    <row r="3864" spans="1:2" s="88" customFormat="1">
      <c r="A3864" s="92"/>
      <c r="B3864" s="111"/>
    </row>
    <row r="3865" spans="1:2" s="88" customFormat="1">
      <c r="A3865" s="92"/>
      <c r="B3865" s="111"/>
    </row>
    <row r="3866" spans="1:2" s="88" customFormat="1">
      <c r="A3866" s="92"/>
      <c r="B3866" s="111"/>
    </row>
    <row r="3867" spans="1:2" s="88" customFormat="1">
      <c r="A3867" s="92"/>
      <c r="B3867" s="111"/>
    </row>
    <row r="3868" spans="1:2" s="88" customFormat="1">
      <c r="A3868" s="92"/>
      <c r="B3868" s="111"/>
    </row>
    <row r="3869" spans="1:2" s="88" customFormat="1">
      <c r="A3869" s="92"/>
      <c r="B3869" s="111"/>
    </row>
    <row r="3870" spans="1:2" s="88" customFormat="1">
      <c r="A3870" s="92"/>
      <c r="B3870" s="111"/>
    </row>
    <row r="3871" spans="1:2" s="88" customFormat="1">
      <c r="A3871" s="92"/>
      <c r="B3871" s="111"/>
    </row>
    <row r="3872" spans="1:2" s="88" customFormat="1">
      <c r="A3872" s="92"/>
      <c r="B3872" s="111"/>
    </row>
    <row r="3873" spans="1:2" s="88" customFormat="1">
      <c r="A3873" s="92"/>
      <c r="B3873" s="111"/>
    </row>
    <row r="3874" spans="1:2" s="88" customFormat="1">
      <c r="A3874" s="92"/>
      <c r="B3874" s="111"/>
    </row>
    <row r="3875" spans="1:2" s="88" customFormat="1">
      <c r="A3875" s="92"/>
      <c r="B3875" s="111"/>
    </row>
    <row r="3876" spans="1:2" s="88" customFormat="1">
      <c r="A3876" s="92"/>
      <c r="B3876" s="111"/>
    </row>
    <row r="3877" spans="1:2" s="88" customFormat="1">
      <c r="A3877" s="92"/>
      <c r="B3877" s="111"/>
    </row>
    <row r="3878" spans="1:2" s="88" customFormat="1">
      <c r="A3878" s="92"/>
      <c r="B3878" s="111"/>
    </row>
    <row r="3879" spans="1:2" s="88" customFormat="1">
      <c r="A3879" s="92"/>
      <c r="B3879" s="111"/>
    </row>
    <row r="3880" spans="1:2" s="88" customFormat="1">
      <c r="A3880" s="92"/>
      <c r="B3880" s="111"/>
    </row>
    <row r="3881" spans="1:2" s="88" customFormat="1">
      <c r="A3881" s="92"/>
      <c r="B3881" s="111"/>
    </row>
    <row r="3882" spans="1:2" s="88" customFormat="1">
      <c r="A3882" s="92"/>
      <c r="B3882" s="111"/>
    </row>
    <row r="3883" spans="1:2" s="88" customFormat="1">
      <c r="A3883" s="92"/>
      <c r="B3883" s="111"/>
    </row>
    <row r="3884" spans="1:2" s="88" customFormat="1">
      <c r="A3884" s="92"/>
      <c r="B3884" s="111"/>
    </row>
    <row r="3885" spans="1:2" s="88" customFormat="1">
      <c r="A3885" s="92"/>
      <c r="B3885" s="111"/>
    </row>
    <row r="3886" spans="1:2" s="88" customFormat="1">
      <c r="A3886" s="92"/>
      <c r="B3886" s="111"/>
    </row>
    <row r="3887" spans="1:2" s="88" customFormat="1">
      <c r="A3887" s="92"/>
      <c r="B3887" s="111"/>
    </row>
    <row r="3888" spans="1:2" s="88" customFormat="1">
      <c r="A3888" s="92"/>
      <c r="B3888" s="111"/>
    </row>
    <row r="3889" spans="1:2" s="88" customFormat="1">
      <c r="A3889" s="92"/>
      <c r="B3889" s="111"/>
    </row>
    <row r="3890" spans="1:2" s="88" customFormat="1">
      <c r="A3890" s="92"/>
      <c r="B3890" s="111"/>
    </row>
    <row r="3891" spans="1:2" s="88" customFormat="1">
      <c r="A3891" s="92"/>
      <c r="B3891" s="111"/>
    </row>
    <row r="3892" spans="1:2" s="88" customFormat="1">
      <c r="A3892" s="92"/>
      <c r="B3892" s="111"/>
    </row>
    <row r="3893" spans="1:2" s="88" customFormat="1">
      <c r="A3893" s="92"/>
      <c r="B3893" s="111"/>
    </row>
    <row r="3894" spans="1:2" s="88" customFormat="1">
      <c r="A3894" s="92"/>
      <c r="B3894" s="111"/>
    </row>
    <row r="3895" spans="1:2" s="88" customFormat="1">
      <c r="A3895" s="92"/>
      <c r="B3895" s="111"/>
    </row>
    <row r="3896" spans="1:2" s="88" customFormat="1">
      <c r="A3896" s="92"/>
      <c r="B3896" s="111"/>
    </row>
    <row r="3897" spans="1:2" s="88" customFormat="1">
      <c r="A3897" s="92"/>
      <c r="B3897" s="111"/>
    </row>
    <row r="3898" spans="1:2" s="88" customFormat="1">
      <c r="A3898" s="92"/>
      <c r="B3898" s="111"/>
    </row>
    <row r="3899" spans="1:2" s="88" customFormat="1">
      <c r="A3899" s="92"/>
      <c r="B3899" s="111"/>
    </row>
    <row r="3900" spans="1:2" s="88" customFormat="1">
      <c r="A3900" s="92"/>
      <c r="B3900" s="111"/>
    </row>
    <row r="3901" spans="1:2" s="88" customFormat="1">
      <c r="A3901" s="92"/>
      <c r="B3901" s="111"/>
    </row>
    <row r="3902" spans="1:2" s="88" customFormat="1">
      <c r="A3902" s="92"/>
      <c r="B3902" s="111"/>
    </row>
    <row r="3903" spans="1:2" s="88" customFormat="1">
      <c r="A3903" s="92"/>
      <c r="B3903" s="111"/>
    </row>
    <row r="3904" spans="1:2" s="88" customFormat="1">
      <c r="A3904" s="92"/>
      <c r="B3904" s="111"/>
    </row>
    <row r="3905" spans="1:2" s="88" customFormat="1">
      <c r="A3905" s="92"/>
      <c r="B3905" s="111"/>
    </row>
    <row r="3906" spans="1:2" s="88" customFormat="1">
      <c r="A3906" s="92"/>
      <c r="B3906" s="111"/>
    </row>
    <row r="3907" spans="1:2" s="88" customFormat="1">
      <c r="A3907" s="92"/>
      <c r="B3907" s="111"/>
    </row>
    <row r="3908" spans="1:2" s="88" customFormat="1">
      <c r="A3908" s="92"/>
      <c r="B3908" s="111"/>
    </row>
    <row r="3909" spans="1:2" s="88" customFormat="1">
      <c r="A3909" s="92"/>
      <c r="B3909" s="111"/>
    </row>
    <row r="3910" spans="1:2" s="88" customFormat="1">
      <c r="A3910" s="92"/>
      <c r="B3910" s="111"/>
    </row>
    <row r="3911" spans="1:2" s="88" customFormat="1">
      <c r="A3911" s="92"/>
      <c r="B3911" s="111"/>
    </row>
    <row r="3912" spans="1:2" s="88" customFormat="1">
      <c r="A3912" s="92"/>
      <c r="B3912" s="111"/>
    </row>
    <row r="3913" spans="1:2" s="88" customFormat="1">
      <c r="A3913" s="92"/>
      <c r="B3913" s="111"/>
    </row>
    <row r="3914" spans="1:2" s="88" customFormat="1">
      <c r="A3914" s="92"/>
      <c r="B3914" s="111"/>
    </row>
    <row r="3915" spans="1:2" s="88" customFormat="1">
      <c r="A3915" s="92"/>
      <c r="B3915" s="111"/>
    </row>
    <row r="3916" spans="1:2" s="88" customFormat="1">
      <c r="A3916" s="92"/>
      <c r="B3916" s="111"/>
    </row>
    <row r="3917" spans="1:2" s="88" customFormat="1">
      <c r="A3917" s="92"/>
      <c r="B3917" s="111"/>
    </row>
    <row r="3918" spans="1:2" s="88" customFormat="1">
      <c r="A3918" s="92"/>
      <c r="B3918" s="111"/>
    </row>
    <row r="3919" spans="1:2" s="88" customFormat="1">
      <c r="A3919" s="92"/>
      <c r="B3919" s="111"/>
    </row>
    <row r="3920" spans="1:2" s="88" customFormat="1">
      <c r="A3920" s="92"/>
      <c r="B3920" s="111"/>
    </row>
    <row r="3921" spans="1:2" s="88" customFormat="1">
      <c r="A3921" s="92"/>
      <c r="B3921" s="111"/>
    </row>
    <row r="3922" spans="1:2" s="88" customFormat="1">
      <c r="A3922" s="92"/>
      <c r="B3922" s="111"/>
    </row>
    <row r="3923" spans="1:2" s="88" customFormat="1">
      <c r="A3923" s="92"/>
      <c r="B3923" s="111"/>
    </row>
    <row r="3924" spans="1:2" s="88" customFormat="1">
      <c r="A3924" s="92"/>
      <c r="B3924" s="111"/>
    </row>
    <row r="3925" spans="1:2" s="88" customFormat="1">
      <c r="A3925" s="92"/>
      <c r="B3925" s="111"/>
    </row>
    <row r="3926" spans="1:2" s="88" customFormat="1">
      <c r="A3926" s="92"/>
      <c r="B3926" s="111"/>
    </row>
    <row r="3927" spans="1:2" s="88" customFormat="1">
      <c r="A3927" s="92"/>
      <c r="B3927" s="111"/>
    </row>
    <row r="3928" spans="1:2" s="88" customFormat="1">
      <c r="A3928" s="92"/>
      <c r="B3928" s="111"/>
    </row>
    <row r="3929" spans="1:2" s="88" customFormat="1">
      <c r="A3929" s="92"/>
      <c r="B3929" s="111"/>
    </row>
    <row r="3930" spans="1:2" s="88" customFormat="1">
      <c r="A3930" s="92"/>
      <c r="B3930" s="111"/>
    </row>
    <row r="3931" spans="1:2" s="88" customFormat="1">
      <c r="A3931" s="92"/>
      <c r="B3931" s="111"/>
    </row>
    <row r="3932" spans="1:2" s="88" customFormat="1">
      <c r="A3932" s="92"/>
      <c r="B3932" s="111"/>
    </row>
    <row r="3933" spans="1:2" s="88" customFormat="1">
      <c r="A3933" s="92"/>
      <c r="B3933" s="111"/>
    </row>
    <row r="3934" spans="1:2" s="88" customFormat="1">
      <c r="A3934" s="92"/>
      <c r="B3934" s="111"/>
    </row>
    <row r="3935" spans="1:2" s="88" customFormat="1">
      <c r="A3935" s="92"/>
      <c r="B3935" s="111"/>
    </row>
    <row r="3936" spans="1:2" s="88" customFormat="1">
      <c r="A3936" s="92"/>
      <c r="B3936" s="111"/>
    </row>
    <row r="3937" spans="1:2" s="88" customFormat="1">
      <c r="A3937" s="92"/>
      <c r="B3937" s="111"/>
    </row>
    <row r="3938" spans="1:2" s="88" customFormat="1">
      <c r="A3938" s="92"/>
      <c r="B3938" s="111"/>
    </row>
    <row r="3939" spans="1:2" s="88" customFormat="1">
      <c r="A3939" s="92"/>
      <c r="B3939" s="111"/>
    </row>
    <row r="3940" spans="1:2" s="88" customFormat="1">
      <c r="A3940" s="92"/>
      <c r="B3940" s="111"/>
    </row>
    <row r="3941" spans="1:2" s="88" customFormat="1">
      <c r="A3941" s="92"/>
      <c r="B3941" s="111"/>
    </row>
    <row r="3942" spans="1:2" s="88" customFormat="1">
      <c r="A3942" s="92"/>
      <c r="B3942" s="111"/>
    </row>
    <row r="3943" spans="1:2" s="88" customFormat="1">
      <c r="A3943" s="92"/>
      <c r="B3943" s="111"/>
    </row>
    <row r="3944" spans="1:2" s="88" customFormat="1">
      <c r="A3944" s="92"/>
      <c r="B3944" s="111"/>
    </row>
    <row r="3945" spans="1:2" s="88" customFormat="1">
      <c r="A3945" s="92"/>
      <c r="B3945" s="111"/>
    </row>
    <row r="3946" spans="1:2" s="88" customFormat="1">
      <c r="A3946" s="92"/>
      <c r="B3946" s="111"/>
    </row>
    <row r="3947" spans="1:2" s="88" customFormat="1">
      <c r="A3947" s="92"/>
      <c r="B3947" s="111"/>
    </row>
    <row r="3948" spans="1:2" s="88" customFormat="1">
      <c r="A3948" s="92"/>
      <c r="B3948" s="111"/>
    </row>
    <row r="3949" spans="1:2" s="88" customFormat="1">
      <c r="A3949" s="92"/>
      <c r="B3949" s="111"/>
    </row>
    <row r="3950" spans="1:2" s="88" customFormat="1">
      <c r="A3950" s="92"/>
      <c r="B3950" s="111"/>
    </row>
    <row r="3951" spans="1:2" s="88" customFormat="1">
      <c r="A3951" s="92"/>
      <c r="B3951" s="111"/>
    </row>
    <row r="3952" spans="1:2" s="88" customFormat="1">
      <c r="A3952" s="92"/>
      <c r="B3952" s="111"/>
    </row>
    <row r="3953" spans="1:2" s="88" customFormat="1">
      <c r="A3953" s="92"/>
      <c r="B3953" s="111"/>
    </row>
    <row r="3954" spans="1:2" s="88" customFormat="1">
      <c r="A3954" s="92"/>
      <c r="B3954" s="111"/>
    </row>
    <row r="3955" spans="1:2" s="88" customFormat="1">
      <c r="A3955" s="92"/>
      <c r="B3955" s="111"/>
    </row>
    <row r="3956" spans="1:2" s="88" customFormat="1">
      <c r="A3956" s="92"/>
      <c r="B3956" s="111"/>
    </row>
    <row r="3957" spans="1:2" s="88" customFormat="1">
      <c r="A3957" s="92"/>
      <c r="B3957" s="111"/>
    </row>
    <row r="3958" spans="1:2" s="88" customFormat="1">
      <c r="A3958" s="92"/>
      <c r="B3958" s="111"/>
    </row>
    <row r="3959" spans="1:2" s="88" customFormat="1">
      <c r="A3959" s="92"/>
      <c r="B3959" s="111"/>
    </row>
    <row r="3960" spans="1:2" s="88" customFormat="1">
      <c r="A3960" s="92"/>
      <c r="B3960" s="111"/>
    </row>
    <row r="3961" spans="1:2" s="88" customFormat="1">
      <c r="A3961" s="92"/>
      <c r="B3961" s="111"/>
    </row>
    <row r="3962" spans="1:2" s="88" customFormat="1">
      <c r="A3962" s="92"/>
      <c r="B3962" s="111"/>
    </row>
    <row r="3963" spans="1:2" s="88" customFormat="1">
      <c r="A3963" s="92"/>
      <c r="B3963" s="111"/>
    </row>
    <row r="3964" spans="1:2" s="88" customFormat="1">
      <c r="A3964" s="92"/>
      <c r="B3964" s="111"/>
    </row>
    <row r="3965" spans="1:2" s="88" customFormat="1">
      <c r="A3965" s="92"/>
      <c r="B3965" s="111"/>
    </row>
    <row r="3966" spans="1:2" s="88" customFormat="1">
      <c r="A3966" s="92"/>
      <c r="B3966" s="111"/>
    </row>
    <row r="3967" spans="1:2" s="88" customFormat="1">
      <c r="A3967" s="92"/>
      <c r="B3967" s="111"/>
    </row>
    <row r="3968" spans="1:2" s="88" customFormat="1">
      <c r="A3968" s="92"/>
      <c r="B3968" s="111"/>
    </row>
    <row r="3969" spans="1:2" s="88" customFormat="1">
      <c r="A3969" s="92"/>
      <c r="B3969" s="111"/>
    </row>
    <row r="3970" spans="1:2" s="88" customFormat="1">
      <c r="A3970" s="92"/>
      <c r="B3970" s="111"/>
    </row>
    <row r="3971" spans="1:2" s="88" customFormat="1">
      <c r="A3971" s="92"/>
      <c r="B3971" s="111"/>
    </row>
    <row r="3972" spans="1:2" s="88" customFormat="1">
      <c r="A3972" s="92"/>
      <c r="B3972" s="111"/>
    </row>
    <row r="3973" spans="1:2" s="88" customFormat="1">
      <c r="A3973" s="92"/>
      <c r="B3973" s="111"/>
    </row>
    <row r="3974" spans="1:2" s="88" customFormat="1">
      <c r="A3974" s="92"/>
      <c r="B3974" s="111"/>
    </row>
    <row r="3975" spans="1:2" s="88" customFormat="1">
      <c r="A3975" s="92"/>
      <c r="B3975" s="111"/>
    </row>
    <row r="3976" spans="1:2" s="88" customFormat="1">
      <c r="A3976" s="92"/>
      <c r="B3976" s="111"/>
    </row>
    <row r="3977" spans="1:2" s="88" customFormat="1">
      <c r="A3977" s="92"/>
      <c r="B3977" s="111"/>
    </row>
    <row r="3978" spans="1:2" s="88" customFormat="1">
      <c r="A3978" s="92"/>
      <c r="B3978" s="111"/>
    </row>
    <row r="3979" spans="1:2" s="88" customFormat="1">
      <c r="A3979" s="92"/>
      <c r="B3979" s="111"/>
    </row>
    <row r="3980" spans="1:2" s="88" customFormat="1">
      <c r="A3980" s="92"/>
      <c r="B3980" s="111"/>
    </row>
    <row r="3981" spans="1:2" s="88" customFormat="1">
      <c r="A3981" s="92"/>
      <c r="B3981" s="111"/>
    </row>
    <row r="3982" spans="1:2" s="88" customFormat="1">
      <c r="A3982" s="92"/>
      <c r="B3982" s="111"/>
    </row>
    <row r="3983" spans="1:2" s="88" customFormat="1">
      <c r="A3983" s="92"/>
      <c r="B3983" s="111"/>
    </row>
    <row r="3984" spans="1:2" s="88" customFormat="1">
      <c r="A3984" s="92"/>
      <c r="B3984" s="111"/>
    </row>
    <row r="3985" spans="1:2" s="88" customFormat="1">
      <c r="A3985" s="92"/>
      <c r="B3985" s="111"/>
    </row>
    <row r="3986" spans="1:2" s="88" customFormat="1">
      <c r="A3986" s="92"/>
      <c r="B3986" s="111"/>
    </row>
    <row r="3987" spans="1:2" s="88" customFormat="1">
      <c r="A3987" s="92"/>
      <c r="B3987" s="111"/>
    </row>
    <row r="3988" spans="1:2" s="88" customFormat="1">
      <c r="A3988" s="92"/>
      <c r="B3988" s="111"/>
    </row>
    <row r="3989" spans="1:2" s="88" customFormat="1">
      <c r="A3989" s="92"/>
      <c r="B3989" s="111"/>
    </row>
    <row r="3990" spans="1:2" s="88" customFormat="1">
      <c r="A3990" s="92"/>
      <c r="B3990" s="111"/>
    </row>
    <row r="3991" spans="1:2" s="88" customFormat="1">
      <c r="A3991" s="92"/>
      <c r="B3991" s="111"/>
    </row>
    <row r="3992" spans="1:2" s="88" customFormat="1">
      <c r="A3992" s="92"/>
      <c r="B3992" s="111"/>
    </row>
    <row r="3993" spans="1:2" s="88" customFormat="1">
      <c r="A3993" s="92"/>
      <c r="B3993" s="111"/>
    </row>
    <row r="3994" spans="1:2" s="88" customFormat="1">
      <c r="A3994" s="92"/>
      <c r="B3994" s="111"/>
    </row>
    <row r="3995" spans="1:2" s="88" customFormat="1">
      <c r="A3995" s="92"/>
      <c r="B3995" s="111"/>
    </row>
    <row r="3996" spans="1:2" s="88" customFormat="1">
      <c r="A3996" s="92"/>
      <c r="B3996" s="111"/>
    </row>
    <row r="3997" spans="1:2" s="88" customFormat="1">
      <c r="A3997" s="92"/>
      <c r="B3997" s="111"/>
    </row>
    <row r="3998" spans="1:2" s="88" customFormat="1">
      <c r="A3998" s="92"/>
      <c r="B3998" s="111"/>
    </row>
    <row r="3999" spans="1:2" s="88" customFormat="1">
      <c r="A3999" s="92"/>
      <c r="B3999" s="111"/>
    </row>
    <row r="4000" spans="1:2" s="88" customFormat="1">
      <c r="A4000" s="92"/>
      <c r="B4000" s="111"/>
    </row>
    <row r="4001" spans="1:2" s="88" customFormat="1">
      <c r="A4001" s="92"/>
      <c r="B4001" s="111"/>
    </row>
    <row r="4002" spans="1:2" s="88" customFormat="1">
      <c r="A4002" s="92"/>
      <c r="B4002" s="111"/>
    </row>
    <row r="4003" spans="1:2" s="88" customFormat="1">
      <c r="A4003" s="92"/>
      <c r="B4003" s="111"/>
    </row>
    <row r="4004" spans="1:2" s="88" customFormat="1">
      <c r="A4004" s="92"/>
      <c r="B4004" s="111"/>
    </row>
    <row r="4005" spans="1:2" s="88" customFormat="1">
      <c r="A4005" s="92"/>
      <c r="B4005" s="111"/>
    </row>
    <row r="4006" spans="1:2" s="88" customFormat="1">
      <c r="A4006" s="92"/>
      <c r="B4006" s="111"/>
    </row>
    <row r="4007" spans="1:2" s="88" customFormat="1">
      <c r="A4007" s="92"/>
      <c r="B4007" s="111"/>
    </row>
    <row r="4008" spans="1:2" s="88" customFormat="1">
      <c r="A4008" s="92"/>
      <c r="B4008" s="111"/>
    </row>
    <row r="4009" spans="1:2" s="88" customFormat="1">
      <c r="A4009" s="92"/>
      <c r="B4009" s="111"/>
    </row>
    <row r="4010" spans="1:2" s="88" customFormat="1">
      <c r="A4010" s="92"/>
      <c r="B4010" s="111"/>
    </row>
    <row r="4011" spans="1:2" s="88" customFormat="1">
      <c r="A4011" s="92"/>
      <c r="B4011" s="111"/>
    </row>
    <row r="4012" spans="1:2" s="88" customFormat="1">
      <c r="A4012" s="92"/>
      <c r="B4012" s="111"/>
    </row>
    <row r="4013" spans="1:2" s="88" customFormat="1">
      <c r="A4013" s="92"/>
      <c r="B4013" s="111"/>
    </row>
    <row r="4014" spans="1:2" s="88" customFormat="1">
      <c r="A4014" s="92"/>
      <c r="B4014" s="111"/>
    </row>
    <row r="4015" spans="1:2" s="88" customFormat="1">
      <c r="A4015" s="92"/>
      <c r="B4015" s="111"/>
    </row>
    <row r="4016" spans="1:2" s="88" customFormat="1">
      <c r="A4016" s="92"/>
      <c r="B4016" s="111"/>
    </row>
    <row r="4017" spans="1:2" s="88" customFormat="1">
      <c r="A4017" s="92"/>
      <c r="B4017" s="111"/>
    </row>
    <row r="4018" spans="1:2" s="88" customFormat="1">
      <c r="A4018" s="92"/>
      <c r="B4018" s="111"/>
    </row>
    <row r="4019" spans="1:2" s="88" customFormat="1">
      <c r="A4019" s="92"/>
      <c r="B4019" s="111"/>
    </row>
    <row r="4020" spans="1:2" s="88" customFormat="1">
      <c r="A4020" s="92"/>
      <c r="B4020" s="111"/>
    </row>
    <row r="4021" spans="1:2" s="88" customFormat="1">
      <c r="A4021" s="92"/>
      <c r="B4021" s="111"/>
    </row>
    <row r="4022" spans="1:2" s="88" customFormat="1">
      <c r="A4022" s="92"/>
      <c r="B4022" s="111"/>
    </row>
    <row r="4023" spans="1:2" s="88" customFormat="1">
      <c r="A4023" s="92"/>
      <c r="B4023" s="111"/>
    </row>
    <row r="4024" spans="1:2" s="88" customFormat="1">
      <c r="A4024" s="92"/>
      <c r="B4024" s="111"/>
    </row>
    <row r="4025" spans="1:2" s="88" customFormat="1">
      <c r="A4025" s="92"/>
      <c r="B4025" s="111"/>
    </row>
    <row r="4026" spans="1:2" s="88" customFormat="1">
      <c r="A4026" s="92"/>
      <c r="B4026" s="111"/>
    </row>
    <row r="4027" spans="1:2" s="88" customFormat="1">
      <c r="A4027" s="92"/>
      <c r="B4027" s="111"/>
    </row>
    <row r="4028" spans="1:2" s="88" customFormat="1">
      <c r="A4028" s="92"/>
      <c r="B4028" s="111"/>
    </row>
    <row r="4029" spans="1:2" s="88" customFormat="1">
      <c r="A4029" s="92"/>
      <c r="B4029" s="111"/>
    </row>
    <row r="4030" spans="1:2" s="88" customFormat="1">
      <c r="A4030" s="92"/>
      <c r="B4030" s="111"/>
    </row>
    <row r="4031" spans="1:2" s="88" customFormat="1">
      <c r="A4031" s="92"/>
      <c r="B4031" s="111"/>
    </row>
    <row r="4032" spans="1:2" s="88" customFormat="1">
      <c r="A4032" s="92"/>
      <c r="B4032" s="111"/>
    </row>
    <row r="4033" spans="1:2" s="88" customFormat="1">
      <c r="A4033" s="92"/>
      <c r="B4033" s="111"/>
    </row>
    <row r="4034" spans="1:2" s="88" customFormat="1">
      <c r="A4034" s="92"/>
      <c r="B4034" s="111"/>
    </row>
    <row r="4035" spans="1:2" s="88" customFormat="1">
      <c r="A4035" s="92"/>
      <c r="B4035" s="111"/>
    </row>
    <row r="4036" spans="1:2" s="88" customFormat="1">
      <c r="A4036" s="92"/>
      <c r="B4036" s="111"/>
    </row>
    <row r="4037" spans="1:2" s="88" customFormat="1">
      <c r="A4037" s="92"/>
      <c r="B4037" s="111"/>
    </row>
    <row r="4038" spans="1:2" s="88" customFormat="1">
      <c r="A4038" s="92"/>
      <c r="B4038" s="111"/>
    </row>
    <row r="4039" spans="1:2" s="88" customFormat="1">
      <c r="A4039" s="92"/>
      <c r="B4039" s="111"/>
    </row>
    <row r="4040" spans="1:2" s="88" customFormat="1">
      <c r="A4040" s="92"/>
      <c r="B4040" s="111"/>
    </row>
    <row r="4041" spans="1:2" s="88" customFormat="1">
      <c r="A4041" s="92"/>
      <c r="B4041" s="111"/>
    </row>
    <row r="4042" spans="1:2" s="88" customFormat="1">
      <c r="A4042" s="92"/>
      <c r="B4042" s="111"/>
    </row>
    <row r="4043" spans="1:2" s="88" customFormat="1">
      <c r="A4043" s="92"/>
      <c r="B4043" s="111"/>
    </row>
    <row r="4044" spans="1:2" s="88" customFormat="1">
      <c r="A4044" s="92"/>
      <c r="B4044" s="111"/>
    </row>
    <row r="4045" spans="1:2" s="88" customFormat="1">
      <c r="A4045" s="92"/>
      <c r="B4045" s="111"/>
    </row>
    <row r="4046" spans="1:2" s="88" customFormat="1">
      <c r="A4046" s="92"/>
      <c r="B4046" s="111"/>
    </row>
    <row r="4047" spans="1:2" s="88" customFormat="1">
      <c r="A4047" s="92"/>
      <c r="B4047" s="111"/>
    </row>
    <row r="4048" spans="1:2" s="88" customFormat="1">
      <c r="A4048" s="92"/>
      <c r="B4048" s="111"/>
    </row>
    <row r="4049" spans="1:2" s="88" customFormat="1">
      <c r="A4049" s="92"/>
      <c r="B4049" s="111"/>
    </row>
    <row r="4050" spans="1:2" s="88" customFormat="1">
      <c r="A4050" s="92"/>
      <c r="B4050" s="111"/>
    </row>
    <row r="4051" spans="1:2" s="88" customFormat="1">
      <c r="A4051" s="92"/>
      <c r="B4051" s="111"/>
    </row>
    <row r="4052" spans="1:2" s="88" customFormat="1">
      <c r="A4052" s="92"/>
      <c r="B4052" s="111"/>
    </row>
    <row r="4053" spans="1:2" s="88" customFormat="1">
      <c r="A4053" s="92"/>
      <c r="B4053" s="111"/>
    </row>
    <row r="4054" spans="1:2" s="88" customFormat="1">
      <c r="A4054" s="92"/>
      <c r="B4054" s="111"/>
    </row>
    <row r="4055" spans="1:2" s="88" customFormat="1">
      <c r="A4055" s="92"/>
      <c r="B4055" s="111"/>
    </row>
    <row r="4056" spans="1:2" s="88" customFormat="1">
      <c r="A4056" s="92"/>
      <c r="B4056" s="111"/>
    </row>
    <row r="4057" spans="1:2" s="88" customFormat="1">
      <c r="A4057" s="92"/>
      <c r="B4057" s="111"/>
    </row>
    <row r="4058" spans="1:2" s="88" customFormat="1">
      <c r="A4058" s="92"/>
      <c r="B4058" s="111"/>
    </row>
    <row r="4059" spans="1:2" s="88" customFormat="1">
      <c r="A4059" s="92"/>
      <c r="B4059" s="111"/>
    </row>
    <row r="4060" spans="1:2" s="88" customFormat="1">
      <c r="A4060" s="92"/>
      <c r="B4060" s="111"/>
    </row>
    <row r="4061" spans="1:2" s="88" customFormat="1">
      <c r="A4061" s="92"/>
      <c r="B4061" s="111"/>
    </row>
    <row r="4062" spans="1:2" s="88" customFormat="1">
      <c r="A4062" s="92"/>
      <c r="B4062" s="111"/>
    </row>
    <row r="4063" spans="1:2" s="88" customFormat="1">
      <c r="A4063" s="92"/>
      <c r="B4063" s="111"/>
    </row>
    <row r="4064" spans="1:2" s="88" customFormat="1">
      <c r="A4064" s="92"/>
      <c r="B4064" s="111"/>
    </row>
    <row r="4065" spans="1:2" s="88" customFormat="1">
      <c r="A4065" s="92"/>
      <c r="B4065" s="111"/>
    </row>
    <row r="4066" spans="1:2" s="88" customFormat="1">
      <c r="A4066" s="92"/>
      <c r="B4066" s="111"/>
    </row>
    <row r="4067" spans="1:2" s="88" customFormat="1">
      <c r="A4067" s="92"/>
      <c r="B4067" s="111"/>
    </row>
    <row r="4068" spans="1:2" s="88" customFormat="1">
      <c r="A4068" s="92"/>
      <c r="B4068" s="111"/>
    </row>
    <row r="4069" spans="1:2" s="88" customFormat="1">
      <c r="A4069" s="92"/>
      <c r="B4069" s="111"/>
    </row>
    <row r="4070" spans="1:2" s="88" customFormat="1">
      <c r="A4070" s="92"/>
      <c r="B4070" s="111"/>
    </row>
    <row r="4071" spans="1:2" s="88" customFormat="1">
      <c r="A4071" s="92"/>
      <c r="B4071" s="111"/>
    </row>
    <row r="4072" spans="1:2" s="88" customFormat="1">
      <c r="A4072" s="92"/>
      <c r="B4072" s="111"/>
    </row>
    <row r="4073" spans="1:2" s="88" customFormat="1">
      <c r="A4073" s="92"/>
      <c r="B4073" s="111"/>
    </row>
    <row r="4074" spans="1:2" s="88" customFormat="1">
      <c r="A4074" s="92"/>
      <c r="B4074" s="111"/>
    </row>
    <row r="4075" spans="1:2" s="88" customFormat="1">
      <c r="A4075" s="92"/>
      <c r="B4075" s="111"/>
    </row>
    <row r="4076" spans="1:2" s="88" customFormat="1">
      <c r="A4076" s="92"/>
      <c r="B4076" s="111"/>
    </row>
    <row r="4077" spans="1:2" s="88" customFormat="1">
      <c r="A4077" s="92"/>
      <c r="B4077" s="111"/>
    </row>
    <row r="4078" spans="1:2" s="88" customFormat="1">
      <c r="A4078" s="92"/>
      <c r="B4078" s="111"/>
    </row>
    <row r="4079" spans="1:2" s="88" customFormat="1">
      <c r="A4079" s="92"/>
      <c r="B4079" s="111"/>
    </row>
    <row r="4080" spans="1:2" s="88" customFormat="1">
      <c r="A4080" s="92"/>
      <c r="B4080" s="111"/>
    </row>
    <row r="4081" spans="1:2" s="88" customFormat="1">
      <c r="A4081" s="92"/>
      <c r="B4081" s="111"/>
    </row>
    <row r="4082" spans="1:2" s="88" customFormat="1">
      <c r="A4082" s="92"/>
      <c r="B4082" s="111"/>
    </row>
    <row r="4083" spans="1:2" s="88" customFormat="1">
      <c r="A4083" s="92"/>
      <c r="B4083" s="111"/>
    </row>
    <row r="4084" spans="1:2" s="88" customFormat="1">
      <c r="A4084" s="92"/>
      <c r="B4084" s="111"/>
    </row>
    <row r="4085" spans="1:2" s="88" customFormat="1">
      <c r="A4085" s="92"/>
      <c r="B4085" s="111"/>
    </row>
    <row r="4086" spans="1:2" s="88" customFormat="1">
      <c r="A4086" s="92"/>
      <c r="B4086" s="111"/>
    </row>
    <row r="4087" spans="1:2" s="88" customFormat="1">
      <c r="A4087" s="92"/>
      <c r="B4087" s="111"/>
    </row>
    <row r="4088" spans="1:2" s="88" customFormat="1">
      <c r="A4088" s="92"/>
      <c r="B4088" s="111"/>
    </row>
    <row r="4089" spans="1:2" s="88" customFormat="1">
      <c r="A4089" s="92"/>
      <c r="B4089" s="111"/>
    </row>
    <row r="4090" spans="1:2" s="88" customFormat="1">
      <c r="A4090" s="92"/>
      <c r="B4090" s="111"/>
    </row>
    <row r="4091" spans="1:2" s="88" customFormat="1">
      <c r="A4091" s="92"/>
      <c r="B4091" s="111"/>
    </row>
    <row r="4092" spans="1:2" s="88" customFormat="1">
      <c r="A4092" s="92"/>
      <c r="B4092" s="111"/>
    </row>
    <row r="4093" spans="1:2" s="88" customFormat="1">
      <c r="A4093" s="92"/>
      <c r="B4093" s="111"/>
    </row>
    <row r="4094" spans="1:2" s="88" customFormat="1">
      <c r="A4094" s="92"/>
      <c r="B4094" s="111"/>
    </row>
    <row r="4095" spans="1:2" s="88" customFormat="1">
      <c r="A4095" s="92"/>
      <c r="B4095" s="111"/>
    </row>
    <row r="4096" spans="1:2" s="88" customFormat="1">
      <c r="A4096" s="92"/>
      <c r="B4096" s="111"/>
    </row>
    <row r="4097" spans="1:2" s="88" customFormat="1">
      <c r="A4097" s="92"/>
      <c r="B4097" s="111"/>
    </row>
    <row r="4098" spans="1:2" s="88" customFormat="1">
      <c r="A4098" s="92"/>
      <c r="B4098" s="111"/>
    </row>
    <row r="4099" spans="1:2" s="88" customFormat="1">
      <c r="A4099" s="92"/>
      <c r="B4099" s="111"/>
    </row>
    <row r="4100" spans="1:2" s="88" customFormat="1">
      <c r="A4100" s="92"/>
      <c r="B4100" s="111"/>
    </row>
    <row r="4101" spans="1:2" s="88" customFormat="1">
      <c r="A4101" s="92"/>
      <c r="B4101" s="111"/>
    </row>
    <row r="4102" spans="1:2" s="88" customFormat="1">
      <c r="A4102" s="92"/>
      <c r="B4102" s="111"/>
    </row>
    <row r="4103" spans="1:2" s="88" customFormat="1">
      <c r="A4103" s="92"/>
      <c r="B4103" s="111"/>
    </row>
    <row r="4104" spans="1:2" s="88" customFormat="1">
      <c r="A4104" s="92"/>
      <c r="B4104" s="111"/>
    </row>
    <row r="4105" spans="1:2" s="88" customFormat="1">
      <c r="A4105" s="92"/>
      <c r="B4105" s="111"/>
    </row>
    <row r="4106" spans="1:2" s="88" customFormat="1">
      <c r="A4106" s="92"/>
      <c r="B4106" s="111"/>
    </row>
    <row r="4107" spans="1:2" s="88" customFormat="1">
      <c r="A4107" s="92"/>
      <c r="B4107" s="111"/>
    </row>
    <row r="4108" spans="1:2" s="88" customFormat="1">
      <c r="A4108" s="92"/>
      <c r="B4108" s="111"/>
    </row>
    <row r="4109" spans="1:2" s="88" customFormat="1">
      <c r="A4109" s="92"/>
      <c r="B4109" s="111"/>
    </row>
    <row r="4110" spans="1:2" s="88" customFormat="1">
      <c r="A4110" s="92"/>
      <c r="B4110" s="111"/>
    </row>
    <row r="4111" spans="1:2" s="88" customFormat="1">
      <c r="A4111" s="92"/>
      <c r="B4111" s="111"/>
    </row>
    <row r="4112" spans="1:2" s="88" customFormat="1">
      <c r="A4112" s="92"/>
      <c r="B4112" s="111"/>
    </row>
    <row r="4113" spans="1:2" s="88" customFormat="1">
      <c r="A4113" s="92"/>
      <c r="B4113" s="111"/>
    </row>
    <row r="4114" spans="1:2" s="88" customFormat="1">
      <c r="A4114" s="92"/>
      <c r="B4114" s="111"/>
    </row>
    <row r="4115" spans="1:2" s="88" customFormat="1">
      <c r="A4115" s="92"/>
      <c r="B4115" s="111"/>
    </row>
    <row r="4116" spans="1:2" s="88" customFormat="1">
      <c r="A4116" s="92"/>
      <c r="B4116" s="111"/>
    </row>
    <row r="4117" spans="1:2" s="88" customFormat="1">
      <c r="A4117" s="92"/>
      <c r="B4117" s="111"/>
    </row>
    <row r="4118" spans="1:2" s="88" customFormat="1">
      <c r="A4118" s="92"/>
      <c r="B4118" s="111"/>
    </row>
    <row r="4119" spans="1:2" s="88" customFormat="1">
      <c r="A4119" s="92"/>
      <c r="B4119" s="111"/>
    </row>
    <row r="4120" spans="1:2" s="88" customFormat="1">
      <c r="A4120" s="92"/>
      <c r="B4120" s="111"/>
    </row>
    <row r="4121" spans="1:2" s="88" customFormat="1">
      <c r="A4121" s="92"/>
      <c r="B4121" s="111"/>
    </row>
    <row r="4122" spans="1:2" s="88" customFormat="1">
      <c r="A4122" s="92"/>
      <c r="B4122" s="111"/>
    </row>
    <row r="4123" spans="1:2" s="88" customFormat="1">
      <c r="A4123" s="92"/>
      <c r="B4123" s="111"/>
    </row>
    <row r="4124" spans="1:2" s="88" customFormat="1">
      <c r="A4124" s="92"/>
      <c r="B4124" s="111"/>
    </row>
    <row r="4125" spans="1:2" s="88" customFormat="1">
      <c r="A4125" s="92"/>
      <c r="B4125" s="111"/>
    </row>
    <row r="4126" spans="1:2" s="88" customFormat="1">
      <c r="A4126" s="92"/>
      <c r="B4126" s="111"/>
    </row>
    <row r="4127" spans="1:2" s="88" customFormat="1">
      <c r="A4127" s="92"/>
      <c r="B4127" s="111"/>
    </row>
    <row r="4128" spans="1:2" s="88" customFormat="1">
      <c r="A4128" s="92"/>
      <c r="B4128" s="111"/>
    </row>
    <row r="4129" spans="1:2" s="88" customFormat="1">
      <c r="A4129" s="92"/>
      <c r="B4129" s="111"/>
    </row>
    <row r="4130" spans="1:2" s="88" customFormat="1">
      <c r="A4130" s="92"/>
      <c r="B4130" s="111"/>
    </row>
    <row r="4131" spans="1:2" s="88" customFormat="1">
      <c r="A4131" s="92"/>
      <c r="B4131" s="111"/>
    </row>
    <row r="4132" spans="1:2" s="88" customFormat="1">
      <c r="A4132" s="92"/>
      <c r="B4132" s="111"/>
    </row>
    <row r="4133" spans="1:2" s="88" customFormat="1">
      <c r="A4133" s="92"/>
      <c r="B4133" s="111"/>
    </row>
    <row r="4134" spans="1:2" s="88" customFormat="1">
      <c r="A4134" s="92"/>
      <c r="B4134" s="111"/>
    </row>
    <row r="4135" spans="1:2" s="88" customFormat="1">
      <c r="A4135" s="92"/>
      <c r="B4135" s="111"/>
    </row>
    <row r="4136" spans="1:2" s="88" customFormat="1">
      <c r="A4136" s="92"/>
      <c r="B4136" s="111"/>
    </row>
    <row r="4137" spans="1:2" s="88" customFormat="1">
      <c r="A4137" s="92"/>
      <c r="B4137" s="111"/>
    </row>
    <row r="4138" spans="1:2" s="88" customFormat="1">
      <c r="A4138" s="92"/>
      <c r="B4138" s="111"/>
    </row>
    <row r="4139" spans="1:2" s="88" customFormat="1">
      <c r="A4139" s="92"/>
      <c r="B4139" s="111"/>
    </row>
    <row r="4140" spans="1:2" s="88" customFormat="1">
      <c r="A4140" s="92"/>
      <c r="B4140" s="111"/>
    </row>
    <row r="4141" spans="1:2" s="88" customFormat="1">
      <c r="A4141" s="92"/>
      <c r="B4141" s="111"/>
    </row>
    <row r="4142" spans="1:2" s="88" customFormat="1">
      <c r="A4142" s="92"/>
      <c r="B4142" s="111"/>
    </row>
    <row r="4143" spans="1:2" s="88" customFormat="1">
      <c r="A4143" s="92"/>
      <c r="B4143" s="111"/>
    </row>
    <row r="4144" spans="1:2" s="88" customFormat="1">
      <c r="A4144" s="92"/>
      <c r="B4144" s="111"/>
    </row>
    <row r="4145" spans="1:2" s="88" customFormat="1">
      <c r="A4145" s="92"/>
      <c r="B4145" s="111"/>
    </row>
    <row r="4146" spans="1:2" s="88" customFormat="1">
      <c r="A4146" s="92"/>
      <c r="B4146" s="111"/>
    </row>
    <row r="4147" spans="1:2" s="88" customFormat="1">
      <c r="A4147" s="92"/>
      <c r="B4147" s="111"/>
    </row>
    <row r="4148" spans="1:2" s="88" customFormat="1">
      <c r="A4148" s="92"/>
      <c r="B4148" s="111"/>
    </row>
    <row r="4149" spans="1:2" s="88" customFormat="1">
      <c r="A4149" s="92"/>
      <c r="B4149" s="111"/>
    </row>
    <row r="4150" spans="1:2" s="88" customFormat="1">
      <c r="A4150" s="92"/>
      <c r="B4150" s="111"/>
    </row>
    <row r="4151" spans="1:2" s="88" customFormat="1">
      <c r="A4151" s="92"/>
      <c r="B4151" s="111"/>
    </row>
    <row r="4152" spans="1:2" s="88" customFormat="1">
      <c r="A4152" s="92"/>
      <c r="B4152" s="111"/>
    </row>
    <row r="4153" spans="1:2" s="88" customFormat="1">
      <c r="A4153" s="92"/>
      <c r="B4153" s="111"/>
    </row>
    <row r="4154" spans="1:2" s="88" customFormat="1">
      <c r="A4154" s="92"/>
      <c r="B4154" s="111"/>
    </row>
    <row r="4155" spans="1:2" s="88" customFormat="1">
      <c r="A4155" s="92"/>
      <c r="B4155" s="111"/>
    </row>
    <row r="4156" spans="1:2" s="88" customFormat="1">
      <c r="A4156" s="92"/>
      <c r="B4156" s="111"/>
    </row>
    <row r="4157" spans="1:2" s="88" customFormat="1">
      <c r="A4157" s="92"/>
      <c r="B4157" s="111"/>
    </row>
    <row r="4158" spans="1:2" s="88" customFormat="1">
      <c r="A4158" s="92"/>
      <c r="B4158" s="111"/>
    </row>
    <row r="4159" spans="1:2" s="88" customFormat="1">
      <c r="A4159" s="92"/>
      <c r="B4159" s="111"/>
    </row>
    <row r="4160" spans="1:2" s="88" customFormat="1">
      <c r="A4160" s="92"/>
      <c r="B4160" s="111"/>
    </row>
    <row r="4161" spans="1:2" s="88" customFormat="1">
      <c r="A4161" s="92"/>
      <c r="B4161" s="111"/>
    </row>
    <row r="4162" spans="1:2" s="88" customFormat="1">
      <c r="A4162" s="92"/>
      <c r="B4162" s="111"/>
    </row>
    <row r="4163" spans="1:2" s="88" customFormat="1">
      <c r="A4163" s="92"/>
      <c r="B4163" s="111"/>
    </row>
    <row r="4164" spans="1:2" s="88" customFormat="1">
      <c r="A4164" s="92"/>
      <c r="B4164" s="111"/>
    </row>
    <row r="4165" spans="1:2" s="88" customFormat="1">
      <c r="A4165" s="92"/>
      <c r="B4165" s="111"/>
    </row>
    <row r="4166" spans="1:2" s="88" customFormat="1">
      <c r="A4166" s="92"/>
      <c r="B4166" s="111"/>
    </row>
    <row r="4167" spans="1:2" s="88" customFormat="1">
      <c r="A4167" s="92"/>
      <c r="B4167" s="111"/>
    </row>
    <row r="4168" spans="1:2" s="88" customFormat="1">
      <c r="A4168" s="92"/>
      <c r="B4168" s="111"/>
    </row>
    <row r="4169" spans="1:2" s="88" customFormat="1">
      <c r="A4169" s="92"/>
      <c r="B4169" s="111"/>
    </row>
    <row r="4170" spans="1:2" s="88" customFormat="1">
      <c r="A4170" s="92"/>
      <c r="B4170" s="111"/>
    </row>
    <row r="4171" spans="1:2" s="88" customFormat="1">
      <c r="A4171" s="92"/>
      <c r="B4171" s="111"/>
    </row>
    <row r="4172" spans="1:2" s="88" customFormat="1">
      <c r="A4172" s="92"/>
      <c r="B4172" s="111"/>
    </row>
    <row r="4173" spans="1:2" s="88" customFormat="1">
      <c r="A4173" s="92"/>
      <c r="B4173" s="111"/>
    </row>
    <row r="4174" spans="1:2" s="88" customFormat="1">
      <c r="A4174" s="92"/>
      <c r="B4174" s="111"/>
    </row>
    <row r="4175" spans="1:2" s="88" customFormat="1">
      <c r="A4175" s="92"/>
      <c r="B4175" s="111"/>
    </row>
    <row r="4176" spans="1:2" s="88" customFormat="1">
      <c r="A4176" s="92"/>
      <c r="B4176" s="111"/>
    </row>
    <row r="4177" spans="1:2" s="88" customFormat="1">
      <c r="A4177" s="92"/>
      <c r="B4177" s="111"/>
    </row>
    <row r="4178" spans="1:2" s="88" customFormat="1">
      <c r="A4178" s="92"/>
      <c r="B4178" s="111"/>
    </row>
    <row r="4179" spans="1:2" s="88" customFormat="1">
      <c r="A4179" s="92"/>
      <c r="B4179" s="111"/>
    </row>
    <row r="4180" spans="1:2" s="88" customFormat="1">
      <c r="A4180" s="92"/>
      <c r="B4180" s="111"/>
    </row>
    <row r="4181" spans="1:2" s="88" customFormat="1">
      <c r="A4181" s="92"/>
      <c r="B4181" s="111"/>
    </row>
    <row r="4182" spans="1:2" s="88" customFormat="1">
      <c r="A4182" s="92"/>
      <c r="B4182" s="111"/>
    </row>
    <row r="4183" spans="1:2" s="88" customFormat="1">
      <c r="A4183" s="92"/>
      <c r="B4183" s="111"/>
    </row>
    <row r="4184" spans="1:2" s="88" customFormat="1">
      <c r="A4184" s="92"/>
      <c r="B4184" s="111"/>
    </row>
    <row r="4185" spans="1:2" s="88" customFormat="1">
      <c r="A4185" s="92"/>
      <c r="B4185" s="111"/>
    </row>
    <row r="4186" spans="1:2" s="88" customFormat="1">
      <c r="A4186" s="92"/>
      <c r="B4186" s="111"/>
    </row>
    <row r="4187" spans="1:2" s="88" customFormat="1">
      <c r="A4187" s="92"/>
      <c r="B4187" s="111"/>
    </row>
    <row r="4188" spans="1:2" s="88" customFormat="1">
      <c r="A4188" s="92"/>
      <c r="B4188" s="111"/>
    </row>
    <row r="4189" spans="1:2" s="88" customFormat="1">
      <c r="A4189" s="92"/>
      <c r="B4189" s="111"/>
    </row>
    <row r="4190" spans="1:2" s="88" customFormat="1">
      <c r="A4190" s="92"/>
      <c r="B4190" s="111"/>
    </row>
    <row r="4191" spans="1:2" s="88" customFormat="1">
      <c r="A4191" s="92"/>
      <c r="B4191" s="111"/>
    </row>
    <row r="4192" spans="1:2" s="88" customFormat="1">
      <c r="A4192" s="92"/>
      <c r="B4192" s="111"/>
    </row>
    <row r="4193" spans="1:2" s="88" customFormat="1">
      <c r="A4193" s="92"/>
      <c r="B4193" s="111"/>
    </row>
    <row r="4194" spans="1:2" s="88" customFormat="1">
      <c r="A4194" s="92"/>
      <c r="B4194" s="111"/>
    </row>
    <row r="4195" spans="1:2" s="88" customFormat="1">
      <c r="A4195" s="92"/>
      <c r="B4195" s="111"/>
    </row>
    <row r="4196" spans="1:2" s="88" customFormat="1">
      <c r="A4196" s="92"/>
      <c r="B4196" s="111"/>
    </row>
    <row r="4197" spans="1:2" s="88" customFormat="1">
      <c r="A4197" s="92"/>
      <c r="B4197" s="111"/>
    </row>
    <row r="4198" spans="1:2" s="88" customFormat="1">
      <c r="A4198" s="92"/>
      <c r="B4198" s="111"/>
    </row>
    <row r="4199" spans="1:2" s="88" customFormat="1">
      <c r="A4199" s="92"/>
      <c r="B4199" s="111"/>
    </row>
    <row r="4200" spans="1:2" s="88" customFormat="1">
      <c r="A4200" s="92"/>
      <c r="B4200" s="111"/>
    </row>
    <row r="4201" spans="1:2" s="88" customFormat="1">
      <c r="A4201" s="92"/>
      <c r="B4201" s="111"/>
    </row>
    <row r="4202" spans="1:2" s="88" customFormat="1">
      <c r="A4202" s="92"/>
      <c r="B4202" s="111"/>
    </row>
    <row r="4203" spans="1:2" s="88" customFormat="1">
      <c r="A4203" s="92"/>
      <c r="B4203" s="111"/>
    </row>
    <row r="4204" spans="1:2" s="88" customFormat="1">
      <c r="A4204" s="92"/>
      <c r="B4204" s="111"/>
    </row>
    <row r="4205" spans="1:2" s="88" customFormat="1">
      <c r="A4205" s="92"/>
      <c r="B4205" s="111"/>
    </row>
    <row r="4206" spans="1:2" s="88" customFormat="1">
      <c r="A4206" s="92"/>
      <c r="B4206" s="111"/>
    </row>
    <row r="4207" spans="1:2" s="88" customFormat="1">
      <c r="A4207" s="92"/>
      <c r="B4207" s="111"/>
    </row>
    <row r="4208" spans="1:2" s="88" customFormat="1">
      <c r="A4208" s="92"/>
      <c r="B4208" s="111"/>
    </row>
    <row r="4209" spans="1:2" s="88" customFormat="1">
      <c r="A4209" s="92"/>
      <c r="B4209" s="111"/>
    </row>
    <row r="4210" spans="1:2" s="88" customFormat="1">
      <c r="A4210" s="92"/>
      <c r="B4210" s="111"/>
    </row>
    <row r="4211" spans="1:2" s="88" customFormat="1">
      <c r="A4211" s="92"/>
      <c r="B4211" s="111"/>
    </row>
    <row r="4212" spans="1:2" s="88" customFormat="1">
      <c r="A4212" s="92"/>
      <c r="B4212" s="111"/>
    </row>
    <row r="4213" spans="1:2" s="88" customFormat="1">
      <c r="A4213" s="92"/>
      <c r="B4213" s="111"/>
    </row>
    <row r="4214" spans="1:2" s="88" customFormat="1">
      <c r="A4214" s="92"/>
      <c r="B4214" s="111"/>
    </row>
    <row r="4215" spans="1:2" s="88" customFormat="1">
      <c r="A4215" s="92"/>
      <c r="B4215" s="111"/>
    </row>
    <row r="4216" spans="1:2" s="88" customFormat="1">
      <c r="A4216" s="92"/>
      <c r="B4216" s="111"/>
    </row>
    <row r="4217" spans="1:2" s="88" customFormat="1">
      <c r="A4217" s="92"/>
      <c r="B4217" s="111"/>
    </row>
    <row r="4218" spans="1:2" s="88" customFormat="1">
      <c r="A4218" s="92"/>
      <c r="B4218" s="111"/>
    </row>
    <row r="4219" spans="1:2" s="88" customFormat="1">
      <c r="A4219" s="92"/>
      <c r="B4219" s="111"/>
    </row>
    <row r="4220" spans="1:2" s="88" customFormat="1">
      <c r="A4220" s="92"/>
      <c r="B4220" s="111"/>
    </row>
    <row r="4221" spans="1:2" s="88" customFormat="1">
      <c r="A4221" s="92"/>
      <c r="B4221" s="111"/>
    </row>
    <row r="4222" spans="1:2" s="88" customFormat="1">
      <c r="A4222" s="92"/>
      <c r="B4222" s="111"/>
    </row>
    <row r="4223" spans="1:2" s="88" customFormat="1">
      <c r="A4223" s="92"/>
      <c r="B4223" s="111"/>
    </row>
    <row r="4224" spans="1:2" s="88" customFormat="1">
      <c r="A4224" s="92"/>
      <c r="B4224" s="111"/>
    </row>
    <row r="4225" spans="1:2" s="88" customFormat="1">
      <c r="A4225" s="92"/>
      <c r="B4225" s="111"/>
    </row>
    <row r="4226" spans="1:2" s="88" customFormat="1">
      <c r="A4226" s="92"/>
      <c r="B4226" s="111"/>
    </row>
    <row r="4227" spans="1:2" s="88" customFormat="1">
      <c r="A4227" s="92"/>
      <c r="B4227" s="111"/>
    </row>
    <row r="4228" spans="1:2" s="88" customFormat="1">
      <c r="A4228" s="92"/>
      <c r="B4228" s="111"/>
    </row>
    <row r="4229" spans="1:2" s="88" customFormat="1">
      <c r="A4229" s="92"/>
      <c r="B4229" s="111"/>
    </row>
    <row r="4230" spans="1:2" s="88" customFormat="1">
      <c r="A4230" s="92"/>
      <c r="B4230" s="111"/>
    </row>
    <row r="4231" spans="1:2" s="88" customFormat="1">
      <c r="A4231" s="92"/>
      <c r="B4231" s="111"/>
    </row>
    <row r="4232" spans="1:2" s="88" customFormat="1">
      <c r="A4232" s="92"/>
      <c r="B4232" s="111"/>
    </row>
    <row r="4233" spans="1:2" s="88" customFormat="1">
      <c r="A4233" s="92"/>
      <c r="B4233" s="111"/>
    </row>
    <row r="4234" spans="1:2" s="88" customFormat="1">
      <c r="A4234" s="92"/>
      <c r="B4234" s="111"/>
    </row>
    <row r="4235" spans="1:2" s="88" customFormat="1">
      <c r="A4235" s="92"/>
      <c r="B4235" s="111"/>
    </row>
    <row r="4236" spans="1:2" s="88" customFormat="1">
      <c r="A4236" s="92"/>
      <c r="B4236" s="111"/>
    </row>
    <row r="4237" spans="1:2" s="88" customFormat="1">
      <c r="A4237" s="92"/>
      <c r="B4237" s="111"/>
    </row>
    <row r="4238" spans="1:2" s="88" customFormat="1">
      <c r="A4238" s="92"/>
      <c r="B4238" s="111"/>
    </row>
    <row r="4239" spans="1:2" s="88" customFormat="1">
      <c r="A4239" s="92"/>
      <c r="B4239" s="111"/>
    </row>
    <row r="4240" spans="1:2" s="88" customFormat="1">
      <c r="A4240" s="92"/>
      <c r="B4240" s="111"/>
    </row>
    <row r="4241" spans="1:2" s="88" customFormat="1">
      <c r="A4241" s="92"/>
      <c r="B4241" s="111"/>
    </row>
    <row r="4242" spans="1:2" s="88" customFormat="1">
      <c r="A4242" s="92"/>
      <c r="B4242" s="111"/>
    </row>
    <row r="4243" spans="1:2" s="88" customFormat="1">
      <c r="A4243" s="92"/>
      <c r="B4243" s="111"/>
    </row>
    <row r="4244" spans="1:2" s="88" customFormat="1">
      <c r="A4244" s="92"/>
      <c r="B4244" s="111"/>
    </row>
    <row r="4245" spans="1:2" s="88" customFormat="1">
      <c r="A4245" s="92"/>
      <c r="B4245" s="111"/>
    </row>
    <row r="4246" spans="1:2" s="88" customFormat="1">
      <c r="A4246" s="92"/>
      <c r="B4246" s="111"/>
    </row>
    <row r="4247" spans="1:2" s="88" customFormat="1">
      <c r="A4247" s="92"/>
      <c r="B4247" s="111"/>
    </row>
    <row r="4248" spans="1:2" s="88" customFormat="1">
      <c r="A4248" s="92"/>
      <c r="B4248" s="111"/>
    </row>
    <row r="4249" spans="1:2" s="88" customFormat="1">
      <c r="A4249" s="92"/>
      <c r="B4249" s="111"/>
    </row>
    <row r="4250" spans="1:2" s="88" customFormat="1">
      <c r="A4250" s="92"/>
      <c r="B4250" s="111"/>
    </row>
    <row r="4251" spans="1:2" s="88" customFormat="1">
      <c r="A4251" s="92"/>
      <c r="B4251" s="111"/>
    </row>
    <row r="4252" spans="1:2" s="88" customFormat="1">
      <c r="A4252" s="92"/>
      <c r="B4252" s="111"/>
    </row>
    <row r="4253" spans="1:2" s="88" customFormat="1">
      <c r="A4253" s="92"/>
      <c r="B4253" s="111"/>
    </row>
    <row r="4254" spans="1:2" s="88" customFormat="1">
      <c r="A4254" s="92"/>
      <c r="B4254" s="111"/>
    </row>
    <row r="4255" spans="1:2" s="88" customFormat="1">
      <c r="A4255" s="92"/>
      <c r="B4255" s="111"/>
    </row>
    <row r="4256" spans="1:2" s="88" customFormat="1">
      <c r="A4256" s="92"/>
      <c r="B4256" s="111"/>
    </row>
    <row r="4257" spans="1:2" s="88" customFormat="1">
      <c r="A4257" s="92"/>
      <c r="B4257" s="111"/>
    </row>
    <row r="4258" spans="1:2" s="88" customFormat="1">
      <c r="A4258" s="92"/>
      <c r="B4258" s="111"/>
    </row>
    <row r="4259" spans="1:2" s="88" customFormat="1">
      <c r="A4259" s="92"/>
      <c r="B4259" s="111"/>
    </row>
    <row r="4260" spans="1:2" s="88" customFormat="1">
      <c r="A4260" s="92"/>
      <c r="B4260" s="111"/>
    </row>
    <row r="4261" spans="1:2" s="88" customFormat="1">
      <c r="A4261" s="92"/>
      <c r="B4261" s="111"/>
    </row>
    <row r="4262" spans="1:2" s="88" customFormat="1">
      <c r="A4262" s="92"/>
      <c r="B4262" s="111"/>
    </row>
    <row r="4263" spans="1:2" s="88" customFormat="1">
      <c r="A4263" s="92"/>
      <c r="B4263" s="111"/>
    </row>
    <row r="4264" spans="1:2" s="88" customFormat="1">
      <c r="A4264" s="92"/>
      <c r="B4264" s="111"/>
    </row>
    <row r="4265" spans="1:2" s="88" customFormat="1">
      <c r="A4265" s="92"/>
      <c r="B4265" s="111"/>
    </row>
    <row r="4266" spans="1:2" s="88" customFormat="1">
      <c r="A4266" s="92"/>
      <c r="B4266" s="111"/>
    </row>
    <row r="4267" spans="1:2" s="88" customFormat="1">
      <c r="A4267" s="92"/>
      <c r="B4267" s="111"/>
    </row>
    <row r="4268" spans="1:2" s="88" customFormat="1">
      <c r="A4268" s="92"/>
      <c r="B4268" s="111"/>
    </row>
    <row r="4269" spans="1:2" s="88" customFormat="1">
      <c r="A4269" s="92"/>
      <c r="B4269" s="111"/>
    </row>
    <row r="4270" spans="1:2" s="88" customFormat="1">
      <c r="A4270" s="92"/>
      <c r="B4270" s="111"/>
    </row>
    <row r="4271" spans="1:2" s="88" customFormat="1">
      <c r="A4271" s="92"/>
      <c r="B4271" s="111"/>
    </row>
    <row r="4272" spans="1:2" s="88" customFormat="1">
      <c r="A4272" s="92"/>
      <c r="B4272" s="111"/>
    </row>
    <row r="4273" spans="1:2" s="88" customFormat="1">
      <c r="A4273" s="92"/>
      <c r="B4273" s="111"/>
    </row>
    <row r="4274" spans="1:2" s="88" customFormat="1">
      <c r="A4274" s="92"/>
      <c r="B4274" s="111"/>
    </row>
    <row r="4275" spans="1:2" s="88" customFormat="1">
      <c r="A4275" s="92"/>
      <c r="B4275" s="111"/>
    </row>
    <row r="4276" spans="1:2" s="88" customFormat="1">
      <c r="A4276" s="92"/>
      <c r="B4276" s="111"/>
    </row>
    <row r="4277" spans="1:2" s="88" customFormat="1">
      <c r="A4277" s="92"/>
      <c r="B4277" s="111"/>
    </row>
    <row r="4278" spans="1:2" s="88" customFormat="1">
      <c r="A4278" s="92"/>
      <c r="B4278" s="111"/>
    </row>
    <row r="4279" spans="1:2" s="88" customFormat="1">
      <c r="A4279" s="92"/>
      <c r="B4279" s="111"/>
    </row>
    <row r="4280" spans="1:2" s="88" customFormat="1">
      <c r="A4280" s="92"/>
      <c r="B4280" s="111"/>
    </row>
    <row r="4281" spans="1:2" s="88" customFormat="1">
      <c r="A4281" s="92"/>
      <c r="B4281" s="111"/>
    </row>
    <row r="4282" spans="1:2" s="88" customFormat="1">
      <c r="A4282" s="92"/>
      <c r="B4282" s="111"/>
    </row>
    <row r="4283" spans="1:2" s="88" customFormat="1">
      <c r="A4283" s="92"/>
      <c r="B4283" s="111"/>
    </row>
    <row r="4284" spans="1:2" s="88" customFormat="1">
      <c r="A4284" s="92"/>
      <c r="B4284" s="111"/>
    </row>
    <row r="4285" spans="1:2" s="88" customFormat="1">
      <c r="A4285" s="92"/>
      <c r="B4285" s="111"/>
    </row>
    <row r="4286" spans="1:2" s="88" customFormat="1">
      <c r="A4286" s="92"/>
      <c r="B4286" s="111"/>
    </row>
    <row r="4287" spans="1:2" s="88" customFormat="1">
      <c r="A4287" s="92"/>
      <c r="B4287" s="111"/>
    </row>
    <row r="4288" spans="1:2" s="88" customFormat="1">
      <c r="A4288" s="92"/>
      <c r="B4288" s="111"/>
    </row>
    <row r="4289" spans="1:2" s="88" customFormat="1">
      <c r="A4289" s="92"/>
      <c r="B4289" s="111"/>
    </row>
    <row r="4290" spans="1:2" s="88" customFormat="1">
      <c r="A4290" s="92"/>
      <c r="B4290" s="111"/>
    </row>
    <row r="4291" spans="1:2" s="88" customFormat="1">
      <c r="A4291" s="92"/>
      <c r="B4291" s="111"/>
    </row>
    <row r="4292" spans="1:2" s="88" customFormat="1">
      <c r="A4292" s="92"/>
      <c r="B4292" s="111"/>
    </row>
    <row r="4293" spans="1:2" s="88" customFormat="1">
      <c r="A4293" s="92"/>
      <c r="B4293" s="111"/>
    </row>
    <row r="4294" spans="1:2" s="88" customFormat="1">
      <c r="A4294" s="92"/>
      <c r="B4294" s="111"/>
    </row>
    <row r="4295" spans="1:2" s="88" customFormat="1">
      <c r="A4295" s="92"/>
      <c r="B4295" s="111"/>
    </row>
    <row r="4296" spans="1:2" s="88" customFormat="1">
      <c r="A4296" s="92"/>
      <c r="B4296" s="111"/>
    </row>
    <row r="4297" spans="1:2" s="88" customFormat="1">
      <c r="A4297" s="92"/>
      <c r="B4297" s="111"/>
    </row>
    <row r="4298" spans="1:2" s="88" customFormat="1">
      <c r="A4298" s="92"/>
      <c r="B4298" s="111"/>
    </row>
    <row r="4299" spans="1:2" s="88" customFormat="1">
      <c r="A4299" s="92"/>
      <c r="B4299" s="111"/>
    </row>
    <row r="4300" spans="1:2" s="88" customFormat="1">
      <c r="A4300" s="92"/>
      <c r="B4300" s="111"/>
    </row>
    <row r="4301" spans="1:2" s="88" customFormat="1">
      <c r="A4301" s="92"/>
      <c r="B4301" s="111"/>
    </row>
    <row r="4302" spans="1:2" s="88" customFormat="1">
      <c r="A4302" s="92"/>
      <c r="B4302" s="111"/>
    </row>
    <row r="4303" spans="1:2" s="88" customFormat="1">
      <c r="A4303" s="92"/>
      <c r="B4303" s="111"/>
    </row>
    <row r="4304" spans="1:2" s="88" customFormat="1">
      <c r="A4304" s="92"/>
      <c r="B4304" s="111"/>
    </row>
    <row r="4305" spans="1:2" s="88" customFormat="1">
      <c r="A4305" s="92"/>
      <c r="B4305" s="111"/>
    </row>
    <row r="4306" spans="1:2" s="88" customFormat="1">
      <c r="A4306" s="92"/>
      <c r="B4306" s="111"/>
    </row>
    <row r="4307" spans="1:2" s="88" customFormat="1">
      <c r="A4307" s="92"/>
      <c r="B4307" s="111"/>
    </row>
    <row r="4308" spans="1:2" s="88" customFormat="1">
      <c r="A4308" s="92"/>
      <c r="B4308" s="111"/>
    </row>
    <row r="4309" spans="1:2" s="88" customFormat="1">
      <c r="A4309" s="92"/>
      <c r="B4309" s="111"/>
    </row>
    <row r="4310" spans="1:2" s="88" customFormat="1">
      <c r="A4310" s="92"/>
      <c r="B4310" s="111"/>
    </row>
    <row r="4311" spans="1:2" s="88" customFormat="1">
      <c r="A4311" s="92"/>
      <c r="B4311" s="111"/>
    </row>
    <row r="4312" spans="1:2" s="88" customFormat="1">
      <c r="A4312" s="92"/>
      <c r="B4312" s="111"/>
    </row>
    <row r="4313" spans="1:2" s="88" customFormat="1">
      <c r="A4313" s="92"/>
      <c r="B4313" s="111"/>
    </row>
    <row r="4314" spans="1:2" s="88" customFormat="1">
      <c r="A4314" s="92"/>
      <c r="B4314" s="111"/>
    </row>
    <row r="4315" spans="1:2" s="88" customFormat="1">
      <c r="A4315" s="92"/>
      <c r="B4315" s="111"/>
    </row>
    <row r="4316" spans="1:2" s="88" customFormat="1">
      <c r="A4316" s="92"/>
      <c r="B4316" s="111"/>
    </row>
    <row r="4317" spans="1:2" s="88" customFormat="1">
      <c r="A4317" s="92"/>
      <c r="B4317" s="111"/>
    </row>
    <row r="4318" spans="1:2" s="88" customFormat="1">
      <c r="A4318" s="92"/>
      <c r="B4318" s="111"/>
    </row>
    <row r="4319" spans="1:2" s="88" customFormat="1">
      <c r="A4319" s="92"/>
      <c r="B4319" s="111"/>
    </row>
    <row r="4320" spans="1:2" s="88" customFormat="1">
      <c r="A4320" s="92"/>
      <c r="B4320" s="111"/>
    </row>
    <row r="4321" spans="1:2" s="88" customFormat="1">
      <c r="A4321" s="92"/>
      <c r="B4321" s="111"/>
    </row>
    <row r="4322" spans="1:2" s="88" customFormat="1">
      <c r="A4322" s="92"/>
      <c r="B4322" s="111"/>
    </row>
    <row r="4323" spans="1:2" s="88" customFormat="1">
      <c r="A4323" s="92"/>
      <c r="B4323" s="111"/>
    </row>
    <row r="4324" spans="1:2" s="88" customFormat="1">
      <c r="A4324" s="92"/>
      <c r="B4324" s="111"/>
    </row>
    <row r="4325" spans="1:2" s="88" customFormat="1">
      <c r="A4325" s="92"/>
      <c r="B4325" s="111"/>
    </row>
    <row r="4326" spans="1:2" s="88" customFormat="1">
      <c r="A4326" s="92"/>
      <c r="B4326" s="111"/>
    </row>
    <row r="4327" spans="1:2" s="88" customFormat="1">
      <c r="A4327" s="92"/>
      <c r="B4327" s="111"/>
    </row>
    <row r="4328" spans="1:2" s="88" customFormat="1">
      <c r="A4328" s="92"/>
      <c r="B4328" s="111"/>
    </row>
    <row r="4329" spans="1:2" s="88" customFormat="1">
      <c r="A4329" s="92"/>
      <c r="B4329" s="111"/>
    </row>
    <row r="4330" spans="1:2" s="88" customFormat="1">
      <c r="A4330" s="92"/>
      <c r="B4330" s="111"/>
    </row>
    <row r="4331" spans="1:2" s="88" customFormat="1">
      <c r="A4331" s="92"/>
      <c r="B4331" s="111"/>
    </row>
    <row r="4332" spans="1:2" s="88" customFormat="1">
      <c r="A4332" s="92"/>
      <c r="B4332" s="111"/>
    </row>
    <row r="4333" spans="1:2" s="88" customFormat="1">
      <c r="A4333" s="92"/>
      <c r="B4333" s="111"/>
    </row>
    <row r="4334" spans="1:2" s="88" customFormat="1">
      <c r="A4334" s="92"/>
      <c r="B4334" s="111"/>
    </row>
    <row r="4335" spans="1:2" s="88" customFormat="1">
      <c r="A4335" s="92"/>
      <c r="B4335" s="111"/>
    </row>
    <row r="4336" spans="1:2" s="88" customFormat="1">
      <c r="A4336" s="92"/>
      <c r="B4336" s="111"/>
    </row>
    <row r="4337" spans="1:2" s="88" customFormat="1">
      <c r="A4337" s="92"/>
      <c r="B4337" s="111"/>
    </row>
    <row r="4338" spans="1:2" s="88" customFormat="1">
      <c r="A4338" s="92"/>
      <c r="B4338" s="111"/>
    </row>
    <row r="4339" spans="1:2" s="88" customFormat="1">
      <c r="A4339" s="92"/>
      <c r="B4339" s="111"/>
    </row>
    <row r="4340" spans="1:2" s="88" customFormat="1">
      <c r="A4340" s="92"/>
      <c r="B4340" s="111"/>
    </row>
    <row r="4341" spans="1:2" s="88" customFormat="1">
      <c r="A4341" s="92"/>
      <c r="B4341" s="111"/>
    </row>
    <row r="4342" spans="1:2" s="88" customFormat="1">
      <c r="A4342" s="92"/>
      <c r="B4342" s="111"/>
    </row>
    <row r="4343" spans="1:2" s="88" customFormat="1">
      <c r="A4343" s="92"/>
      <c r="B4343" s="111"/>
    </row>
    <row r="4344" spans="1:2" s="88" customFormat="1">
      <c r="A4344" s="92"/>
      <c r="B4344" s="111"/>
    </row>
    <row r="4345" spans="1:2" s="88" customFormat="1">
      <c r="A4345" s="92"/>
      <c r="B4345" s="111"/>
    </row>
    <row r="4346" spans="1:2" s="88" customFormat="1">
      <c r="A4346" s="92"/>
      <c r="B4346" s="111"/>
    </row>
    <row r="4347" spans="1:2" s="88" customFormat="1">
      <c r="A4347" s="92"/>
      <c r="B4347" s="111"/>
    </row>
    <row r="4348" spans="1:2" s="88" customFormat="1">
      <c r="A4348" s="92"/>
      <c r="B4348" s="111"/>
    </row>
    <row r="4349" spans="1:2" s="88" customFormat="1">
      <c r="A4349" s="92"/>
      <c r="B4349" s="111"/>
    </row>
    <row r="4350" spans="1:2" s="88" customFormat="1">
      <c r="A4350" s="92"/>
      <c r="B4350" s="111"/>
    </row>
    <row r="4351" spans="1:2" s="88" customFormat="1">
      <c r="A4351" s="92"/>
      <c r="B4351" s="111"/>
    </row>
    <row r="4352" spans="1:2" s="88" customFormat="1">
      <c r="A4352" s="92"/>
      <c r="B4352" s="111"/>
    </row>
    <row r="4353" spans="1:2" s="88" customFormat="1">
      <c r="A4353" s="92"/>
      <c r="B4353" s="111"/>
    </row>
    <row r="4354" spans="1:2" s="88" customFormat="1">
      <c r="A4354" s="92"/>
      <c r="B4354" s="111"/>
    </row>
    <row r="4355" spans="1:2" s="88" customFormat="1">
      <c r="A4355" s="92"/>
      <c r="B4355" s="111"/>
    </row>
    <row r="4356" spans="1:2" s="88" customFormat="1">
      <c r="A4356" s="92"/>
      <c r="B4356" s="111"/>
    </row>
    <row r="4357" spans="1:2" s="88" customFormat="1">
      <c r="A4357" s="92"/>
      <c r="B4357" s="111"/>
    </row>
    <row r="4358" spans="1:2" s="88" customFormat="1">
      <c r="A4358" s="92"/>
      <c r="B4358" s="111"/>
    </row>
    <row r="4359" spans="1:2" s="88" customFormat="1">
      <c r="A4359" s="92"/>
      <c r="B4359" s="111"/>
    </row>
    <row r="4360" spans="1:2" s="88" customFormat="1">
      <c r="A4360" s="92"/>
      <c r="B4360" s="111"/>
    </row>
    <row r="4361" spans="1:2" s="88" customFormat="1">
      <c r="A4361" s="92"/>
      <c r="B4361" s="111"/>
    </row>
    <row r="4362" spans="1:2" s="88" customFormat="1">
      <c r="A4362" s="92"/>
      <c r="B4362" s="111"/>
    </row>
    <row r="4363" spans="1:2" s="88" customFormat="1">
      <c r="A4363" s="92"/>
      <c r="B4363" s="111"/>
    </row>
    <row r="4364" spans="1:2" s="88" customFormat="1">
      <c r="A4364" s="92"/>
      <c r="B4364" s="111"/>
    </row>
    <row r="4365" spans="1:2" s="88" customFormat="1">
      <c r="A4365" s="92"/>
      <c r="B4365" s="111"/>
    </row>
    <row r="4366" spans="1:2" s="88" customFormat="1">
      <c r="A4366" s="92"/>
      <c r="B4366" s="111"/>
    </row>
    <row r="4367" spans="1:2" s="88" customFormat="1">
      <c r="A4367" s="92"/>
      <c r="B4367" s="111"/>
    </row>
    <row r="4368" spans="1:2" s="88" customFormat="1">
      <c r="A4368" s="92"/>
      <c r="B4368" s="111"/>
    </row>
    <row r="4369" spans="1:2" s="88" customFormat="1">
      <c r="A4369" s="92"/>
      <c r="B4369" s="111"/>
    </row>
    <row r="4370" spans="1:2" s="88" customFormat="1">
      <c r="A4370" s="92"/>
      <c r="B4370" s="111"/>
    </row>
    <row r="4371" spans="1:2" s="88" customFormat="1">
      <c r="A4371" s="92"/>
      <c r="B4371" s="111"/>
    </row>
    <row r="4372" spans="1:2" s="88" customFormat="1">
      <c r="A4372" s="92"/>
      <c r="B4372" s="111"/>
    </row>
    <row r="4373" spans="1:2" s="88" customFormat="1">
      <c r="A4373" s="92"/>
      <c r="B4373" s="111"/>
    </row>
    <row r="4374" spans="1:2" s="88" customFormat="1">
      <c r="A4374" s="92"/>
      <c r="B4374" s="111"/>
    </row>
    <row r="4375" spans="1:2" s="88" customFormat="1">
      <c r="A4375" s="92"/>
      <c r="B4375" s="111"/>
    </row>
    <row r="4376" spans="1:2" s="88" customFormat="1">
      <c r="A4376" s="92"/>
      <c r="B4376" s="111"/>
    </row>
    <row r="4377" spans="1:2" s="88" customFormat="1">
      <c r="A4377" s="92"/>
      <c r="B4377" s="111"/>
    </row>
    <row r="4378" spans="1:2" s="88" customFormat="1">
      <c r="A4378" s="92"/>
      <c r="B4378" s="111"/>
    </row>
    <row r="4379" spans="1:2" s="88" customFormat="1">
      <c r="A4379" s="92"/>
      <c r="B4379" s="111"/>
    </row>
    <row r="4380" spans="1:2" s="88" customFormat="1">
      <c r="A4380" s="92"/>
      <c r="B4380" s="111"/>
    </row>
    <row r="4381" spans="1:2" s="88" customFormat="1">
      <c r="A4381" s="92"/>
      <c r="B4381" s="111"/>
    </row>
    <row r="4382" spans="1:2" s="88" customFormat="1">
      <c r="A4382" s="92"/>
      <c r="B4382" s="111"/>
    </row>
    <row r="4383" spans="1:2" s="88" customFormat="1">
      <c r="A4383" s="92"/>
      <c r="B4383" s="111"/>
    </row>
    <row r="4384" spans="1:2" s="88" customFormat="1">
      <c r="A4384" s="92"/>
      <c r="B4384" s="111"/>
    </row>
    <row r="4385" spans="1:2" s="88" customFormat="1">
      <c r="A4385" s="92"/>
      <c r="B4385" s="111"/>
    </row>
    <row r="4386" spans="1:2" s="88" customFormat="1">
      <c r="A4386" s="92"/>
      <c r="B4386" s="111"/>
    </row>
    <row r="4387" spans="1:2" s="88" customFormat="1">
      <c r="A4387" s="92"/>
      <c r="B4387" s="111"/>
    </row>
    <row r="4388" spans="1:2" s="88" customFormat="1">
      <c r="A4388" s="92"/>
      <c r="B4388" s="111"/>
    </row>
    <row r="4389" spans="1:2" s="88" customFormat="1">
      <c r="A4389" s="92"/>
      <c r="B4389" s="111"/>
    </row>
    <row r="4390" spans="1:2" s="88" customFormat="1">
      <c r="A4390" s="92"/>
      <c r="B4390" s="111"/>
    </row>
    <row r="4391" spans="1:2" s="88" customFormat="1">
      <c r="A4391" s="92"/>
      <c r="B4391" s="111"/>
    </row>
    <row r="4392" spans="1:2" s="88" customFormat="1">
      <c r="A4392" s="92"/>
      <c r="B4392" s="111"/>
    </row>
    <row r="4393" spans="1:2" s="88" customFormat="1">
      <c r="A4393" s="92"/>
      <c r="B4393" s="111"/>
    </row>
    <row r="4394" spans="1:2" s="88" customFormat="1">
      <c r="A4394" s="92"/>
      <c r="B4394" s="111"/>
    </row>
    <row r="4395" spans="1:2" s="88" customFormat="1">
      <c r="A4395" s="92"/>
      <c r="B4395" s="111"/>
    </row>
    <row r="4396" spans="1:2" s="88" customFormat="1">
      <c r="A4396" s="92"/>
      <c r="B4396" s="111"/>
    </row>
    <row r="4397" spans="1:2" s="88" customFormat="1">
      <c r="A4397" s="92"/>
      <c r="B4397" s="111"/>
    </row>
    <row r="4398" spans="1:2" s="88" customFormat="1">
      <c r="A4398" s="92"/>
      <c r="B4398" s="111"/>
    </row>
    <row r="4399" spans="1:2" s="88" customFormat="1">
      <c r="A4399" s="92"/>
      <c r="B4399" s="111"/>
    </row>
    <row r="4400" spans="1:2" s="88" customFormat="1">
      <c r="A4400" s="92"/>
      <c r="B4400" s="111"/>
    </row>
    <row r="4401" spans="1:2" s="88" customFormat="1">
      <c r="A4401" s="92"/>
      <c r="B4401" s="111"/>
    </row>
    <row r="4402" spans="1:2" s="88" customFormat="1">
      <c r="A4402" s="92"/>
      <c r="B4402" s="111"/>
    </row>
    <row r="4403" spans="1:2" s="88" customFormat="1">
      <c r="A4403" s="92"/>
      <c r="B4403" s="111"/>
    </row>
    <row r="4404" spans="1:2" s="88" customFormat="1">
      <c r="A4404" s="92"/>
      <c r="B4404" s="111"/>
    </row>
    <row r="4405" spans="1:2" s="88" customFormat="1">
      <c r="A4405" s="92"/>
      <c r="B4405" s="111"/>
    </row>
    <row r="4406" spans="1:2" s="88" customFormat="1">
      <c r="A4406" s="92"/>
      <c r="B4406" s="111"/>
    </row>
    <row r="4407" spans="1:2" s="88" customFormat="1">
      <c r="A4407" s="92"/>
      <c r="B4407" s="111"/>
    </row>
    <row r="4408" spans="1:2" s="88" customFormat="1">
      <c r="A4408" s="92"/>
      <c r="B4408" s="111"/>
    </row>
    <row r="4409" spans="1:2" s="88" customFormat="1">
      <c r="A4409" s="92"/>
      <c r="B4409" s="111"/>
    </row>
    <row r="4410" spans="1:2" s="88" customFormat="1">
      <c r="A4410" s="92"/>
      <c r="B4410" s="111"/>
    </row>
    <row r="4411" spans="1:2" s="88" customFormat="1">
      <c r="A4411" s="92"/>
      <c r="B4411" s="111"/>
    </row>
    <row r="4412" spans="1:2" s="88" customFormat="1">
      <c r="A4412" s="92"/>
      <c r="B4412" s="111"/>
    </row>
    <row r="4413" spans="1:2" s="88" customFormat="1">
      <c r="A4413" s="92"/>
      <c r="B4413" s="111"/>
    </row>
    <row r="4414" spans="1:2" s="88" customFormat="1">
      <c r="A4414" s="92"/>
      <c r="B4414" s="111"/>
    </row>
    <row r="4415" spans="1:2" s="88" customFormat="1">
      <c r="A4415" s="92"/>
      <c r="B4415" s="111"/>
    </row>
    <row r="4416" spans="1:2" s="88" customFormat="1">
      <c r="A4416" s="92"/>
      <c r="B4416" s="111"/>
    </row>
    <row r="4417" spans="1:2" s="88" customFormat="1">
      <c r="A4417" s="92"/>
      <c r="B4417" s="111"/>
    </row>
    <row r="4418" spans="1:2" s="88" customFormat="1">
      <c r="A4418" s="92"/>
      <c r="B4418" s="111"/>
    </row>
    <row r="4419" spans="1:2" s="88" customFormat="1">
      <c r="A4419" s="92"/>
      <c r="B4419" s="111"/>
    </row>
    <row r="4420" spans="1:2" s="88" customFormat="1">
      <c r="A4420" s="92"/>
      <c r="B4420" s="111"/>
    </row>
    <row r="4421" spans="1:2" s="88" customFormat="1">
      <c r="A4421" s="92"/>
      <c r="B4421" s="111"/>
    </row>
    <row r="4422" spans="1:2" s="88" customFormat="1">
      <c r="A4422" s="92"/>
      <c r="B4422" s="111"/>
    </row>
    <row r="4423" spans="1:2" s="88" customFormat="1">
      <c r="A4423" s="92"/>
      <c r="B4423" s="111"/>
    </row>
    <row r="4424" spans="1:2" s="88" customFormat="1">
      <c r="A4424" s="92"/>
      <c r="B4424" s="111"/>
    </row>
    <row r="4425" spans="1:2" s="88" customFormat="1">
      <c r="A4425" s="92"/>
      <c r="B4425" s="111"/>
    </row>
    <row r="4426" spans="1:2" s="88" customFormat="1">
      <c r="A4426" s="92"/>
      <c r="B4426" s="111"/>
    </row>
    <row r="4427" spans="1:2" s="88" customFormat="1">
      <c r="A4427" s="92"/>
      <c r="B4427" s="111"/>
    </row>
    <row r="4428" spans="1:2" s="88" customFormat="1">
      <c r="A4428" s="92"/>
      <c r="B4428" s="111"/>
    </row>
    <row r="4429" spans="1:2" s="88" customFormat="1">
      <c r="A4429" s="92"/>
      <c r="B4429" s="111"/>
    </row>
    <row r="4430" spans="1:2" s="88" customFormat="1">
      <c r="A4430" s="92"/>
      <c r="B4430" s="111"/>
    </row>
    <row r="4431" spans="1:2" s="88" customFormat="1">
      <c r="A4431" s="92"/>
      <c r="B4431" s="111"/>
    </row>
    <row r="4432" spans="1:2" s="88" customFormat="1">
      <c r="A4432" s="92"/>
      <c r="B4432" s="111"/>
    </row>
    <row r="4433" spans="1:2" s="88" customFormat="1">
      <c r="A4433" s="92"/>
      <c r="B4433" s="111"/>
    </row>
    <row r="4434" spans="1:2" s="88" customFormat="1">
      <c r="A4434" s="92"/>
      <c r="B4434" s="111"/>
    </row>
    <row r="4435" spans="1:2" s="88" customFormat="1">
      <c r="A4435" s="92"/>
      <c r="B4435" s="111"/>
    </row>
    <row r="4436" spans="1:2" s="88" customFormat="1">
      <c r="A4436" s="92"/>
      <c r="B4436" s="111"/>
    </row>
    <row r="4437" spans="1:2" s="88" customFormat="1">
      <c r="A4437" s="92"/>
      <c r="B4437" s="111"/>
    </row>
    <row r="4438" spans="1:2" s="88" customFormat="1">
      <c r="A4438" s="92"/>
      <c r="B4438" s="111"/>
    </row>
    <row r="4439" spans="1:2" s="88" customFormat="1">
      <c r="A4439" s="92"/>
      <c r="B4439" s="111"/>
    </row>
    <row r="4440" spans="1:2" s="88" customFormat="1">
      <c r="A4440" s="92"/>
      <c r="B4440" s="111"/>
    </row>
    <row r="4441" spans="1:2" s="88" customFormat="1">
      <c r="A4441" s="92"/>
      <c r="B4441" s="111"/>
    </row>
    <row r="4442" spans="1:2" s="88" customFormat="1">
      <c r="A4442" s="92"/>
      <c r="B4442" s="111"/>
    </row>
    <row r="4443" spans="1:2" s="88" customFormat="1">
      <c r="A4443" s="92"/>
      <c r="B4443" s="111"/>
    </row>
    <row r="4444" spans="1:2" s="88" customFormat="1">
      <c r="A4444" s="92"/>
      <c r="B4444" s="111"/>
    </row>
    <row r="4445" spans="1:2" s="88" customFormat="1">
      <c r="A4445" s="92"/>
      <c r="B4445" s="111"/>
    </row>
    <row r="4446" spans="1:2" s="88" customFormat="1">
      <c r="A4446" s="92"/>
      <c r="B4446" s="111"/>
    </row>
    <row r="4447" spans="1:2" s="88" customFormat="1">
      <c r="A4447" s="92"/>
      <c r="B4447" s="111"/>
    </row>
    <row r="4448" spans="1:2" s="88" customFormat="1">
      <c r="A4448" s="92"/>
      <c r="B4448" s="111"/>
    </row>
    <row r="4449" spans="1:2" s="88" customFormat="1">
      <c r="A4449" s="92"/>
      <c r="B4449" s="111"/>
    </row>
    <row r="4450" spans="1:2" s="88" customFormat="1">
      <c r="A4450" s="92"/>
      <c r="B4450" s="111"/>
    </row>
    <row r="4451" spans="1:2" s="88" customFormat="1">
      <c r="A4451" s="92"/>
      <c r="B4451" s="111"/>
    </row>
    <row r="4452" spans="1:2" s="88" customFormat="1">
      <c r="A4452" s="92"/>
      <c r="B4452" s="111"/>
    </row>
    <row r="4453" spans="1:2" s="88" customFormat="1">
      <c r="A4453" s="92"/>
      <c r="B4453" s="111"/>
    </row>
    <row r="4454" spans="1:2" s="88" customFormat="1">
      <c r="A4454" s="92"/>
      <c r="B4454" s="111"/>
    </row>
    <row r="4455" spans="1:2" s="88" customFormat="1">
      <c r="A4455" s="92"/>
      <c r="B4455" s="111"/>
    </row>
    <row r="4456" spans="1:2" s="88" customFormat="1">
      <c r="A4456" s="92"/>
      <c r="B4456" s="111"/>
    </row>
    <row r="4457" spans="1:2" s="88" customFormat="1">
      <c r="A4457" s="92"/>
      <c r="B4457" s="111"/>
    </row>
    <row r="4458" spans="1:2" s="88" customFormat="1">
      <c r="A4458" s="92"/>
      <c r="B4458" s="111"/>
    </row>
    <row r="4459" spans="1:2" s="88" customFormat="1">
      <c r="A4459" s="92"/>
      <c r="B4459" s="111"/>
    </row>
    <row r="4460" spans="1:2" s="88" customFormat="1">
      <c r="A4460" s="92"/>
      <c r="B4460" s="111"/>
    </row>
    <row r="4461" spans="1:2" s="88" customFormat="1">
      <c r="A4461" s="92"/>
      <c r="B4461" s="111"/>
    </row>
    <row r="4462" spans="1:2" s="88" customFormat="1">
      <c r="A4462" s="92"/>
      <c r="B4462" s="111"/>
    </row>
    <row r="4463" spans="1:2" s="88" customFormat="1">
      <c r="A4463" s="92"/>
      <c r="B4463" s="111"/>
    </row>
    <row r="4464" spans="1:2" s="88" customFormat="1">
      <c r="A4464" s="92"/>
      <c r="B4464" s="111"/>
    </row>
    <row r="4465" spans="1:2" s="88" customFormat="1">
      <c r="A4465" s="92"/>
      <c r="B4465" s="111"/>
    </row>
    <row r="4466" spans="1:2" s="88" customFormat="1">
      <c r="A4466" s="92"/>
      <c r="B4466" s="111"/>
    </row>
    <row r="4467" spans="1:2" s="88" customFormat="1">
      <c r="A4467" s="92"/>
      <c r="B4467" s="111"/>
    </row>
    <row r="4468" spans="1:2" s="88" customFormat="1">
      <c r="A4468" s="92"/>
      <c r="B4468" s="111"/>
    </row>
    <row r="4469" spans="1:2" s="88" customFormat="1">
      <c r="A4469" s="92"/>
      <c r="B4469" s="111"/>
    </row>
    <row r="4470" spans="1:2" s="88" customFormat="1">
      <c r="A4470" s="92"/>
      <c r="B4470" s="111"/>
    </row>
    <row r="4471" spans="1:2" s="88" customFormat="1">
      <c r="A4471" s="92"/>
      <c r="B4471" s="111"/>
    </row>
    <row r="4472" spans="1:2" s="88" customFormat="1">
      <c r="A4472" s="92"/>
      <c r="B4472" s="111"/>
    </row>
    <row r="4473" spans="1:2" s="88" customFormat="1">
      <c r="A4473" s="92"/>
      <c r="B4473" s="111"/>
    </row>
    <row r="4474" spans="1:2" s="88" customFormat="1">
      <c r="A4474" s="92"/>
      <c r="B4474" s="111"/>
    </row>
    <row r="4475" spans="1:2" s="88" customFormat="1">
      <c r="A4475" s="92"/>
      <c r="B4475" s="111"/>
    </row>
    <row r="4476" spans="1:2" s="88" customFormat="1">
      <c r="A4476" s="92"/>
      <c r="B4476" s="111"/>
    </row>
    <row r="4477" spans="1:2" s="88" customFormat="1">
      <c r="A4477" s="92"/>
      <c r="B4477" s="111"/>
    </row>
    <row r="4478" spans="1:2" s="88" customFormat="1">
      <c r="A4478" s="92"/>
      <c r="B4478" s="111"/>
    </row>
    <row r="4479" spans="1:2" s="88" customFormat="1">
      <c r="A4479" s="92"/>
      <c r="B4479" s="111"/>
    </row>
    <row r="4480" spans="1:2" s="88" customFormat="1">
      <c r="A4480" s="92"/>
      <c r="B4480" s="111"/>
    </row>
    <row r="4481" spans="1:2" s="88" customFormat="1">
      <c r="A4481" s="92"/>
      <c r="B4481" s="111"/>
    </row>
    <row r="4482" spans="1:2" s="88" customFormat="1">
      <c r="A4482" s="92"/>
      <c r="B4482" s="111"/>
    </row>
    <row r="4483" spans="1:2" s="88" customFormat="1">
      <c r="A4483" s="92"/>
      <c r="B4483" s="111"/>
    </row>
    <row r="4484" spans="1:2" s="88" customFormat="1">
      <c r="A4484" s="92"/>
      <c r="B4484" s="111"/>
    </row>
    <row r="4485" spans="1:2" s="88" customFormat="1">
      <c r="A4485" s="92"/>
      <c r="B4485" s="111"/>
    </row>
    <row r="4486" spans="1:2" s="88" customFormat="1">
      <c r="A4486" s="92"/>
      <c r="B4486" s="111"/>
    </row>
    <row r="4487" spans="1:2" s="88" customFormat="1">
      <c r="A4487" s="92"/>
      <c r="B4487" s="111"/>
    </row>
    <row r="4488" spans="1:2" s="88" customFormat="1">
      <c r="A4488" s="92"/>
      <c r="B4488" s="111"/>
    </row>
    <row r="4489" spans="1:2" s="88" customFormat="1">
      <c r="A4489" s="92"/>
      <c r="B4489" s="111"/>
    </row>
    <row r="4490" spans="1:2" s="88" customFormat="1">
      <c r="A4490" s="92"/>
      <c r="B4490" s="111"/>
    </row>
    <row r="4491" spans="1:2" s="88" customFormat="1">
      <c r="A4491" s="92"/>
      <c r="B4491" s="111"/>
    </row>
    <row r="4492" spans="1:2" s="88" customFormat="1">
      <c r="A4492" s="92"/>
      <c r="B4492" s="111"/>
    </row>
    <row r="4493" spans="1:2" s="88" customFormat="1">
      <c r="A4493" s="92"/>
      <c r="B4493" s="111"/>
    </row>
    <row r="4494" spans="1:2" s="88" customFormat="1">
      <c r="A4494" s="92"/>
      <c r="B4494" s="111"/>
    </row>
    <row r="4495" spans="1:2" s="88" customFormat="1">
      <c r="A4495" s="92"/>
      <c r="B4495" s="111"/>
    </row>
    <row r="4496" spans="1:2" s="88" customFormat="1">
      <c r="A4496" s="92"/>
      <c r="B4496" s="111"/>
    </row>
    <row r="4497" spans="1:2" s="88" customFormat="1">
      <c r="A4497" s="92"/>
      <c r="B4497" s="111"/>
    </row>
    <row r="4498" spans="1:2" s="88" customFormat="1">
      <c r="A4498" s="92"/>
      <c r="B4498" s="111"/>
    </row>
    <row r="4499" spans="1:2" s="88" customFormat="1">
      <c r="A4499" s="92"/>
      <c r="B4499" s="111"/>
    </row>
    <row r="4500" spans="1:2" s="88" customFormat="1">
      <c r="A4500" s="92"/>
      <c r="B4500" s="111"/>
    </row>
    <row r="4501" spans="1:2" s="88" customFormat="1">
      <c r="A4501" s="92"/>
      <c r="B4501" s="111"/>
    </row>
    <row r="4502" spans="1:2" s="88" customFormat="1">
      <c r="A4502" s="92"/>
      <c r="B4502" s="111"/>
    </row>
    <row r="4503" spans="1:2" s="88" customFormat="1">
      <c r="A4503" s="92"/>
      <c r="B4503" s="111"/>
    </row>
    <row r="4504" spans="1:2" s="88" customFormat="1">
      <c r="A4504" s="92"/>
      <c r="B4504" s="111"/>
    </row>
    <row r="4505" spans="1:2" s="88" customFormat="1">
      <c r="A4505" s="92"/>
      <c r="B4505" s="111"/>
    </row>
    <row r="4506" spans="1:2" s="88" customFormat="1">
      <c r="A4506" s="92"/>
      <c r="B4506" s="111"/>
    </row>
    <row r="4507" spans="1:2" s="88" customFormat="1">
      <c r="A4507" s="92"/>
      <c r="B4507" s="111"/>
    </row>
    <row r="4508" spans="1:2" s="88" customFormat="1">
      <c r="A4508" s="92"/>
      <c r="B4508" s="111"/>
    </row>
    <row r="4509" spans="1:2" s="88" customFormat="1">
      <c r="A4509" s="92"/>
      <c r="B4509" s="111"/>
    </row>
    <row r="4510" spans="1:2" s="88" customFormat="1">
      <c r="A4510" s="92"/>
      <c r="B4510" s="111"/>
    </row>
    <row r="4511" spans="1:2" s="88" customFormat="1">
      <c r="A4511" s="92"/>
      <c r="B4511" s="111"/>
    </row>
    <row r="4512" spans="1:2" s="88" customFormat="1">
      <c r="A4512" s="92"/>
      <c r="B4512" s="111"/>
    </row>
    <row r="4513" spans="1:2" s="88" customFormat="1">
      <c r="A4513" s="92"/>
      <c r="B4513" s="111"/>
    </row>
    <row r="4514" spans="1:2" s="88" customFormat="1">
      <c r="A4514" s="92"/>
      <c r="B4514" s="111"/>
    </row>
    <row r="4515" spans="1:2" s="88" customFormat="1">
      <c r="A4515" s="92"/>
      <c r="B4515" s="111"/>
    </row>
    <row r="4516" spans="1:2" s="88" customFormat="1">
      <c r="A4516" s="92"/>
      <c r="B4516" s="111"/>
    </row>
    <row r="4517" spans="1:2" s="88" customFormat="1">
      <c r="A4517" s="92"/>
      <c r="B4517" s="111"/>
    </row>
    <row r="4518" spans="1:2" s="88" customFormat="1">
      <c r="A4518" s="92"/>
      <c r="B4518" s="111"/>
    </row>
    <row r="4519" spans="1:2" s="88" customFormat="1">
      <c r="A4519" s="92"/>
      <c r="B4519" s="111"/>
    </row>
    <row r="4520" spans="1:2" s="88" customFormat="1">
      <c r="A4520" s="92"/>
      <c r="B4520" s="111"/>
    </row>
    <row r="4521" spans="1:2" s="88" customFormat="1">
      <c r="A4521" s="92"/>
      <c r="B4521" s="111"/>
    </row>
    <row r="4522" spans="1:2" s="88" customFormat="1">
      <c r="A4522" s="92"/>
      <c r="B4522" s="111"/>
    </row>
    <row r="4523" spans="1:2" s="88" customFormat="1">
      <c r="A4523" s="92"/>
      <c r="B4523" s="111"/>
    </row>
    <row r="4524" spans="1:2" s="88" customFormat="1">
      <c r="A4524" s="92"/>
      <c r="B4524" s="111"/>
    </row>
    <row r="4525" spans="1:2" s="88" customFormat="1">
      <c r="A4525" s="92"/>
      <c r="B4525" s="111"/>
    </row>
    <row r="4526" spans="1:2" s="88" customFormat="1">
      <c r="A4526" s="92"/>
      <c r="B4526" s="111"/>
    </row>
    <row r="4527" spans="1:2" s="88" customFormat="1">
      <c r="A4527" s="92"/>
      <c r="B4527" s="111"/>
    </row>
    <row r="4528" spans="1:2" s="88" customFormat="1">
      <c r="A4528" s="92"/>
      <c r="B4528" s="111"/>
    </row>
    <row r="4529" spans="1:2" s="88" customFormat="1">
      <c r="A4529" s="92"/>
      <c r="B4529" s="111"/>
    </row>
    <row r="4530" spans="1:2" s="88" customFormat="1">
      <c r="A4530" s="92"/>
      <c r="B4530" s="111"/>
    </row>
    <row r="4531" spans="1:2" s="88" customFormat="1">
      <c r="A4531" s="92"/>
      <c r="B4531" s="111"/>
    </row>
    <row r="4532" spans="1:2" s="88" customFormat="1">
      <c r="A4532" s="92"/>
      <c r="B4532" s="111"/>
    </row>
    <row r="4533" spans="1:2" s="88" customFormat="1">
      <c r="A4533" s="92"/>
      <c r="B4533" s="111"/>
    </row>
    <row r="4534" spans="1:2" s="88" customFormat="1">
      <c r="A4534" s="92"/>
      <c r="B4534" s="111"/>
    </row>
    <row r="4535" spans="1:2" s="88" customFormat="1">
      <c r="A4535" s="92"/>
      <c r="B4535" s="111"/>
    </row>
    <row r="4536" spans="1:2" s="88" customFormat="1">
      <c r="A4536" s="92"/>
      <c r="B4536" s="111"/>
    </row>
    <row r="4537" spans="1:2" s="88" customFormat="1">
      <c r="A4537" s="92"/>
      <c r="B4537" s="111"/>
    </row>
    <row r="4538" spans="1:2" s="88" customFormat="1">
      <c r="A4538" s="92"/>
      <c r="B4538" s="111"/>
    </row>
    <row r="4539" spans="1:2" s="88" customFormat="1">
      <c r="A4539" s="92"/>
      <c r="B4539" s="111"/>
    </row>
    <row r="4540" spans="1:2" s="88" customFormat="1">
      <c r="A4540" s="92"/>
      <c r="B4540" s="111"/>
    </row>
    <row r="4541" spans="1:2" s="88" customFormat="1">
      <c r="A4541" s="92"/>
      <c r="B4541" s="111"/>
    </row>
    <row r="4542" spans="1:2" s="88" customFormat="1">
      <c r="A4542" s="92"/>
      <c r="B4542" s="111"/>
    </row>
    <row r="4543" spans="1:2" s="88" customFormat="1">
      <c r="A4543" s="92"/>
      <c r="B4543" s="111"/>
    </row>
    <row r="4544" spans="1:2" s="88" customFormat="1">
      <c r="A4544" s="92"/>
      <c r="B4544" s="111"/>
    </row>
    <row r="4545" spans="1:2" s="88" customFormat="1">
      <c r="A4545" s="92"/>
      <c r="B4545" s="111"/>
    </row>
    <row r="4546" spans="1:2" s="88" customFormat="1">
      <c r="A4546" s="92"/>
      <c r="B4546" s="111"/>
    </row>
    <row r="4547" spans="1:2" s="88" customFormat="1">
      <c r="A4547" s="92"/>
      <c r="B4547" s="111"/>
    </row>
    <row r="4548" spans="1:2" s="88" customFormat="1">
      <c r="A4548" s="92"/>
      <c r="B4548" s="111"/>
    </row>
    <row r="4549" spans="1:2" s="88" customFormat="1">
      <c r="A4549" s="92"/>
      <c r="B4549" s="111"/>
    </row>
    <row r="4550" spans="1:2" s="88" customFormat="1">
      <c r="A4550" s="92"/>
      <c r="B4550" s="111"/>
    </row>
    <row r="4551" spans="1:2" s="88" customFormat="1">
      <c r="A4551" s="92"/>
      <c r="B4551" s="111"/>
    </row>
    <row r="4552" spans="1:2" s="88" customFormat="1">
      <c r="A4552" s="92"/>
      <c r="B4552" s="111"/>
    </row>
    <row r="4553" spans="1:2" s="88" customFormat="1">
      <c r="A4553" s="92"/>
      <c r="B4553" s="111"/>
    </row>
    <row r="4554" spans="1:2" s="88" customFormat="1">
      <c r="A4554" s="92"/>
      <c r="B4554" s="111"/>
    </row>
    <row r="4555" spans="1:2" s="88" customFormat="1">
      <c r="A4555" s="92"/>
      <c r="B4555" s="111"/>
    </row>
    <row r="4556" spans="1:2" s="88" customFormat="1">
      <c r="A4556" s="92"/>
      <c r="B4556" s="111"/>
    </row>
    <row r="4557" spans="1:2" s="88" customFormat="1">
      <c r="A4557" s="92"/>
      <c r="B4557" s="111"/>
    </row>
    <row r="4558" spans="1:2" s="88" customFormat="1">
      <c r="A4558" s="92"/>
      <c r="B4558" s="111"/>
    </row>
    <row r="4559" spans="1:2" s="88" customFormat="1">
      <c r="A4559" s="92"/>
      <c r="B4559" s="111"/>
    </row>
    <row r="4560" spans="1:2" s="88" customFormat="1">
      <c r="A4560" s="92"/>
      <c r="B4560" s="111"/>
    </row>
    <row r="4561" spans="1:2" s="88" customFormat="1">
      <c r="A4561" s="92"/>
      <c r="B4561" s="111"/>
    </row>
    <row r="4562" spans="1:2" s="88" customFormat="1">
      <c r="A4562" s="92"/>
      <c r="B4562" s="111"/>
    </row>
    <row r="4563" spans="1:2" s="88" customFormat="1">
      <c r="A4563" s="92"/>
      <c r="B4563" s="111"/>
    </row>
    <row r="4564" spans="1:2" s="88" customFormat="1">
      <c r="A4564" s="92"/>
      <c r="B4564" s="111"/>
    </row>
    <row r="4565" spans="1:2" s="88" customFormat="1">
      <c r="A4565" s="92"/>
      <c r="B4565" s="111"/>
    </row>
    <row r="4566" spans="1:2" s="88" customFormat="1">
      <c r="A4566" s="92"/>
      <c r="B4566" s="111"/>
    </row>
    <row r="4567" spans="1:2" s="88" customFormat="1">
      <c r="A4567" s="92"/>
      <c r="B4567" s="111"/>
    </row>
    <row r="4568" spans="1:2" s="88" customFormat="1">
      <c r="A4568" s="92"/>
      <c r="B4568" s="111"/>
    </row>
    <row r="4569" spans="1:2" s="88" customFormat="1">
      <c r="A4569" s="92"/>
      <c r="B4569" s="111"/>
    </row>
    <row r="4570" spans="1:2" s="88" customFormat="1">
      <c r="A4570" s="92"/>
      <c r="B4570" s="111"/>
    </row>
    <row r="4571" spans="1:2" s="88" customFormat="1">
      <c r="A4571" s="92"/>
      <c r="B4571" s="111"/>
    </row>
    <row r="4572" spans="1:2" s="88" customFormat="1">
      <c r="A4572" s="92"/>
      <c r="B4572" s="111"/>
    </row>
    <row r="4573" spans="1:2" s="88" customFormat="1">
      <c r="A4573" s="92"/>
      <c r="B4573" s="111"/>
    </row>
    <row r="4574" spans="1:2" s="88" customFormat="1">
      <c r="A4574" s="92"/>
      <c r="B4574" s="111"/>
    </row>
    <row r="4575" spans="1:2" s="88" customFormat="1">
      <c r="A4575" s="92"/>
      <c r="B4575" s="111"/>
    </row>
    <row r="4576" spans="1:2" s="88" customFormat="1">
      <c r="A4576" s="92"/>
      <c r="B4576" s="111"/>
    </row>
    <row r="4577" spans="1:2" s="88" customFormat="1">
      <c r="A4577" s="92"/>
      <c r="B4577" s="111"/>
    </row>
    <row r="4578" spans="1:2" s="88" customFormat="1">
      <c r="A4578" s="92"/>
      <c r="B4578" s="111"/>
    </row>
    <row r="4579" spans="1:2" s="88" customFormat="1">
      <c r="A4579" s="92"/>
      <c r="B4579" s="111"/>
    </row>
    <row r="4580" spans="1:2" s="88" customFormat="1">
      <c r="A4580" s="92"/>
      <c r="B4580" s="111"/>
    </row>
    <row r="4581" spans="1:2" s="88" customFormat="1">
      <c r="A4581" s="92"/>
      <c r="B4581" s="111"/>
    </row>
    <row r="4582" spans="1:2" s="88" customFormat="1">
      <c r="A4582" s="92"/>
      <c r="B4582" s="111"/>
    </row>
    <row r="4583" spans="1:2" s="88" customFormat="1">
      <c r="A4583" s="92"/>
      <c r="B4583" s="111"/>
    </row>
    <row r="4584" spans="1:2" s="88" customFormat="1">
      <c r="A4584" s="92"/>
      <c r="B4584" s="111"/>
    </row>
    <row r="4585" spans="1:2" s="88" customFormat="1">
      <c r="A4585" s="92"/>
      <c r="B4585" s="111"/>
    </row>
    <row r="4586" spans="1:2" s="88" customFormat="1">
      <c r="A4586" s="92"/>
      <c r="B4586" s="111"/>
    </row>
    <row r="4587" spans="1:2" s="88" customFormat="1">
      <c r="A4587" s="92"/>
      <c r="B4587" s="111"/>
    </row>
    <row r="4588" spans="1:2" s="88" customFormat="1">
      <c r="A4588" s="92"/>
      <c r="B4588" s="111"/>
    </row>
    <row r="4589" spans="1:2" s="88" customFormat="1">
      <c r="A4589" s="92"/>
      <c r="B4589" s="111"/>
    </row>
    <row r="4590" spans="1:2" s="88" customFormat="1">
      <c r="A4590" s="92"/>
      <c r="B4590" s="111"/>
    </row>
    <row r="4591" spans="1:2" s="88" customFormat="1">
      <c r="A4591" s="92"/>
      <c r="B4591" s="111"/>
    </row>
    <row r="4592" spans="1:2" s="88" customFormat="1">
      <c r="A4592" s="92"/>
      <c r="B4592" s="111"/>
    </row>
    <row r="4593" spans="1:2" s="88" customFormat="1">
      <c r="A4593" s="92"/>
      <c r="B4593" s="111"/>
    </row>
    <row r="4594" spans="1:2" s="88" customFormat="1">
      <c r="A4594" s="92"/>
      <c r="B4594" s="111"/>
    </row>
    <row r="4595" spans="1:2" s="88" customFormat="1">
      <c r="A4595" s="92"/>
      <c r="B4595" s="111"/>
    </row>
    <row r="4596" spans="1:2" s="88" customFormat="1">
      <c r="A4596" s="92"/>
      <c r="B4596" s="111"/>
    </row>
    <row r="4597" spans="1:2" s="88" customFormat="1">
      <c r="A4597" s="92"/>
      <c r="B4597" s="111"/>
    </row>
    <row r="4598" spans="1:2" s="88" customFormat="1">
      <c r="A4598" s="92"/>
      <c r="B4598" s="111"/>
    </row>
    <row r="4599" spans="1:2" s="88" customFormat="1">
      <c r="A4599" s="92"/>
      <c r="B4599" s="111"/>
    </row>
    <row r="4600" spans="1:2" s="88" customFormat="1">
      <c r="A4600" s="92"/>
      <c r="B4600" s="111"/>
    </row>
    <row r="4601" spans="1:2" s="88" customFormat="1">
      <c r="A4601" s="92"/>
      <c r="B4601" s="111"/>
    </row>
    <row r="4602" spans="1:2" s="88" customFormat="1">
      <c r="A4602" s="92"/>
      <c r="B4602" s="111"/>
    </row>
    <row r="4603" spans="1:2" s="88" customFormat="1">
      <c r="A4603" s="92"/>
      <c r="B4603" s="111"/>
    </row>
    <row r="4604" spans="1:2" s="88" customFormat="1">
      <c r="A4604" s="92"/>
      <c r="B4604" s="111"/>
    </row>
    <row r="4605" spans="1:2" s="88" customFormat="1">
      <c r="A4605" s="92"/>
      <c r="B4605" s="111"/>
    </row>
    <row r="4606" spans="1:2" s="88" customFormat="1">
      <c r="A4606" s="92"/>
      <c r="B4606" s="111"/>
    </row>
    <row r="4607" spans="1:2" s="88" customFormat="1">
      <c r="A4607" s="92"/>
      <c r="B4607" s="111"/>
    </row>
    <row r="4608" spans="1:2" s="88" customFormat="1">
      <c r="A4608" s="92"/>
      <c r="B4608" s="111"/>
    </row>
    <row r="4609" spans="1:2" s="88" customFormat="1">
      <c r="A4609" s="92"/>
      <c r="B4609" s="111"/>
    </row>
    <row r="4610" spans="1:2" s="88" customFormat="1">
      <c r="A4610" s="92"/>
      <c r="B4610" s="111"/>
    </row>
    <row r="4611" spans="1:2" s="88" customFormat="1">
      <c r="A4611" s="92"/>
      <c r="B4611" s="111"/>
    </row>
    <row r="4612" spans="1:2" s="88" customFormat="1">
      <c r="A4612" s="92"/>
      <c r="B4612" s="111"/>
    </row>
    <row r="4613" spans="1:2" s="88" customFormat="1">
      <c r="A4613" s="92"/>
      <c r="B4613" s="111"/>
    </row>
    <row r="4614" spans="1:2" s="88" customFormat="1">
      <c r="A4614" s="92"/>
      <c r="B4614" s="111"/>
    </row>
    <row r="4615" spans="1:2" s="88" customFormat="1">
      <c r="A4615" s="92"/>
      <c r="B4615" s="111"/>
    </row>
    <row r="4616" spans="1:2" s="88" customFormat="1">
      <c r="A4616" s="92"/>
      <c r="B4616" s="111"/>
    </row>
    <row r="4617" spans="1:2" s="88" customFormat="1">
      <c r="A4617" s="92"/>
      <c r="B4617" s="111"/>
    </row>
    <row r="4618" spans="1:2" s="88" customFormat="1">
      <c r="A4618" s="92"/>
      <c r="B4618" s="111"/>
    </row>
    <row r="4619" spans="1:2" s="88" customFormat="1">
      <c r="A4619" s="92"/>
      <c r="B4619" s="111"/>
    </row>
    <row r="4620" spans="1:2" s="88" customFormat="1">
      <c r="A4620" s="92"/>
      <c r="B4620" s="111"/>
    </row>
    <row r="4621" spans="1:2" s="88" customFormat="1">
      <c r="A4621" s="92"/>
      <c r="B4621" s="111"/>
    </row>
    <row r="4622" spans="1:2" s="88" customFormat="1">
      <c r="A4622" s="92"/>
      <c r="B4622" s="111"/>
    </row>
    <row r="4623" spans="1:2" s="88" customFormat="1">
      <c r="A4623" s="92"/>
      <c r="B4623" s="111"/>
    </row>
    <row r="4624" spans="1:2" s="88" customFormat="1">
      <c r="A4624" s="92"/>
      <c r="B4624" s="111"/>
    </row>
    <row r="4625" spans="1:2" s="88" customFormat="1">
      <c r="A4625" s="92"/>
      <c r="B4625" s="111"/>
    </row>
    <row r="4626" spans="1:2" s="88" customFormat="1">
      <c r="A4626" s="92"/>
      <c r="B4626" s="111"/>
    </row>
    <row r="4627" spans="1:2" s="88" customFormat="1">
      <c r="A4627" s="92"/>
      <c r="B4627" s="111"/>
    </row>
    <row r="4628" spans="1:2" s="88" customFormat="1">
      <c r="A4628" s="92"/>
      <c r="B4628" s="111"/>
    </row>
    <row r="4629" spans="1:2" s="88" customFormat="1">
      <c r="A4629" s="92"/>
      <c r="B4629" s="111"/>
    </row>
    <row r="4630" spans="1:2" s="88" customFormat="1">
      <c r="A4630" s="92"/>
      <c r="B4630" s="111"/>
    </row>
    <row r="4631" spans="1:2" s="88" customFormat="1">
      <c r="A4631" s="92"/>
      <c r="B4631" s="111"/>
    </row>
    <row r="4632" spans="1:2" s="88" customFormat="1">
      <c r="A4632" s="92"/>
      <c r="B4632" s="111"/>
    </row>
    <row r="4633" spans="1:2" s="88" customFormat="1">
      <c r="A4633" s="92"/>
      <c r="B4633" s="111"/>
    </row>
    <row r="4634" spans="1:2" s="88" customFormat="1">
      <c r="A4634" s="92"/>
      <c r="B4634" s="111"/>
    </row>
    <row r="4635" spans="1:2" s="88" customFormat="1">
      <c r="A4635" s="92"/>
      <c r="B4635" s="111"/>
    </row>
    <row r="4636" spans="1:2" s="88" customFormat="1">
      <c r="A4636" s="92"/>
      <c r="B4636" s="111"/>
    </row>
    <row r="4637" spans="1:2" s="88" customFormat="1">
      <c r="A4637" s="92"/>
      <c r="B4637" s="111"/>
    </row>
    <row r="4638" spans="1:2" s="88" customFormat="1">
      <c r="A4638" s="92"/>
      <c r="B4638" s="111"/>
    </row>
    <row r="4639" spans="1:2" s="88" customFormat="1">
      <c r="A4639" s="92"/>
      <c r="B4639" s="111"/>
    </row>
    <row r="4640" spans="1:2" s="88" customFormat="1">
      <c r="A4640" s="92"/>
      <c r="B4640" s="111"/>
    </row>
    <row r="4641" spans="1:3" s="88" customFormat="1">
      <c r="A4641" s="92"/>
      <c r="B4641" s="111"/>
    </row>
    <row r="4642" spans="1:3" s="88" customFormat="1">
      <c r="A4642" s="92"/>
      <c r="B4642" s="111"/>
    </row>
    <row r="4643" spans="1:3" s="88" customFormat="1">
      <c r="A4643" s="92"/>
      <c r="B4643" s="111"/>
    </row>
    <row r="4644" spans="1:3" s="88" customFormat="1">
      <c r="A4644" s="92"/>
      <c r="B4644" s="111"/>
    </row>
    <row r="4645" spans="1:3" s="88" customFormat="1">
      <c r="A4645" s="92"/>
      <c r="B4645" s="111"/>
    </row>
    <row r="4646" spans="1:3" s="88" customFormat="1">
      <c r="A4646" s="92"/>
      <c r="B4646" s="111"/>
    </row>
    <row r="4647" spans="1:3" s="88" customFormat="1">
      <c r="A4647" s="92"/>
      <c r="B4647" s="111"/>
    </row>
    <row r="4648" spans="1:3" s="88" customFormat="1">
      <c r="A4648" s="92"/>
      <c r="B4648" s="111"/>
    </row>
    <row r="4649" spans="1:3" s="88" customFormat="1">
      <c r="A4649" s="92"/>
      <c r="B4649" s="111"/>
    </row>
    <row r="4650" spans="1:3" s="88" customFormat="1">
      <c r="A4650" s="92"/>
      <c r="B4650" s="111"/>
    </row>
    <row r="4651" spans="1:3" s="88" customFormat="1">
      <c r="A4651" s="92"/>
      <c r="B4651" s="111"/>
    </row>
    <row r="4652" spans="1:3" s="88" customFormat="1">
      <c r="A4652" s="92"/>
      <c r="B4652" s="111"/>
    </row>
    <row r="4653" spans="1:3" s="88" customFormat="1">
      <c r="A4653" s="92"/>
      <c r="B4653" s="111"/>
    </row>
    <row r="4654" spans="1:3" s="88" customFormat="1">
      <c r="A4654" s="92"/>
      <c r="B4654" s="111"/>
    </row>
    <row r="4655" spans="1:3" s="88" customFormat="1">
      <c r="A4655" s="92"/>
      <c r="B4655" s="111"/>
    </row>
    <row r="4656" spans="1:3">
      <c r="A4656" s="92"/>
      <c r="B4656" s="111"/>
      <c r="C4656" s="88"/>
    </row>
    <row r="4657" spans="1:3">
      <c r="A4657" s="92"/>
      <c r="B4657" s="111"/>
      <c r="C4657" s="88"/>
    </row>
    <row r="4658" spans="1:3">
      <c r="A4658" s="92"/>
      <c r="B4658" s="111"/>
      <c r="C4658" s="88"/>
    </row>
    <row r="4659" spans="1:3">
      <c r="A4659" s="92"/>
      <c r="B4659" s="111"/>
      <c r="C4659" s="88"/>
    </row>
    <row r="4660" spans="1:3">
      <c r="A4660" s="92"/>
      <c r="B4660" s="111"/>
      <c r="C4660" s="88"/>
    </row>
    <row r="4661" spans="1:3">
      <c r="A4661" s="92"/>
      <c r="B4661" s="111"/>
      <c r="C4661" s="88"/>
    </row>
  </sheetData>
  <mergeCells count="1">
    <mergeCell ref="A7:C7"/>
  </mergeCells>
  <pageMargins left="0.74803149606299213" right="0.19685039370078741" top="0.51181102362204722" bottom="0.31496062992125984" header="0" footer="0"/>
  <pageSetup paperSize="9" scale="97" fitToHeight="2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1"/>
  <sheetViews>
    <sheetView showGridLines="0" view="pageBreakPreview" topLeftCell="A88" zoomScale="60" zoomScaleNormal="100" workbookViewId="0">
      <selection activeCell="AE17" sqref="AE17"/>
    </sheetView>
  </sheetViews>
  <sheetFormatPr defaultColWidth="9.140625" defaultRowHeight="12.75"/>
  <cols>
    <col min="1" max="1" width="1.7109375" style="543" customWidth="1"/>
    <col min="2" max="11" width="0" style="543" hidden="1" customWidth="1"/>
    <col min="12" max="12" width="44" style="543" customWidth="1"/>
    <col min="13" max="14" width="5.7109375" style="543" customWidth="1"/>
    <col min="15" max="15" width="9.5703125" style="543" customWidth="1"/>
    <col min="16" max="16" width="5.7109375" style="543" customWidth="1"/>
    <col min="17" max="18" width="0" style="543" hidden="1" customWidth="1"/>
    <col min="19" max="19" width="12.140625" style="543" customWidth="1"/>
    <col min="20" max="27" width="0" style="543" hidden="1" customWidth="1"/>
    <col min="28" max="254" width="9.140625" style="543" customWidth="1"/>
    <col min="255" max="16384" width="9.140625" style="543"/>
  </cols>
  <sheetData>
    <row r="1" spans="1:27" s="395" customFormat="1" ht="12.75" customHeight="1">
      <c r="A1" s="392"/>
      <c r="B1" s="392"/>
      <c r="C1" s="392"/>
      <c r="D1" s="392"/>
      <c r="E1" s="392"/>
      <c r="F1" s="393"/>
      <c r="G1" s="394"/>
      <c r="H1" s="394"/>
      <c r="I1" s="394"/>
      <c r="J1" s="394"/>
      <c r="K1" s="394"/>
      <c r="L1" s="411"/>
      <c r="M1" s="411"/>
      <c r="N1" s="523"/>
      <c r="O1" s="523"/>
      <c r="P1" s="411"/>
      <c r="Q1" s="411"/>
      <c r="R1" s="523" t="s">
        <v>482</v>
      </c>
      <c r="S1" s="523" t="s">
        <v>482</v>
      </c>
      <c r="T1" s="394"/>
      <c r="U1" s="394"/>
      <c r="V1" s="394"/>
      <c r="W1" s="394"/>
      <c r="X1" s="394"/>
      <c r="Y1" s="394"/>
      <c r="Z1" s="394"/>
    </row>
    <row r="2" spans="1:27" s="395" customFormat="1" ht="9" customHeight="1">
      <c r="A2" s="396"/>
      <c r="B2" s="397"/>
      <c r="C2" s="397"/>
      <c r="D2" s="397"/>
      <c r="E2" s="397"/>
      <c r="F2" s="393"/>
      <c r="G2" s="394"/>
      <c r="H2" s="394"/>
      <c r="I2" s="394"/>
      <c r="J2" s="394"/>
      <c r="K2" s="394"/>
      <c r="L2" s="411"/>
      <c r="M2" s="411"/>
      <c r="N2" s="707" t="s">
        <v>145</v>
      </c>
      <c r="O2" s="707"/>
      <c r="P2" s="707"/>
      <c r="Q2" s="707"/>
      <c r="R2" s="707"/>
      <c r="S2" s="707"/>
      <c r="T2" s="394"/>
      <c r="U2" s="394"/>
      <c r="V2" s="394"/>
      <c r="W2" s="394"/>
      <c r="X2" s="394"/>
      <c r="Y2" s="394"/>
      <c r="Z2" s="394"/>
    </row>
    <row r="3" spans="1:27" s="395" customFormat="1" ht="1.5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522"/>
      <c r="M3" s="522"/>
      <c r="N3" s="707"/>
      <c r="O3" s="707"/>
      <c r="P3" s="707"/>
      <c r="Q3" s="707"/>
      <c r="R3" s="707"/>
      <c r="S3" s="707"/>
      <c r="T3" s="394"/>
      <c r="U3" s="394"/>
      <c r="V3" s="394"/>
      <c r="W3" s="394"/>
      <c r="X3" s="394"/>
      <c r="Y3" s="394"/>
      <c r="Z3" s="394"/>
    </row>
    <row r="4" spans="1:27" s="395" customFormat="1" ht="13.5" customHeight="1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707" t="s">
        <v>189</v>
      </c>
      <c r="M4" s="707"/>
      <c r="N4" s="707"/>
      <c r="O4" s="707"/>
      <c r="P4" s="707"/>
      <c r="Q4" s="707"/>
      <c r="R4" s="707"/>
      <c r="S4" s="707"/>
      <c r="T4" s="394"/>
      <c r="U4" s="394"/>
      <c r="V4" s="394"/>
      <c r="W4" s="394"/>
      <c r="X4" s="394"/>
      <c r="Y4" s="394"/>
      <c r="Z4" s="394"/>
    </row>
    <row r="5" spans="1:27" s="395" customFormat="1" ht="12.7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707" t="s">
        <v>302</v>
      </c>
      <c r="M5" s="707"/>
      <c r="N5" s="707"/>
      <c r="O5" s="707"/>
      <c r="P5" s="707"/>
      <c r="Q5" s="707"/>
      <c r="R5" s="707"/>
      <c r="S5" s="707"/>
      <c r="T5" s="394"/>
      <c r="U5" s="394"/>
      <c r="V5" s="394"/>
      <c r="W5" s="394"/>
      <c r="X5" s="394"/>
      <c r="Y5" s="394"/>
      <c r="Z5" s="394"/>
    </row>
    <row r="6" spans="1:27" s="395" customFormat="1" ht="12.75" customHeight="1">
      <c r="A6" s="394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724" t="s">
        <v>830</v>
      </c>
      <c r="M6" s="724"/>
      <c r="N6" s="724"/>
      <c r="O6" s="724"/>
      <c r="P6" s="724"/>
      <c r="Q6" s="724"/>
      <c r="R6" s="724"/>
      <c r="S6" s="724"/>
      <c r="T6" s="394"/>
      <c r="U6" s="394"/>
      <c r="V6" s="394"/>
      <c r="W6" s="394"/>
      <c r="X6" s="394"/>
      <c r="Y6" s="394"/>
      <c r="Z6" s="394"/>
    </row>
    <row r="7" spans="1:27" s="395" customFormat="1" ht="12.75" customHeight="1">
      <c r="A7" s="394"/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</row>
    <row r="8" spans="1:27" s="395" customFormat="1" ht="12.75" customHeight="1">
      <c r="A8" s="708" t="s">
        <v>910</v>
      </c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394"/>
      <c r="U8" s="394"/>
      <c r="V8" s="394"/>
      <c r="W8" s="394"/>
      <c r="X8" s="394"/>
      <c r="Y8" s="394"/>
      <c r="Z8" s="394"/>
    </row>
    <row r="9" spans="1:27" s="395" customFormat="1" ht="62.25" customHeight="1">
      <c r="A9" s="725" t="s">
        <v>911</v>
      </c>
      <c r="B9" s="725"/>
      <c r="C9" s="725"/>
      <c r="D9" s="725"/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394"/>
      <c r="U9" s="394"/>
      <c r="V9" s="394"/>
      <c r="W9" s="394"/>
      <c r="X9" s="394"/>
      <c r="Y9" s="394"/>
      <c r="Z9" s="394"/>
    </row>
    <row r="10" spans="1:27" s="395" customFormat="1" ht="12.75" customHeight="1">
      <c r="A10" s="399"/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4"/>
      <c r="T10" s="394"/>
      <c r="U10" s="394"/>
      <c r="V10" s="394"/>
      <c r="W10" s="394"/>
      <c r="X10" s="394"/>
      <c r="Y10" s="394"/>
      <c r="Z10" s="394"/>
    </row>
    <row r="11" spans="1:27" s="395" customFormat="1" ht="12.75" customHeight="1">
      <c r="A11" s="400" t="s">
        <v>601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4"/>
      <c r="T11" s="394"/>
      <c r="U11" s="394"/>
      <c r="V11" s="394"/>
      <c r="W11" s="394"/>
      <c r="X11" s="394"/>
      <c r="Y11" s="394"/>
      <c r="Z11" s="394"/>
    </row>
    <row r="12" spans="1:27" s="395" customFormat="1" ht="12.75" customHeight="1">
      <c r="A12" s="400" t="s">
        <v>602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400"/>
      <c r="M12" s="399"/>
      <c r="N12" s="399"/>
      <c r="O12" s="399"/>
      <c r="P12" s="399"/>
      <c r="Q12" s="399"/>
      <c r="R12" s="399"/>
      <c r="S12" s="394"/>
      <c r="T12" s="394"/>
      <c r="U12" s="394"/>
      <c r="V12" s="394"/>
      <c r="W12" s="394"/>
      <c r="X12" s="394"/>
      <c r="Y12" s="394"/>
      <c r="Z12" s="394"/>
    </row>
    <row r="13" spans="1:27" ht="8.25" customHeight="1">
      <c r="A13" s="551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2"/>
      <c r="M13" s="551"/>
      <c r="N13" s="551"/>
      <c r="O13" s="551"/>
      <c r="P13" s="551"/>
      <c r="Q13" s="551"/>
      <c r="R13" s="551"/>
      <c r="S13" s="551"/>
      <c r="T13" s="499"/>
      <c r="U13" s="499"/>
      <c r="V13" s="499"/>
      <c r="W13" s="499"/>
      <c r="X13" s="499"/>
      <c r="Y13" s="499"/>
      <c r="Z13" s="499"/>
      <c r="AA13" s="499"/>
    </row>
    <row r="14" spans="1:27" ht="6.75" customHeight="1" thickBot="1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499"/>
      <c r="U14" s="499"/>
      <c r="V14" s="499"/>
      <c r="W14" s="499"/>
      <c r="X14" s="499"/>
      <c r="Y14" s="499"/>
      <c r="Z14" s="499"/>
      <c r="AA14" s="499"/>
    </row>
    <row r="15" spans="1:27" ht="12.75" customHeight="1" thickBot="1">
      <c r="A15" s="551"/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3"/>
      <c r="M15" s="554"/>
      <c r="N15" s="554"/>
      <c r="O15" s="554"/>
      <c r="P15" s="555"/>
      <c r="Q15" s="556"/>
      <c r="R15" s="557"/>
      <c r="S15" s="558"/>
      <c r="T15" s="557"/>
      <c r="U15" s="558"/>
      <c r="V15" s="544"/>
      <c r="W15" s="545" t="s">
        <v>546</v>
      </c>
      <c r="X15" s="546"/>
      <c r="Y15" s="547"/>
      <c r="Z15" s="548"/>
      <c r="AA15" s="499"/>
    </row>
    <row r="16" spans="1:27" ht="66" customHeight="1" thickBot="1">
      <c r="A16" s="559"/>
      <c r="B16" s="560" t="s">
        <v>603</v>
      </c>
      <c r="C16" s="561" t="s">
        <v>604</v>
      </c>
      <c r="D16" s="561"/>
      <c r="E16" s="561"/>
      <c r="F16" s="561"/>
      <c r="G16" s="561" t="s">
        <v>605</v>
      </c>
      <c r="H16" s="561"/>
      <c r="I16" s="561"/>
      <c r="J16" s="561" t="s">
        <v>606</v>
      </c>
      <c r="K16" s="561" t="s">
        <v>607</v>
      </c>
      <c r="L16" s="562" t="s">
        <v>0</v>
      </c>
      <c r="M16" s="563" t="s">
        <v>1</v>
      </c>
      <c r="N16" s="563" t="s">
        <v>2</v>
      </c>
      <c r="O16" s="563" t="s">
        <v>3</v>
      </c>
      <c r="P16" s="564" t="s">
        <v>4</v>
      </c>
      <c r="Q16" s="565" t="s">
        <v>608</v>
      </c>
      <c r="R16" s="563"/>
      <c r="S16" s="564" t="s">
        <v>869</v>
      </c>
      <c r="T16" s="565" t="s">
        <v>609</v>
      </c>
      <c r="U16" s="564" t="s">
        <v>610</v>
      </c>
      <c r="V16" s="566"/>
      <c r="W16" s="564" t="s">
        <v>611</v>
      </c>
      <c r="X16" s="567" t="s">
        <v>612</v>
      </c>
      <c r="Y16" s="568" t="s">
        <v>613</v>
      </c>
      <c r="Z16" s="569" t="s">
        <v>614</v>
      </c>
      <c r="AA16" s="570"/>
    </row>
    <row r="17" spans="1:27" ht="12.75" customHeight="1">
      <c r="A17" s="559"/>
      <c r="B17" s="571"/>
      <c r="C17" s="571"/>
      <c r="D17" s="571"/>
      <c r="E17" s="571"/>
      <c r="F17" s="571"/>
      <c r="G17" s="571"/>
      <c r="H17" s="571"/>
      <c r="I17" s="571"/>
      <c r="J17" s="571"/>
      <c r="K17" s="572"/>
      <c r="L17" s="573">
        <v>1</v>
      </c>
      <c r="M17" s="574">
        <v>2</v>
      </c>
      <c r="N17" s="574">
        <v>3</v>
      </c>
      <c r="O17" s="574">
        <v>4</v>
      </c>
      <c r="P17" s="574">
        <v>5</v>
      </c>
      <c r="Q17" s="575">
        <v>7</v>
      </c>
      <c r="R17" s="575"/>
      <c r="S17" s="574">
        <v>6</v>
      </c>
      <c r="T17" s="576">
        <v>9</v>
      </c>
      <c r="U17" s="576">
        <v>10</v>
      </c>
      <c r="V17" s="576"/>
      <c r="W17" s="577">
        <v>9</v>
      </c>
      <c r="X17" s="577">
        <v>10</v>
      </c>
      <c r="Y17" s="575">
        <v>11</v>
      </c>
      <c r="Z17" s="578">
        <v>12</v>
      </c>
      <c r="AA17" s="570"/>
    </row>
    <row r="18" spans="1:27" ht="12" customHeight="1" thickBot="1">
      <c r="A18" s="500"/>
      <c r="B18" s="579"/>
      <c r="C18" s="579"/>
      <c r="D18" s="580"/>
      <c r="E18" s="581"/>
      <c r="F18" s="581"/>
      <c r="G18" s="582"/>
      <c r="H18" s="583"/>
      <c r="I18" s="583"/>
      <c r="J18" s="582"/>
      <c r="K18" s="583"/>
      <c r="L18" s="549" t="s">
        <v>144</v>
      </c>
      <c r="M18" s="584"/>
      <c r="N18" s="585"/>
      <c r="O18" s="586"/>
      <c r="P18" s="506"/>
      <c r="Q18" s="587"/>
      <c r="R18" s="550"/>
      <c r="S18" s="608">
        <f>+S19+S187+S197+S216+S272+S280+S362+S434+S441+S565+S579+S586</f>
        <v>524470.81599999999</v>
      </c>
      <c r="T18" s="588"/>
      <c r="U18" s="589"/>
      <c r="V18" s="590"/>
      <c r="W18" s="589"/>
      <c r="X18" s="591"/>
      <c r="Y18" s="589"/>
      <c r="Z18" s="592"/>
      <c r="AA18" s="507"/>
    </row>
    <row r="19" spans="1:27" ht="12.75" customHeight="1">
      <c r="A19" s="500"/>
      <c r="B19" s="719" t="s">
        <v>616</v>
      </c>
      <c r="C19" s="719"/>
      <c r="D19" s="719"/>
      <c r="E19" s="719"/>
      <c r="F19" s="719"/>
      <c r="G19" s="719"/>
      <c r="H19" s="719"/>
      <c r="I19" s="719"/>
      <c r="J19" s="719"/>
      <c r="K19" s="719"/>
      <c r="L19" s="720"/>
      <c r="M19" s="593">
        <v>1</v>
      </c>
      <c r="N19" s="593">
        <v>0</v>
      </c>
      <c r="O19" s="594">
        <v>0</v>
      </c>
      <c r="P19" s="595">
        <v>0</v>
      </c>
      <c r="Q19" s="721"/>
      <c r="R19" s="722"/>
      <c r="S19" s="609">
        <v>34380.161999999997</v>
      </c>
      <c r="T19" s="723"/>
      <c r="U19" s="723"/>
      <c r="V19" s="723"/>
      <c r="W19" s="723"/>
      <c r="X19" s="723"/>
      <c r="Y19" s="723"/>
      <c r="Z19" s="723"/>
      <c r="AA19" s="503"/>
    </row>
    <row r="20" spans="1:27" ht="30" customHeight="1">
      <c r="A20" s="500"/>
      <c r="B20" s="714" t="s">
        <v>86</v>
      </c>
      <c r="C20" s="714"/>
      <c r="D20" s="714"/>
      <c r="E20" s="714"/>
      <c r="F20" s="714"/>
      <c r="G20" s="714"/>
      <c r="H20" s="714"/>
      <c r="I20" s="714"/>
      <c r="J20" s="714"/>
      <c r="K20" s="714"/>
      <c r="L20" s="715"/>
      <c r="M20" s="596">
        <v>1</v>
      </c>
      <c r="N20" s="596">
        <v>2</v>
      </c>
      <c r="O20" s="597">
        <v>0</v>
      </c>
      <c r="P20" s="598">
        <v>0</v>
      </c>
      <c r="Q20" s="716"/>
      <c r="R20" s="717"/>
      <c r="S20" s="610">
        <v>1058.002</v>
      </c>
      <c r="T20" s="718"/>
      <c r="U20" s="718"/>
      <c r="V20" s="718"/>
      <c r="W20" s="718"/>
      <c r="X20" s="718"/>
      <c r="Y20" s="718"/>
      <c r="Z20" s="718"/>
      <c r="AA20" s="503"/>
    </row>
    <row r="21" spans="1:27" ht="32.25" customHeight="1">
      <c r="A21" s="500"/>
      <c r="B21" s="709" t="s">
        <v>617</v>
      </c>
      <c r="C21" s="709"/>
      <c r="D21" s="709"/>
      <c r="E21" s="709"/>
      <c r="F21" s="709"/>
      <c r="G21" s="709"/>
      <c r="H21" s="709"/>
      <c r="I21" s="709"/>
      <c r="J21" s="709"/>
      <c r="K21" s="709"/>
      <c r="L21" s="710"/>
      <c r="M21" s="501">
        <v>1</v>
      </c>
      <c r="N21" s="501">
        <v>2</v>
      </c>
      <c r="O21" s="502" t="s">
        <v>618</v>
      </c>
      <c r="P21" s="599">
        <v>0</v>
      </c>
      <c r="Q21" s="711"/>
      <c r="R21" s="712"/>
      <c r="S21" s="611">
        <v>1058.002</v>
      </c>
      <c r="T21" s="713"/>
      <c r="U21" s="713"/>
      <c r="V21" s="713"/>
      <c r="W21" s="713"/>
      <c r="X21" s="713"/>
      <c r="Y21" s="713"/>
      <c r="Z21" s="713"/>
      <c r="AA21" s="503"/>
    </row>
    <row r="22" spans="1:27" ht="21.75" customHeight="1">
      <c r="A22" s="500"/>
      <c r="B22" s="709" t="s">
        <v>619</v>
      </c>
      <c r="C22" s="709"/>
      <c r="D22" s="709"/>
      <c r="E22" s="709"/>
      <c r="F22" s="709"/>
      <c r="G22" s="709"/>
      <c r="H22" s="709"/>
      <c r="I22" s="709"/>
      <c r="J22" s="709"/>
      <c r="K22" s="709"/>
      <c r="L22" s="710"/>
      <c r="M22" s="501">
        <v>1</v>
      </c>
      <c r="N22" s="501">
        <v>2</v>
      </c>
      <c r="O22" s="502" t="s">
        <v>620</v>
      </c>
      <c r="P22" s="599">
        <v>0</v>
      </c>
      <c r="Q22" s="711"/>
      <c r="R22" s="712"/>
      <c r="S22" s="611">
        <v>1058.002</v>
      </c>
      <c r="T22" s="713"/>
      <c r="U22" s="713"/>
      <c r="V22" s="713"/>
      <c r="W22" s="713"/>
      <c r="X22" s="713"/>
      <c r="Y22" s="713"/>
      <c r="Z22" s="713"/>
      <c r="AA22" s="503"/>
    </row>
    <row r="23" spans="1:27" ht="53.25" customHeight="1">
      <c r="A23" s="500"/>
      <c r="B23" s="709" t="s">
        <v>18</v>
      </c>
      <c r="C23" s="709"/>
      <c r="D23" s="709"/>
      <c r="E23" s="709"/>
      <c r="F23" s="709"/>
      <c r="G23" s="709"/>
      <c r="H23" s="709"/>
      <c r="I23" s="709"/>
      <c r="J23" s="709"/>
      <c r="K23" s="709"/>
      <c r="L23" s="710"/>
      <c r="M23" s="501">
        <v>1</v>
      </c>
      <c r="N23" s="501">
        <v>2</v>
      </c>
      <c r="O23" s="502" t="s">
        <v>620</v>
      </c>
      <c r="P23" s="599" t="s">
        <v>19</v>
      </c>
      <c r="Q23" s="711"/>
      <c r="R23" s="712"/>
      <c r="S23" s="611">
        <v>1058.002</v>
      </c>
      <c r="T23" s="713"/>
      <c r="U23" s="713"/>
      <c r="V23" s="713"/>
      <c r="W23" s="713"/>
      <c r="X23" s="713"/>
      <c r="Y23" s="713"/>
      <c r="Z23" s="713"/>
      <c r="AA23" s="503"/>
    </row>
    <row r="24" spans="1:27" ht="21.75" customHeight="1">
      <c r="A24" s="500"/>
      <c r="B24" s="709" t="s">
        <v>38</v>
      </c>
      <c r="C24" s="709"/>
      <c r="D24" s="709"/>
      <c r="E24" s="709"/>
      <c r="F24" s="709"/>
      <c r="G24" s="709"/>
      <c r="H24" s="709"/>
      <c r="I24" s="709"/>
      <c r="J24" s="709"/>
      <c r="K24" s="709"/>
      <c r="L24" s="710"/>
      <c r="M24" s="501">
        <v>1</v>
      </c>
      <c r="N24" s="501">
        <v>2</v>
      </c>
      <c r="O24" s="502" t="s">
        <v>620</v>
      </c>
      <c r="P24" s="599" t="s">
        <v>39</v>
      </c>
      <c r="Q24" s="711"/>
      <c r="R24" s="712"/>
      <c r="S24" s="611">
        <v>1058.002</v>
      </c>
      <c r="T24" s="713"/>
      <c r="U24" s="713"/>
      <c r="V24" s="713"/>
      <c r="W24" s="713"/>
      <c r="X24" s="713"/>
      <c r="Y24" s="713"/>
      <c r="Z24" s="713"/>
      <c r="AA24" s="503"/>
    </row>
    <row r="25" spans="1:27" ht="21.75" customHeight="1">
      <c r="A25" s="500"/>
      <c r="B25" s="709" t="s">
        <v>621</v>
      </c>
      <c r="C25" s="709"/>
      <c r="D25" s="709"/>
      <c r="E25" s="709"/>
      <c r="F25" s="709"/>
      <c r="G25" s="709"/>
      <c r="H25" s="709"/>
      <c r="I25" s="709"/>
      <c r="J25" s="709"/>
      <c r="K25" s="709"/>
      <c r="L25" s="710"/>
      <c r="M25" s="501">
        <v>1</v>
      </c>
      <c r="N25" s="501">
        <v>2</v>
      </c>
      <c r="O25" s="502" t="s">
        <v>620</v>
      </c>
      <c r="P25" s="599" t="s">
        <v>40</v>
      </c>
      <c r="Q25" s="711"/>
      <c r="R25" s="712"/>
      <c r="S25" s="611">
        <v>812.59799999999996</v>
      </c>
      <c r="T25" s="713"/>
      <c r="U25" s="713"/>
      <c r="V25" s="713"/>
      <c r="W25" s="713"/>
      <c r="X25" s="713"/>
      <c r="Y25" s="713"/>
      <c r="Z25" s="713"/>
      <c r="AA25" s="503"/>
    </row>
    <row r="26" spans="1:27" ht="32.25" customHeight="1">
      <c r="A26" s="500"/>
      <c r="B26" s="709" t="s">
        <v>622</v>
      </c>
      <c r="C26" s="709"/>
      <c r="D26" s="709"/>
      <c r="E26" s="709"/>
      <c r="F26" s="709"/>
      <c r="G26" s="709"/>
      <c r="H26" s="709"/>
      <c r="I26" s="709"/>
      <c r="J26" s="709"/>
      <c r="K26" s="709"/>
      <c r="L26" s="710"/>
      <c r="M26" s="501">
        <v>1</v>
      </c>
      <c r="N26" s="501">
        <v>2</v>
      </c>
      <c r="O26" s="502" t="s">
        <v>620</v>
      </c>
      <c r="P26" s="599" t="s">
        <v>42</v>
      </c>
      <c r="Q26" s="711"/>
      <c r="R26" s="712"/>
      <c r="S26" s="611">
        <v>245.404</v>
      </c>
      <c r="T26" s="713"/>
      <c r="U26" s="713"/>
      <c r="V26" s="713"/>
      <c r="W26" s="713"/>
      <c r="X26" s="713"/>
      <c r="Y26" s="713"/>
      <c r="Z26" s="713"/>
      <c r="AA26" s="503"/>
    </row>
    <row r="27" spans="1:27" ht="39.75" customHeight="1">
      <c r="A27" s="500"/>
      <c r="B27" s="714" t="s">
        <v>83</v>
      </c>
      <c r="C27" s="714"/>
      <c r="D27" s="714"/>
      <c r="E27" s="714"/>
      <c r="F27" s="714"/>
      <c r="G27" s="714"/>
      <c r="H27" s="714"/>
      <c r="I27" s="714"/>
      <c r="J27" s="714"/>
      <c r="K27" s="714"/>
      <c r="L27" s="715"/>
      <c r="M27" s="596">
        <v>1</v>
      </c>
      <c r="N27" s="596">
        <v>3</v>
      </c>
      <c r="O27" s="597">
        <v>0</v>
      </c>
      <c r="P27" s="598">
        <v>0</v>
      </c>
      <c r="Q27" s="716"/>
      <c r="R27" s="717"/>
      <c r="S27" s="610">
        <v>3598.0819999999999</v>
      </c>
      <c r="T27" s="718"/>
      <c r="U27" s="718"/>
      <c r="V27" s="718"/>
      <c r="W27" s="718"/>
      <c r="X27" s="718"/>
      <c r="Y27" s="718"/>
      <c r="Z27" s="718"/>
      <c r="AA27" s="503"/>
    </row>
    <row r="28" spans="1:27" ht="21.75" customHeight="1">
      <c r="A28" s="500"/>
      <c r="B28" s="709" t="s">
        <v>623</v>
      </c>
      <c r="C28" s="709"/>
      <c r="D28" s="709"/>
      <c r="E28" s="709"/>
      <c r="F28" s="709"/>
      <c r="G28" s="709"/>
      <c r="H28" s="709"/>
      <c r="I28" s="709"/>
      <c r="J28" s="709"/>
      <c r="K28" s="709"/>
      <c r="L28" s="710"/>
      <c r="M28" s="501">
        <v>1</v>
      </c>
      <c r="N28" s="501">
        <v>3</v>
      </c>
      <c r="O28" s="502" t="s">
        <v>624</v>
      </c>
      <c r="P28" s="599">
        <v>0</v>
      </c>
      <c r="Q28" s="711"/>
      <c r="R28" s="712"/>
      <c r="S28" s="611">
        <v>3598.0819999999999</v>
      </c>
      <c r="T28" s="713"/>
      <c r="U28" s="713"/>
      <c r="V28" s="713"/>
      <c r="W28" s="713"/>
      <c r="X28" s="713"/>
      <c r="Y28" s="713"/>
      <c r="Z28" s="713"/>
      <c r="AA28" s="503"/>
    </row>
    <row r="29" spans="1:27" ht="21.75" customHeight="1">
      <c r="A29" s="500"/>
      <c r="B29" s="709" t="s">
        <v>625</v>
      </c>
      <c r="C29" s="709"/>
      <c r="D29" s="709"/>
      <c r="E29" s="709"/>
      <c r="F29" s="709"/>
      <c r="G29" s="709"/>
      <c r="H29" s="709"/>
      <c r="I29" s="709"/>
      <c r="J29" s="709"/>
      <c r="K29" s="709"/>
      <c r="L29" s="710"/>
      <c r="M29" s="501">
        <v>1</v>
      </c>
      <c r="N29" s="501">
        <v>3</v>
      </c>
      <c r="O29" s="502" t="s">
        <v>626</v>
      </c>
      <c r="P29" s="599">
        <v>0</v>
      </c>
      <c r="Q29" s="711"/>
      <c r="R29" s="712"/>
      <c r="S29" s="611">
        <v>1122.6389999999999</v>
      </c>
      <c r="T29" s="713"/>
      <c r="U29" s="713"/>
      <c r="V29" s="713"/>
      <c r="W29" s="713"/>
      <c r="X29" s="713"/>
      <c r="Y29" s="713"/>
      <c r="Z29" s="713"/>
      <c r="AA29" s="503"/>
    </row>
    <row r="30" spans="1:27" ht="53.25" customHeight="1">
      <c r="A30" s="500"/>
      <c r="B30" s="709" t="s">
        <v>18</v>
      </c>
      <c r="C30" s="709"/>
      <c r="D30" s="709"/>
      <c r="E30" s="709"/>
      <c r="F30" s="709"/>
      <c r="G30" s="709"/>
      <c r="H30" s="709"/>
      <c r="I30" s="709"/>
      <c r="J30" s="709"/>
      <c r="K30" s="709"/>
      <c r="L30" s="710"/>
      <c r="M30" s="501">
        <v>1</v>
      </c>
      <c r="N30" s="501">
        <v>3</v>
      </c>
      <c r="O30" s="502" t="s">
        <v>626</v>
      </c>
      <c r="P30" s="599" t="s">
        <v>19</v>
      </c>
      <c r="Q30" s="711"/>
      <c r="R30" s="712"/>
      <c r="S30" s="611">
        <v>1122.6389999999999</v>
      </c>
      <c r="T30" s="713"/>
      <c r="U30" s="713"/>
      <c r="V30" s="713"/>
      <c r="W30" s="713"/>
      <c r="X30" s="713"/>
      <c r="Y30" s="713"/>
      <c r="Z30" s="713"/>
      <c r="AA30" s="503"/>
    </row>
    <row r="31" spans="1:27" ht="21.75" customHeight="1">
      <c r="A31" s="500"/>
      <c r="B31" s="709" t="s">
        <v>38</v>
      </c>
      <c r="C31" s="709"/>
      <c r="D31" s="709"/>
      <c r="E31" s="709"/>
      <c r="F31" s="709"/>
      <c r="G31" s="709"/>
      <c r="H31" s="709"/>
      <c r="I31" s="709"/>
      <c r="J31" s="709"/>
      <c r="K31" s="709"/>
      <c r="L31" s="710"/>
      <c r="M31" s="501">
        <v>1</v>
      </c>
      <c r="N31" s="501">
        <v>3</v>
      </c>
      <c r="O31" s="502" t="s">
        <v>626</v>
      </c>
      <c r="P31" s="599" t="s">
        <v>39</v>
      </c>
      <c r="Q31" s="711"/>
      <c r="R31" s="712"/>
      <c r="S31" s="611">
        <v>1122.6389999999999</v>
      </c>
      <c r="T31" s="713"/>
      <c r="U31" s="713"/>
      <c r="V31" s="713"/>
      <c r="W31" s="713"/>
      <c r="X31" s="713"/>
      <c r="Y31" s="713"/>
      <c r="Z31" s="713"/>
      <c r="AA31" s="503"/>
    </row>
    <row r="32" spans="1:27" ht="21.75" customHeight="1">
      <c r="A32" s="500"/>
      <c r="B32" s="709" t="s">
        <v>621</v>
      </c>
      <c r="C32" s="709"/>
      <c r="D32" s="709"/>
      <c r="E32" s="709"/>
      <c r="F32" s="709"/>
      <c r="G32" s="709"/>
      <c r="H32" s="709"/>
      <c r="I32" s="709"/>
      <c r="J32" s="709"/>
      <c r="K32" s="709"/>
      <c r="L32" s="710"/>
      <c r="M32" s="501">
        <v>1</v>
      </c>
      <c r="N32" s="501">
        <v>3</v>
      </c>
      <c r="O32" s="502" t="s">
        <v>626</v>
      </c>
      <c r="P32" s="599" t="s">
        <v>40</v>
      </c>
      <c r="Q32" s="711"/>
      <c r="R32" s="712"/>
      <c r="S32" s="611">
        <v>862.24199999999996</v>
      </c>
      <c r="T32" s="713"/>
      <c r="U32" s="713"/>
      <c r="V32" s="713"/>
      <c r="W32" s="713"/>
      <c r="X32" s="713"/>
      <c r="Y32" s="713"/>
      <c r="Z32" s="713"/>
      <c r="AA32" s="503"/>
    </row>
    <row r="33" spans="1:27" ht="32.25" customHeight="1">
      <c r="A33" s="500"/>
      <c r="B33" s="709" t="s">
        <v>622</v>
      </c>
      <c r="C33" s="709"/>
      <c r="D33" s="709"/>
      <c r="E33" s="709"/>
      <c r="F33" s="709"/>
      <c r="G33" s="709"/>
      <c r="H33" s="709"/>
      <c r="I33" s="709"/>
      <c r="J33" s="709"/>
      <c r="K33" s="709"/>
      <c r="L33" s="710"/>
      <c r="M33" s="501">
        <v>1</v>
      </c>
      <c r="N33" s="501">
        <v>3</v>
      </c>
      <c r="O33" s="502" t="s">
        <v>626</v>
      </c>
      <c r="P33" s="599" t="s">
        <v>42</v>
      </c>
      <c r="Q33" s="711"/>
      <c r="R33" s="712"/>
      <c r="S33" s="611">
        <v>260.39699999999999</v>
      </c>
      <c r="T33" s="713"/>
      <c r="U33" s="713"/>
      <c r="V33" s="713"/>
      <c r="W33" s="713"/>
      <c r="X33" s="713"/>
      <c r="Y33" s="713"/>
      <c r="Z33" s="713"/>
      <c r="AA33" s="503"/>
    </row>
    <row r="34" spans="1:27" ht="21.75" customHeight="1">
      <c r="A34" s="500"/>
      <c r="B34" s="709" t="s">
        <v>627</v>
      </c>
      <c r="C34" s="709"/>
      <c r="D34" s="709"/>
      <c r="E34" s="709"/>
      <c r="F34" s="709"/>
      <c r="G34" s="709"/>
      <c r="H34" s="709"/>
      <c r="I34" s="709"/>
      <c r="J34" s="709"/>
      <c r="K34" s="709"/>
      <c r="L34" s="710"/>
      <c r="M34" s="501">
        <v>1</v>
      </c>
      <c r="N34" s="501">
        <v>3</v>
      </c>
      <c r="O34" s="502" t="s">
        <v>628</v>
      </c>
      <c r="P34" s="599">
        <v>0</v>
      </c>
      <c r="Q34" s="711"/>
      <c r="R34" s="712"/>
      <c r="S34" s="611">
        <v>968.26499999999999</v>
      </c>
      <c r="T34" s="713"/>
      <c r="U34" s="713"/>
      <c r="V34" s="713"/>
      <c r="W34" s="713"/>
      <c r="X34" s="713"/>
      <c r="Y34" s="713"/>
      <c r="Z34" s="713"/>
      <c r="AA34" s="503"/>
    </row>
    <row r="35" spans="1:27" ht="53.25" customHeight="1">
      <c r="A35" s="500"/>
      <c r="B35" s="709" t="s">
        <v>18</v>
      </c>
      <c r="C35" s="709"/>
      <c r="D35" s="709"/>
      <c r="E35" s="709"/>
      <c r="F35" s="709"/>
      <c r="G35" s="709"/>
      <c r="H35" s="709"/>
      <c r="I35" s="709"/>
      <c r="J35" s="709"/>
      <c r="K35" s="709"/>
      <c r="L35" s="710"/>
      <c r="M35" s="501">
        <v>1</v>
      </c>
      <c r="N35" s="501">
        <v>3</v>
      </c>
      <c r="O35" s="502" t="s">
        <v>628</v>
      </c>
      <c r="P35" s="599" t="s">
        <v>19</v>
      </c>
      <c r="Q35" s="711"/>
      <c r="R35" s="712"/>
      <c r="S35" s="611">
        <v>968.26499999999999</v>
      </c>
      <c r="T35" s="713"/>
      <c r="U35" s="713"/>
      <c r="V35" s="713"/>
      <c r="W35" s="713"/>
      <c r="X35" s="713"/>
      <c r="Y35" s="713"/>
      <c r="Z35" s="713"/>
      <c r="AA35" s="503"/>
    </row>
    <row r="36" spans="1:27" ht="21.75" customHeight="1">
      <c r="A36" s="500"/>
      <c r="B36" s="709" t="s">
        <v>38</v>
      </c>
      <c r="C36" s="709"/>
      <c r="D36" s="709"/>
      <c r="E36" s="709"/>
      <c r="F36" s="709"/>
      <c r="G36" s="709"/>
      <c r="H36" s="709"/>
      <c r="I36" s="709"/>
      <c r="J36" s="709"/>
      <c r="K36" s="709"/>
      <c r="L36" s="710"/>
      <c r="M36" s="501">
        <v>1</v>
      </c>
      <c r="N36" s="501">
        <v>3</v>
      </c>
      <c r="O36" s="502" t="s">
        <v>628</v>
      </c>
      <c r="P36" s="599" t="s">
        <v>39</v>
      </c>
      <c r="Q36" s="711"/>
      <c r="R36" s="712"/>
      <c r="S36" s="611">
        <v>968.26499999999999</v>
      </c>
      <c r="T36" s="713"/>
      <c r="U36" s="713"/>
      <c r="V36" s="713"/>
      <c r="W36" s="713"/>
      <c r="X36" s="713"/>
      <c r="Y36" s="713"/>
      <c r="Z36" s="713"/>
      <c r="AA36" s="503"/>
    </row>
    <row r="37" spans="1:27" ht="21.75" customHeight="1">
      <c r="A37" s="500"/>
      <c r="B37" s="709" t="s">
        <v>621</v>
      </c>
      <c r="C37" s="709"/>
      <c r="D37" s="709"/>
      <c r="E37" s="709"/>
      <c r="F37" s="709"/>
      <c r="G37" s="709"/>
      <c r="H37" s="709"/>
      <c r="I37" s="709"/>
      <c r="J37" s="709"/>
      <c r="K37" s="709"/>
      <c r="L37" s="710"/>
      <c r="M37" s="501">
        <v>1</v>
      </c>
      <c r="N37" s="501">
        <v>3</v>
      </c>
      <c r="O37" s="502" t="s">
        <v>628</v>
      </c>
      <c r="P37" s="599" t="s">
        <v>40</v>
      </c>
      <c r="Q37" s="711"/>
      <c r="R37" s="712"/>
      <c r="S37" s="611">
        <v>743.67499999999995</v>
      </c>
      <c r="T37" s="713"/>
      <c r="U37" s="713"/>
      <c r="V37" s="713"/>
      <c r="W37" s="713"/>
      <c r="X37" s="713"/>
      <c r="Y37" s="713"/>
      <c r="Z37" s="713"/>
      <c r="AA37" s="503"/>
    </row>
    <row r="38" spans="1:27" ht="32.25" customHeight="1">
      <c r="A38" s="500"/>
      <c r="B38" s="709" t="s">
        <v>622</v>
      </c>
      <c r="C38" s="709"/>
      <c r="D38" s="709"/>
      <c r="E38" s="709"/>
      <c r="F38" s="709"/>
      <c r="G38" s="709"/>
      <c r="H38" s="709"/>
      <c r="I38" s="709"/>
      <c r="J38" s="709"/>
      <c r="K38" s="709"/>
      <c r="L38" s="710"/>
      <c r="M38" s="501">
        <v>1</v>
      </c>
      <c r="N38" s="501">
        <v>3</v>
      </c>
      <c r="O38" s="502" t="s">
        <v>628</v>
      </c>
      <c r="P38" s="599" t="s">
        <v>42</v>
      </c>
      <c r="Q38" s="711"/>
      <c r="R38" s="712"/>
      <c r="S38" s="611">
        <v>224.59</v>
      </c>
      <c r="T38" s="713"/>
      <c r="U38" s="713"/>
      <c r="V38" s="713"/>
      <c r="W38" s="713"/>
      <c r="X38" s="713"/>
      <c r="Y38" s="713"/>
      <c r="Z38" s="713"/>
      <c r="AA38" s="503"/>
    </row>
    <row r="39" spans="1:27" ht="42.75" customHeight="1">
      <c r="A39" s="500"/>
      <c r="B39" s="709" t="s">
        <v>629</v>
      </c>
      <c r="C39" s="709"/>
      <c r="D39" s="709"/>
      <c r="E39" s="709"/>
      <c r="F39" s="709"/>
      <c r="G39" s="709"/>
      <c r="H39" s="709"/>
      <c r="I39" s="709"/>
      <c r="J39" s="709"/>
      <c r="K39" s="709"/>
      <c r="L39" s="710"/>
      <c r="M39" s="501">
        <v>1</v>
      </c>
      <c r="N39" s="501">
        <v>3</v>
      </c>
      <c r="O39" s="502" t="s">
        <v>630</v>
      </c>
      <c r="P39" s="599">
        <v>0</v>
      </c>
      <c r="Q39" s="711"/>
      <c r="R39" s="712"/>
      <c r="S39" s="611">
        <v>779.33799999999997</v>
      </c>
      <c r="T39" s="713"/>
      <c r="U39" s="713"/>
      <c r="V39" s="713"/>
      <c r="W39" s="713"/>
      <c r="X39" s="713"/>
      <c r="Y39" s="713"/>
      <c r="Z39" s="713"/>
      <c r="AA39" s="503"/>
    </row>
    <row r="40" spans="1:27" ht="53.25" customHeight="1">
      <c r="A40" s="500"/>
      <c r="B40" s="709" t="s">
        <v>18</v>
      </c>
      <c r="C40" s="709"/>
      <c r="D40" s="709"/>
      <c r="E40" s="709"/>
      <c r="F40" s="709"/>
      <c r="G40" s="709"/>
      <c r="H40" s="709"/>
      <c r="I40" s="709"/>
      <c r="J40" s="709"/>
      <c r="K40" s="709"/>
      <c r="L40" s="710"/>
      <c r="M40" s="501">
        <v>1</v>
      </c>
      <c r="N40" s="501">
        <v>3</v>
      </c>
      <c r="O40" s="502" t="s">
        <v>630</v>
      </c>
      <c r="P40" s="599" t="s">
        <v>19</v>
      </c>
      <c r="Q40" s="711"/>
      <c r="R40" s="712"/>
      <c r="S40" s="611">
        <v>779.33799999999997</v>
      </c>
      <c r="T40" s="713"/>
      <c r="U40" s="713"/>
      <c r="V40" s="713"/>
      <c r="W40" s="713"/>
      <c r="X40" s="713"/>
      <c r="Y40" s="713"/>
      <c r="Z40" s="713"/>
      <c r="AA40" s="503"/>
    </row>
    <row r="41" spans="1:27" ht="21.75" customHeight="1">
      <c r="A41" s="500"/>
      <c r="B41" s="709" t="s">
        <v>38</v>
      </c>
      <c r="C41" s="709"/>
      <c r="D41" s="709"/>
      <c r="E41" s="709"/>
      <c r="F41" s="709"/>
      <c r="G41" s="709"/>
      <c r="H41" s="709"/>
      <c r="I41" s="709"/>
      <c r="J41" s="709"/>
      <c r="K41" s="709"/>
      <c r="L41" s="710"/>
      <c r="M41" s="501">
        <v>1</v>
      </c>
      <c r="N41" s="501">
        <v>3</v>
      </c>
      <c r="O41" s="502" t="s">
        <v>630</v>
      </c>
      <c r="P41" s="599" t="s">
        <v>39</v>
      </c>
      <c r="Q41" s="711"/>
      <c r="R41" s="712"/>
      <c r="S41" s="611">
        <v>779.33799999999997</v>
      </c>
      <c r="T41" s="713"/>
      <c r="U41" s="713"/>
      <c r="V41" s="713"/>
      <c r="W41" s="713"/>
      <c r="X41" s="713"/>
      <c r="Y41" s="713"/>
      <c r="Z41" s="713"/>
      <c r="AA41" s="503"/>
    </row>
    <row r="42" spans="1:27" ht="21.75" customHeight="1">
      <c r="A42" s="500"/>
      <c r="B42" s="709" t="s">
        <v>621</v>
      </c>
      <c r="C42" s="709"/>
      <c r="D42" s="709"/>
      <c r="E42" s="709"/>
      <c r="F42" s="709"/>
      <c r="G42" s="709"/>
      <c r="H42" s="709"/>
      <c r="I42" s="709"/>
      <c r="J42" s="709"/>
      <c r="K42" s="709"/>
      <c r="L42" s="710"/>
      <c r="M42" s="501">
        <v>1</v>
      </c>
      <c r="N42" s="501">
        <v>3</v>
      </c>
      <c r="O42" s="502" t="s">
        <v>630</v>
      </c>
      <c r="P42" s="599" t="s">
        <v>40</v>
      </c>
      <c r="Q42" s="711"/>
      <c r="R42" s="712"/>
      <c r="S42" s="611">
        <v>598.57000000000005</v>
      </c>
      <c r="T42" s="713"/>
      <c r="U42" s="713"/>
      <c r="V42" s="713"/>
      <c r="W42" s="713"/>
      <c r="X42" s="713"/>
      <c r="Y42" s="713"/>
      <c r="Z42" s="713"/>
      <c r="AA42" s="503"/>
    </row>
    <row r="43" spans="1:27" ht="32.25" customHeight="1">
      <c r="A43" s="500"/>
      <c r="B43" s="709" t="s">
        <v>622</v>
      </c>
      <c r="C43" s="709"/>
      <c r="D43" s="709"/>
      <c r="E43" s="709"/>
      <c r="F43" s="709"/>
      <c r="G43" s="709"/>
      <c r="H43" s="709"/>
      <c r="I43" s="709"/>
      <c r="J43" s="709"/>
      <c r="K43" s="709"/>
      <c r="L43" s="710"/>
      <c r="M43" s="501">
        <v>1</v>
      </c>
      <c r="N43" s="501">
        <v>3</v>
      </c>
      <c r="O43" s="502" t="s">
        <v>630</v>
      </c>
      <c r="P43" s="599" t="s">
        <v>42</v>
      </c>
      <c r="Q43" s="711"/>
      <c r="R43" s="712"/>
      <c r="S43" s="611">
        <v>180.768</v>
      </c>
      <c r="T43" s="713"/>
      <c r="U43" s="713"/>
      <c r="V43" s="713"/>
      <c r="W43" s="713"/>
      <c r="X43" s="713"/>
      <c r="Y43" s="713"/>
      <c r="Z43" s="713"/>
      <c r="AA43" s="503"/>
    </row>
    <row r="44" spans="1:27" ht="32.25" customHeight="1">
      <c r="A44" s="500"/>
      <c r="B44" s="709" t="s">
        <v>631</v>
      </c>
      <c r="C44" s="709"/>
      <c r="D44" s="709"/>
      <c r="E44" s="709"/>
      <c r="F44" s="709"/>
      <c r="G44" s="709"/>
      <c r="H44" s="709"/>
      <c r="I44" s="709"/>
      <c r="J44" s="709"/>
      <c r="K44" s="709"/>
      <c r="L44" s="710"/>
      <c r="M44" s="501">
        <v>1</v>
      </c>
      <c r="N44" s="501">
        <v>3</v>
      </c>
      <c r="O44" s="502" t="s">
        <v>632</v>
      </c>
      <c r="P44" s="599">
        <v>0</v>
      </c>
      <c r="Q44" s="711"/>
      <c r="R44" s="712"/>
      <c r="S44" s="611">
        <v>727.84</v>
      </c>
      <c r="T44" s="713"/>
      <c r="U44" s="713"/>
      <c r="V44" s="713"/>
      <c r="W44" s="713"/>
      <c r="X44" s="713"/>
      <c r="Y44" s="713"/>
      <c r="Z44" s="713"/>
      <c r="AA44" s="503"/>
    </row>
    <row r="45" spans="1:27" ht="21.75" customHeight="1">
      <c r="A45" s="500"/>
      <c r="B45" s="709" t="s">
        <v>633</v>
      </c>
      <c r="C45" s="709"/>
      <c r="D45" s="709"/>
      <c r="E45" s="709"/>
      <c r="F45" s="709"/>
      <c r="G45" s="709"/>
      <c r="H45" s="709"/>
      <c r="I45" s="709"/>
      <c r="J45" s="709"/>
      <c r="K45" s="709"/>
      <c r="L45" s="710"/>
      <c r="M45" s="501">
        <v>1</v>
      </c>
      <c r="N45" s="501">
        <v>3</v>
      </c>
      <c r="O45" s="502" t="s">
        <v>632</v>
      </c>
      <c r="P45" s="599" t="s">
        <v>25</v>
      </c>
      <c r="Q45" s="711"/>
      <c r="R45" s="712"/>
      <c r="S45" s="611">
        <v>717.84</v>
      </c>
      <c r="T45" s="713"/>
      <c r="U45" s="713"/>
      <c r="V45" s="713"/>
      <c r="W45" s="713"/>
      <c r="X45" s="713"/>
      <c r="Y45" s="713"/>
      <c r="Z45" s="713"/>
      <c r="AA45" s="503"/>
    </row>
    <row r="46" spans="1:27" ht="21.75" customHeight="1">
      <c r="A46" s="500"/>
      <c r="B46" s="709" t="s">
        <v>634</v>
      </c>
      <c r="C46" s="709"/>
      <c r="D46" s="709"/>
      <c r="E46" s="709"/>
      <c r="F46" s="709"/>
      <c r="G46" s="709"/>
      <c r="H46" s="709"/>
      <c r="I46" s="709"/>
      <c r="J46" s="709"/>
      <c r="K46" s="709"/>
      <c r="L46" s="710"/>
      <c r="M46" s="501">
        <v>1</v>
      </c>
      <c r="N46" s="501">
        <v>3</v>
      </c>
      <c r="O46" s="502" t="s">
        <v>632</v>
      </c>
      <c r="P46" s="599" t="s">
        <v>27</v>
      </c>
      <c r="Q46" s="711"/>
      <c r="R46" s="712"/>
      <c r="S46" s="611">
        <v>717.84</v>
      </c>
      <c r="T46" s="713"/>
      <c r="U46" s="713"/>
      <c r="V46" s="713"/>
      <c r="W46" s="713"/>
      <c r="X46" s="713"/>
      <c r="Y46" s="713"/>
      <c r="Z46" s="713"/>
      <c r="AA46" s="503"/>
    </row>
    <row r="47" spans="1:27" ht="21.75" customHeight="1">
      <c r="A47" s="500"/>
      <c r="B47" s="709" t="s">
        <v>635</v>
      </c>
      <c r="C47" s="709"/>
      <c r="D47" s="709"/>
      <c r="E47" s="709"/>
      <c r="F47" s="709"/>
      <c r="G47" s="709"/>
      <c r="H47" s="709"/>
      <c r="I47" s="709"/>
      <c r="J47" s="709"/>
      <c r="K47" s="709"/>
      <c r="L47" s="710"/>
      <c r="M47" s="501">
        <v>1</v>
      </c>
      <c r="N47" s="501">
        <v>3</v>
      </c>
      <c r="O47" s="502" t="s">
        <v>632</v>
      </c>
      <c r="P47" s="599" t="s">
        <v>28</v>
      </c>
      <c r="Q47" s="711"/>
      <c r="R47" s="712"/>
      <c r="S47" s="611">
        <v>111.643</v>
      </c>
      <c r="T47" s="713"/>
      <c r="U47" s="713"/>
      <c r="V47" s="713"/>
      <c r="W47" s="713"/>
      <c r="X47" s="713"/>
      <c r="Y47" s="713"/>
      <c r="Z47" s="713"/>
      <c r="AA47" s="503"/>
    </row>
    <row r="48" spans="1:27" ht="12.75" customHeight="1">
      <c r="A48" s="500"/>
      <c r="B48" s="709" t="s">
        <v>636</v>
      </c>
      <c r="C48" s="709"/>
      <c r="D48" s="709"/>
      <c r="E48" s="709"/>
      <c r="F48" s="709"/>
      <c r="G48" s="709"/>
      <c r="H48" s="709"/>
      <c r="I48" s="709"/>
      <c r="J48" s="709"/>
      <c r="K48" s="709"/>
      <c r="L48" s="710"/>
      <c r="M48" s="501">
        <v>1</v>
      </c>
      <c r="N48" s="501">
        <v>3</v>
      </c>
      <c r="O48" s="502" t="s">
        <v>632</v>
      </c>
      <c r="P48" s="599" t="s">
        <v>29</v>
      </c>
      <c r="Q48" s="711"/>
      <c r="R48" s="712"/>
      <c r="S48" s="611">
        <v>606.197</v>
      </c>
      <c r="T48" s="713"/>
      <c r="U48" s="713"/>
      <c r="V48" s="713"/>
      <c r="W48" s="713"/>
      <c r="X48" s="713"/>
      <c r="Y48" s="713"/>
      <c r="Z48" s="713"/>
      <c r="AA48" s="503"/>
    </row>
    <row r="49" spans="1:27" ht="12.75" customHeight="1">
      <c r="A49" s="500"/>
      <c r="B49" s="709" t="s">
        <v>30</v>
      </c>
      <c r="C49" s="709"/>
      <c r="D49" s="709"/>
      <c r="E49" s="709"/>
      <c r="F49" s="709"/>
      <c r="G49" s="709"/>
      <c r="H49" s="709"/>
      <c r="I49" s="709"/>
      <c r="J49" s="709"/>
      <c r="K49" s="709"/>
      <c r="L49" s="710"/>
      <c r="M49" s="501">
        <v>1</v>
      </c>
      <c r="N49" s="501">
        <v>3</v>
      </c>
      <c r="O49" s="502" t="s">
        <v>632</v>
      </c>
      <c r="P49" s="599" t="s">
        <v>31</v>
      </c>
      <c r="Q49" s="711"/>
      <c r="R49" s="712"/>
      <c r="S49" s="611">
        <v>10</v>
      </c>
      <c r="T49" s="713"/>
      <c r="U49" s="713"/>
      <c r="V49" s="713"/>
      <c r="W49" s="713"/>
      <c r="X49" s="713"/>
      <c r="Y49" s="713"/>
      <c r="Z49" s="713"/>
      <c r="AA49" s="503"/>
    </row>
    <row r="50" spans="1:27" ht="12.75" customHeight="1">
      <c r="A50" s="500"/>
      <c r="B50" s="709" t="s">
        <v>637</v>
      </c>
      <c r="C50" s="709"/>
      <c r="D50" s="709"/>
      <c r="E50" s="709"/>
      <c r="F50" s="709"/>
      <c r="G50" s="709"/>
      <c r="H50" s="709"/>
      <c r="I50" s="709"/>
      <c r="J50" s="709"/>
      <c r="K50" s="709"/>
      <c r="L50" s="710"/>
      <c r="M50" s="501">
        <v>1</v>
      </c>
      <c r="N50" s="501">
        <v>3</v>
      </c>
      <c r="O50" s="502" t="s">
        <v>632</v>
      </c>
      <c r="P50" s="599" t="s">
        <v>32</v>
      </c>
      <c r="Q50" s="711"/>
      <c r="R50" s="712"/>
      <c r="S50" s="611">
        <v>10</v>
      </c>
      <c r="T50" s="713"/>
      <c r="U50" s="713"/>
      <c r="V50" s="713"/>
      <c r="W50" s="713"/>
      <c r="X50" s="713"/>
      <c r="Y50" s="713"/>
      <c r="Z50" s="713"/>
      <c r="AA50" s="503"/>
    </row>
    <row r="51" spans="1:27" ht="21.75" customHeight="1">
      <c r="A51" s="500"/>
      <c r="B51" s="709" t="s">
        <v>33</v>
      </c>
      <c r="C51" s="709"/>
      <c r="D51" s="709"/>
      <c r="E51" s="709"/>
      <c r="F51" s="709"/>
      <c r="G51" s="709"/>
      <c r="H51" s="709"/>
      <c r="I51" s="709"/>
      <c r="J51" s="709"/>
      <c r="K51" s="709"/>
      <c r="L51" s="710"/>
      <c r="M51" s="501">
        <v>1</v>
      </c>
      <c r="N51" s="501">
        <v>3</v>
      </c>
      <c r="O51" s="502" t="s">
        <v>632</v>
      </c>
      <c r="P51" s="599" t="s">
        <v>34</v>
      </c>
      <c r="Q51" s="711"/>
      <c r="R51" s="712"/>
      <c r="S51" s="611">
        <v>6.5</v>
      </c>
      <c r="T51" s="713"/>
      <c r="U51" s="713"/>
      <c r="V51" s="713"/>
      <c r="W51" s="713"/>
      <c r="X51" s="713"/>
      <c r="Y51" s="713"/>
      <c r="Z51" s="713"/>
      <c r="AA51" s="503"/>
    </row>
    <row r="52" spans="1:27" ht="12.75" customHeight="1">
      <c r="A52" s="500"/>
      <c r="B52" s="709" t="s">
        <v>638</v>
      </c>
      <c r="C52" s="709"/>
      <c r="D52" s="709"/>
      <c r="E52" s="709"/>
      <c r="F52" s="709"/>
      <c r="G52" s="709"/>
      <c r="H52" s="709"/>
      <c r="I52" s="709"/>
      <c r="J52" s="709"/>
      <c r="K52" s="709"/>
      <c r="L52" s="710"/>
      <c r="M52" s="501">
        <v>1</v>
      </c>
      <c r="N52" s="501">
        <v>3</v>
      </c>
      <c r="O52" s="502" t="s">
        <v>632</v>
      </c>
      <c r="P52" s="599" t="s">
        <v>35</v>
      </c>
      <c r="Q52" s="711"/>
      <c r="R52" s="712"/>
      <c r="S52" s="611">
        <v>2</v>
      </c>
      <c r="T52" s="713"/>
      <c r="U52" s="713"/>
      <c r="V52" s="713"/>
      <c r="W52" s="713"/>
      <c r="X52" s="713"/>
      <c r="Y52" s="713"/>
      <c r="Z52" s="713"/>
      <c r="AA52" s="503"/>
    </row>
    <row r="53" spans="1:27" ht="12.75" customHeight="1">
      <c r="A53" s="500"/>
      <c r="B53" s="709" t="s">
        <v>88</v>
      </c>
      <c r="C53" s="709"/>
      <c r="D53" s="709"/>
      <c r="E53" s="709"/>
      <c r="F53" s="709"/>
      <c r="G53" s="709"/>
      <c r="H53" s="709"/>
      <c r="I53" s="709"/>
      <c r="J53" s="709"/>
      <c r="K53" s="709"/>
      <c r="L53" s="710"/>
      <c r="M53" s="501">
        <v>1</v>
      </c>
      <c r="N53" s="501">
        <v>3</v>
      </c>
      <c r="O53" s="502" t="s">
        <v>632</v>
      </c>
      <c r="P53" s="599" t="s">
        <v>89</v>
      </c>
      <c r="Q53" s="711"/>
      <c r="R53" s="712"/>
      <c r="S53" s="611">
        <v>1.5</v>
      </c>
      <c r="T53" s="713"/>
      <c r="U53" s="713"/>
      <c r="V53" s="713"/>
      <c r="W53" s="713"/>
      <c r="X53" s="713"/>
      <c r="Y53" s="713"/>
      <c r="Z53" s="713"/>
      <c r="AA53" s="503"/>
    </row>
    <row r="54" spans="1:27" ht="39.75" customHeight="1">
      <c r="A54" s="500"/>
      <c r="B54" s="714" t="s">
        <v>87</v>
      </c>
      <c r="C54" s="714"/>
      <c r="D54" s="714"/>
      <c r="E54" s="714"/>
      <c r="F54" s="714"/>
      <c r="G54" s="714"/>
      <c r="H54" s="714"/>
      <c r="I54" s="714"/>
      <c r="J54" s="714"/>
      <c r="K54" s="714"/>
      <c r="L54" s="715"/>
      <c r="M54" s="596">
        <v>1</v>
      </c>
      <c r="N54" s="596">
        <v>4</v>
      </c>
      <c r="O54" s="597">
        <v>0</v>
      </c>
      <c r="P54" s="598">
        <v>0</v>
      </c>
      <c r="Q54" s="716"/>
      <c r="R54" s="717"/>
      <c r="S54" s="610">
        <v>17269.289000000001</v>
      </c>
      <c r="T54" s="718"/>
      <c r="U54" s="718"/>
      <c r="V54" s="718"/>
      <c r="W54" s="718"/>
      <c r="X54" s="718"/>
      <c r="Y54" s="718"/>
      <c r="Z54" s="718"/>
      <c r="AA54" s="503"/>
    </row>
    <row r="55" spans="1:27" ht="32.25" customHeight="1">
      <c r="A55" s="500"/>
      <c r="B55" s="709" t="s">
        <v>174</v>
      </c>
      <c r="C55" s="709"/>
      <c r="D55" s="709"/>
      <c r="E55" s="709"/>
      <c r="F55" s="709"/>
      <c r="G55" s="709"/>
      <c r="H55" s="709"/>
      <c r="I55" s="709"/>
      <c r="J55" s="709"/>
      <c r="K55" s="709"/>
      <c r="L55" s="710"/>
      <c r="M55" s="501">
        <v>1</v>
      </c>
      <c r="N55" s="501">
        <v>4</v>
      </c>
      <c r="O55" s="502" t="s">
        <v>733</v>
      </c>
      <c r="P55" s="599">
        <v>0</v>
      </c>
      <c r="Q55" s="711"/>
      <c r="R55" s="712"/>
      <c r="S55" s="611">
        <v>55</v>
      </c>
      <c r="T55" s="713"/>
      <c r="U55" s="713"/>
      <c r="V55" s="713"/>
      <c r="W55" s="713"/>
      <c r="X55" s="713"/>
      <c r="Y55" s="713"/>
      <c r="Z55" s="713"/>
      <c r="AA55" s="503"/>
    </row>
    <row r="56" spans="1:27" ht="21.75" customHeight="1">
      <c r="A56" s="500"/>
      <c r="B56" s="709" t="s">
        <v>26</v>
      </c>
      <c r="C56" s="709"/>
      <c r="D56" s="709"/>
      <c r="E56" s="709"/>
      <c r="F56" s="709"/>
      <c r="G56" s="709"/>
      <c r="H56" s="709"/>
      <c r="I56" s="709"/>
      <c r="J56" s="709"/>
      <c r="K56" s="709"/>
      <c r="L56" s="710"/>
      <c r="M56" s="501">
        <v>1</v>
      </c>
      <c r="N56" s="501">
        <v>4</v>
      </c>
      <c r="O56" s="502" t="s">
        <v>734</v>
      </c>
      <c r="P56" s="599">
        <v>0</v>
      </c>
      <c r="Q56" s="711"/>
      <c r="R56" s="712"/>
      <c r="S56" s="611">
        <v>55</v>
      </c>
      <c r="T56" s="713"/>
      <c r="U56" s="713"/>
      <c r="V56" s="713"/>
      <c r="W56" s="713"/>
      <c r="X56" s="713"/>
      <c r="Y56" s="713"/>
      <c r="Z56" s="713"/>
      <c r="AA56" s="503"/>
    </row>
    <row r="57" spans="1:27" ht="21.75" customHeight="1">
      <c r="A57" s="500"/>
      <c r="B57" s="709" t="s">
        <v>633</v>
      </c>
      <c r="C57" s="709"/>
      <c r="D57" s="709"/>
      <c r="E57" s="709"/>
      <c r="F57" s="709"/>
      <c r="G57" s="709"/>
      <c r="H57" s="709"/>
      <c r="I57" s="709"/>
      <c r="J57" s="709"/>
      <c r="K57" s="709"/>
      <c r="L57" s="710"/>
      <c r="M57" s="501">
        <v>1</v>
      </c>
      <c r="N57" s="501">
        <v>4</v>
      </c>
      <c r="O57" s="502" t="s">
        <v>734</v>
      </c>
      <c r="P57" s="599" t="s">
        <v>25</v>
      </c>
      <c r="Q57" s="711"/>
      <c r="R57" s="712"/>
      <c r="S57" s="611">
        <v>55</v>
      </c>
      <c r="T57" s="713"/>
      <c r="U57" s="713"/>
      <c r="V57" s="713"/>
      <c r="W57" s="713"/>
      <c r="X57" s="713"/>
      <c r="Y57" s="713"/>
      <c r="Z57" s="713"/>
      <c r="AA57" s="503"/>
    </row>
    <row r="58" spans="1:27" ht="21.75" customHeight="1">
      <c r="A58" s="500"/>
      <c r="B58" s="709" t="s">
        <v>634</v>
      </c>
      <c r="C58" s="709"/>
      <c r="D58" s="709"/>
      <c r="E58" s="709"/>
      <c r="F58" s="709"/>
      <c r="G58" s="709"/>
      <c r="H58" s="709"/>
      <c r="I58" s="709"/>
      <c r="J58" s="709"/>
      <c r="K58" s="709"/>
      <c r="L58" s="710"/>
      <c r="M58" s="501">
        <v>1</v>
      </c>
      <c r="N58" s="501">
        <v>4</v>
      </c>
      <c r="O58" s="502" t="s">
        <v>734</v>
      </c>
      <c r="P58" s="599" t="s">
        <v>27</v>
      </c>
      <c r="Q58" s="711"/>
      <c r="R58" s="712"/>
      <c r="S58" s="611">
        <v>55</v>
      </c>
      <c r="T58" s="713"/>
      <c r="U58" s="713"/>
      <c r="V58" s="713"/>
      <c r="W58" s="713"/>
      <c r="X58" s="713"/>
      <c r="Y58" s="713"/>
      <c r="Z58" s="713"/>
      <c r="AA58" s="503"/>
    </row>
    <row r="59" spans="1:27" ht="12.75" customHeight="1">
      <c r="A59" s="500"/>
      <c r="B59" s="709" t="s">
        <v>636</v>
      </c>
      <c r="C59" s="709"/>
      <c r="D59" s="709"/>
      <c r="E59" s="709"/>
      <c r="F59" s="709"/>
      <c r="G59" s="709"/>
      <c r="H59" s="709"/>
      <c r="I59" s="709"/>
      <c r="J59" s="709"/>
      <c r="K59" s="709"/>
      <c r="L59" s="710"/>
      <c r="M59" s="501">
        <v>1</v>
      </c>
      <c r="N59" s="501">
        <v>4</v>
      </c>
      <c r="O59" s="502" t="s">
        <v>734</v>
      </c>
      <c r="P59" s="599" t="s">
        <v>29</v>
      </c>
      <c r="Q59" s="711"/>
      <c r="R59" s="712"/>
      <c r="S59" s="611">
        <v>55</v>
      </c>
      <c r="T59" s="713"/>
      <c r="U59" s="713"/>
      <c r="V59" s="713"/>
      <c r="W59" s="713"/>
      <c r="X59" s="713"/>
      <c r="Y59" s="713"/>
      <c r="Z59" s="713"/>
      <c r="AA59" s="503"/>
    </row>
    <row r="60" spans="1:27" ht="32.25" customHeight="1">
      <c r="A60" s="500"/>
      <c r="B60" s="709" t="s">
        <v>617</v>
      </c>
      <c r="C60" s="709"/>
      <c r="D60" s="709"/>
      <c r="E60" s="709"/>
      <c r="F60" s="709"/>
      <c r="G60" s="709"/>
      <c r="H60" s="709"/>
      <c r="I60" s="709"/>
      <c r="J60" s="709"/>
      <c r="K60" s="709"/>
      <c r="L60" s="710"/>
      <c r="M60" s="501">
        <v>1</v>
      </c>
      <c r="N60" s="501">
        <v>4</v>
      </c>
      <c r="O60" s="502" t="s">
        <v>618</v>
      </c>
      <c r="P60" s="599">
        <v>0</v>
      </c>
      <c r="Q60" s="711"/>
      <c r="R60" s="712"/>
      <c r="S60" s="611">
        <v>17214.289000000001</v>
      </c>
      <c r="T60" s="713"/>
      <c r="U60" s="713"/>
      <c r="V60" s="713"/>
      <c r="W60" s="713"/>
      <c r="X60" s="713"/>
      <c r="Y60" s="713"/>
      <c r="Z60" s="713"/>
      <c r="AA60" s="503"/>
    </row>
    <row r="61" spans="1:27" ht="21.75" customHeight="1">
      <c r="A61" s="500"/>
      <c r="B61" s="709" t="s">
        <v>640</v>
      </c>
      <c r="C61" s="709"/>
      <c r="D61" s="709"/>
      <c r="E61" s="709"/>
      <c r="F61" s="709"/>
      <c r="G61" s="709"/>
      <c r="H61" s="709"/>
      <c r="I61" s="709"/>
      <c r="J61" s="709"/>
      <c r="K61" s="709"/>
      <c r="L61" s="710"/>
      <c r="M61" s="501">
        <v>1</v>
      </c>
      <c r="N61" s="501">
        <v>4</v>
      </c>
      <c r="O61" s="502" t="s">
        <v>641</v>
      </c>
      <c r="P61" s="599">
        <v>0</v>
      </c>
      <c r="Q61" s="711"/>
      <c r="R61" s="712"/>
      <c r="S61" s="611">
        <v>12458.701999999999</v>
      </c>
      <c r="T61" s="713"/>
      <c r="U61" s="713"/>
      <c r="V61" s="713"/>
      <c r="W61" s="713"/>
      <c r="X61" s="713"/>
      <c r="Y61" s="713"/>
      <c r="Z61" s="713"/>
      <c r="AA61" s="503"/>
    </row>
    <row r="62" spans="1:27" ht="53.25" customHeight="1">
      <c r="A62" s="500"/>
      <c r="B62" s="709" t="s">
        <v>18</v>
      </c>
      <c r="C62" s="709"/>
      <c r="D62" s="709"/>
      <c r="E62" s="709"/>
      <c r="F62" s="709"/>
      <c r="G62" s="709"/>
      <c r="H62" s="709"/>
      <c r="I62" s="709"/>
      <c r="J62" s="709"/>
      <c r="K62" s="709"/>
      <c r="L62" s="710"/>
      <c r="M62" s="501">
        <v>1</v>
      </c>
      <c r="N62" s="501">
        <v>4</v>
      </c>
      <c r="O62" s="502" t="s">
        <v>641</v>
      </c>
      <c r="P62" s="599" t="s">
        <v>19</v>
      </c>
      <c r="Q62" s="711"/>
      <c r="R62" s="712"/>
      <c r="S62" s="611">
        <v>12458.701999999999</v>
      </c>
      <c r="T62" s="713"/>
      <c r="U62" s="713"/>
      <c r="V62" s="713"/>
      <c r="W62" s="713"/>
      <c r="X62" s="713"/>
      <c r="Y62" s="713"/>
      <c r="Z62" s="713"/>
      <c r="AA62" s="503"/>
    </row>
    <row r="63" spans="1:27" ht="21.75" customHeight="1">
      <c r="A63" s="500"/>
      <c r="B63" s="709" t="s">
        <v>38</v>
      </c>
      <c r="C63" s="709"/>
      <c r="D63" s="709"/>
      <c r="E63" s="709"/>
      <c r="F63" s="709"/>
      <c r="G63" s="709"/>
      <c r="H63" s="709"/>
      <c r="I63" s="709"/>
      <c r="J63" s="709"/>
      <c r="K63" s="709"/>
      <c r="L63" s="710"/>
      <c r="M63" s="501">
        <v>1</v>
      </c>
      <c r="N63" s="501">
        <v>4</v>
      </c>
      <c r="O63" s="502" t="s">
        <v>641</v>
      </c>
      <c r="P63" s="599" t="s">
        <v>39</v>
      </c>
      <c r="Q63" s="711"/>
      <c r="R63" s="712"/>
      <c r="S63" s="611">
        <v>12458.701999999999</v>
      </c>
      <c r="T63" s="713"/>
      <c r="U63" s="713"/>
      <c r="V63" s="713"/>
      <c r="W63" s="713"/>
      <c r="X63" s="713"/>
      <c r="Y63" s="713"/>
      <c r="Z63" s="713"/>
      <c r="AA63" s="503"/>
    </row>
    <row r="64" spans="1:27" ht="21.75" customHeight="1">
      <c r="A64" s="500"/>
      <c r="B64" s="709" t="s">
        <v>621</v>
      </c>
      <c r="C64" s="709"/>
      <c r="D64" s="709"/>
      <c r="E64" s="709"/>
      <c r="F64" s="709"/>
      <c r="G64" s="709"/>
      <c r="H64" s="709"/>
      <c r="I64" s="709"/>
      <c r="J64" s="709"/>
      <c r="K64" s="709"/>
      <c r="L64" s="710"/>
      <c r="M64" s="501">
        <v>1</v>
      </c>
      <c r="N64" s="501">
        <v>4</v>
      </c>
      <c r="O64" s="502" t="s">
        <v>641</v>
      </c>
      <c r="P64" s="599" t="s">
        <v>40</v>
      </c>
      <c r="Q64" s="711"/>
      <c r="R64" s="712"/>
      <c r="S64" s="611">
        <v>9568.8960000000006</v>
      </c>
      <c r="T64" s="713"/>
      <c r="U64" s="713"/>
      <c r="V64" s="713"/>
      <c r="W64" s="713"/>
      <c r="X64" s="713"/>
      <c r="Y64" s="713"/>
      <c r="Z64" s="713"/>
      <c r="AA64" s="503"/>
    </row>
    <row r="65" spans="1:27" ht="32.25" customHeight="1">
      <c r="A65" s="500"/>
      <c r="B65" s="709" t="s">
        <v>622</v>
      </c>
      <c r="C65" s="709"/>
      <c r="D65" s="709"/>
      <c r="E65" s="709"/>
      <c r="F65" s="709"/>
      <c r="G65" s="709"/>
      <c r="H65" s="709"/>
      <c r="I65" s="709"/>
      <c r="J65" s="709"/>
      <c r="K65" s="709"/>
      <c r="L65" s="710"/>
      <c r="M65" s="501">
        <v>1</v>
      </c>
      <c r="N65" s="501">
        <v>4</v>
      </c>
      <c r="O65" s="502" t="s">
        <v>641</v>
      </c>
      <c r="P65" s="599" t="s">
        <v>42</v>
      </c>
      <c r="Q65" s="711"/>
      <c r="R65" s="712"/>
      <c r="S65" s="611">
        <v>2889.806</v>
      </c>
      <c r="T65" s="713"/>
      <c r="U65" s="713"/>
      <c r="V65" s="713"/>
      <c r="W65" s="713"/>
      <c r="X65" s="713"/>
      <c r="Y65" s="713"/>
      <c r="Z65" s="713"/>
      <c r="AA65" s="503"/>
    </row>
    <row r="66" spans="1:27" ht="32.25" customHeight="1">
      <c r="A66" s="500"/>
      <c r="B66" s="709" t="s">
        <v>642</v>
      </c>
      <c r="C66" s="709"/>
      <c r="D66" s="709"/>
      <c r="E66" s="709"/>
      <c r="F66" s="709"/>
      <c r="G66" s="709"/>
      <c r="H66" s="709"/>
      <c r="I66" s="709"/>
      <c r="J66" s="709"/>
      <c r="K66" s="709"/>
      <c r="L66" s="710"/>
      <c r="M66" s="501">
        <v>1</v>
      </c>
      <c r="N66" s="501">
        <v>4</v>
      </c>
      <c r="O66" s="502" t="s">
        <v>643</v>
      </c>
      <c r="P66" s="599">
        <v>0</v>
      </c>
      <c r="Q66" s="711"/>
      <c r="R66" s="712"/>
      <c r="S66" s="611">
        <v>4733.1869999999999</v>
      </c>
      <c r="T66" s="713"/>
      <c r="U66" s="713"/>
      <c r="V66" s="713"/>
      <c r="W66" s="713"/>
      <c r="X66" s="713"/>
      <c r="Y66" s="713"/>
      <c r="Z66" s="713"/>
      <c r="AA66" s="503"/>
    </row>
    <row r="67" spans="1:27" ht="21.75" customHeight="1">
      <c r="A67" s="500"/>
      <c r="B67" s="709" t="s">
        <v>633</v>
      </c>
      <c r="C67" s="709"/>
      <c r="D67" s="709"/>
      <c r="E67" s="709"/>
      <c r="F67" s="709"/>
      <c r="G67" s="709"/>
      <c r="H67" s="709"/>
      <c r="I67" s="709"/>
      <c r="J67" s="709"/>
      <c r="K67" s="709"/>
      <c r="L67" s="710"/>
      <c r="M67" s="501">
        <v>1</v>
      </c>
      <c r="N67" s="501">
        <v>4</v>
      </c>
      <c r="O67" s="502" t="s">
        <v>643</v>
      </c>
      <c r="P67" s="599" t="s">
        <v>25</v>
      </c>
      <c r="Q67" s="711"/>
      <c r="R67" s="712"/>
      <c r="S67" s="611">
        <v>4276.1869999999999</v>
      </c>
      <c r="T67" s="713"/>
      <c r="U67" s="713"/>
      <c r="V67" s="713"/>
      <c r="W67" s="713"/>
      <c r="X67" s="713"/>
      <c r="Y67" s="713"/>
      <c r="Z67" s="713"/>
      <c r="AA67" s="503"/>
    </row>
    <row r="68" spans="1:27" ht="21.75" customHeight="1">
      <c r="A68" s="500"/>
      <c r="B68" s="709" t="s">
        <v>634</v>
      </c>
      <c r="C68" s="709"/>
      <c r="D68" s="709"/>
      <c r="E68" s="709"/>
      <c r="F68" s="709"/>
      <c r="G68" s="709"/>
      <c r="H68" s="709"/>
      <c r="I68" s="709"/>
      <c r="J68" s="709"/>
      <c r="K68" s="709"/>
      <c r="L68" s="710"/>
      <c r="M68" s="501">
        <v>1</v>
      </c>
      <c r="N68" s="501">
        <v>4</v>
      </c>
      <c r="O68" s="502" t="s">
        <v>643</v>
      </c>
      <c r="P68" s="599" t="s">
        <v>27</v>
      </c>
      <c r="Q68" s="711"/>
      <c r="R68" s="712"/>
      <c r="S68" s="611">
        <v>4276.1869999999999</v>
      </c>
      <c r="T68" s="713"/>
      <c r="U68" s="713"/>
      <c r="V68" s="713"/>
      <c r="W68" s="713"/>
      <c r="X68" s="713"/>
      <c r="Y68" s="713"/>
      <c r="Z68" s="713"/>
      <c r="AA68" s="503"/>
    </row>
    <row r="69" spans="1:27" ht="21.75" customHeight="1">
      <c r="A69" s="500"/>
      <c r="B69" s="709" t="s">
        <v>635</v>
      </c>
      <c r="C69" s="709"/>
      <c r="D69" s="709"/>
      <c r="E69" s="709"/>
      <c r="F69" s="709"/>
      <c r="G69" s="709"/>
      <c r="H69" s="709"/>
      <c r="I69" s="709"/>
      <c r="J69" s="709"/>
      <c r="K69" s="709"/>
      <c r="L69" s="710"/>
      <c r="M69" s="501">
        <v>1</v>
      </c>
      <c r="N69" s="501">
        <v>4</v>
      </c>
      <c r="O69" s="502" t="s">
        <v>643</v>
      </c>
      <c r="P69" s="599" t="s">
        <v>28</v>
      </c>
      <c r="Q69" s="711"/>
      <c r="R69" s="712"/>
      <c r="S69" s="611">
        <v>722.91600000000005</v>
      </c>
      <c r="T69" s="713"/>
      <c r="U69" s="713"/>
      <c r="V69" s="713"/>
      <c r="W69" s="713"/>
      <c r="X69" s="713"/>
      <c r="Y69" s="713"/>
      <c r="Z69" s="713"/>
      <c r="AA69" s="503"/>
    </row>
    <row r="70" spans="1:27" ht="12.75" customHeight="1">
      <c r="A70" s="500"/>
      <c r="B70" s="709" t="s">
        <v>636</v>
      </c>
      <c r="C70" s="709"/>
      <c r="D70" s="709"/>
      <c r="E70" s="709"/>
      <c r="F70" s="709"/>
      <c r="G70" s="709"/>
      <c r="H70" s="709"/>
      <c r="I70" s="709"/>
      <c r="J70" s="709"/>
      <c r="K70" s="709"/>
      <c r="L70" s="710"/>
      <c r="M70" s="501">
        <v>1</v>
      </c>
      <c r="N70" s="501">
        <v>4</v>
      </c>
      <c r="O70" s="502" t="s">
        <v>643</v>
      </c>
      <c r="P70" s="599" t="s">
        <v>29</v>
      </c>
      <c r="Q70" s="711"/>
      <c r="R70" s="712"/>
      <c r="S70" s="611">
        <v>3553.2710000000002</v>
      </c>
      <c r="T70" s="713"/>
      <c r="U70" s="713"/>
      <c r="V70" s="713"/>
      <c r="W70" s="713"/>
      <c r="X70" s="713"/>
      <c r="Y70" s="713"/>
      <c r="Z70" s="713"/>
      <c r="AA70" s="503"/>
    </row>
    <row r="71" spans="1:27" ht="12.75" customHeight="1">
      <c r="A71" s="500"/>
      <c r="B71" s="709" t="s">
        <v>30</v>
      </c>
      <c r="C71" s="709"/>
      <c r="D71" s="709"/>
      <c r="E71" s="709"/>
      <c r="F71" s="709"/>
      <c r="G71" s="709"/>
      <c r="H71" s="709"/>
      <c r="I71" s="709"/>
      <c r="J71" s="709"/>
      <c r="K71" s="709"/>
      <c r="L71" s="710"/>
      <c r="M71" s="501">
        <v>1</v>
      </c>
      <c r="N71" s="501">
        <v>4</v>
      </c>
      <c r="O71" s="502" t="s">
        <v>643</v>
      </c>
      <c r="P71" s="599" t="s">
        <v>31</v>
      </c>
      <c r="Q71" s="711"/>
      <c r="R71" s="712"/>
      <c r="S71" s="611">
        <v>457</v>
      </c>
      <c r="T71" s="713"/>
      <c r="U71" s="713"/>
      <c r="V71" s="713"/>
      <c r="W71" s="713"/>
      <c r="X71" s="713"/>
      <c r="Y71" s="713"/>
      <c r="Z71" s="713"/>
      <c r="AA71" s="503"/>
    </row>
    <row r="72" spans="1:27" ht="12.75" customHeight="1">
      <c r="A72" s="500"/>
      <c r="B72" s="709" t="s">
        <v>637</v>
      </c>
      <c r="C72" s="709"/>
      <c r="D72" s="709"/>
      <c r="E72" s="709"/>
      <c r="F72" s="709"/>
      <c r="G72" s="709"/>
      <c r="H72" s="709"/>
      <c r="I72" s="709"/>
      <c r="J72" s="709"/>
      <c r="K72" s="709"/>
      <c r="L72" s="710"/>
      <c r="M72" s="501">
        <v>1</v>
      </c>
      <c r="N72" s="501">
        <v>4</v>
      </c>
      <c r="O72" s="502" t="s">
        <v>643</v>
      </c>
      <c r="P72" s="599" t="s">
        <v>32</v>
      </c>
      <c r="Q72" s="711"/>
      <c r="R72" s="712"/>
      <c r="S72" s="611">
        <v>457</v>
      </c>
      <c r="T72" s="713"/>
      <c r="U72" s="713"/>
      <c r="V72" s="713"/>
      <c r="W72" s="713"/>
      <c r="X72" s="713"/>
      <c r="Y72" s="713"/>
      <c r="Z72" s="713"/>
      <c r="AA72" s="503"/>
    </row>
    <row r="73" spans="1:27" ht="21.75" customHeight="1">
      <c r="A73" s="500"/>
      <c r="B73" s="709" t="s">
        <v>33</v>
      </c>
      <c r="C73" s="709"/>
      <c r="D73" s="709"/>
      <c r="E73" s="709"/>
      <c r="F73" s="709"/>
      <c r="G73" s="709"/>
      <c r="H73" s="709"/>
      <c r="I73" s="709"/>
      <c r="J73" s="709"/>
      <c r="K73" s="709"/>
      <c r="L73" s="710"/>
      <c r="M73" s="501">
        <v>1</v>
      </c>
      <c r="N73" s="501">
        <v>4</v>
      </c>
      <c r="O73" s="502" t="s">
        <v>643</v>
      </c>
      <c r="P73" s="599" t="s">
        <v>34</v>
      </c>
      <c r="Q73" s="711"/>
      <c r="R73" s="712"/>
      <c r="S73" s="611">
        <v>145</v>
      </c>
      <c r="T73" s="713"/>
      <c r="U73" s="713"/>
      <c r="V73" s="713"/>
      <c r="W73" s="713"/>
      <c r="X73" s="713"/>
      <c r="Y73" s="713"/>
      <c r="Z73" s="713"/>
      <c r="AA73" s="503"/>
    </row>
    <row r="74" spans="1:27" ht="12.75" customHeight="1">
      <c r="A74" s="500"/>
      <c r="B74" s="709" t="s">
        <v>638</v>
      </c>
      <c r="C74" s="709"/>
      <c r="D74" s="709"/>
      <c r="E74" s="709"/>
      <c r="F74" s="709"/>
      <c r="G74" s="709"/>
      <c r="H74" s="709"/>
      <c r="I74" s="709"/>
      <c r="J74" s="709"/>
      <c r="K74" s="709"/>
      <c r="L74" s="710"/>
      <c r="M74" s="501">
        <v>1</v>
      </c>
      <c r="N74" s="501">
        <v>4</v>
      </c>
      <c r="O74" s="502" t="s">
        <v>643</v>
      </c>
      <c r="P74" s="599" t="s">
        <v>35</v>
      </c>
      <c r="Q74" s="711"/>
      <c r="R74" s="712"/>
      <c r="S74" s="611">
        <v>80</v>
      </c>
      <c r="T74" s="713"/>
      <c r="U74" s="713"/>
      <c r="V74" s="713"/>
      <c r="W74" s="713"/>
      <c r="X74" s="713"/>
      <c r="Y74" s="713"/>
      <c r="Z74" s="713"/>
      <c r="AA74" s="503"/>
    </row>
    <row r="75" spans="1:27" ht="12.75" customHeight="1">
      <c r="A75" s="500"/>
      <c r="B75" s="709" t="s">
        <v>88</v>
      </c>
      <c r="C75" s="709"/>
      <c r="D75" s="709"/>
      <c r="E75" s="709"/>
      <c r="F75" s="709"/>
      <c r="G75" s="709"/>
      <c r="H75" s="709"/>
      <c r="I75" s="709"/>
      <c r="J75" s="709"/>
      <c r="K75" s="709"/>
      <c r="L75" s="710"/>
      <c r="M75" s="501">
        <v>1</v>
      </c>
      <c r="N75" s="501">
        <v>4</v>
      </c>
      <c r="O75" s="502" t="s">
        <v>643</v>
      </c>
      <c r="P75" s="599" t="s">
        <v>89</v>
      </c>
      <c r="Q75" s="711"/>
      <c r="R75" s="712"/>
      <c r="S75" s="611">
        <v>232</v>
      </c>
      <c r="T75" s="713"/>
      <c r="U75" s="713"/>
      <c r="V75" s="713"/>
      <c r="W75" s="713"/>
      <c r="X75" s="713"/>
      <c r="Y75" s="713"/>
      <c r="Z75" s="713"/>
      <c r="AA75" s="503"/>
    </row>
    <row r="76" spans="1:27" ht="32.25" customHeight="1">
      <c r="A76" s="500"/>
      <c r="B76" s="709" t="s">
        <v>872</v>
      </c>
      <c r="C76" s="709"/>
      <c r="D76" s="709"/>
      <c r="E76" s="709"/>
      <c r="F76" s="709"/>
      <c r="G76" s="709"/>
      <c r="H76" s="709"/>
      <c r="I76" s="709"/>
      <c r="J76" s="709"/>
      <c r="K76" s="709"/>
      <c r="L76" s="710"/>
      <c r="M76" s="501">
        <v>1</v>
      </c>
      <c r="N76" s="501">
        <v>4</v>
      </c>
      <c r="O76" s="502" t="s">
        <v>873</v>
      </c>
      <c r="P76" s="599">
        <v>0</v>
      </c>
      <c r="Q76" s="711"/>
      <c r="R76" s="712"/>
      <c r="S76" s="611">
        <v>22.4</v>
      </c>
      <c r="T76" s="713"/>
      <c r="U76" s="713"/>
      <c r="V76" s="713"/>
      <c r="W76" s="713"/>
      <c r="X76" s="713"/>
      <c r="Y76" s="713"/>
      <c r="Z76" s="713"/>
      <c r="AA76" s="503"/>
    </row>
    <row r="77" spans="1:27" ht="53.25" customHeight="1">
      <c r="A77" s="500"/>
      <c r="B77" s="709" t="s">
        <v>18</v>
      </c>
      <c r="C77" s="709"/>
      <c r="D77" s="709"/>
      <c r="E77" s="709"/>
      <c r="F77" s="709"/>
      <c r="G77" s="709"/>
      <c r="H77" s="709"/>
      <c r="I77" s="709"/>
      <c r="J77" s="709"/>
      <c r="K77" s="709"/>
      <c r="L77" s="710"/>
      <c r="M77" s="501">
        <v>1</v>
      </c>
      <c r="N77" s="501">
        <v>4</v>
      </c>
      <c r="O77" s="502" t="s">
        <v>873</v>
      </c>
      <c r="P77" s="599" t="s">
        <v>19</v>
      </c>
      <c r="Q77" s="711"/>
      <c r="R77" s="712"/>
      <c r="S77" s="611">
        <v>22.4</v>
      </c>
      <c r="T77" s="713"/>
      <c r="U77" s="713"/>
      <c r="V77" s="713"/>
      <c r="W77" s="713"/>
      <c r="X77" s="713"/>
      <c r="Y77" s="713"/>
      <c r="Z77" s="713"/>
      <c r="AA77" s="503"/>
    </row>
    <row r="78" spans="1:27" ht="21.75" customHeight="1">
      <c r="A78" s="500"/>
      <c r="B78" s="709" t="s">
        <v>38</v>
      </c>
      <c r="C78" s="709"/>
      <c r="D78" s="709"/>
      <c r="E78" s="709"/>
      <c r="F78" s="709"/>
      <c r="G78" s="709"/>
      <c r="H78" s="709"/>
      <c r="I78" s="709"/>
      <c r="J78" s="709"/>
      <c r="K78" s="709"/>
      <c r="L78" s="710"/>
      <c r="M78" s="501">
        <v>1</v>
      </c>
      <c r="N78" s="501">
        <v>4</v>
      </c>
      <c r="O78" s="502" t="s">
        <v>873</v>
      </c>
      <c r="P78" s="599" t="s">
        <v>39</v>
      </c>
      <c r="Q78" s="711"/>
      <c r="R78" s="712"/>
      <c r="S78" s="611">
        <v>22.4</v>
      </c>
      <c r="T78" s="713"/>
      <c r="U78" s="713"/>
      <c r="V78" s="713"/>
      <c r="W78" s="713"/>
      <c r="X78" s="713"/>
      <c r="Y78" s="713"/>
      <c r="Z78" s="713"/>
      <c r="AA78" s="503"/>
    </row>
    <row r="79" spans="1:27" ht="32.25" customHeight="1">
      <c r="A79" s="500"/>
      <c r="B79" s="709" t="s">
        <v>639</v>
      </c>
      <c r="C79" s="709"/>
      <c r="D79" s="709"/>
      <c r="E79" s="709"/>
      <c r="F79" s="709"/>
      <c r="G79" s="709"/>
      <c r="H79" s="709"/>
      <c r="I79" s="709"/>
      <c r="J79" s="709"/>
      <c r="K79" s="709"/>
      <c r="L79" s="710"/>
      <c r="M79" s="501">
        <v>1</v>
      </c>
      <c r="N79" s="501">
        <v>4</v>
      </c>
      <c r="O79" s="502" t="s">
        <v>873</v>
      </c>
      <c r="P79" s="599" t="s">
        <v>41</v>
      </c>
      <c r="Q79" s="711"/>
      <c r="R79" s="712"/>
      <c r="S79" s="611">
        <v>22.4</v>
      </c>
      <c r="T79" s="713"/>
      <c r="U79" s="713"/>
      <c r="V79" s="713"/>
      <c r="W79" s="713"/>
      <c r="X79" s="713"/>
      <c r="Y79" s="713"/>
      <c r="Z79" s="713"/>
      <c r="AA79" s="503"/>
    </row>
    <row r="80" spans="1:27" ht="12.75" customHeight="1">
      <c r="A80" s="500"/>
      <c r="B80" s="714" t="s">
        <v>644</v>
      </c>
      <c r="C80" s="714"/>
      <c r="D80" s="714"/>
      <c r="E80" s="714"/>
      <c r="F80" s="714"/>
      <c r="G80" s="714"/>
      <c r="H80" s="714"/>
      <c r="I80" s="714"/>
      <c r="J80" s="714"/>
      <c r="K80" s="714"/>
      <c r="L80" s="715"/>
      <c r="M80" s="596">
        <v>1</v>
      </c>
      <c r="N80" s="596">
        <v>5</v>
      </c>
      <c r="O80" s="597">
        <v>0</v>
      </c>
      <c r="P80" s="598">
        <v>0</v>
      </c>
      <c r="Q80" s="716"/>
      <c r="R80" s="717"/>
      <c r="S80" s="610">
        <v>18.600000000000001</v>
      </c>
      <c r="T80" s="718"/>
      <c r="U80" s="718"/>
      <c r="V80" s="718"/>
      <c r="W80" s="718"/>
      <c r="X80" s="718"/>
      <c r="Y80" s="718"/>
      <c r="Z80" s="718"/>
      <c r="AA80" s="503"/>
    </row>
    <row r="81" spans="1:27" ht="32.25" customHeight="1">
      <c r="A81" s="500"/>
      <c r="B81" s="709" t="s">
        <v>645</v>
      </c>
      <c r="C81" s="709"/>
      <c r="D81" s="709"/>
      <c r="E81" s="709"/>
      <c r="F81" s="709"/>
      <c r="G81" s="709"/>
      <c r="H81" s="709"/>
      <c r="I81" s="709"/>
      <c r="J81" s="709"/>
      <c r="K81" s="709"/>
      <c r="L81" s="710"/>
      <c r="M81" s="501">
        <v>1</v>
      </c>
      <c r="N81" s="501">
        <v>5</v>
      </c>
      <c r="O81" s="502" t="s">
        <v>646</v>
      </c>
      <c r="P81" s="599">
        <v>0</v>
      </c>
      <c r="Q81" s="711"/>
      <c r="R81" s="712"/>
      <c r="S81" s="611">
        <v>18.600000000000001</v>
      </c>
      <c r="T81" s="713"/>
      <c r="U81" s="713"/>
      <c r="V81" s="713"/>
      <c r="W81" s="713"/>
      <c r="X81" s="713"/>
      <c r="Y81" s="713"/>
      <c r="Z81" s="713"/>
      <c r="AA81" s="503"/>
    </row>
    <row r="82" spans="1:27" ht="42.75" customHeight="1">
      <c r="A82" s="500"/>
      <c r="B82" s="709" t="s">
        <v>647</v>
      </c>
      <c r="C82" s="709"/>
      <c r="D82" s="709"/>
      <c r="E82" s="709"/>
      <c r="F82" s="709"/>
      <c r="G82" s="709"/>
      <c r="H82" s="709"/>
      <c r="I82" s="709"/>
      <c r="J82" s="709"/>
      <c r="K82" s="709"/>
      <c r="L82" s="710"/>
      <c r="M82" s="501">
        <v>1</v>
      </c>
      <c r="N82" s="501">
        <v>5</v>
      </c>
      <c r="O82" s="502" t="s">
        <v>648</v>
      </c>
      <c r="P82" s="599">
        <v>0</v>
      </c>
      <c r="Q82" s="711"/>
      <c r="R82" s="712"/>
      <c r="S82" s="611">
        <v>18.600000000000001</v>
      </c>
      <c r="T82" s="713"/>
      <c r="U82" s="713"/>
      <c r="V82" s="713"/>
      <c r="W82" s="713"/>
      <c r="X82" s="713"/>
      <c r="Y82" s="713"/>
      <c r="Z82" s="713"/>
      <c r="AA82" s="503"/>
    </row>
    <row r="83" spans="1:27" ht="21.75" customHeight="1">
      <c r="A83" s="500"/>
      <c r="B83" s="709" t="s">
        <v>633</v>
      </c>
      <c r="C83" s="709"/>
      <c r="D83" s="709"/>
      <c r="E83" s="709"/>
      <c r="F83" s="709"/>
      <c r="G83" s="709"/>
      <c r="H83" s="709"/>
      <c r="I83" s="709"/>
      <c r="J83" s="709"/>
      <c r="K83" s="709"/>
      <c r="L83" s="710"/>
      <c r="M83" s="501">
        <v>1</v>
      </c>
      <c r="N83" s="501">
        <v>5</v>
      </c>
      <c r="O83" s="502" t="s">
        <v>648</v>
      </c>
      <c r="P83" s="599" t="s">
        <v>25</v>
      </c>
      <c r="Q83" s="711"/>
      <c r="R83" s="712"/>
      <c r="S83" s="611">
        <v>18.600000000000001</v>
      </c>
      <c r="T83" s="713"/>
      <c r="U83" s="713"/>
      <c r="V83" s="713"/>
      <c r="W83" s="713"/>
      <c r="X83" s="713"/>
      <c r="Y83" s="713"/>
      <c r="Z83" s="713"/>
      <c r="AA83" s="503"/>
    </row>
    <row r="84" spans="1:27" ht="21.75" customHeight="1">
      <c r="A84" s="500"/>
      <c r="B84" s="709" t="s">
        <v>634</v>
      </c>
      <c r="C84" s="709"/>
      <c r="D84" s="709"/>
      <c r="E84" s="709"/>
      <c r="F84" s="709"/>
      <c r="G84" s="709"/>
      <c r="H84" s="709"/>
      <c r="I84" s="709"/>
      <c r="J84" s="709"/>
      <c r="K84" s="709"/>
      <c r="L84" s="710"/>
      <c r="M84" s="501">
        <v>1</v>
      </c>
      <c r="N84" s="501">
        <v>5</v>
      </c>
      <c r="O84" s="502" t="s">
        <v>648</v>
      </c>
      <c r="P84" s="599" t="s">
        <v>27</v>
      </c>
      <c r="Q84" s="711"/>
      <c r="R84" s="712"/>
      <c r="S84" s="611">
        <v>18.600000000000001</v>
      </c>
      <c r="T84" s="713"/>
      <c r="U84" s="713"/>
      <c r="V84" s="713"/>
      <c r="W84" s="713"/>
      <c r="X84" s="713"/>
      <c r="Y84" s="713"/>
      <c r="Z84" s="713"/>
      <c r="AA84" s="503"/>
    </row>
    <row r="85" spans="1:27" ht="12.75" customHeight="1">
      <c r="A85" s="500"/>
      <c r="B85" s="709" t="s">
        <v>636</v>
      </c>
      <c r="C85" s="709"/>
      <c r="D85" s="709"/>
      <c r="E85" s="709"/>
      <c r="F85" s="709"/>
      <c r="G85" s="709"/>
      <c r="H85" s="709"/>
      <c r="I85" s="709"/>
      <c r="J85" s="709"/>
      <c r="K85" s="709"/>
      <c r="L85" s="710"/>
      <c r="M85" s="501">
        <v>1</v>
      </c>
      <c r="N85" s="501">
        <v>5</v>
      </c>
      <c r="O85" s="502" t="s">
        <v>648</v>
      </c>
      <c r="P85" s="599" t="s">
        <v>29</v>
      </c>
      <c r="Q85" s="711"/>
      <c r="R85" s="712"/>
      <c r="S85" s="611">
        <v>18.600000000000001</v>
      </c>
      <c r="T85" s="713"/>
      <c r="U85" s="713"/>
      <c r="V85" s="713"/>
      <c r="W85" s="713"/>
      <c r="X85" s="713"/>
      <c r="Y85" s="713"/>
      <c r="Z85" s="713"/>
      <c r="AA85" s="503"/>
    </row>
    <row r="86" spans="1:27" ht="30" customHeight="1">
      <c r="A86" s="500"/>
      <c r="B86" s="714" t="s">
        <v>84</v>
      </c>
      <c r="C86" s="714"/>
      <c r="D86" s="714"/>
      <c r="E86" s="714"/>
      <c r="F86" s="714"/>
      <c r="G86" s="714"/>
      <c r="H86" s="714"/>
      <c r="I86" s="714"/>
      <c r="J86" s="714"/>
      <c r="K86" s="714"/>
      <c r="L86" s="715"/>
      <c r="M86" s="596">
        <v>1</v>
      </c>
      <c r="N86" s="596">
        <v>6</v>
      </c>
      <c r="O86" s="597">
        <v>0</v>
      </c>
      <c r="P86" s="598">
        <v>0</v>
      </c>
      <c r="Q86" s="716"/>
      <c r="R86" s="717"/>
      <c r="S86" s="610">
        <v>6585.7179999999998</v>
      </c>
      <c r="T86" s="718"/>
      <c r="U86" s="718"/>
      <c r="V86" s="718"/>
      <c r="W86" s="718"/>
      <c r="X86" s="718"/>
      <c r="Y86" s="718"/>
      <c r="Z86" s="718"/>
      <c r="AA86" s="503"/>
    </row>
    <row r="87" spans="1:27" ht="21.75" customHeight="1">
      <c r="A87" s="500"/>
      <c r="B87" s="709" t="s">
        <v>61</v>
      </c>
      <c r="C87" s="709"/>
      <c r="D87" s="709"/>
      <c r="E87" s="709"/>
      <c r="F87" s="709"/>
      <c r="G87" s="709"/>
      <c r="H87" s="709"/>
      <c r="I87" s="709"/>
      <c r="J87" s="709"/>
      <c r="K87" s="709"/>
      <c r="L87" s="710"/>
      <c r="M87" s="501">
        <v>1</v>
      </c>
      <c r="N87" s="501">
        <v>6</v>
      </c>
      <c r="O87" s="502" t="s">
        <v>649</v>
      </c>
      <c r="P87" s="599">
        <v>0</v>
      </c>
      <c r="Q87" s="711"/>
      <c r="R87" s="712"/>
      <c r="S87" s="611">
        <v>5170.7280000000001</v>
      </c>
      <c r="T87" s="713"/>
      <c r="U87" s="713"/>
      <c r="V87" s="713"/>
      <c r="W87" s="713"/>
      <c r="X87" s="713"/>
      <c r="Y87" s="713"/>
      <c r="Z87" s="713"/>
      <c r="AA87" s="503"/>
    </row>
    <row r="88" spans="1:27" ht="42.75" customHeight="1">
      <c r="A88" s="500"/>
      <c r="B88" s="709" t="s">
        <v>650</v>
      </c>
      <c r="C88" s="709"/>
      <c r="D88" s="709"/>
      <c r="E88" s="709"/>
      <c r="F88" s="709"/>
      <c r="G88" s="709"/>
      <c r="H88" s="709"/>
      <c r="I88" s="709"/>
      <c r="J88" s="709"/>
      <c r="K88" s="709"/>
      <c r="L88" s="710"/>
      <c r="M88" s="501">
        <v>1</v>
      </c>
      <c r="N88" s="501">
        <v>6</v>
      </c>
      <c r="O88" s="502" t="s">
        <v>651</v>
      </c>
      <c r="P88" s="599">
        <v>0</v>
      </c>
      <c r="Q88" s="711"/>
      <c r="R88" s="712"/>
      <c r="S88" s="611">
        <v>4116.5280000000002</v>
      </c>
      <c r="T88" s="713"/>
      <c r="U88" s="713"/>
      <c r="V88" s="713"/>
      <c r="W88" s="713"/>
      <c r="X88" s="713"/>
      <c r="Y88" s="713"/>
      <c r="Z88" s="713"/>
      <c r="AA88" s="503"/>
    </row>
    <row r="89" spans="1:27" ht="53.25" customHeight="1">
      <c r="A89" s="500"/>
      <c r="B89" s="709" t="s">
        <v>18</v>
      </c>
      <c r="C89" s="709"/>
      <c r="D89" s="709"/>
      <c r="E89" s="709"/>
      <c r="F89" s="709"/>
      <c r="G89" s="709"/>
      <c r="H89" s="709"/>
      <c r="I89" s="709"/>
      <c r="J89" s="709"/>
      <c r="K89" s="709"/>
      <c r="L89" s="710"/>
      <c r="M89" s="501">
        <v>1</v>
      </c>
      <c r="N89" s="501">
        <v>6</v>
      </c>
      <c r="O89" s="502" t="s">
        <v>651</v>
      </c>
      <c r="P89" s="599" t="s">
        <v>19</v>
      </c>
      <c r="Q89" s="711"/>
      <c r="R89" s="712"/>
      <c r="S89" s="611">
        <v>4116.5280000000002</v>
      </c>
      <c r="T89" s="713"/>
      <c r="U89" s="713"/>
      <c r="V89" s="713"/>
      <c r="W89" s="713"/>
      <c r="X89" s="713"/>
      <c r="Y89" s="713"/>
      <c r="Z89" s="713"/>
      <c r="AA89" s="503"/>
    </row>
    <row r="90" spans="1:27" ht="21.75" customHeight="1">
      <c r="A90" s="500"/>
      <c r="B90" s="709" t="s">
        <v>38</v>
      </c>
      <c r="C90" s="709"/>
      <c r="D90" s="709"/>
      <c r="E90" s="709"/>
      <c r="F90" s="709"/>
      <c r="G90" s="709"/>
      <c r="H90" s="709"/>
      <c r="I90" s="709"/>
      <c r="J90" s="709"/>
      <c r="K90" s="709"/>
      <c r="L90" s="710"/>
      <c r="M90" s="501">
        <v>1</v>
      </c>
      <c r="N90" s="501">
        <v>6</v>
      </c>
      <c r="O90" s="502" t="s">
        <v>651</v>
      </c>
      <c r="P90" s="599" t="s">
        <v>39</v>
      </c>
      <c r="Q90" s="711"/>
      <c r="R90" s="712"/>
      <c r="S90" s="611">
        <v>4116.5280000000002</v>
      </c>
      <c r="T90" s="713"/>
      <c r="U90" s="713"/>
      <c r="V90" s="713"/>
      <c r="W90" s="713"/>
      <c r="X90" s="713"/>
      <c r="Y90" s="713"/>
      <c r="Z90" s="713"/>
      <c r="AA90" s="503"/>
    </row>
    <row r="91" spans="1:27" ht="21.75" customHeight="1">
      <c r="A91" s="500"/>
      <c r="B91" s="709" t="s">
        <v>621</v>
      </c>
      <c r="C91" s="709"/>
      <c r="D91" s="709"/>
      <c r="E91" s="709"/>
      <c r="F91" s="709"/>
      <c r="G91" s="709"/>
      <c r="H91" s="709"/>
      <c r="I91" s="709"/>
      <c r="J91" s="709"/>
      <c r="K91" s="709"/>
      <c r="L91" s="710"/>
      <c r="M91" s="501">
        <v>1</v>
      </c>
      <c r="N91" s="501">
        <v>6</v>
      </c>
      <c r="O91" s="502" t="s">
        <v>651</v>
      </c>
      <c r="P91" s="599" t="s">
        <v>40</v>
      </c>
      <c r="Q91" s="711"/>
      <c r="R91" s="712"/>
      <c r="S91" s="611">
        <v>3161.7080000000001</v>
      </c>
      <c r="T91" s="713"/>
      <c r="U91" s="713"/>
      <c r="V91" s="713"/>
      <c r="W91" s="713"/>
      <c r="X91" s="713"/>
      <c r="Y91" s="713"/>
      <c r="Z91" s="713"/>
      <c r="AA91" s="503"/>
    </row>
    <row r="92" spans="1:27" ht="32.25" customHeight="1">
      <c r="A92" s="500"/>
      <c r="B92" s="709" t="s">
        <v>622</v>
      </c>
      <c r="C92" s="709"/>
      <c r="D92" s="709"/>
      <c r="E92" s="709"/>
      <c r="F92" s="709"/>
      <c r="G92" s="709"/>
      <c r="H92" s="709"/>
      <c r="I92" s="709"/>
      <c r="J92" s="709"/>
      <c r="K92" s="709"/>
      <c r="L92" s="710"/>
      <c r="M92" s="501">
        <v>1</v>
      </c>
      <c r="N92" s="501">
        <v>6</v>
      </c>
      <c r="O92" s="502" t="s">
        <v>651</v>
      </c>
      <c r="P92" s="599" t="s">
        <v>42</v>
      </c>
      <c r="Q92" s="711"/>
      <c r="R92" s="712"/>
      <c r="S92" s="611">
        <v>954.82</v>
      </c>
      <c r="T92" s="713"/>
      <c r="U92" s="713"/>
      <c r="V92" s="713"/>
      <c r="W92" s="713"/>
      <c r="X92" s="713"/>
      <c r="Y92" s="713"/>
      <c r="Z92" s="713"/>
      <c r="AA92" s="503"/>
    </row>
    <row r="93" spans="1:27" ht="21.75" customHeight="1">
      <c r="A93" s="500"/>
      <c r="B93" s="709" t="s">
        <v>61</v>
      </c>
      <c r="C93" s="709"/>
      <c r="D93" s="709"/>
      <c r="E93" s="709"/>
      <c r="F93" s="709"/>
      <c r="G93" s="709"/>
      <c r="H93" s="709"/>
      <c r="I93" s="709"/>
      <c r="J93" s="709"/>
      <c r="K93" s="709"/>
      <c r="L93" s="710"/>
      <c r="M93" s="501">
        <v>1</v>
      </c>
      <c r="N93" s="501">
        <v>6</v>
      </c>
      <c r="O93" s="502" t="s">
        <v>652</v>
      </c>
      <c r="P93" s="599">
        <v>0</v>
      </c>
      <c r="Q93" s="711"/>
      <c r="R93" s="712"/>
      <c r="S93" s="611">
        <v>895.3</v>
      </c>
      <c r="T93" s="713"/>
      <c r="U93" s="713"/>
      <c r="V93" s="713"/>
      <c r="W93" s="713"/>
      <c r="X93" s="713"/>
      <c r="Y93" s="713"/>
      <c r="Z93" s="713"/>
      <c r="AA93" s="503"/>
    </row>
    <row r="94" spans="1:27" ht="21.75" customHeight="1">
      <c r="A94" s="500"/>
      <c r="B94" s="709" t="s">
        <v>633</v>
      </c>
      <c r="C94" s="709"/>
      <c r="D94" s="709"/>
      <c r="E94" s="709"/>
      <c r="F94" s="709"/>
      <c r="G94" s="709"/>
      <c r="H94" s="709"/>
      <c r="I94" s="709"/>
      <c r="J94" s="709"/>
      <c r="K94" s="709"/>
      <c r="L94" s="710"/>
      <c r="M94" s="501">
        <v>1</v>
      </c>
      <c r="N94" s="501">
        <v>6</v>
      </c>
      <c r="O94" s="502" t="s">
        <v>652</v>
      </c>
      <c r="P94" s="599" t="s">
        <v>25</v>
      </c>
      <c r="Q94" s="711"/>
      <c r="R94" s="712"/>
      <c r="S94" s="611">
        <v>886.3</v>
      </c>
      <c r="T94" s="713"/>
      <c r="U94" s="713"/>
      <c r="V94" s="713"/>
      <c r="W94" s="713"/>
      <c r="X94" s="713"/>
      <c r="Y94" s="713"/>
      <c r="Z94" s="713"/>
      <c r="AA94" s="503"/>
    </row>
    <row r="95" spans="1:27" ht="21.75" customHeight="1">
      <c r="A95" s="500"/>
      <c r="B95" s="709" t="s">
        <v>634</v>
      </c>
      <c r="C95" s="709"/>
      <c r="D95" s="709"/>
      <c r="E95" s="709"/>
      <c r="F95" s="709"/>
      <c r="G95" s="709"/>
      <c r="H95" s="709"/>
      <c r="I95" s="709"/>
      <c r="J95" s="709"/>
      <c r="K95" s="709"/>
      <c r="L95" s="710"/>
      <c r="M95" s="501">
        <v>1</v>
      </c>
      <c r="N95" s="501">
        <v>6</v>
      </c>
      <c r="O95" s="502" t="s">
        <v>652</v>
      </c>
      <c r="P95" s="599" t="s">
        <v>27</v>
      </c>
      <c r="Q95" s="711"/>
      <c r="R95" s="712"/>
      <c r="S95" s="611">
        <v>886.3</v>
      </c>
      <c r="T95" s="713"/>
      <c r="U95" s="713"/>
      <c r="V95" s="713"/>
      <c r="W95" s="713"/>
      <c r="X95" s="713"/>
      <c r="Y95" s="713"/>
      <c r="Z95" s="713"/>
      <c r="AA95" s="503"/>
    </row>
    <row r="96" spans="1:27" ht="21.75" customHeight="1">
      <c r="A96" s="500"/>
      <c r="B96" s="709" t="s">
        <v>635</v>
      </c>
      <c r="C96" s="709"/>
      <c r="D96" s="709"/>
      <c r="E96" s="709"/>
      <c r="F96" s="709"/>
      <c r="G96" s="709"/>
      <c r="H96" s="709"/>
      <c r="I96" s="709"/>
      <c r="J96" s="709"/>
      <c r="K96" s="709"/>
      <c r="L96" s="710"/>
      <c r="M96" s="501">
        <v>1</v>
      </c>
      <c r="N96" s="501">
        <v>6</v>
      </c>
      <c r="O96" s="502" t="s">
        <v>652</v>
      </c>
      <c r="P96" s="599" t="s">
        <v>28</v>
      </c>
      <c r="Q96" s="711"/>
      <c r="R96" s="712"/>
      <c r="S96" s="611">
        <v>567.20000000000005</v>
      </c>
      <c r="T96" s="713"/>
      <c r="U96" s="713"/>
      <c r="V96" s="713"/>
      <c r="W96" s="713"/>
      <c r="X96" s="713"/>
      <c r="Y96" s="713"/>
      <c r="Z96" s="713"/>
      <c r="AA96" s="503"/>
    </row>
    <row r="97" spans="1:27" ht="12.75" customHeight="1">
      <c r="A97" s="500"/>
      <c r="B97" s="709" t="s">
        <v>636</v>
      </c>
      <c r="C97" s="709"/>
      <c r="D97" s="709"/>
      <c r="E97" s="709"/>
      <c r="F97" s="709"/>
      <c r="G97" s="709"/>
      <c r="H97" s="709"/>
      <c r="I97" s="709"/>
      <c r="J97" s="709"/>
      <c r="K97" s="709"/>
      <c r="L97" s="710"/>
      <c r="M97" s="501">
        <v>1</v>
      </c>
      <c r="N97" s="501">
        <v>6</v>
      </c>
      <c r="O97" s="502" t="s">
        <v>652</v>
      </c>
      <c r="P97" s="599" t="s">
        <v>29</v>
      </c>
      <c r="Q97" s="711"/>
      <c r="R97" s="712"/>
      <c r="S97" s="611">
        <v>319.10000000000002</v>
      </c>
      <c r="T97" s="713"/>
      <c r="U97" s="713"/>
      <c r="V97" s="713"/>
      <c r="W97" s="713"/>
      <c r="X97" s="713"/>
      <c r="Y97" s="713"/>
      <c r="Z97" s="713"/>
      <c r="AA97" s="503"/>
    </row>
    <row r="98" spans="1:27" ht="12.75" customHeight="1">
      <c r="A98" s="500"/>
      <c r="B98" s="709" t="s">
        <v>30</v>
      </c>
      <c r="C98" s="709"/>
      <c r="D98" s="709"/>
      <c r="E98" s="709"/>
      <c r="F98" s="709"/>
      <c r="G98" s="709"/>
      <c r="H98" s="709"/>
      <c r="I98" s="709"/>
      <c r="J98" s="709"/>
      <c r="K98" s="709"/>
      <c r="L98" s="710"/>
      <c r="M98" s="501">
        <v>1</v>
      </c>
      <c r="N98" s="501">
        <v>6</v>
      </c>
      <c r="O98" s="502" t="s">
        <v>652</v>
      </c>
      <c r="P98" s="599" t="s">
        <v>31</v>
      </c>
      <c r="Q98" s="711"/>
      <c r="R98" s="712"/>
      <c r="S98" s="611">
        <v>9</v>
      </c>
      <c r="T98" s="713"/>
      <c r="U98" s="713"/>
      <c r="V98" s="713"/>
      <c r="W98" s="713"/>
      <c r="X98" s="713"/>
      <c r="Y98" s="713"/>
      <c r="Z98" s="713"/>
      <c r="AA98" s="503"/>
    </row>
    <row r="99" spans="1:27" ht="12.75" customHeight="1">
      <c r="A99" s="500"/>
      <c r="B99" s="709" t="s">
        <v>637</v>
      </c>
      <c r="C99" s="709"/>
      <c r="D99" s="709"/>
      <c r="E99" s="709"/>
      <c r="F99" s="709"/>
      <c r="G99" s="709"/>
      <c r="H99" s="709"/>
      <c r="I99" s="709"/>
      <c r="J99" s="709"/>
      <c r="K99" s="709"/>
      <c r="L99" s="710"/>
      <c r="M99" s="501">
        <v>1</v>
      </c>
      <c r="N99" s="501">
        <v>6</v>
      </c>
      <c r="O99" s="502" t="s">
        <v>652</v>
      </c>
      <c r="P99" s="599" t="s">
        <v>32</v>
      </c>
      <c r="Q99" s="711"/>
      <c r="R99" s="712"/>
      <c r="S99" s="611">
        <v>9</v>
      </c>
      <c r="T99" s="713"/>
      <c r="U99" s="713"/>
      <c r="V99" s="713"/>
      <c r="W99" s="713"/>
      <c r="X99" s="713"/>
      <c r="Y99" s="713"/>
      <c r="Z99" s="713"/>
      <c r="AA99" s="503"/>
    </row>
    <row r="100" spans="1:27" ht="21.75" customHeight="1">
      <c r="A100" s="500"/>
      <c r="B100" s="709" t="s">
        <v>33</v>
      </c>
      <c r="C100" s="709"/>
      <c r="D100" s="709"/>
      <c r="E100" s="709"/>
      <c r="F100" s="709"/>
      <c r="G100" s="709"/>
      <c r="H100" s="709"/>
      <c r="I100" s="709"/>
      <c r="J100" s="709"/>
      <c r="K100" s="709"/>
      <c r="L100" s="710"/>
      <c r="M100" s="501">
        <v>1</v>
      </c>
      <c r="N100" s="501">
        <v>6</v>
      </c>
      <c r="O100" s="502" t="s">
        <v>652</v>
      </c>
      <c r="P100" s="599" t="s">
        <v>34</v>
      </c>
      <c r="Q100" s="711"/>
      <c r="R100" s="712"/>
      <c r="S100" s="611">
        <v>5</v>
      </c>
      <c r="T100" s="713"/>
      <c r="U100" s="713"/>
      <c r="V100" s="713"/>
      <c r="W100" s="713"/>
      <c r="X100" s="713"/>
      <c r="Y100" s="713"/>
      <c r="Z100" s="713"/>
      <c r="AA100" s="503"/>
    </row>
    <row r="101" spans="1:27" ht="12.75" customHeight="1">
      <c r="A101" s="500"/>
      <c r="B101" s="709" t="s">
        <v>638</v>
      </c>
      <c r="C101" s="709"/>
      <c r="D101" s="709"/>
      <c r="E101" s="709"/>
      <c r="F101" s="709"/>
      <c r="G101" s="709"/>
      <c r="H101" s="709"/>
      <c r="I101" s="709"/>
      <c r="J101" s="709"/>
      <c r="K101" s="709"/>
      <c r="L101" s="710"/>
      <c r="M101" s="501">
        <v>1</v>
      </c>
      <c r="N101" s="501">
        <v>6</v>
      </c>
      <c r="O101" s="502" t="s">
        <v>652</v>
      </c>
      <c r="P101" s="599" t="s">
        <v>35</v>
      </c>
      <c r="Q101" s="711"/>
      <c r="R101" s="712"/>
      <c r="S101" s="611">
        <v>3</v>
      </c>
      <c r="T101" s="713"/>
      <c r="U101" s="713"/>
      <c r="V101" s="713"/>
      <c r="W101" s="713"/>
      <c r="X101" s="713"/>
      <c r="Y101" s="713"/>
      <c r="Z101" s="713"/>
      <c r="AA101" s="503"/>
    </row>
    <row r="102" spans="1:27" ht="12.75" customHeight="1">
      <c r="A102" s="500"/>
      <c r="B102" s="709" t="s">
        <v>88</v>
      </c>
      <c r="C102" s="709"/>
      <c r="D102" s="709"/>
      <c r="E102" s="709"/>
      <c r="F102" s="709"/>
      <c r="G102" s="709"/>
      <c r="H102" s="709"/>
      <c r="I102" s="709"/>
      <c r="J102" s="709"/>
      <c r="K102" s="709"/>
      <c r="L102" s="710"/>
      <c r="M102" s="501">
        <v>1</v>
      </c>
      <c r="N102" s="501">
        <v>6</v>
      </c>
      <c r="O102" s="502" t="s">
        <v>652</v>
      </c>
      <c r="P102" s="599" t="s">
        <v>89</v>
      </c>
      <c r="Q102" s="711"/>
      <c r="R102" s="712"/>
      <c r="S102" s="611">
        <v>1</v>
      </c>
      <c r="T102" s="713"/>
      <c r="U102" s="713"/>
      <c r="V102" s="713"/>
      <c r="W102" s="713"/>
      <c r="X102" s="713"/>
      <c r="Y102" s="713"/>
      <c r="Z102" s="713"/>
      <c r="AA102" s="503"/>
    </row>
    <row r="103" spans="1:27" ht="42.75" customHeight="1">
      <c r="A103" s="500"/>
      <c r="B103" s="709" t="s">
        <v>653</v>
      </c>
      <c r="C103" s="709"/>
      <c r="D103" s="709"/>
      <c r="E103" s="709"/>
      <c r="F103" s="709"/>
      <c r="G103" s="709"/>
      <c r="H103" s="709"/>
      <c r="I103" s="709"/>
      <c r="J103" s="709"/>
      <c r="K103" s="709"/>
      <c r="L103" s="710"/>
      <c r="M103" s="501">
        <v>1</v>
      </c>
      <c r="N103" s="501">
        <v>6</v>
      </c>
      <c r="O103" s="502" t="s">
        <v>654</v>
      </c>
      <c r="P103" s="599">
        <v>0</v>
      </c>
      <c r="Q103" s="711"/>
      <c r="R103" s="712"/>
      <c r="S103" s="611">
        <v>158.9</v>
      </c>
      <c r="T103" s="713"/>
      <c r="U103" s="713"/>
      <c r="V103" s="713"/>
      <c r="W103" s="713"/>
      <c r="X103" s="713"/>
      <c r="Y103" s="713"/>
      <c r="Z103" s="713"/>
      <c r="AA103" s="503"/>
    </row>
    <row r="104" spans="1:27" ht="53.25" customHeight="1">
      <c r="A104" s="500"/>
      <c r="B104" s="709" t="s">
        <v>18</v>
      </c>
      <c r="C104" s="709"/>
      <c r="D104" s="709"/>
      <c r="E104" s="709"/>
      <c r="F104" s="709"/>
      <c r="G104" s="709"/>
      <c r="H104" s="709"/>
      <c r="I104" s="709"/>
      <c r="J104" s="709"/>
      <c r="K104" s="709"/>
      <c r="L104" s="710"/>
      <c r="M104" s="501">
        <v>1</v>
      </c>
      <c r="N104" s="501">
        <v>6</v>
      </c>
      <c r="O104" s="502" t="s">
        <v>654</v>
      </c>
      <c r="P104" s="599" t="s">
        <v>19</v>
      </c>
      <c r="Q104" s="711"/>
      <c r="R104" s="712"/>
      <c r="S104" s="611">
        <v>158.9</v>
      </c>
      <c r="T104" s="713"/>
      <c r="U104" s="713"/>
      <c r="V104" s="713"/>
      <c r="W104" s="713"/>
      <c r="X104" s="713"/>
      <c r="Y104" s="713"/>
      <c r="Z104" s="713"/>
      <c r="AA104" s="503"/>
    </row>
    <row r="105" spans="1:27" ht="21.75" customHeight="1">
      <c r="A105" s="500"/>
      <c r="B105" s="709" t="s">
        <v>38</v>
      </c>
      <c r="C105" s="709"/>
      <c r="D105" s="709"/>
      <c r="E105" s="709"/>
      <c r="F105" s="709"/>
      <c r="G105" s="709"/>
      <c r="H105" s="709"/>
      <c r="I105" s="709"/>
      <c r="J105" s="709"/>
      <c r="K105" s="709"/>
      <c r="L105" s="710"/>
      <c r="M105" s="501">
        <v>1</v>
      </c>
      <c r="N105" s="501">
        <v>6</v>
      </c>
      <c r="O105" s="502" t="s">
        <v>654</v>
      </c>
      <c r="P105" s="599" t="s">
        <v>39</v>
      </c>
      <c r="Q105" s="711"/>
      <c r="R105" s="712"/>
      <c r="S105" s="611">
        <v>158.9</v>
      </c>
      <c r="T105" s="713"/>
      <c r="U105" s="713"/>
      <c r="V105" s="713"/>
      <c r="W105" s="713"/>
      <c r="X105" s="713"/>
      <c r="Y105" s="713"/>
      <c r="Z105" s="713"/>
      <c r="AA105" s="503"/>
    </row>
    <row r="106" spans="1:27" ht="32.25" customHeight="1">
      <c r="A106" s="500"/>
      <c r="B106" s="709" t="s">
        <v>639</v>
      </c>
      <c r="C106" s="709"/>
      <c r="D106" s="709"/>
      <c r="E106" s="709"/>
      <c r="F106" s="709"/>
      <c r="G106" s="709"/>
      <c r="H106" s="709"/>
      <c r="I106" s="709"/>
      <c r="J106" s="709"/>
      <c r="K106" s="709"/>
      <c r="L106" s="710"/>
      <c r="M106" s="501">
        <v>1</v>
      </c>
      <c r="N106" s="501">
        <v>6</v>
      </c>
      <c r="O106" s="502" t="s">
        <v>654</v>
      </c>
      <c r="P106" s="599" t="s">
        <v>41</v>
      </c>
      <c r="Q106" s="711"/>
      <c r="R106" s="712"/>
      <c r="S106" s="611">
        <v>158.9</v>
      </c>
      <c r="T106" s="713"/>
      <c r="U106" s="713"/>
      <c r="V106" s="713"/>
      <c r="W106" s="713"/>
      <c r="X106" s="713"/>
      <c r="Y106" s="713"/>
      <c r="Z106" s="713"/>
      <c r="AA106" s="503"/>
    </row>
    <row r="107" spans="1:27" ht="32.25" customHeight="1">
      <c r="A107" s="500"/>
      <c r="B107" s="709" t="s">
        <v>655</v>
      </c>
      <c r="C107" s="709"/>
      <c r="D107" s="709"/>
      <c r="E107" s="709"/>
      <c r="F107" s="709"/>
      <c r="G107" s="709"/>
      <c r="H107" s="709"/>
      <c r="I107" s="709"/>
      <c r="J107" s="709"/>
      <c r="K107" s="709"/>
      <c r="L107" s="710"/>
      <c r="M107" s="501">
        <v>1</v>
      </c>
      <c r="N107" s="501">
        <v>6</v>
      </c>
      <c r="O107" s="502" t="s">
        <v>656</v>
      </c>
      <c r="P107" s="599">
        <v>0</v>
      </c>
      <c r="Q107" s="711"/>
      <c r="R107" s="712"/>
      <c r="S107" s="611">
        <v>1414.99</v>
      </c>
      <c r="T107" s="713"/>
      <c r="U107" s="713"/>
      <c r="V107" s="713"/>
      <c r="W107" s="713"/>
      <c r="X107" s="713"/>
      <c r="Y107" s="713"/>
      <c r="Z107" s="713"/>
      <c r="AA107" s="503"/>
    </row>
    <row r="108" spans="1:27" ht="32.25" customHeight="1">
      <c r="A108" s="500"/>
      <c r="B108" s="709" t="s">
        <v>657</v>
      </c>
      <c r="C108" s="709"/>
      <c r="D108" s="709"/>
      <c r="E108" s="709"/>
      <c r="F108" s="709"/>
      <c r="G108" s="709"/>
      <c r="H108" s="709"/>
      <c r="I108" s="709"/>
      <c r="J108" s="709"/>
      <c r="K108" s="709"/>
      <c r="L108" s="710"/>
      <c r="M108" s="501">
        <v>1</v>
      </c>
      <c r="N108" s="501">
        <v>6</v>
      </c>
      <c r="O108" s="502" t="s">
        <v>658</v>
      </c>
      <c r="P108" s="599">
        <v>0</v>
      </c>
      <c r="Q108" s="711"/>
      <c r="R108" s="712"/>
      <c r="S108" s="611">
        <v>764.73599999999999</v>
      </c>
      <c r="T108" s="713"/>
      <c r="U108" s="713"/>
      <c r="V108" s="713"/>
      <c r="W108" s="713"/>
      <c r="X108" s="713"/>
      <c r="Y108" s="713"/>
      <c r="Z108" s="713"/>
      <c r="AA108" s="503"/>
    </row>
    <row r="109" spans="1:27" ht="53.25" customHeight="1">
      <c r="A109" s="500"/>
      <c r="B109" s="709" t="s">
        <v>18</v>
      </c>
      <c r="C109" s="709"/>
      <c r="D109" s="709"/>
      <c r="E109" s="709"/>
      <c r="F109" s="709"/>
      <c r="G109" s="709"/>
      <c r="H109" s="709"/>
      <c r="I109" s="709"/>
      <c r="J109" s="709"/>
      <c r="K109" s="709"/>
      <c r="L109" s="710"/>
      <c r="M109" s="501">
        <v>1</v>
      </c>
      <c r="N109" s="501">
        <v>6</v>
      </c>
      <c r="O109" s="502" t="s">
        <v>658</v>
      </c>
      <c r="P109" s="599" t="s">
        <v>19</v>
      </c>
      <c r="Q109" s="711"/>
      <c r="R109" s="712"/>
      <c r="S109" s="611">
        <v>764.73599999999999</v>
      </c>
      <c r="T109" s="713"/>
      <c r="U109" s="713"/>
      <c r="V109" s="713"/>
      <c r="W109" s="713"/>
      <c r="X109" s="713"/>
      <c r="Y109" s="713"/>
      <c r="Z109" s="713"/>
      <c r="AA109" s="503"/>
    </row>
    <row r="110" spans="1:27" ht="21.75" customHeight="1">
      <c r="A110" s="500"/>
      <c r="B110" s="709" t="s">
        <v>38</v>
      </c>
      <c r="C110" s="709"/>
      <c r="D110" s="709"/>
      <c r="E110" s="709"/>
      <c r="F110" s="709"/>
      <c r="G110" s="709"/>
      <c r="H110" s="709"/>
      <c r="I110" s="709"/>
      <c r="J110" s="709"/>
      <c r="K110" s="709"/>
      <c r="L110" s="710"/>
      <c r="M110" s="501">
        <v>1</v>
      </c>
      <c r="N110" s="501">
        <v>6</v>
      </c>
      <c r="O110" s="502" t="s">
        <v>658</v>
      </c>
      <c r="P110" s="599" t="s">
        <v>39</v>
      </c>
      <c r="Q110" s="711"/>
      <c r="R110" s="712"/>
      <c r="S110" s="611">
        <v>764.73599999999999</v>
      </c>
      <c r="T110" s="713"/>
      <c r="U110" s="713"/>
      <c r="V110" s="713"/>
      <c r="W110" s="713"/>
      <c r="X110" s="713"/>
      <c r="Y110" s="713"/>
      <c r="Z110" s="713"/>
      <c r="AA110" s="503"/>
    </row>
    <row r="111" spans="1:27" ht="21.75" customHeight="1">
      <c r="A111" s="500"/>
      <c r="B111" s="709" t="s">
        <v>621</v>
      </c>
      <c r="C111" s="709"/>
      <c r="D111" s="709"/>
      <c r="E111" s="709"/>
      <c r="F111" s="709"/>
      <c r="G111" s="709"/>
      <c r="H111" s="709"/>
      <c r="I111" s="709"/>
      <c r="J111" s="709"/>
      <c r="K111" s="709"/>
      <c r="L111" s="710"/>
      <c r="M111" s="501">
        <v>1</v>
      </c>
      <c r="N111" s="501">
        <v>6</v>
      </c>
      <c r="O111" s="502" t="s">
        <v>658</v>
      </c>
      <c r="P111" s="599" t="s">
        <v>40</v>
      </c>
      <c r="Q111" s="711"/>
      <c r="R111" s="712"/>
      <c r="S111" s="611">
        <v>587.35500000000002</v>
      </c>
      <c r="T111" s="713"/>
      <c r="U111" s="713"/>
      <c r="V111" s="713"/>
      <c r="W111" s="713"/>
      <c r="X111" s="713"/>
      <c r="Y111" s="713"/>
      <c r="Z111" s="713"/>
      <c r="AA111" s="503"/>
    </row>
    <row r="112" spans="1:27" ht="32.25" customHeight="1">
      <c r="A112" s="500"/>
      <c r="B112" s="709" t="s">
        <v>622</v>
      </c>
      <c r="C112" s="709"/>
      <c r="D112" s="709"/>
      <c r="E112" s="709"/>
      <c r="F112" s="709"/>
      <c r="G112" s="709"/>
      <c r="H112" s="709"/>
      <c r="I112" s="709"/>
      <c r="J112" s="709"/>
      <c r="K112" s="709"/>
      <c r="L112" s="710"/>
      <c r="M112" s="501">
        <v>1</v>
      </c>
      <c r="N112" s="501">
        <v>6</v>
      </c>
      <c r="O112" s="502" t="s">
        <v>658</v>
      </c>
      <c r="P112" s="599" t="s">
        <v>42</v>
      </c>
      <c r="Q112" s="711"/>
      <c r="R112" s="712"/>
      <c r="S112" s="611">
        <v>177.381</v>
      </c>
      <c r="T112" s="713"/>
      <c r="U112" s="713"/>
      <c r="V112" s="713"/>
      <c r="W112" s="713"/>
      <c r="X112" s="713"/>
      <c r="Y112" s="713"/>
      <c r="Z112" s="713"/>
      <c r="AA112" s="503"/>
    </row>
    <row r="113" spans="1:27" ht="32.25" customHeight="1">
      <c r="A113" s="500"/>
      <c r="B113" s="709" t="s">
        <v>659</v>
      </c>
      <c r="C113" s="709"/>
      <c r="D113" s="709"/>
      <c r="E113" s="709"/>
      <c r="F113" s="709"/>
      <c r="G113" s="709"/>
      <c r="H113" s="709"/>
      <c r="I113" s="709"/>
      <c r="J113" s="709"/>
      <c r="K113" s="709"/>
      <c r="L113" s="710"/>
      <c r="M113" s="501">
        <v>1</v>
      </c>
      <c r="N113" s="501">
        <v>6</v>
      </c>
      <c r="O113" s="502" t="s">
        <v>660</v>
      </c>
      <c r="P113" s="599">
        <v>0</v>
      </c>
      <c r="Q113" s="711"/>
      <c r="R113" s="712"/>
      <c r="S113" s="611">
        <v>581.28499999999997</v>
      </c>
      <c r="T113" s="713"/>
      <c r="U113" s="713"/>
      <c r="V113" s="713"/>
      <c r="W113" s="713"/>
      <c r="X113" s="713"/>
      <c r="Y113" s="713"/>
      <c r="Z113" s="713"/>
      <c r="AA113" s="503"/>
    </row>
    <row r="114" spans="1:27" ht="53.25" customHeight="1">
      <c r="A114" s="500"/>
      <c r="B114" s="709" t="s">
        <v>18</v>
      </c>
      <c r="C114" s="709"/>
      <c r="D114" s="709"/>
      <c r="E114" s="709"/>
      <c r="F114" s="709"/>
      <c r="G114" s="709"/>
      <c r="H114" s="709"/>
      <c r="I114" s="709"/>
      <c r="J114" s="709"/>
      <c r="K114" s="709"/>
      <c r="L114" s="710"/>
      <c r="M114" s="501">
        <v>1</v>
      </c>
      <c r="N114" s="501">
        <v>6</v>
      </c>
      <c r="O114" s="502" t="s">
        <v>660</v>
      </c>
      <c r="P114" s="599" t="s">
        <v>19</v>
      </c>
      <c r="Q114" s="711"/>
      <c r="R114" s="712"/>
      <c r="S114" s="611">
        <v>581.28499999999997</v>
      </c>
      <c r="T114" s="713"/>
      <c r="U114" s="713"/>
      <c r="V114" s="713"/>
      <c r="W114" s="713"/>
      <c r="X114" s="713"/>
      <c r="Y114" s="713"/>
      <c r="Z114" s="713"/>
      <c r="AA114" s="503"/>
    </row>
    <row r="115" spans="1:27" ht="21.75" customHeight="1">
      <c r="A115" s="500"/>
      <c r="B115" s="709" t="s">
        <v>38</v>
      </c>
      <c r="C115" s="709"/>
      <c r="D115" s="709"/>
      <c r="E115" s="709"/>
      <c r="F115" s="709"/>
      <c r="G115" s="709"/>
      <c r="H115" s="709"/>
      <c r="I115" s="709"/>
      <c r="J115" s="709"/>
      <c r="K115" s="709"/>
      <c r="L115" s="710"/>
      <c r="M115" s="501">
        <v>1</v>
      </c>
      <c r="N115" s="501">
        <v>6</v>
      </c>
      <c r="O115" s="502" t="s">
        <v>660</v>
      </c>
      <c r="P115" s="599" t="s">
        <v>39</v>
      </c>
      <c r="Q115" s="711"/>
      <c r="R115" s="712"/>
      <c r="S115" s="611">
        <v>581.28499999999997</v>
      </c>
      <c r="T115" s="713"/>
      <c r="U115" s="713"/>
      <c r="V115" s="713"/>
      <c r="W115" s="713"/>
      <c r="X115" s="713"/>
      <c r="Y115" s="713"/>
      <c r="Z115" s="713"/>
      <c r="AA115" s="503"/>
    </row>
    <row r="116" spans="1:27" ht="21.75" customHeight="1">
      <c r="A116" s="500"/>
      <c r="B116" s="709" t="s">
        <v>621</v>
      </c>
      <c r="C116" s="709"/>
      <c r="D116" s="709"/>
      <c r="E116" s="709"/>
      <c r="F116" s="709"/>
      <c r="G116" s="709"/>
      <c r="H116" s="709"/>
      <c r="I116" s="709"/>
      <c r="J116" s="709"/>
      <c r="K116" s="709"/>
      <c r="L116" s="710"/>
      <c r="M116" s="501">
        <v>1</v>
      </c>
      <c r="N116" s="501">
        <v>6</v>
      </c>
      <c r="O116" s="502" t="s">
        <v>660</v>
      </c>
      <c r="P116" s="599" t="s">
        <v>40</v>
      </c>
      <c r="Q116" s="711"/>
      <c r="R116" s="712"/>
      <c r="S116" s="611">
        <v>446.45499999999998</v>
      </c>
      <c r="T116" s="713"/>
      <c r="U116" s="713"/>
      <c r="V116" s="713"/>
      <c r="W116" s="713"/>
      <c r="X116" s="713"/>
      <c r="Y116" s="713"/>
      <c r="Z116" s="713"/>
      <c r="AA116" s="503"/>
    </row>
    <row r="117" spans="1:27" ht="32.25" customHeight="1">
      <c r="A117" s="500"/>
      <c r="B117" s="709" t="s">
        <v>622</v>
      </c>
      <c r="C117" s="709"/>
      <c r="D117" s="709"/>
      <c r="E117" s="709"/>
      <c r="F117" s="709"/>
      <c r="G117" s="709"/>
      <c r="H117" s="709"/>
      <c r="I117" s="709"/>
      <c r="J117" s="709"/>
      <c r="K117" s="709"/>
      <c r="L117" s="710"/>
      <c r="M117" s="501">
        <v>1</v>
      </c>
      <c r="N117" s="501">
        <v>6</v>
      </c>
      <c r="O117" s="502" t="s">
        <v>660</v>
      </c>
      <c r="P117" s="599" t="s">
        <v>42</v>
      </c>
      <c r="Q117" s="711"/>
      <c r="R117" s="712"/>
      <c r="S117" s="611">
        <v>134.83000000000001</v>
      </c>
      <c r="T117" s="713"/>
      <c r="U117" s="713"/>
      <c r="V117" s="713"/>
      <c r="W117" s="713"/>
      <c r="X117" s="713"/>
      <c r="Y117" s="713"/>
      <c r="Z117" s="713"/>
      <c r="AA117" s="503"/>
    </row>
    <row r="118" spans="1:27" ht="32.25" customHeight="1">
      <c r="A118" s="500"/>
      <c r="B118" s="709" t="s">
        <v>661</v>
      </c>
      <c r="C118" s="709"/>
      <c r="D118" s="709"/>
      <c r="E118" s="709"/>
      <c r="F118" s="709"/>
      <c r="G118" s="709"/>
      <c r="H118" s="709"/>
      <c r="I118" s="709"/>
      <c r="J118" s="709"/>
      <c r="K118" s="709"/>
      <c r="L118" s="710"/>
      <c r="M118" s="501">
        <v>1</v>
      </c>
      <c r="N118" s="501">
        <v>6</v>
      </c>
      <c r="O118" s="502" t="s">
        <v>662</v>
      </c>
      <c r="P118" s="599">
        <v>0</v>
      </c>
      <c r="Q118" s="711"/>
      <c r="R118" s="712"/>
      <c r="S118" s="611">
        <v>68.968999999999994</v>
      </c>
      <c r="T118" s="713"/>
      <c r="U118" s="713"/>
      <c r="V118" s="713"/>
      <c r="W118" s="713"/>
      <c r="X118" s="713"/>
      <c r="Y118" s="713"/>
      <c r="Z118" s="713"/>
      <c r="AA118" s="503"/>
    </row>
    <row r="119" spans="1:27" ht="21.75" customHeight="1">
      <c r="A119" s="500"/>
      <c r="B119" s="709" t="s">
        <v>633</v>
      </c>
      <c r="C119" s="709"/>
      <c r="D119" s="709"/>
      <c r="E119" s="709"/>
      <c r="F119" s="709"/>
      <c r="G119" s="709"/>
      <c r="H119" s="709"/>
      <c r="I119" s="709"/>
      <c r="J119" s="709"/>
      <c r="K119" s="709"/>
      <c r="L119" s="710"/>
      <c r="M119" s="501">
        <v>1</v>
      </c>
      <c r="N119" s="501">
        <v>6</v>
      </c>
      <c r="O119" s="502" t="s">
        <v>662</v>
      </c>
      <c r="P119" s="599" t="s">
        <v>25</v>
      </c>
      <c r="Q119" s="711"/>
      <c r="R119" s="712"/>
      <c r="S119" s="611">
        <v>68.968999999999994</v>
      </c>
      <c r="T119" s="713"/>
      <c r="U119" s="713"/>
      <c r="V119" s="713"/>
      <c r="W119" s="713"/>
      <c r="X119" s="713"/>
      <c r="Y119" s="713"/>
      <c r="Z119" s="713"/>
      <c r="AA119" s="503"/>
    </row>
    <row r="120" spans="1:27" ht="21.75" customHeight="1">
      <c r="A120" s="500"/>
      <c r="B120" s="709" t="s">
        <v>634</v>
      </c>
      <c r="C120" s="709"/>
      <c r="D120" s="709"/>
      <c r="E120" s="709"/>
      <c r="F120" s="709"/>
      <c r="G120" s="709"/>
      <c r="H120" s="709"/>
      <c r="I120" s="709"/>
      <c r="J120" s="709"/>
      <c r="K120" s="709"/>
      <c r="L120" s="710"/>
      <c r="M120" s="501">
        <v>1</v>
      </c>
      <c r="N120" s="501">
        <v>6</v>
      </c>
      <c r="O120" s="502" t="s">
        <v>662</v>
      </c>
      <c r="P120" s="599" t="s">
        <v>27</v>
      </c>
      <c r="Q120" s="711"/>
      <c r="R120" s="712"/>
      <c r="S120" s="611">
        <v>68.968999999999994</v>
      </c>
      <c r="T120" s="713"/>
      <c r="U120" s="713"/>
      <c r="V120" s="713"/>
      <c r="W120" s="713"/>
      <c r="X120" s="713"/>
      <c r="Y120" s="713"/>
      <c r="Z120" s="713"/>
      <c r="AA120" s="503"/>
    </row>
    <row r="121" spans="1:27" ht="21.75" customHeight="1">
      <c r="A121" s="500"/>
      <c r="B121" s="709" t="s">
        <v>635</v>
      </c>
      <c r="C121" s="709"/>
      <c r="D121" s="709"/>
      <c r="E121" s="709"/>
      <c r="F121" s="709"/>
      <c r="G121" s="709"/>
      <c r="H121" s="709"/>
      <c r="I121" s="709"/>
      <c r="J121" s="709"/>
      <c r="K121" s="709"/>
      <c r="L121" s="710"/>
      <c r="M121" s="501">
        <v>1</v>
      </c>
      <c r="N121" s="501">
        <v>6</v>
      </c>
      <c r="O121" s="502" t="s">
        <v>662</v>
      </c>
      <c r="P121" s="599" t="s">
        <v>28</v>
      </c>
      <c r="Q121" s="711"/>
      <c r="R121" s="712"/>
      <c r="S121" s="611">
        <v>38.448999999999998</v>
      </c>
      <c r="T121" s="713"/>
      <c r="U121" s="713"/>
      <c r="V121" s="713"/>
      <c r="W121" s="713"/>
      <c r="X121" s="713"/>
      <c r="Y121" s="713"/>
      <c r="Z121" s="713"/>
      <c r="AA121" s="503"/>
    </row>
    <row r="122" spans="1:27" ht="12.75" customHeight="1">
      <c r="A122" s="500"/>
      <c r="B122" s="709" t="s">
        <v>636</v>
      </c>
      <c r="C122" s="709"/>
      <c r="D122" s="709"/>
      <c r="E122" s="709"/>
      <c r="F122" s="709"/>
      <c r="G122" s="709"/>
      <c r="H122" s="709"/>
      <c r="I122" s="709"/>
      <c r="J122" s="709"/>
      <c r="K122" s="709"/>
      <c r="L122" s="710"/>
      <c r="M122" s="501">
        <v>1</v>
      </c>
      <c r="N122" s="501">
        <v>6</v>
      </c>
      <c r="O122" s="502" t="s">
        <v>662</v>
      </c>
      <c r="P122" s="599" t="s">
        <v>29</v>
      </c>
      <c r="Q122" s="711"/>
      <c r="R122" s="712"/>
      <c r="S122" s="611">
        <v>30.52</v>
      </c>
      <c r="T122" s="713"/>
      <c r="U122" s="713"/>
      <c r="V122" s="713"/>
      <c r="W122" s="713"/>
      <c r="X122" s="713"/>
      <c r="Y122" s="713"/>
      <c r="Z122" s="713"/>
      <c r="AA122" s="503"/>
    </row>
    <row r="123" spans="1:27" ht="12.75" customHeight="1">
      <c r="A123" s="500"/>
      <c r="B123" s="714" t="s">
        <v>350</v>
      </c>
      <c r="C123" s="714"/>
      <c r="D123" s="714"/>
      <c r="E123" s="714"/>
      <c r="F123" s="714"/>
      <c r="G123" s="714"/>
      <c r="H123" s="714"/>
      <c r="I123" s="714"/>
      <c r="J123" s="714"/>
      <c r="K123" s="714"/>
      <c r="L123" s="715"/>
      <c r="M123" s="596">
        <v>1</v>
      </c>
      <c r="N123" s="596">
        <v>7</v>
      </c>
      <c r="O123" s="597">
        <v>0</v>
      </c>
      <c r="P123" s="598">
        <v>0</v>
      </c>
      <c r="Q123" s="716"/>
      <c r="R123" s="717"/>
      <c r="S123" s="610">
        <v>292</v>
      </c>
      <c r="T123" s="718"/>
      <c r="U123" s="718"/>
      <c r="V123" s="718"/>
      <c r="W123" s="718"/>
      <c r="X123" s="718"/>
      <c r="Y123" s="718"/>
      <c r="Z123" s="718"/>
      <c r="AA123" s="503"/>
    </row>
    <row r="124" spans="1:27" ht="21.75" customHeight="1">
      <c r="A124" s="500"/>
      <c r="B124" s="709" t="s">
        <v>663</v>
      </c>
      <c r="C124" s="709"/>
      <c r="D124" s="709"/>
      <c r="E124" s="709"/>
      <c r="F124" s="709"/>
      <c r="G124" s="709"/>
      <c r="H124" s="709"/>
      <c r="I124" s="709"/>
      <c r="J124" s="709"/>
      <c r="K124" s="709"/>
      <c r="L124" s="710"/>
      <c r="M124" s="501">
        <v>1</v>
      </c>
      <c r="N124" s="501">
        <v>7</v>
      </c>
      <c r="O124" s="502" t="s">
        <v>664</v>
      </c>
      <c r="P124" s="599">
        <v>0</v>
      </c>
      <c r="Q124" s="711"/>
      <c r="R124" s="712"/>
      <c r="S124" s="611">
        <v>292</v>
      </c>
      <c r="T124" s="713"/>
      <c r="U124" s="713"/>
      <c r="V124" s="713"/>
      <c r="W124" s="713"/>
      <c r="X124" s="713"/>
      <c r="Y124" s="713"/>
      <c r="Z124" s="713"/>
      <c r="AA124" s="503"/>
    </row>
    <row r="125" spans="1:27" ht="21.75" customHeight="1">
      <c r="A125" s="500"/>
      <c r="B125" s="709" t="s">
        <v>665</v>
      </c>
      <c r="C125" s="709"/>
      <c r="D125" s="709"/>
      <c r="E125" s="709"/>
      <c r="F125" s="709"/>
      <c r="G125" s="709"/>
      <c r="H125" s="709"/>
      <c r="I125" s="709"/>
      <c r="J125" s="709"/>
      <c r="K125" s="709"/>
      <c r="L125" s="710"/>
      <c r="M125" s="501">
        <v>1</v>
      </c>
      <c r="N125" s="501">
        <v>7</v>
      </c>
      <c r="O125" s="502" t="s">
        <v>666</v>
      </c>
      <c r="P125" s="599">
        <v>0</v>
      </c>
      <c r="Q125" s="711"/>
      <c r="R125" s="712"/>
      <c r="S125" s="611">
        <v>292</v>
      </c>
      <c r="T125" s="713"/>
      <c r="U125" s="713"/>
      <c r="V125" s="713"/>
      <c r="W125" s="713"/>
      <c r="X125" s="713"/>
      <c r="Y125" s="713"/>
      <c r="Z125" s="713"/>
      <c r="AA125" s="503"/>
    </row>
    <row r="126" spans="1:27" ht="12.75" customHeight="1">
      <c r="A126" s="500"/>
      <c r="B126" s="709" t="s">
        <v>30</v>
      </c>
      <c r="C126" s="709"/>
      <c r="D126" s="709"/>
      <c r="E126" s="709"/>
      <c r="F126" s="709"/>
      <c r="G126" s="709"/>
      <c r="H126" s="709"/>
      <c r="I126" s="709"/>
      <c r="J126" s="709"/>
      <c r="K126" s="709"/>
      <c r="L126" s="710"/>
      <c r="M126" s="501">
        <v>1</v>
      </c>
      <c r="N126" s="501">
        <v>7</v>
      </c>
      <c r="O126" s="502" t="s">
        <v>666</v>
      </c>
      <c r="P126" s="599" t="s">
        <v>31</v>
      </c>
      <c r="Q126" s="711"/>
      <c r="R126" s="712"/>
      <c r="S126" s="611">
        <v>292</v>
      </c>
      <c r="T126" s="713"/>
      <c r="U126" s="713"/>
      <c r="V126" s="713"/>
      <c r="W126" s="713"/>
      <c r="X126" s="713"/>
      <c r="Y126" s="713"/>
      <c r="Z126" s="713"/>
      <c r="AA126" s="503"/>
    </row>
    <row r="127" spans="1:27" ht="12.75" customHeight="1">
      <c r="A127" s="500"/>
      <c r="B127" s="709" t="s">
        <v>351</v>
      </c>
      <c r="C127" s="709"/>
      <c r="D127" s="709"/>
      <c r="E127" s="709"/>
      <c r="F127" s="709"/>
      <c r="G127" s="709"/>
      <c r="H127" s="709"/>
      <c r="I127" s="709"/>
      <c r="J127" s="709"/>
      <c r="K127" s="709"/>
      <c r="L127" s="710"/>
      <c r="M127" s="501">
        <v>1</v>
      </c>
      <c r="N127" s="501">
        <v>7</v>
      </c>
      <c r="O127" s="502" t="s">
        <v>666</v>
      </c>
      <c r="P127" s="599" t="s">
        <v>352</v>
      </c>
      <c r="Q127" s="711"/>
      <c r="R127" s="712"/>
      <c r="S127" s="611">
        <v>292</v>
      </c>
      <c r="T127" s="713"/>
      <c r="U127" s="713"/>
      <c r="V127" s="713"/>
      <c r="W127" s="713"/>
      <c r="X127" s="713"/>
      <c r="Y127" s="713"/>
      <c r="Z127" s="713"/>
      <c r="AA127" s="503"/>
    </row>
    <row r="128" spans="1:27" ht="12.75" customHeight="1">
      <c r="A128" s="500"/>
      <c r="B128" s="714" t="s">
        <v>91</v>
      </c>
      <c r="C128" s="714"/>
      <c r="D128" s="714"/>
      <c r="E128" s="714"/>
      <c r="F128" s="714"/>
      <c r="G128" s="714"/>
      <c r="H128" s="714"/>
      <c r="I128" s="714"/>
      <c r="J128" s="714"/>
      <c r="K128" s="714"/>
      <c r="L128" s="715"/>
      <c r="M128" s="596">
        <v>1</v>
      </c>
      <c r="N128" s="596">
        <v>11</v>
      </c>
      <c r="O128" s="597">
        <v>0</v>
      </c>
      <c r="P128" s="598">
        <v>0</v>
      </c>
      <c r="Q128" s="716"/>
      <c r="R128" s="717"/>
      <c r="S128" s="610">
        <v>100</v>
      </c>
      <c r="T128" s="718"/>
      <c r="U128" s="718"/>
      <c r="V128" s="718"/>
      <c r="W128" s="718"/>
      <c r="X128" s="718"/>
      <c r="Y128" s="718"/>
      <c r="Z128" s="718"/>
      <c r="AA128" s="503"/>
    </row>
    <row r="129" spans="1:27" ht="21.75" customHeight="1">
      <c r="A129" s="500"/>
      <c r="B129" s="709" t="s">
        <v>667</v>
      </c>
      <c r="C129" s="709"/>
      <c r="D129" s="709"/>
      <c r="E129" s="709"/>
      <c r="F129" s="709"/>
      <c r="G129" s="709"/>
      <c r="H129" s="709"/>
      <c r="I129" s="709"/>
      <c r="J129" s="709"/>
      <c r="K129" s="709"/>
      <c r="L129" s="710"/>
      <c r="M129" s="501">
        <v>1</v>
      </c>
      <c r="N129" s="501">
        <v>11</v>
      </c>
      <c r="O129" s="502" t="s">
        <v>668</v>
      </c>
      <c r="P129" s="599">
        <v>0</v>
      </c>
      <c r="Q129" s="711"/>
      <c r="R129" s="712"/>
      <c r="S129" s="611">
        <v>100</v>
      </c>
      <c r="T129" s="713"/>
      <c r="U129" s="713"/>
      <c r="V129" s="713"/>
      <c r="W129" s="713"/>
      <c r="X129" s="713"/>
      <c r="Y129" s="713"/>
      <c r="Z129" s="713"/>
      <c r="AA129" s="503"/>
    </row>
    <row r="130" spans="1:27" ht="12.75" customHeight="1">
      <c r="A130" s="500"/>
      <c r="B130" s="709" t="s">
        <v>669</v>
      </c>
      <c r="C130" s="709"/>
      <c r="D130" s="709"/>
      <c r="E130" s="709"/>
      <c r="F130" s="709"/>
      <c r="G130" s="709"/>
      <c r="H130" s="709"/>
      <c r="I130" s="709"/>
      <c r="J130" s="709"/>
      <c r="K130" s="709"/>
      <c r="L130" s="710"/>
      <c r="M130" s="501">
        <v>1</v>
      </c>
      <c r="N130" s="501">
        <v>11</v>
      </c>
      <c r="O130" s="502" t="s">
        <v>670</v>
      </c>
      <c r="P130" s="599">
        <v>0</v>
      </c>
      <c r="Q130" s="711"/>
      <c r="R130" s="712"/>
      <c r="S130" s="611">
        <v>100</v>
      </c>
      <c r="T130" s="713"/>
      <c r="U130" s="713"/>
      <c r="V130" s="713"/>
      <c r="W130" s="713"/>
      <c r="X130" s="713"/>
      <c r="Y130" s="713"/>
      <c r="Z130" s="713"/>
      <c r="AA130" s="503"/>
    </row>
    <row r="131" spans="1:27" ht="12.75" customHeight="1">
      <c r="A131" s="500"/>
      <c r="B131" s="709" t="s">
        <v>30</v>
      </c>
      <c r="C131" s="709"/>
      <c r="D131" s="709"/>
      <c r="E131" s="709"/>
      <c r="F131" s="709"/>
      <c r="G131" s="709"/>
      <c r="H131" s="709"/>
      <c r="I131" s="709"/>
      <c r="J131" s="709"/>
      <c r="K131" s="709"/>
      <c r="L131" s="710"/>
      <c r="M131" s="501">
        <v>1</v>
      </c>
      <c r="N131" s="501">
        <v>11</v>
      </c>
      <c r="O131" s="502" t="s">
        <v>670</v>
      </c>
      <c r="P131" s="599" t="s">
        <v>31</v>
      </c>
      <c r="Q131" s="711"/>
      <c r="R131" s="712"/>
      <c r="S131" s="611">
        <v>100</v>
      </c>
      <c r="T131" s="713"/>
      <c r="U131" s="713"/>
      <c r="V131" s="713"/>
      <c r="W131" s="713"/>
      <c r="X131" s="713"/>
      <c r="Y131" s="713"/>
      <c r="Z131" s="713"/>
      <c r="AA131" s="503"/>
    </row>
    <row r="132" spans="1:27" ht="12.75" customHeight="1">
      <c r="A132" s="500"/>
      <c r="B132" s="709" t="s">
        <v>90</v>
      </c>
      <c r="C132" s="709"/>
      <c r="D132" s="709"/>
      <c r="E132" s="709"/>
      <c r="F132" s="709"/>
      <c r="G132" s="709"/>
      <c r="H132" s="709"/>
      <c r="I132" s="709"/>
      <c r="J132" s="709"/>
      <c r="K132" s="709"/>
      <c r="L132" s="710"/>
      <c r="M132" s="501">
        <v>1</v>
      </c>
      <c r="N132" s="501">
        <v>11</v>
      </c>
      <c r="O132" s="502" t="s">
        <v>670</v>
      </c>
      <c r="P132" s="599" t="s">
        <v>671</v>
      </c>
      <c r="Q132" s="711"/>
      <c r="R132" s="712"/>
      <c r="S132" s="611">
        <v>100</v>
      </c>
      <c r="T132" s="713"/>
      <c r="U132" s="713"/>
      <c r="V132" s="713"/>
      <c r="W132" s="713"/>
      <c r="X132" s="713"/>
      <c r="Y132" s="713"/>
      <c r="Z132" s="713"/>
      <c r="AA132" s="503"/>
    </row>
    <row r="133" spans="1:27" ht="12.75" customHeight="1">
      <c r="A133" s="500"/>
      <c r="B133" s="714" t="s">
        <v>93</v>
      </c>
      <c r="C133" s="714"/>
      <c r="D133" s="714"/>
      <c r="E133" s="714"/>
      <c r="F133" s="714"/>
      <c r="G133" s="714"/>
      <c r="H133" s="714"/>
      <c r="I133" s="714"/>
      <c r="J133" s="714"/>
      <c r="K133" s="714"/>
      <c r="L133" s="715"/>
      <c r="M133" s="596">
        <v>1</v>
      </c>
      <c r="N133" s="596">
        <v>13</v>
      </c>
      <c r="O133" s="597">
        <v>0</v>
      </c>
      <c r="P133" s="598">
        <v>0</v>
      </c>
      <c r="Q133" s="716"/>
      <c r="R133" s="717"/>
      <c r="S133" s="610">
        <v>5458.4709999999995</v>
      </c>
      <c r="T133" s="718"/>
      <c r="U133" s="718"/>
      <c r="V133" s="718"/>
      <c r="W133" s="718"/>
      <c r="X133" s="718"/>
      <c r="Y133" s="718"/>
      <c r="Z133" s="718"/>
      <c r="AA133" s="503"/>
    </row>
    <row r="134" spans="1:27" ht="21.75" customHeight="1">
      <c r="A134" s="500"/>
      <c r="B134" s="709" t="s">
        <v>672</v>
      </c>
      <c r="C134" s="709"/>
      <c r="D134" s="709"/>
      <c r="E134" s="709"/>
      <c r="F134" s="709"/>
      <c r="G134" s="709"/>
      <c r="H134" s="709"/>
      <c r="I134" s="709"/>
      <c r="J134" s="709"/>
      <c r="K134" s="709"/>
      <c r="L134" s="710"/>
      <c r="M134" s="501">
        <v>1</v>
      </c>
      <c r="N134" s="501">
        <v>13</v>
      </c>
      <c r="O134" s="502" t="s">
        <v>673</v>
      </c>
      <c r="P134" s="599">
        <v>0</v>
      </c>
      <c r="Q134" s="711"/>
      <c r="R134" s="712"/>
      <c r="S134" s="611">
        <v>64</v>
      </c>
      <c r="T134" s="713"/>
      <c r="U134" s="713"/>
      <c r="V134" s="713"/>
      <c r="W134" s="713"/>
      <c r="X134" s="713"/>
      <c r="Y134" s="713"/>
      <c r="Z134" s="713"/>
      <c r="AA134" s="503"/>
    </row>
    <row r="135" spans="1:27" ht="12.75" customHeight="1">
      <c r="A135" s="500"/>
      <c r="B135" s="709" t="s">
        <v>674</v>
      </c>
      <c r="C135" s="709"/>
      <c r="D135" s="709"/>
      <c r="E135" s="709"/>
      <c r="F135" s="709"/>
      <c r="G135" s="709"/>
      <c r="H135" s="709"/>
      <c r="I135" s="709"/>
      <c r="J135" s="709"/>
      <c r="K135" s="709"/>
      <c r="L135" s="710"/>
      <c r="M135" s="501">
        <v>1</v>
      </c>
      <c r="N135" s="501">
        <v>13</v>
      </c>
      <c r="O135" s="502" t="s">
        <v>675</v>
      </c>
      <c r="P135" s="599">
        <v>0</v>
      </c>
      <c r="Q135" s="711"/>
      <c r="R135" s="712"/>
      <c r="S135" s="611">
        <v>64</v>
      </c>
      <c r="T135" s="713"/>
      <c r="U135" s="713"/>
      <c r="V135" s="713"/>
      <c r="W135" s="713"/>
      <c r="X135" s="713"/>
      <c r="Y135" s="713"/>
      <c r="Z135" s="713"/>
      <c r="AA135" s="503"/>
    </row>
    <row r="136" spans="1:27" ht="32.25" customHeight="1">
      <c r="A136" s="500"/>
      <c r="B136" s="709" t="s">
        <v>676</v>
      </c>
      <c r="C136" s="709"/>
      <c r="D136" s="709"/>
      <c r="E136" s="709"/>
      <c r="F136" s="709"/>
      <c r="G136" s="709"/>
      <c r="H136" s="709"/>
      <c r="I136" s="709"/>
      <c r="J136" s="709"/>
      <c r="K136" s="709"/>
      <c r="L136" s="710"/>
      <c r="M136" s="501">
        <v>1</v>
      </c>
      <c r="N136" s="501">
        <v>13</v>
      </c>
      <c r="O136" s="502" t="s">
        <v>677</v>
      </c>
      <c r="P136" s="599">
        <v>0</v>
      </c>
      <c r="Q136" s="711"/>
      <c r="R136" s="712"/>
      <c r="S136" s="611">
        <v>64</v>
      </c>
      <c r="T136" s="713"/>
      <c r="U136" s="713"/>
      <c r="V136" s="713"/>
      <c r="W136" s="713"/>
      <c r="X136" s="713"/>
      <c r="Y136" s="713"/>
      <c r="Z136" s="713"/>
      <c r="AA136" s="503"/>
    </row>
    <row r="137" spans="1:27" ht="21.75" customHeight="1">
      <c r="A137" s="500"/>
      <c r="B137" s="709" t="s">
        <v>633</v>
      </c>
      <c r="C137" s="709"/>
      <c r="D137" s="709"/>
      <c r="E137" s="709"/>
      <c r="F137" s="709"/>
      <c r="G137" s="709"/>
      <c r="H137" s="709"/>
      <c r="I137" s="709"/>
      <c r="J137" s="709"/>
      <c r="K137" s="709"/>
      <c r="L137" s="710"/>
      <c r="M137" s="501">
        <v>1</v>
      </c>
      <c r="N137" s="501">
        <v>13</v>
      </c>
      <c r="O137" s="502" t="s">
        <v>677</v>
      </c>
      <c r="P137" s="599" t="s">
        <v>25</v>
      </c>
      <c r="Q137" s="711"/>
      <c r="R137" s="712"/>
      <c r="S137" s="611">
        <v>64</v>
      </c>
      <c r="T137" s="713"/>
      <c r="U137" s="713"/>
      <c r="V137" s="713"/>
      <c r="W137" s="713"/>
      <c r="X137" s="713"/>
      <c r="Y137" s="713"/>
      <c r="Z137" s="713"/>
      <c r="AA137" s="503"/>
    </row>
    <row r="138" spans="1:27" ht="21.75" customHeight="1">
      <c r="A138" s="500"/>
      <c r="B138" s="709" t="s">
        <v>634</v>
      </c>
      <c r="C138" s="709"/>
      <c r="D138" s="709"/>
      <c r="E138" s="709"/>
      <c r="F138" s="709"/>
      <c r="G138" s="709"/>
      <c r="H138" s="709"/>
      <c r="I138" s="709"/>
      <c r="J138" s="709"/>
      <c r="K138" s="709"/>
      <c r="L138" s="710"/>
      <c r="M138" s="501">
        <v>1</v>
      </c>
      <c r="N138" s="501">
        <v>13</v>
      </c>
      <c r="O138" s="502" t="s">
        <v>677</v>
      </c>
      <c r="P138" s="599" t="s">
        <v>27</v>
      </c>
      <c r="Q138" s="711"/>
      <c r="R138" s="712"/>
      <c r="S138" s="611">
        <v>64</v>
      </c>
      <c r="T138" s="713"/>
      <c r="U138" s="713"/>
      <c r="V138" s="713"/>
      <c r="W138" s="713"/>
      <c r="X138" s="713"/>
      <c r="Y138" s="713"/>
      <c r="Z138" s="713"/>
      <c r="AA138" s="503"/>
    </row>
    <row r="139" spans="1:27" ht="12.75" customHeight="1">
      <c r="A139" s="500"/>
      <c r="B139" s="709" t="s">
        <v>636</v>
      </c>
      <c r="C139" s="709"/>
      <c r="D139" s="709"/>
      <c r="E139" s="709"/>
      <c r="F139" s="709"/>
      <c r="G139" s="709"/>
      <c r="H139" s="709"/>
      <c r="I139" s="709"/>
      <c r="J139" s="709"/>
      <c r="K139" s="709"/>
      <c r="L139" s="710"/>
      <c r="M139" s="501">
        <v>1</v>
      </c>
      <c r="N139" s="501">
        <v>13</v>
      </c>
      <c r="O139" s="502" t="s">
        <v>677</v>
      </c>
      <c r="P139" s="599" t="s">
        <v>29</v>
      </c>
      <c r="Q139" s="711"/>
      <c r="R139" s="712"/>
      <c r="S139" s="611">
        <v>64</v>
      </c>
      <c r="T139" s="713"/>
      <c r="U139" s="713"/>
      <c r="V139" s="713"/>
      <c r="W139" s="713"/>
      <c r="X139" s="713"/>
      <c r="Y139" s="713"/>
      <c r="Z139" s="713"/>
      <c r="AA139" s="503"/>
    </row>
    <row r="140" spans="1:27" ht="21.75" customHeight="1">
      <c r="A140" s="500"/>
      <c r="B140" s="709" t="s">
        <v>94</v>
      </c>
      <c r="C140" s="709"/>
      <c r="D140" s="709"/>
      <c r="E140" s="709"/>
      <c r="F140" s="709"/>
      <c r="G140" s="709"/>
      <c r="H140" s="709"/>
      <c r="I140" s="709"/>
      <c r="J140" s="709"/>
      <c r="K140" s="709"/>
      <c r="L140" s="710"/>
      <c r="M140" s="501">
        <v>1</v>
      </c>
      <c r="N140" s="501">
        <v>13</v>
      </c>
      <c r="O140" s="502" t="s">
        <v>874</v>
      </c>
      <c r="P140" s="599">
        <v>0</v>
      </c>
      <c r="Q140" s="711"/>
      <c r="R140" s="712"/>
      <c r="S140" s="611">
        <v>100</v>
      </c>
      <c r="T140" s="713"/>
      <c r="U140" s="713"/>
      <c r="V140" s="713"/>
      <c r="W140" s="713"/>
      <c r="X140" s="713"/>
      <c r="Y140" s="713"/>
      <c r="Z140" s="713"/>
      <c r="AA140" s="503"/>
    </row>
    <row r="141" spans="1:27" ht="21.75" customHeight="1">
      <c r="A141" s="500"/>
      <c r="B141" s="709" t="s">
        <v>875</v>
      </c>
      <c r="C141" s="709"/>
      <c r="D141" s="709"/>
      <c r="E141" s="709"/>
      <c r="F141" s="709"/>
      <c r="G141" s="709"/>
      <c r="H141" s="709"/>
      <c r="I141" s="709"/>
      <c r="J141" s="709"/>
      <c r="K141" s="709"/>
      <c r="L141" s="710"/>
      <c r="M141" s="501">
        <v>1</v>
      </c>
      <c r="N141" s="501">
        <v>13</v>
      </c>
      <c r="O141" s="502" t="s">
        <v>876</v>
      </c>
      <c r="P141" s="599">
        <v>0</v>
      </c>
      <c r="Q141" s="711"/>
      <c r="R141" s="712"/>
      <c r="S141" s="611">
        <v>100</v>
      </c>
      <c r="T141" s="713"/>
      <c r="U141" s="713"/>
      <c r="V141" s="713"/>
      <c r="W141" s="713"/>
      <c r="X141" s="713"/>
      <c r="Y141" s="713"/>
      <c r="Z141" s="713"/>
      <c r="AA141" s="503"/>
    </row>
    <row r="142" spans="1:27" ht="21.75" customHeight="1">
      <c r="A142" s="500"/>
      <c r="B142" s="709" t="s">
        <v>875</v>
      </c>
      <c r="C142" s="709"/>
      <c r="D142" s="709"/>
      <c r="E142" s="709"/>
      <c r="F142" s="709"/>
      <c r="G142" s="709"/>
      <c r="H142" s="709"/>
      <c r="I142" s="709"/>
      <c r="J142" s="709"/>
      <c r="K142" s="709"/>
      <c r="L142" s="710"/>
      <c r="M142" s="501">
        <v>1</v>
      </c>
      <c r="N142" s="501">
        <v>13</v>
      </c>
      <c r="O142" s="502" t="s">
        <v>877</v>
      </c>
      <c r="P142" s="599">
        <v>0</v>
      </c>
      <c r="Q142" s="711"/>
      <c r="R142" s="712"/>
      <c r="S142" s="611">
        <v>100</v>
      </c>
      <c r="T142" s="713"/>
      <c r="U142" s="713"/>
      <c r="V142" s="713"/>
      <c r="W142" s="713"/>
      <c r="X142" s="713"/>
      <c r="Y142" s="713"/>
      <c r="Z142" s="713"/>
      <c r="AA142" s="503"/>
    </row>
    <row r="143" spans="1:27" ht="21.75" customHeight="1">
      <c r="A143" s="500"/>
      <c r="B143" s="709" t="s">
        <v>633</v>
      </c>
      <c r="C143" s="709"/>
      <c r="D143" s="709"/>
      <c r="E143" s="709"/>
      <c r="F143" s="709"/>
      <c r="G143" s="709"/>
      <c r="H143" s="709"/>
      <c r="I143" s="709"/>
      <c r="J143" s="709"/>
      <c r="K143" s="709"/>
      <c r="L143" s="710"/>
      <c r="M143" s="501">
        <v>1</v>
      </c>
      <c r="N143" s="501">
        <v>13</v>
      </c>
      <c r="O143" s="502" t="s">
        <v>877</v>
      </c>
      <c r="P143" s="599" t="s">
        <v>25</v>
      </c>
      <c r="Q143" s="711"/>
      <c r="R143" s="712"/>
      <c r="S143" s="611">
        <v>100</v>
      </c>
      <c r="T143" s="713"/>
      <c r="U143" s="713"/>
      <c r="V143" s="713"/>
      <c r="W143" s="713"/>
      <c r="X143" s="713"/>
      <c r="Y143" s="713"/>
      <c r="Z143" s="713"/>
      <c r="AA143" s="503"/>
    </row>
    <row r="144" spans="1:27" ht="21.75" customHeight="1">
      <c r="A144" s="500"/>
      <c r="B144" s="709" t="s">
        <v>634</v>
      </c>
      <c r="C144" s="709"/>
      <c r="D144" s="709"/>
      <c r="E144" s="709"/>
      <c r="F144" s="709"/>
      <c r="G144" s="709"/>
      <c r="H144" s="709"/>
      <c r="I144" s="709"/>
      <c r="J144" s="709"/>
      <c r="K144" s="709"/>
      <c r="L144" s="710"/>
      <c r="M144" s="501">
        <v>1</v>
      </c>
      <c r="N144" s="501">
        <v>13</v>
      </c>
      <c r="O144" s="502" t="s">
        <v>877</v>
      </c>
      <c r="P144" s="599" t="s">
        <v>27</v>
      </c>
      <c r="Q144" s="711"/>
      <c r="R144" s="712"/>
      <c r="S144" s="611">
        <v>100</v>
      </c>
      <c r="T144" s="713"/>
      <c r="U144" s="713"/>
      <c r="V144" s="713"/>
      <c r="W144" s="713"/>
      <c r="X144" s="713"/>
      <c r="Y144" s="713"/>
      <c r="Z144" s="713"/>
      <c r="AA144" s="503"/>
    </row>
    <row r="145" spans="1:27" ht="12.75" customHeight="1">
      <c r="A145" s="500"/>
      <c r="B145" s="709" t="s">
        <v>636</v>
      </c>
      <c r="C145" s="709"/>
      <c r="D145" s="709"/>
      <c r="E145" s="709"/>
      <c r="F145" s="709"/>
      <c r="G145" s="709"/>
      <c r="H145" s="709"/>
      <c r="I145" s="709"/>
      <c r="J145" s="709"/>
      <c r="K145" s="709"/>
      <c r="L145" s="710"/>
      <c r="M145" s="501">
        <v>1</v>
      </c>
      <c r="N145" s="501">
        <v>13</v>
      </c>
      <c r="O145" s="502" t="s">
        <v>877</v>
      </c>
      <c r="P145" s="599" t="s">
        <v>29</v>
      </c>
      <c r="Q145" s="711"/>
      <c r="R145" s="712"/>
      <c r="S145" s="611">
        <v>100</v>
      </c>
      <c r="T145" s="713"/>
      <c r="U145" s="713"/>
      <c r="V145" s="713"/>
      <c r="W145" s="713"/>
      <c r="X145" s="713"/>
      <c r="Y145" s="713"/>
      <c r="Z145" s="713"/>
      <c r="AA145" s="503"/>
    </row>
    <row r="146" spans="1:27" ht="53.25" customHeight="1">
      <c r="A146" s="500"/>
      <c r="B146" s="709" t="s">
        <v>878</v>
      </c>
      <c r="C146" s="709"/>
      <c r="D146" s="709"/>
      <c r="E146" s="709"/>
      <c r="F146" s="709"/>
      <c r="G146" s="709"/>
      <c r="H146" s="709"/>
      <c r="I146" s="709"/>
      <c r="J146" s="709"/>
      <c r="K146" s="709"/>
      <c r="L146" s="710"/>
      <c r="M146" s="501">
        <v>1</v>
      </c>
      <c r="N146" s="501">
        <v>13</v>
      </c>
      <c r="O146" s="502" t="s">
        <v>879</v>
      </c>
      <c r="P146" s="599">
        <v>0</v>
      </c>
      <c r="Q146" s="711"/>
      <c r="R146" s="712"/>
      <c r="S146" s="611">
        <v>50</v>
      </c>
      <c r="T146" s="713"/>
      <c r="U146" s="713"/>
      <c r="V146" s="713"/>
      <c r="W146" s="713"/>
      <c r="X146" s="713"/>
      <c r="Y146" s="713"/>
      <c r="Z146" s="713"/>
      <c r="AA146" s="503"/>
    </row>
    <row r="147" spans="1:27" ht="21.75" customHeight="1">
      <c r="A147" s="500"/>
      <c r="B147" s="709" t="s">
        <v>633</v>
      </c>
      <c r="C147" s="709"/>
      <c r="D147" s="709"/>
      <c r="E147" s="709"/>
      <c r="F147" s="709"/>
      <c r="G147" s="709"/>
      <c r="H147" s="709"/>
      <c r="I147" s="709"/>
      <c r="J147" s="709"/>
      <c r="K147" s="709"/>
      <c r="L147" s="710"/>
      <c r="M147" s="501">
        <v>1</v>
      </c>
      <c r="N147" s="501">
        <v>13</v>
      </c>
      <c r="O147" s="502" t="s">
        <v>879</v>
      </c>
      <c r="P147" s="599" t="s">
        <v>25</v>
      </c>
      <c r="Q147" s="711"/>
      <c r="R147" s="712"/>
      <c r="S147" s="611">
        <v>50</v>
      </c>
      <c r="T147" s="713"/>
      <c r="U147" s="713"/>
      <c r="V147" s="713"/>
      <c r="W147" s="713"/>
      <c r="X147" s="713"/>
      <c r="Y147" s="713"/>
      <c r="Z147" s="713"/>
      <c r="AA147" s="503"/>
    </row>
    <row r="148" spans="1:27" ht="21.75" customHeight="1">
      <c r="A148" s="500"/>
      <c r="B148" s="709" t="s">
        <v>634</v>
      </c>
      <c r="C148" s="709"/>
      <c r="D148" s="709"/>
      <c r="E148" s="709"/>
      <c r="F148" s="709"/>
      <c r="G148" s="709"/>
      <c r="H148" s="709"/>
      <c r="I148" s="709"/>
      <c r="J148" s="709"/>
      <c r="K148" s="709"/>
      <c r="L148" s="710"/>
      <c r="M148" s="501">
        <v>1</v>
      </c>
      <c r="N148" s="501">
        <v>13</v>
      </c>
      <c r="O148" s="502" t="s">
        <v>879</v>
      </c>
      <c r="P148" s="599" t="s">
        <v>27</v>
      </c>
      <c r="Q148" s="711"/>
      <c r="R148" s="712"/>
      <c r="S148" s="611">
        <v>50</v>
      </c>
      <c r="T148" s="713"/>
      <c r="U148" s="713"/>
      <c r="V148" s="713"/>
      <c r="W148" s="713"/>
      <c r="X148" s="713"/>
      <c r="Y148" s="713"/>
      <c r="Z148" s="713"/>
      <c r="AA148" s="503"/>
    </row>
    <row r="149" spans="1:27" ht="12.75" customHeight="1">
      <c r="A149" s="500"/>
      <c r="B149" s="709" t="s">
        <v>636</v>
      </c>
      <c r="C149" s="709"/>
      <c r="D149" s="709"/>
      <c r="E149" s="709"/>
      <c r="F149" s="709"/>
      <c r="G149" s="709"/>
      <c r="H149" s="709"/>
      <c r="I149" s="709"/>
      <c r="J149" s="709"/>
      <c r="K149" s="709"/>
      <c r="L149" s="710"/>
      <c r="M149" s="501">
        <v>1</v>
      </c>
      <c r="N149" s="501">
        <v>13</v>
      </c>
      <c r="O149" s="502" t="s">
        <v>879</v>
      </c>
      <c r="P149" s="599" t="s">
        <v>29</v>
      </c>
      <c r="Q149" s="711"/>
      <c r="R149" s="712"/>
      <c r="S149" s="611">
        <v>50</v>
      </c>
      <c r="T149" s="713"/>
      <c r="U149" s="713"/>
      <c r="V149" s="713"/>
      <c r="W149" s="713"/>
      <c r="X149" s="713"/>
      <c r="Y149" s="713"/>
      <c r="Z149" s="713"/>
      <c r="AA149" s="503"/>
    </row>
    <row r="150" spans="1:27" ht="53.25" customHeight="1">
      <c r="A150" s="500"/>
      <c r="B150" s="709" t="s">
        <v>880</v>
      </c>
      <c r="C150" s="709"/>
      <c r="D150" s="709"/>
      <c r="E150" s="709"/>
      <c r="F150" s="709"/>
      <c r="G150" s="709"/>
      <c r="H150" s="709"/>
      <c r="I150" s="709"/>
      <c r="J150" s="709"/>
      <c r="K150" s="709"/>
      <c r="L150" s="710"/>
      <c r="M150" s="501">
        <v>1</v>
      </c>
      <c r="N150" s="501">
        <v>13</v>
      </c>
      <c r="O150" s="502" t="s">
        <v>881</v>
      </c>
      <c r="P150" s="599">
        <v>0</v>
      </c>
      <c r="Q150" s="711"/>
      <c r="R150" s="712"/>
      <c r="S150" s="611">
        <v>100</v>
      </c>
      <c r="T150" s="713"/>
      <c r="U150" s="713"/>
      <c r="V150" s="713"/>
      <c r="W150" s="713"/>
      <c r="X150" s="713"/>
      <c r="Y150" s="713"/>
      <c r="Z150" s="713"/>
      <c r="AA150" s="503"/>
    </row>
    <row r="151" spans="1:27" ht="32.25" customHeight="1">
      <c r="A151" s="500"/>
      <c r="B151" s="709" t="s">
        <v>882</v>
      </c>
      <c r="C151" s="709"/>
      <c r="D151" s="709"/>
      <c r="E151" s="709"/>
      <c r="F151" s="709"/>
      <c r="G151" s="709"/>
      <c r="H151" s="709"/>
      <c r="I151" s="709"/>
      <c r="J151" s="709"/>
      <c r="K151" s="709"/>
      <c r="L151" s="710"/>
      <c r="M151" s="501">
        <v>1</v>
      </c>
      <c r="N151" s="501">
        <v>13</v>
      </c>
      <c r="O151" s="502" t="s">
        <v>883</v>
      </c>
      <c r="P151" s="599">
        <v>0</v>
      </c>
      <c r="Q151" s="711"/>
      <c r="R151" s="712"/>
      <c r="S151" s="611">
        <v>100</v>
      </c>
      <c r="T151" s="713"/>
      <c r="U151" s="713"/>
      <c r="V151" s="713"/>
      <c r="W151" s="713"/>
      <c r="X151" s="713"/>
      <c r="Y151" s="713"/>
      <c r="Z151" s="713"/>
      <c r="AA151" s="503"/>
    </row>
    <row r="152" spans="1:27" ht="21.75" customHeight="1">
      <c r="A152" s="500"/>
      <c r="B152" s="709" t="s">
        <v>633</v>
      </c>
      <c r="C152" s="709"/>
      <c r="D152" s="709"/>
      <c r="E152" s="709"/>
      <c r="F152" s="709"/>
      <c r="G152" s="709"/>
      <c r="H152" s="709"/>
      <c r="I152" s="709"/>
      <c r="J152" s="709"/>
      <c r="K152" s="709"/>
      <c r="L152" s="710"/>
      <c r="M152" s="501">
        <v>1</v>
      </c>
      <c r="N152" s="501">
        <v>13</v>
      </c>
      <c r="O152" s="502" t="s">
        <v>883</v>
      </c>
      <c r="P152" s="599" t="s">
        <v>25</v>
      </c>
      <c r="Q152" s="711"/>
      <c r="R152" s="712"/>
      <c r="S152" s="611">
        <v>100</v>
      </c>
      <c r="T152" s="713"/>
      <c r="U152" s="713"/>
      <c r="V152" s="713"/>
      <c r="W152" s="713"/>
      <c r="X152" s="713"/>
      <c r="Y152" s="713"/>
      <c r="Z152" s="713"/>
      <c r="AA152" s="503"/>
    </row>
    <row r="153" spans="1:27" ht="21.75" customHeight="1">
      <c r="A153" s="500"/>
      <c r="B153" s="709" t="s">
        <v>634</v>
      </c>
      <c r="C153" s="709"/>
      <c r="D153" s="709"/>
      <c r="E153" s="709"/>
      <c r="F153" s="709"/>
      <c r="G153" s="709"/>
      <c r="H153" s="709"/>
      <c r="I153" s="709"/>
      <c r="J153" s="709"/>
      <c r="K153" s="709"/>
      <c r="L153" s="710"/>
      <c r="M153" s="501">
        <v>1</v>
      </c>
      <c r="N153" s="501">
        <v>13</v>
      </c>
      <c r="O153" s="502" t="s">
        <v>883</v>
      </c>
      <c r="P153" s="599" t="s">
        <v>27</v>
      </c>
      <c r="Q153" s="711"/>
      <c r="R153" s="712"/>
      <c r="S153" s="611">
        <v>100</v>
      </c>
      <c r="T153" s="713"/>
      <c r="U153" s="713"/>
      <c r="V153" s="713"/>
      <c r="W153" s="713"/>
      <c r="X153" s="713"/>
      <c r="Y153" s="713"/>
      <c r="Z153" s="713"/>
      <c r="AA153" s="503"/>
    </row>
    <row r="154" spans="1:27" ht="12.75" customHeight="1">
      <c r="A154" s="500"/>
      <c r="B154" s="709" t="s">
        <v>636</v>
      </c>
      <c r="C154" s="709"/>
      <c r="D154" s="709"/>
      <c r="E154" s="709"/>
      <c r="F154" s="709"/>
      <c r="G154" s="709"/>
      <c r="H154" s="709"/>
      <c r="I154" s="709"/>
      <c r="J154" s="709"/>
      <c r="K154" s="709"/>
      <c r="L154" s="710"/>
      <c r="M154" s="501">
        <v>1</v>
      </c>
      <c r="N154" s="501">
        <v>13</v>
      </c>
      <c r="O154" s="502" t="s">
        <v>883</v>
      </c>
      <c r="P154" s="599" t="s">
        <v>29</v>
      </c>
      <c r="Q154" s="711"/>
      <c r="R154" s="712"/>
      <c r="S154" s="611">
        <v>100</v>
      </c>
      <c r="T154" s="713"/>
      <c r="U154" s="713"/>
      <c r="V154" s="713"/>
      <c r="W154" s="713"/>
      <c r="X154" s="713"/>
      <c r="Y154" s="713"/>
      <c r="Z154" s="713"/>
      <c r="AA154" s="503"/>
    </row>
    <row r="155" spans="1:27" ht="32.25" customHeight="1">
      <c r="A155" s="500"/>
      <c r="B155" s="709" t="s">
        <v>617</v>
      </c>
      <c r="C155" s="709"/>
      <c r="D155" s="709"/>
      <c r="E155" s="709"/>
      <c r="F155" s="709"/>
      <c r="G155" s="709"/>
      <c r="H155" s="709"/>
      <c r="I155" s="709"/>
      <c r="J155" s="709"/>
      <c r="K155" s="709"/>
      <c r="L155" s="710"/>
      <c r="M155" s="501">
        <v>1</v>
      </c>
      <c r="N155" s="501">
        <v>13</v>
      </c>
      <c r="O155" s="502" t="s">
        <v>618</v>
      </c>
      <c r="P155" s="599">
        <v>0</v>
      </c>
      <c r="Q155" s="711"/>
      <c r="R155" s="712"/>
      <c r="S155" s="611">
        <v>4207.1490000000003</v>
      </c>
      <c r="T155" s="713"/>
      <c r="U155" s="713"/>
      <c r="V155" s="713"/>
      <c r="W155" s="713"/>
      <c r="X155" s="713"/>
      <c r="Y155" s="713"/>
      <c r="Z155" s="713"/>
      <c r="AA155" s="503"/>
    </row>
    <row r="156" spans="1:27" ht="21.75" customHeight="1">
      <c r="A156" s="500"/>
      <c r="B156" s="709" t="s">
        <v>681</v>
      </c>
      <c r="C156" s="709"/>
      <c r="D156" s="709"/>
      <c r="E156" s="709"/>
      <c r="F156" s="709"/>
      <c r="G156" s="709"/>
      <c r="H156" s="709"/>
      <c r="I156" s="709"/>
      <c r="J156" s="709"/>
      <c r="K156" s="709"/>
      <c r="L156" s="710"/>
      <c r="M156" s="501">
        <v>1</v>
      </c>
      <c r="N156" s="501">
        <v>13</v>
      </c>
      <c r="O156" s="502" t="s">
        <v>682</v>
      </c>
      <c r="P156" s="599">
        <v>0</v>
      </c>
      <c r="Q156" s="711"/>
      <c r="R156" s="712"/>
      <c r="S156" s="611">
        <v>4207.1490000000003</v>
      </c>
      <c r="T156" s="713"/>
      <c r="U156" s="713"/>
      <c r="V156" s="713"/>
      <c r="W156" s="713"/>
      <c r="X156" s="713"/>
      <c r="Y156" s="713"/>
      <c r="Z156" s="713"/>
      <c r="AA156" s="503"/>
    </row>
    <row r="157" spans="1:27" ht="53.25" customHeight="1">
      <c r="A157" s="500"/>
      <c r="B157" s="709" t="s">
        <v>18</v>
      </c>
      <c r="C157" s="709"/>
      <c r="D157" s="709"/>
      <c r="E157" s="709"/>
      <c r="F157" s="709"/>
      <c r="G157" s="709"/>
      <c r="H157" s="709"/>
      <c r="I157" s="709"/>
      <c r="J157" s="709"/>
      <c r="K157" s="709"/>
      <c r="L157" s="710"/>
      <c r="M157" s="501">
        <v>1</v>
      </c>
      <c r="N157" s="501">
        <v>13</v>
      </c>
      <c r="O157" s="502" t="s">
        <v>682</v>
      </c>
      <c r="P157" s="599" t="s">
        <v>19</v>
      </c>
      <c r="Q157" s="711"/>
      <c r="R157" s="712"/>
      <c r="S157" s="611">
        <v>4207.1490000000003</v>
      </c>
      <c r="T157" s="713"/>
      <c r="U157" s="713"/>
      <c r="V157" s="713"/>
      <c r="W157" s="713"/>
      <c r="X157" s="713"/>
      <c r="Y157" s="713"/>
      <c r="Z157" s="713"/>
      <c r="AA157" s="503"/>
    </row>
    <row r="158" spans="1:27" ht="21.75" customHeight="1">
      <c r="A158" s="500"/>
      <c r="B158" s="709" t="s">
        <v>38</v>
      </c>
      <c r="C158" s="709"/>
      <c r="D158" s="709"/>
      <c r="E158" s="709"/>
      <c r="F158" s="709"/>
      <c r="G158" s="709"/>
      <c r="H158" s="709"/>
      <c r="I158" s="709"/>
      <c r="J158" s="709"/>
      <c r="K158" s="709"/>
      <c r="L158" s="710"/>
      <c r="M158" s="501">
        <v>1</v>
      </c>
      <c r="N158" s="501">
        <v>13</v>
      </c>
      <c r="O158" s="502" t="s">
        <v>682</v>
      </c>
      <c r="P158" s="599" t="s">
        <v>39</v>
      </c>
      <c r="Q158" s="711"/>
      <c r="R158" s="712"/>
      <c r="S158" s="611">
        <v>4207.1490000000003</v>
      </c>
      <c r="T158" s="713"/>
      <c r="U158" s="713"/>
      <c r="V158" s="713"/>
      <c r="W158" s="713"/>
      <c r="X158" s="713"/>
      <c r="Y158" s="713"/>
      <c r="Z158" s="713"/>
      <c r="AA158" s="503"/>
    </row>
    <row r="159" spans="1:27" ht="21.75" customHeight="1">
      <c r="A159" s="500"/>
      <c r="B159" s="709" t="s">
        <v>621</v>
      </c>
      <c r="C159" s="709"/>
      <c r="D159" s="709"/>
      <c r="E159" s="709"/>
      <c r="F159" s="709"/>
      <c r="G159" s="709"/>
      <c r="H159" s="709"/>
      <c r="I159" s="709"/>
      <c r="J159" s="709"/>
      <c r="K159" s="709"/>
      <c r="L159" s="710"/>
      <c r="M159" s="501">
        <v>1</v>
      </c>
      <c r="N159" s="501">
        <v>13</v>
      </c>
      <c r="O159" s="502" t="s">
        <v>682</v>
      </c>
      <c r="P159" s="599" t="s">
        <v>40</v>
      </c>
      <c r="Q159" s="711"/>
      <c r="R159" s="712"/>
      <c r="S159" s="611">
        <v>3231.297</v>
      </c>
      <c r="T159" s="713"/>
      <c r="U159" s="713"/>
      <c r="V159" s="713"/>
      <c r="W159" s="713"/>
      <c r="X159" s="713"/>
      <c r="Y159" s="713"/>
      <c r="Z159" s="713"/>
      <c r="AA159" s="503"/>
    </row>
    <row r="160" spans="1:27" ht="32.25" customHeight="1">
      <c r="A160" s="500"/>
      <c r="B160" s="709" t="s">
        <v>622</v>
      </c>
      <c r="C160" s="709"/>
      <c r="D160" s="709"/>
      <c r="E160" s="709"/>
      <c r="F160" s="709"/>
      <c r="G160" s="709"/>
      <c r="H160" s="709"/>
      <c r="I160" s="709"/>
      <c r="J160" s="709"/>
      <c r="K160" s="709"/>
      <c r="L160" s="710"/>
      <c r="M160" s="501">
        <v>1</v>
      </c>
      <c r="N160" s="501">
        <v>13</v>
      </c>
      <c r="O160" s="502" t="s">
        <v>682</v>
      </c>
      <c r="P160" s="599" t="s">
        <v>42</v>
      </c>
      <c r="Q160" s="711"/>
      <c r="R160" s="712"/>
      <c r="S160" s="611">
        <v>975.85199999999998</v>
      </c>
      <c r="T160" s="713"/>
      <c r="U160" s="713"/>
      <c r="V160" s="713"/>
      <c r="W160" s="713"/>
      <c r="X160" s="713"/>
      <c r="Y160" s="713"/>
      <c r="Z160" s="713"/>
      <c r="AA160" s="503"/>
    </row>
    <row r="161" spans="1:27" ht="21.75" customHeight="1">
      <c r="A161" s="500"/>
      <c r="B161" s="709" t="s">
        <v>61</v>
      </c>
      <c r="C161" s="709"/>
      <c r="D161" s="709"/>
      <c r="E161" s="709"/>
      <c r="F161" s="709"/>
      <c r="G161" s="709"/>
      <c r="H161" s="709"/>
      <c r="I161" s="709"/>
      <c r="J161" s="709"/>
      <c r="K161" s="709"/>
      <c r="L161" s="710"/>
      <c r="M161" s="501">
        <v>1</v>
      </c>
      <c r="N161" s="501">
        <v>13</v>
      </c>
      <c r="O161" s="502" t="s">
        <v>649</v>
      </c>
      <c r="P161" s="599">
        <v>0</v>
      </c>
      <c r="Q161" s="711"/>
      <c r="R161" s="712"/>
      <c r="S161" s="611">
        <v>380.22199999999998</v>
      </c>
      <c r="T161" s="713"/>
      <c r="U161" s="713"/>
      <c r="V161" s="713"/>
      <c r="W161" s="713"/>
      <c r="X161" s="713"/>
      <c r="Y161" s="713"/>
      <c r="Z161" s="713"/>
      <c r="AA161" s="503"/>
    </row>
    <row r="162" spans="1:27" ht="21.75" customHeight="1">
      <c r="A162" s="500"/>
      <c r="B162" s="709" t="s">
        <v>683</v>
      </c>
      <c r="C162" s="709"/>
      <c r="D162" s="709"/>
      <c r="E162" s="709"/>
      <c r="F162" s="709"/>
      <c r="G162" s="709"/>
      <c r="H162" s="709"/>
      <c r="I162" s="709"/>
      <c r="J162" s="709"/>
      <c r="K162" s="709"/>
      <c r="L162" s="710"/>
      <c r="M162" s="501">
        <v>1</v>
      </c>
      <c r="N162" s="501">
        <v>13</v>
      </c>
      <c r="O162" s="502" t="s">
        <v>684</v>
      </c>
      <c r="P162" s="599">
        <v>0</v>
      </c>
      <c r="Q162" s="711"/>
      <c r="R162" s="712"/>
      <c r="S162" s="611">
        <v>377.22199999999998</v>
      </c>
      <c r="T162" s="713"/>
      <c r="U162" s="713"/>
      <c r="V162" s="713"/>
      <c r="W162" s="713"/>
      <c r="X162" s="713"/>
      <c r="Y162" s="713"/>
      <c r="Z162" s="713"/>
      <c r="AA162" s="503"/>
    </row>
    <row r="163" spans="1:27" ht="53.25" customHeight="1">
      <c r="A163" s="500"/>
      <c r="B163" s="709" t="s">
        <v>18</v>
      </c>
      <c r="C163" s="709"/>
      <c r="D163" s="709"/>
      <c r="E163" s="709"/>
      <c r="F163" s="709"/>
      <c r="G163" s="709"/>
      <c r="H163" s="709"/>
      <c r="I163" s="709"/>
      <c r="J163" s="709"/>
      <c r="K163" s="709"/>
      <c r="L163" s="710"/>
      <c r="M163" s="501">
        <v>1</v>
      </c>
      <c r="N163" s="501">
        <v>13</v>
      </c>
      <c r="O163" s="502" t="s">
        <v>684</v>
      </c>
      <c r="P163" s="599" t="s">
        <v>19</v>
      </c>
      <c r="Q163" s="711"/>
      <c r="R163" s="712"/>
      <c r="S163" s="611">
        <v>377.22199999999998</v>
      </c>
      <c r="T163" s="713"/>
      <c r="U163" s="713"/>
      <c r="V163" s="713"/>
      <c r="W163" s="713"/>
      <c r="X163" s="713"/>
      <c r="Y163" s="713"/>
      <c r="Z163" s="713"/>
      <c r="AA163" s="503"/>
    </row>
    <row r="164" spans="1:27" ht="21.75" customHeight="1">
      <c r="A164" s="500"/>
      <c r="B164" s="709" t="s">
        <v>38</v>
      </c>
      <c r="C164" s="709"/>
      <c r="D164" s="709"/>
      <c r="E164" s="709"/>
      <c r="F164" s="709"/>
      <c r="G164" s="709"/>
      <c r="H164" s="709"/>
      <c r="I164" s="709"/>
      <c r="J164" s="709"/>
      <c r="K164" s="709"/>
      <c r="L164" s="710"/>
      <c r="M164" s="501">
        <v>1</v>
      </c>
      <c r="N164" s="501">
        <v>13</v>
      </c>
      <c r="O164" s="502" t="s">
        <v>684</v>
      </c>
      <c r="P164" s="599" t="s">
        <v>39</v>
      </c>
      <c r="Q164" s="711"/>
      <c r="R164" s="712"/>
      <c r="S164" s="611">
        <v>377.22199999999998</v>
      </c>
      <c r="T164" s="713"/>
      <c r="U164" s="713"/>
      <c r="V164" s="713"/>
      <c r="W164" s="713"/>
      <c r="X164" s="713"/>
      <c r="Y164" s="713"/>
      <c r="Z164" s="713"/>
      <c r="AA164" s="503"/>
    </row>
    <row r="165" spans="1:27" ht="21.75" customHeight="1">
      <c r="A165" s="500"/>
      <c r="B165" s="709" t="s">
        <v>621</v>
      </c>
      <c r="C165" s="709"/>
      <c r="D165" s="709"/>
      <c r="E165" s="709"/>
      <c r="F165" s="709"/>
      <c r="G165" s="709"/>
      <c r="H165" s="709"/>
      <c r="I165" s="709"/>
      <c r="J165" s="709"/>
      <c r="K165" s="709"/>
      <c r="L165" s="710"/>
      <c r="M165" s="501">
        <v>1</v>
      </c>
      <c r="N165" s="501">
        <v>13</v>
      </c>
      <c r="O165" s="502" t="s">
        <v>684</v>
      </c>
      <c r="P165" s="599" t="s">
        <v>40</v>
      </c>
      <c r="Q165" s="711"/>
      <c r="R165" s="712"/>
      <c r="S165" s="611">
        <v>289.72500000000002</v>
      </c>
      <c r="T165" s="713"/>
      <c r="U165" s="713"/>
      <c r="V165" s="713"/>
      <c r="W165" s="713"/>
      <c r="X165" s="713"/>
      <c r="Y165" s="713"/>
      <c r="Z165" s="713"/>
      <c r="AA165" s="503"/>
    </row>
    <row r="166" spans="1:27" ht="32.25" customHeight="1">
      <c r="A166" s="500"/>
      <c r="B166" s="709" t="s">
        <v>622</v>
      </c>
      <c r="C166" s="709"/>
      <c r="D166" s="709"/>
      <c r="E166" s="709"/>
      <c r="F166" s="709"/>
      <c r="G166" s="709"/>
      <c r="H166" s="709"/>
      <c r="I166" s="709"/>
      <c r="J166" s="709"/>
      <c r="K166" s="709"/>
      <c r="L166" s="710"/>
      <c r="M166" s="501">
        <v>1</v>
      </c>
      <c r="N166" s="501">
        <v>13</v>
      </c>
      <c r="O166" s="502" t="s">
        <v>684</v>
      </c>
      <c r="P166" s="599" t="s">
        <v>42</v>
      </c>
      <c r="Q166" s="711"/>
      <c r="R166" s="712"/>
      <c r="S166" s="611">
        <v>87.497</v>
      </c>
      <c r="T166" s="713"/>
      <c r="U166" s="713"/>
      <c r="V166" s="713"/>
      <c r="W166" s="713"/>
      <c r="X166" s="713"/>
      <c r="Y166" s="713"/>
      <c r="Z166" s="713"/>
      <c r="AA166" s="503"/>
    </row>
    <row r="167" spans="1:27" ht="42.75" customHeight="1">
      <c r="A167" s="500"/>
      <c r="B167" s="709" t="s">
        <v>653</v>
      </c>
      <c r="C167" s="709"/>
      <c r="D167" s="709"/>
      <c r="E167" s="709"/>
      <c r="F167" s="709"/>
      <c r="G167" s="709"/>
      <c r="H167" s="709"/>
      <c r="I167" s="709"/>
      <c r="J167" s="709"/>
      <c r="K167" s="709"/>
      <c r="L167" s="710"/>
      <c r="M167" s="501">
        <v>1</v>
      </c>
      <c r="N167" s="501">
        <v>13</v>
      </c>
      <c r="O167" s="502" t="s">
        <v>654</v>
      </c>
      <c r="P167" s="599">
        <v>0</v>
      </c>
      <c r="Q167" s="711"/>
      <c r="R167" s="712"/>
      <c r="S167" s="611">
        <v>3</v>
      </c>
      <c r="T167" s="713"/>
      <c r="U167" s="713"/>
      <c r="V167" s="713"/>
      <c r="W167" s="713"/>
      <c r="X167" s="713"/>
      <c r="Y167" s="713"/>
      <c r="Z167" s="713"/>
      <c r="AA167" s="503"/>
    </row>
    <row r="168" spans="1:27" ht="53.25" customHeight="1">
      <c r="A168" s="500"/>
      <c r="B168" s="709" t="s">
        <v>18</v>
      </c>
      <c r="C168" s="709"/>
      <c r="D168" s="709"/>
      <c r="E168" s="709"/>
      <c r="F168" s="709"/>
      <c r="G168" s="709"/>
      <c r="H168" s="709"/>
      <c r="I168" s="709"/>
      <c r="J168" s="709"/>
      <c r="K168" s="709"/>
      <c r="L168" s="710"/>
      <c r="M168" s="501">
        <v>1</v>
      </c>
      <c r="N168" s="501">
        <v>13</v>
      </c>
      <c r="O168" s="502" t="s">
        <v>654</v>
      </c>
      <c r="P168" s="599" t="s">
        <v>19</v>
      </c>
      <c r="Q168" s="711"/>
      <c r="R168" s="712"/>
      <c r="S168" s="611">
        <v>3</v>
      </c>
      <c r="T168" s="713"/>
      <c r="U168" s="713"/>
      <c r="V168" s="713"/>
      <c r="W168" s="713"/>
      <c r="X168" s="713"/>
      <c r="Y168" s="713"/>
      <c r="Z168" s="713"/>
      <c r="AA168" s="503"/>
    </row>
    <row r="169" spans="1:27" ht="21.75" customHeight="1">
      <c r="A169" s="500"/>
      <c r="B169" s="709" t="s">
        <v>38</v>
      </c>
      <c r="C169" s="709"/>
      <c r="D169" s="709"/>
      <c r="E169" s="709"/>
      <c r="F169" s="709"/>
      <c r="G169" s="709"/>
      <c r="H169" s="709"/>
      <c r="I169" s="709"/>
      <c r="J169" s="709"/>
      <c r="K169" s="709"/>
      <c r="L169" s="710"/>
      <c r="M169" s="501">
        <v>1</v>
      </c>
      <c r="N169" s="501">
        <v>13</v>
      </c>
      <c r="O169" s="502" t="s">
        <v>654</v>
      </c>
      <c r="P169" s="599" t="s">
        <v>39</v>
      </c>
      <c r="Q169" s="711"/>
      <c r="R169" s="712"/>
      <c r="S169" s="611">
        <v>3</v>
      </c>
      <c r="T169" s="713"/>
      <c r="U169" s="713"/>
      <c r="V169" s="713"/>
      <c r="W169" s="713"/>
      <c r="X169" s="713"/>
      <c r="Y169" s="713"/>
      <c r="Z169" s="713"/>
      <c r="AA169" s="503"/>
    </row>
    <row r="170" spans="1:27" ht="32.25" customHeight="1">
      <c r="A170" s="500"/>
      <c r="B170" s="709" t="s">
        <v>639</v>
      </c>
      <c r="C170" s="709"/>
      <c r="D170" s="709"/>
      <c r="E170" s="709"/>
      <c r="F170" s="709"/>
      <c r="G170" s="709"/>
      <c r="H170" s="709"/>
      <c r="I170" s="709"/>
      <c r="J170" s="709"/>
      <c r="K170" s="709"/>
      <c r="L170" s="710"/>
      <c r="M170" s="501">
        <v>1</v>
      </c>
      <c r="N170" s="501">
        <v>13</v>
      </c>
      <c r="O170" s="502" t="s">
        <v>654</v>
      </c>
      <c r="P170" s="599" t="s">
        <v>41</v>
      </c>
      <c r="Q170" s="711"/>
      <c r="R170" s="712"/>
      <c r="S170" s="611">
        <v>3</v>
      </c>
      <c r="T170" s="713"/>
      <c r="U170" s="713"/>
      <c r="V170" s="713"/>
      <c r="W170" s="713"/>
      <c r="X170" s="713"/>
      <c r="Y170" s="713"/>
      <c r="Z170" s="713"/>
      <c r="AA170" s="503"/>
    </row>
    <row r="171" spans="1:27" ht="32.25" customHeight="1">
      <c r="A171" s="500"/>
      <c r="B171" s="709" t="s">
        <v>645</v>
      </c>
      <c r="C171" s="709"/>
      <c r="D171" s="709"/>
      <c r="E171" s="709"/>
      <c r="F171" s="709"/>
      <c r="G171" s="709"/>
      <c r="H171" s="709"/>
      <c r="I171" s="709"/>
      <c r="J171" s="709"/>
      <c r="K171" s="709"/>
      <c r="L171" s="710"/>
      <c r="M171" s="501">
        <v>1</v>
      </c>
      <c r="N171" s="501">
        <v>13</v>
      </c>
      <c r="O171" s="502" t="s">
        <v>646</v>
      </c>
      <c r="P171" s="599">
        <v>0</v>
      </c>
      <c r="Q171" s="711"/>
      <c r="R171" s="712"/>
      <c r="S171" s="611">
        <v>557.1</v>
      </c>
      <c r="T171" s="713"/>
      <c r="U171" s="713"/>
      <c r="V171" s="713"/>
      <c r="W171" s="713"/>
      <c r="X171" s="713"/>
      <c r="Y171" s="713"/>
      <c r="Z171" s="713"/>
      <c r="AA171" s="503"/>
    </row>
    <row r="172" spans="1:27" ht="32.25" customHeight="1">
      <c r="A172" s="500"/>
      <c r="B172" s="709" t="s">
        <v>685</v>
      </c>
      <c r="C172" s="709"/>
      <c r="D172" s="709"/>
      <c r="E172" s="709"/>
      <c r="F172" s="709"/>
      <c r="G172" s="709"/>
      <c r="H172" s="709"/>
      <c r="I172" s="709"/>
      <c r="J172" s="709"/>
      <c r="K172" s="709"/>
      <c r="L172" s="710"/>
      <c r="M172" s="501">
        <v>1</v>
      </c>
      <c r="N172" s="501">
        <v>13</v>
      </c>
      <c r="O172" s="502" t="s">
        <v>686</v>
      </c>
      <c r="P172" s="599">
        <v>0</v>
      </c>
      <c r="Q172" s="711"/>
      <c r="R172" s="712"/>
      <c r="S172" s="611">
        <v>6</v>
      </c>
      <c r="T172" s="713"/>
      <c r="U172" s="713"/>
      <c r="V172" s="713"/>
      <c r="W172" s="713"/>
      <c r="X172" s="713"/>
      <c r="Y172" s="713"/>
      <c r="Z172" s="713"/>
      <c r="AA172" s="503"/>
    </row>
    <row r="173" spans="1:27" ht="21.75" customHeight="1">
      <c r="A173" s="500"/>
      <c r="B173" s="709" t="s">
        <v>633</v>
      </c>
      <c r="C173" s="709"/>
      <c r="D173" s="709"/>
      <c r="E173" s="709"/>
      <c r="F173" s="709"/>
      <c r="G173" s="709"/>
      <c r="H173" s="709"/>
      <c r="I173" s="709"/>
      <c r="J173" s="709"/>
      <c r="K173" s="709"/>
      <c r="L173" s="710"/>
      <c r="M173" s="501">
        <v>1</v>
      </c>
      <c r="N173" s="501">
        <v>13</v>
      </c>
      <c r="O173" s="502" t="s">
        <v>686</v>
      </c>
      <c r="P173" s="599" t="s">
        <v>25</v>
      </c>
      <c r="Q173" s="711"/>
      <c r="R173" s="712"/>
      <c r="S173" s="611">
        <v>1</v>
      </c>
      <c r="T173" s="713"/>
      <c r="U173" s="713"/>
      <c r="V173" s="713"/>
      <c r="W173" s="713"/>
      <c r="X173" s="713"/>
      <c r="Y173" s="713"/>
      <c r="Z173" s="713"/>
      <c r="AA173" s="503"/>
    </row>
    <row r="174" spans="1:27" ht="21.75" customHeight="1">
      <c r="A174" s="500"/>
      <c r="B174" s="709" t="s">
        <v>634</v>
      </c>
      <c r="C174" s="709"/>
      <c r="D174" s="709"/>
      <c r="E174" s="709"/>
      <c r="F174" s="709"/>
      <c r="G174" s="709"/>
      <c r="H174" s="709"/>
      <c r="I174" s="709"/>
      <c r="J174" s="709"/>
      <c r="K174" s="709"/>
      <c r="L174" s="710"/>
      <c r="M174" s="501">
        <v>1</v>
      </c>
      <c r="N174" s="501">
        <v>13</v>
      </c>
      <c r="O174" s="502" t="s">
        <v>686</v>
      </c>
      <c r="P174" s="599" t="s">
        <v>27</v>
      </c>
      <c r="Q174" s="711"/>
      <c r="R174" s="712"/>
      <c r="S174" s="611">
        <v>1</v>
      </c>
      <c r="T174" s="713"/>
      <c r="U174" s="713"/>
      <c r="V174" s="713"/>
      <c r="W174" s="713"/>
      <c r="X174" s="713"/>
      <c r="Y174" s="713"/>
      <c r="Z174" s="713"/>
      <c r="AA174" s="503"/>
    </row>
    <row r="175" spans="1:27" ht="12.75" customHeight="1">
      <c r="A175" s="500"/>
      <c r="B175" s="709" t="s">
        <v>636</v>
      </c>
      <c r="C175" s="709"/>
      <c r="D175" s="709"/>
      <c r="E175" s="709"/>
      <c r="F175" s="709"/>
      <c r="G175" s="709"/>
      <c r="H175" s="709"/>
      <c r="I175" s="709"/>
      <c r="J175" s="709"/>
      <c r="K175" s="709"/>
      <c r="L175" s="710"/>
      <c r="M175" s="501">
        <v>1</v>
      </c>
      <c r="N175" s="501">
        <v>13</v>
      </c>
      <c r="O175" s="502" t="s">
        <v>686</v>
      </c>
      <c r="P175" s="599" t="s">
        <v>29</v>
      </c>
      <c r="Q175" s="711"/>
      <c r="R175" s="712"/>
      <c r="S175" s="611">
        <v>1</v>
      </c>
      <c r="T175" s="713"/>
      <c r="U175" s="713"/>
      <c r="V175" s="713"/>
      <c r="W175" s="713"/>
      <c r="X175" s="713"/>
      <c r="Y175" s="713"/>
      <c r="Z175" s="713"/>
      <c r="AA175" s="503"/>
    </row>
    <row r="176" spans="1:27" ht="12.75" customHeight="1">
      <c r="A176" s="500"/>
      <c r="B176" s="709" t="s">
        <v>63</v>
      </c>
      <c r="C176" s="709"/>
      <c r="D176" s="709"/>
      <c r="E176" s="709"/>
      <c r="F176" s="709"/>
      <c r="G176" s="709"/>
      <c r="H176" s="709"/>
      <c r="I176" s="709"/>
      <c r="J176" s="709"/>
      <c r="K176" s="709"/>
      <c r="L176" s="710"/>
      <c r="M176" s="501">
        <v>1</v>
      </c>
      <c r="N176" s="501">
        <v>13</v>
      </c>
      <c r="O176" s="502" t="s">
        <v>686</v>
      </c>
      <c r="P176" s="599" t="s">
        <v>118</v>
      </c>
      <c r="Q176" s="711"/>
      <c r="R176" s="712"/>
      <c r="S176" s="611">
        <v>5</v>
      </c>
      <c r="T176" s="713"/>
      <c r="U176" s="713"/>
      <c r="V176" s="713"/>
      <c r="W176" s="713"/>
      <c r="X176" s="713"/>
      <c r="Y176" s="713"/>
      <c r="Z176" s="713"/>
      <c r="AA176" s="503"/>
    </row>
    <row r="177" spans="1:27" ht="12.75" customHeight="1">
      <c r="A177" s="500"/>
      <c r="B177" s="709" t="s">
        <v>119</v>
      </c>
      <c r="C177" s="709"/>
      <c r="D177" s="709"/>
      <c r="E177" s="709"/>
      <c r="F177" s="709"/>
      <c r="G177" s="709"/>
      <c r="H177" s="709"/>
      <c r="I177" s="709"/>
      <c r="J177" s="709"/>
      <c r="K177" s="709"/>
      <c r="L177" s="710"/>
      <c r="M177" s="501">
        <v>1</v>
      </c>
      <c r="N177" s="501">
        <v>13</v>
      </c>
      <c r="O177" s="502" t="s">
        <v>686</v>
      </c>
      <c r="P177" s="599" t="s">
        <v>120</v>
      </c>
      <c r="Q177" s="711"/>
      <c r="R177" s="712"/>
      <c r="S177" s="611">
        <v>5</v>
      </c>
      <c r="T177" s="713"/>
      <c r="U177" s="713"/>
      <c r="V177" s="713"/>
      <c r="W177" s="713"/>
      <c r="X177" s="713"/>
      <c r="Y177" s="713"/>
      <c r="Z177" s="713"/>
      <c r="AA177" s="503"/>
    </row>
    <row r="178" spans="1:27" ht="32.25" customHeight="1">
      <c r="A178" s="500"/>
      <c r="B178" s="709" t="s">
        <v>687</v>
      </c>
      <c r="C178" s="709"/>
      <c r="D178" s="709"/>
      <c r="E178" s="709"/>
      <c r="F178" s="709"/>
      <c r="G178" s="709"/>
      <c r="H178" s="709"/>
      <c r="I178" s="709"/>
      <c r="J178" s="709"/>
      <c r="K178" s="709"/>
      <c r="L178" s="710"/>
      <c r="M178" s="501">
        <v>1</v>
      </c>
      <c r="N178" s="501">
        <v>13</v>
      </c>
      <c r="O178" s="502" t="s">
        <v>688</v>
      </c>
      <c r="P178" s="599">
        <v>0</v>
      </c>
      <c r="Q178" s="711"/>
      <c r="R178" s="712"/>
      <c r="S178" s="611">
        <v>551.1</v>
      </c>
      <c r="T178" s="713"/>
      <c r="U178" s="713"/>
      <c r="V178" s="713"/>
      <c r="W178" s="713"/>
      <c r="X178" s="713"/>
      <c r="Y178" s="713"/>
      <c r="Z178" s="713"/>
      <c r="AA178" s="503"/>
    </row>
    <row r="179" spans="1:27" ht="53.25" customHeight="1">
      <c r="A179" s="500"/>
      <c r="B179" s="709" t="s">
        <v>18</v>
      </c>
      <c r="C179" s="709"/>
      <c r="D179" s="709"/>
      <c r="E179" s="709"/>
      <c r="F179" s="709"/>
      <c r="G179" s="709"/>
      <c r="H179" s="709"/>
      <c r="I179" s="709"/>
      <c r="J179" s="709"/>
      <c r="K179" s="709"/>
      <c r="L179" s="710"/>
      <c r="M179" s="501">
        <v>1</v>
      </c>
      <c r="N179" s="501">
        <v>13</v>
      </c>
      <c r="O179" s="502" t="s">
        <v>688</v>
      </c>
      <c r="P179" s="599" t="s">
        <v>19</v>
      </c>
      <c r="Q179" s="711"/>
      <c r="R179" s="712"/>
      <c r="S179" s="611">
        <v>446.86700000000002</v>
      </c>
      <c r="T179" s="713"/>
      <c r="U179" s="713"/>
      <c r="V179" s="713"/>
      <c r="W179" s="713"/>
      <c r="X179" s="713"/>
      <c r="Y179" s="713"/>
      <c r="Z179" s="713"/>
      <c r="AA179" s="503"/>
    </row>
    <row r="180" spans="1:27" ht="21.75" customHeight="1">
      <c r="A180" s="500"/>
      <c r="B180" s="709" t="s">
        <v>38</v>
      </c>
      <c r="C180" s="709"/>
      <c r="D180" s="709"/>
      <c r="E180" s="709"/>
      <c r="F180" s="709"/>
      <c r="G180" s="709"/>
      <c r="H180" s="709"/>
      <c r="I180" s="709"/>
      <c r="J180" s="709"/>
      <c r="K180" s="709"/>
      <c r="L180" s="710"/>
      <c r="M180" s="501">
        <v>1</v>
      </c>
      <c r="N180" s="501">
        <v>13</v>
      </c>
      <c r="O180" s="502" t="s">
        <v>688</v>
      </c>
      <c r="P180" s="599" t="s">
        <v>39</v>
      </c>
      <c r="Q180" s="711"/>
      <c r="R180" s="712"/>
      <c r="S180" s="611">
        <v>446.86700000000002</v>
      </c>
      <c r="T180" s="713"/>
      <c r="U180" s="713"/>
      <c r="V180" s="713"/>
      <c r="W180" s="713"/>
      <c r="X180" s="713"/>
      <c r="Y180" s="713"/>
      <c r="Z180" s="713"/>
      <c r="AA180" s="503"/>
    </row>
    <row r="181" spans="1:27" ht="21.75" customHeight="1">
      <c r="A181" s="500"/>
      <c r="B181" s="709" t="s">
        <v>621</v>
      </c>
      <c r="C181" s="709"/>
      <c r="D181" s="709"/>
      <c r="E181" s="709"/>
      <c r="F181" s="709"/>
      <c r="G181" s="709"/>
      <c r="H181" s="709"/>
      <c r="I181" s="709"/>
      <c r="J181" s="709"/>
      <c r="K181" s="709"/>
      <c r="L181" s="710"/>
      <c r="M181" s="501">
        <v>1</v>
      </c>
      <c r="N181" s="501">
        <v>13</v>
      </c>
      <c r="O181" s="502" t="s">
        <v>688</v>
      </c>
      <c r="P181" s="599" t="s">
        <v>40</v>
      </c>
      <c r="Q181" s="711"/>
      <c r="R181" s="712"/>
      <c r="S181" s="611">
        <v>343.21600000000001</v>
      </c>
      <c r="T181" s="713"/>
      <c r="U181" s="713"/>
      <c r="V181" s="713"/>
      <c r="W181" s="713"/>
      <c r="X181" s="713"/>
      <c r="Y181" s="713"/>
      <c r="Z181" s="713"/>
      <c r="AA181" s="503"/>
    </row>
    <row r="182" spans="1:27" ht="32.25" customHeight="1">
      <c r="A182" s="500"/>
      <c r="B182" s="709" t="s">
        <v>622</v>
      </c>
      <c r="C182" s="709"/>
      <c r="D182" s="709"/>
      <c r="E182" s="709"/>
      <c r="F182" s="709"/>
      <c r="G182" s="709"/>
      <c r="H182" s="709"/>
      <c r="I182" s="709"/>
      <c r="J182" s="709"/>
      <c r="K182" s="709"/>
      <c r="L182" s="710"/>
      <c r="M182" s="501">
        <v>1</v>
      </c>
      <c r="N182" s="501">
        <v>13</v>
      </c>
      <c r="O182" s="502" t="s">
        <v>688</v>
      </c>
      <c r="P182" s="599" t="s">
        <v>42</v>
      </c>
      <c r="Q182" s="711"/>
      <c r="R182" s="712"/>
      <c r="S182" s="611">
        <v>103.651</v>
      </c>
      <c r="T182" s="713"/>
      <c r="U182" s="713"/>
      <c r="V182" s="713"/>
      <c r="W182" s="713"/>
      <c r="X182" s="713"/>
      <c r="Y182" s="713"/>
      <c r="Z182" s="713"/>
      <c r="AA182" s="503"/>
    </row>
    <row r="183" spans="1:27" ht="21.75" customHeight="1">
      <c r="A183" s="500"/>
      <c r="B183" s="709" t="s">
        <v>633</v>
      </c>
      <c r="C183" s="709"/>
      <c r="D183" s="709"/>
      <c r="E183" s="709"/>
      <c r="F183" s="709"/>
      <c r="G183" s="709"/>
      <c r="H183" s="709"/>
      <c r="I183" s="709"/>
      <c r="J183" s="709"/>
      <c r="K183" s="709"/>
      <c r="L183" s="710"/>
      <c r="M183" s="501">
        <v>1</v>
      </c>
      <c r="N183" s="501">
        <v>13</v>
      </c>
      <c r="O183" s="502" t="s">
        <v>688</v>
      </c>
      <c r="P183" s="599" t="s">
        <v>25</v>
      </c>
      <c r="Q183" s="711"/>
      <c r="R183" s="712"/>
      <c r="S183" s="611">
        <v>104.233</v>
      </c>
      <c r="T183" s="713"/>
      <c r="U183" s="713"/>
      <c r="V183" s="713"/>
      <c r="W183" s="713"/>
      <c r="X183" s="713"/>
      <c r="Y183" s="713"/>
      <c r="Z183" s="713"/>
      <c r="AA183" s="503"/>
    </row>
    <row r="184" spans="1:27" ht="21.75" customHeight="1">
      <c r="A184" s="500"/>
      <c r="B184" s="709" t="s">
        <v>634</v>
      </c>
      <c r="C184" s="709"/>
      <c r="D184" s="709"/>
      <c r="E184" s="709"/>
      <c r="F184" s="709"/>
      <c r="G184" s="709"/>
      <c r="H184" s="709"/>
      <c r="I184" s="709"/>
      <c r="J184" s="709"/>
      <c r="K184" s="709"/>
      <c r="L184" s="710"/>
      <c r="M184" s="501">
        <v>1</v>
      </c>
      <c r="N184" s="501">
        <v>13</v>
      </c>
      <c r="O184" s="502" t="s">
        <v>688</v>
      </c>
      <c r="P184" s="599" t="s">
        <v>27</v>
      </c>
      <c r="Q184" s="711"/>
      <c r="R184" s="712"/>
      <c r="S184" s="611">
        <v>104.233</v>
      </c>
      <c r="T184" s="713"/>
      <c r="U184" s="713"/>
      <c r="V184" s="713"/>
      <c r="W184" s="713"/>
      <c r="X184" s="713"/>
      <c r="Y184" s="713"/>
      <c r="Z184" s="713"/>
      <c r="AA184" s="503"/>
    </row>
    <row r="185" spans="1:27" ht="21.75" customHeight="1">
      <c r="A185" s="500"/>
      <c r="B185" s="709" t="s">
        <v>635</v>
      </c>
      <c r="C185" s="709"/>
      <c r="D185" s="709"/>
      <c r="E185" s="709"/>
      <c r="F185" s="709"/>
      <c r="G185" s="709"/>
      <c r="H185" s="709"/>
      <c r="I185" s="709"/>
      <c r="J185" s="709"/>
      <c r="K185" s="709"/>
      <c r="L185" s="710"/>
      <c r="M185" s="501">
        <v>1</v>
      </c>
      <c r="N185" s="501">
        <v>13</v>
      </c>
      <c r="O185" s="502" t="s">
        <v>688</v>
      </c>
      <c r="P185" s="599" t="s">
        <v>28</v>
      </c>
      <c r="Q185" s="711"/>
      <c r="R185" s="712"/>
      <c r="S185" s="611">
        <v>5</v>
      </c>
      <c r="T185" s="713"/>
      <c r="U185" s="713"/>
      <c r="V185" s="713"/>
      <c r="W185" s="713"/>
      <c r="X185" s="713"/>
      <c r="Y185" s="713"/>
      <c r="Z185" s="713"/>
      <c r="AA185" s="503"/>
    </row>
    <row r="186" spans="1:27" ht="12.75" customHeight="1">
      <c r="A186" s="500"/>
      <c r="B186" s="709" t="s">
        <v>636</v>
      </c>
      <c r="C186" s="709"/>
      <c r="D186" s="709"/>
      <c r="E186" s="709"/>
      <c r="F186" s="709"/>
      <c r="G186" s="709"/>
      <c r="H186" s="709"/>
      <c r="I186" s="709"/>
      <c r="J186" s="709"/>
      <c r="K186" s="709"/>
      <c r="L186" s="710"/>
      <c r="M186" s="501">
        <v>1</v>
      </c>
      <c r="N186" s="501">
        <v>13</v>
      </c>
      <c r="O186" s="502" t="s">
        <v>688</v>
      </c>
      <c r="P186" s="599" t="s">
        <v>29</v>
      </c>
      <c r="Q186" s="711"/>
      <c r="R186" s="712"/>
      <c r="S186" s="611">
        <v>99.233000000000004</v>
      </c>
      <c r="T186" s="713"/>
      <c r="U186" s="713"/>
      <c r="V186" s="713"/>
      <c r="W186" s="713"/>
      <c r="X186" s="713"/>
      <c r="Y186" s="713"/>
      <c r="Z186" s="713"/>
      <c r="AA186" s="503"/>
    </row>
    <row r="187" spans="1:27" ht="12.75" customHeight="1">
      <c r="A187" s="500"/>
      <c r="B187" s="719" t="s">
        <v>689</v>
      </c>
      <c r="C187" s="719"/>
      <c r="D187" s="719"/>
      <c r="E187" s="719"/>
      <c r="F187" s="719"/>
      <c r="G187" s="719"/>
      <c r="H187" s="719"/>
      <c r="I187" s="719"/>
      <c r="J187" s="719"/>
      <c r="K187" s="719"/>
      <c r="L187" s="720"/>
      <c r="M187" s="593">
        <v>2</v>
      </c>
      <c r="N187" s="593">
        <v>0</v>
      </c>
      <c r="O187" s="594">
        <v>0</v>
      </c>
      <c r="P187" s="595">
        <v>0</v>
      </c>
      <c r="Q187" s="721"/>
      <c r="R187" s="722"/>
      <c r="S187" s="609">
        <v>1000.8</v>
      </c>
      <c r="T187" s="723"/>
      <c r="U187" s="723"/>
      <c r="V187" s="723"/>
      <c r="W187" s="723"/>
      <c r="X187" s="723"/>
      <c r="Y187" s="723"/>
      <c r="Z187" s="723"/>
      <c r="AA187" s="503"/>
    </row>
    <row r="188" spans="1:27" ht="12.75" customHeight="1">
      <c r="A188" s="500"/>
      <c r="B188" s="714" t="s">
        <v>100</v>
      </c>
      <c r="C188" s="714"/>
      <c r="D188" s="714"/>
      <c r="E188" s="714"/>
      <c r="F188" s="714"/>
      <c r="G188" s="714"/>
      <c r="H188" s="714"/>
      <c r="I188" s="714"/>
      <c r="J188" s="714"/>
      <c r="K188" s="714"/>
      <c r="L188" s="715"/>
      <c r="M188" s="596">
        <v>2</v>
      </c>
      <c r="N188" s="596">
        <v>3</v>
      </c>
      <c r="O188" s="597">
        <v>0</v>
      </c>
      <c r="P188" s="598">
        <v>0</v>
      </c>
      <c r="Q188" s="716"/>
      <c r="R188" s="717"/>
      <c r="S188" s="610">
        <v>1000.8</v>
      </c>
      <c r="T188" s="718"/>
      <c r="U188" s="718"/>
      <c r="V188" s="718"/>
      <c r="W188" s="718"/>
      <c r="X188" s="718"/>
      <c r="Y188" s="718"/>
      <c r="Z188" s="718"/>
      <c r="AA188" s="503"/>
    </row>
    <row r="189" spans="1:27" ht="32.25" customHeight="1">
      <c r="A189" s="500"/>
      <c r="B189" s="709" t="s">
        <v>645</v>
      </c>
      <c r="C189" s="709"/>
      <c r="D189" s="709"/>
      <c r="E189" s="709"/>
      <c r="F189" s="709"/>
      <c r="G189" s="709"/>
      <c r="H189" s="709"/>
      <c r="I189" s="709"/>
      <c r="J189" s="709"/>
      <c r="K189" s="709"/>
      <c r="L189" s="710"/>
      <c r="M189" s="501">
        <v>2</v>
      </c>
      <c r="N189" s="501">
        <v>3</v>
      </c>
      <c r="O189" s="502" t="s">
        <v>646</v>
      </c>
      <c r="P189" s="599">
        <v>0</v>
      </c>
      <c r="Q189" s="711"/>
      <c r="R189" s="712"/>
      <c r="S189" s="611">
        <v>1000.8</v>
      </c>
      <c r="T189" s="713"/>
      <c r="U189" s="713"/>
      <c r="V189" s="713"/>
      <c r="W189" s="713"/>
      <c r="X189" s="713"/>
      <c r="Y189" s="713"/>
      <c r="Z189" s="713"/>
      <c r="AA189" s="503"/>
    </row>
    <row r="190" spans="1:27" ht="32.25" customHeight="1">
      <c r="A190" s="500"/>
      <c r="B190" s="709" t="s">
        <v>690</v>
      </c>
      <c r="C190" s="709"/>
      <c r="D190" s="709"/>
      <c r="E190" s="709"/>
      <c r="F190" s="709"/>
      <c r="G190" s="709"/>
      <c r="H190" s="709"/>
      <c r="I190" s="709"/>
      <c r="J190" s="709"/>
      <c r="K190" s="709"/>
      <c r="L190" s="710"/>
      <c r="M190" s="501">
        <v>2</v>
      </c>
      <c r="N190" s="501">
        <v>3</v>
      </c>
      <c r="O190" s="502" t="s">
        <v>691</v>
      </c>
      <c r="P190" s="599">
        <v>0</v>
      </c>
      <c r="Q190" s="711"/>
      <c r="R190" s="712"/>
      <c r="S190" s="611">
        <v>1000.8</v>
      </c>
      <c r="T190" s="713"/>
      <c r="U190" s="713"/>
      <c r="V190" s="713"/>
      <c r="W190" s="713"/>
      <c r="X190" s="713"/>
      <c r="Y190" s="713"/>
      <c r="Z190" s="713"/>
      <c r="AA190" s="503"/>
    </row>
    <row r="191" spans="1:27" ht="53.25" customHeight="1">
      <c r="A191" s="500"/>
      <c r="B191" s="709" t="s">
        <v>18</v>
      </c>
      <c r="C191" s="709"/>
      <c r="D191" s="709"/>
      <c r="E191" s="709"/>
      <c r="F191" s="709"/>
      <c r="G191" s="709"/>
      <c r="H191" s="709"/>
      <c r="I191" s="709"/>
      <c r="J191" s="709"/>
      <c r="K191" s="709"/>
      <c r="L191" s="710"/>
      <c r="M191" s="501">
        <v>2</v>
      </c>
      <c r="N191" s="501">
        <v>3</v>
      </c>
      <c r="O191" s="502" t="s">
        <v>691</v>
      </c>
      <c r="P191" s="599" t="s">
        <v>19</v>
      </c>
      <c r="Q191" s="711"/>
      <c r="R191" s="712"/>
      <c r="S191" s="611">
        <v>356.1</v>
      </c>
      <c r="T191" s="713"/>
      <c r="U191" s="713"/>
      <c r="V191" s="713"/>
      <c r="W191" s="713"/>
      <c r="X191" s="713"/>
      <c r="Y191" s="713"/>
      <c r="Z191" s="713"/>
      <c r="AA191" s="503"/>
    </row>
    <row r="192" spans="1:27" ht="21.75" customHeight="1">
      <c r="A192" s="500"/>
      <c r="B192" s="709" t="s">
        <v>38</v>
      </c>
      <c r="C192" s="709"/>
      <c r="D192" s="709"/>
      <c r="E192" s="709"/>
      <c r="F192" s="709"/>
      <c r="G192" s="709"/>
      <c r="H192" s="709"/>
      <c r="I192" s="709"/>
      <c r="J192" s="709"/>
      <c r="K192" s="709"/>
      <c r="L192" s="710"/>
      <c r="M192" s="501">
        <v>2</v>
      </c>
      <c r="N192" s="501">
        <v>3</v>
      </c>
      <c r="O192" s="502" t="s">
        <v>691</v>
      </c>
      <c r="P192" s="599" t="s">
        <v>39</v>
      </c>
      <c r="Q192" s="711"/>
      <c r="R192" s="712"/>
      <c r="S192" s="611">
        <v>356.1</v>
      </c>
      <c r="T192" s="713"/>
      <c r="U192" s="713"/>
      <c r="V192" s="713"/>
      <c r="W192" s="713"/>
      <c r="X192" s="713"/>
      <c r="Y192" s="713"/>
      <c r="Z192" s="713"/>
      <c r="AA192" s="503"/>
    </row>
    <row r="193" spans="1:27" ht="21.75" customHeight="1">
      <c r="A193" s="500"/>
      <c r="B193" s="709" t="s">
        <v>621</v>
      </c>
      <c r="C193" s="709"/>
      <c r="D193" s="709"/>
      <c r="E193" s="709"/>
      <c r="F193" s="709"/>
      <c r="G193" s="709"/>
      <c r="H193" s="709"/>
      <c r="I193" s="709"/>
      <c r="J193" s="709"/>
      <c r="K193" s="709"/>
      <c r="L193" s="710"/>
      <c r="M193" s="501">
        <v>2</v>
      </c>
      <c r="N193" s="501">
        <v>3</v>
      </c>
      <c r="O193" s="502" t="s">
        <v>691</v>
      </c>
      <c r="P193" s="599" t="s">
        <v>40</v>
      </c>
      <c r="Q193" s="711"/>
      <c r="R193" s="712"/>
      <c r="S193" s="611">
        <v>273.5</v>
      </c>
      <c r="T193" s="713"/>
      <c r="U193" s="713"/>
      <c r="V193" s="713"/>
      <c r="W193" s="713"/>
      <c r="X193" s="713"/>
      <c r="Y193" s="713"/>
      <c r="Z193" s="713"/>
      <c r="AA193" s="503"/>
    </row>
    <row r="194" spans="1:27" ht="32.25" customHeight="1">
      <c r="A194" s="500"/>
      <c r="B194" s="709" t="s">
        <v>622</v>
      </c>
      <c r="C194" s="709"/>
      <c r="D194" s="709"/>
      <c r="E194" s="709"/>
      <c r="F194" s="709"/>
      <c r="G194" s="709"/>
      <c r="H194" s="709"/>
      <c r="I194" s="709"/>
      <c r="J194" s="709"/>
      <c r="K194" s="709"/>
      <c r="L194" s="710"/>
      <c r="M194" s="501">
        <v>2</v>
      </c>
      <c r="N194" s="501">
        <v>3</v>
      </c>
      <c r="O194" s="502" t="s">
        <v>691</v>
      </c>
      <c r="P194" s="599" t="s">
        <v>42</v>
      </c>
      <c r="Q194" s="711"/>
      <c r="R194" s="712"/>
      <c r="S194" s="611">
        <v>82.6</v>
      </c>
      <c r="T194" s="713"/>
      <c r="U194" s="713"/>
      <c r="V194" s="713"/>
      <c r="W194" s="713"/>
      <c r="X194" s="713"/>
      <c r="Y194" s="713"/>
      <c r="Z194" s="713"/>
      <c r="AA194" s="503"/>
    </row>
    <row r="195" spans="1:27" ht="12.75" customHeight="1">
      <c r="A195" s="500"/>
      <c r="B195" s="709" t="s">
        <v>63</v>
      </c>
      <c r="C195" s="709"/>
      <c r="D195" s="709"/>
      <c r="E195" s="709"/>
      <c r="F195" s="709"/>
      <c r="G195" s="709"/>
      <c r="H195" s="709"/>
      <c r="I195" s="709"/>
      <c r="J195" s="709"/>
      <c r="K195" s="709"/>
      <c r="L195" s="710"/>
      <c r="M195" s="501">
        <v>2</v>
      </c>
      <c r="N195" s="501">
        <v>3</v>
      </c>
      <c r="O195" s="502" t="s">
        <v>691</v>
      </c>
      <c r="P195" s="599" t="s">
        <v>118</v>
      </c>
      <c r="Q195" s="711"/>
      <c r="R195" s="712"/>
      <c r="S195" s="611">
        <v>644.70000000000005</v>
      </c>
      <c r="T195" s="713"/>
      <c r="U195" s="713"/>
      <c r="V195" s="713"/>
      <c r="W195" s="713"/>
      <c r="X195" s="713"/>
      <c r="Y195" s="713"/>
      <c r="Z195" s="713"/>
      <c r="AA195" s="503"/>
    </row>
    <row r="196" spans="1:27" ht="12.75" customHeight="1">
      <c r="A196" s="500"/>
      <c r="B196" s="709" t="s">
        <v>119</v>
      </c>
      <c r="C196" s="709"/>
      <c r="D196" s="709"/>
      <c r="E196" s="709"/>
      <c r="F196" s="709"/>
      <c r="G196" s="709"/>
      <c r="H196" s="709"/>
      <c r="I196" s="709"/>
      <c r="J196" s="709"/>
      <c r="K196" s="709"/>
      <c r="L196" s="710"/>
      <c r="M196" s="501">
        <v>2</v>
      </c>
      <c r="N196" s="501">
        <v>3</v>
      </c>
      <c r="O196" s="502" t="s">
        <v>691</v>
      </c>
      <c r="P196" s="599" t="s">
        <v>120</v>
      </c>
      <c r="Q196" s="711"/>
      <c r="R196" s="712"/>
      <c r="S196" s="611">
        <v>644.70000000000005</v>
      </c>
      <c r="T196" s="713"/>
      <c r="U196" s="713"/>
      <c r="V196" s="713"/>
      <c r="W196" s="713"/>
      <c r="X196" s="713"/>
      <c r="Y196" s="713"/>
      <c r="Z196" s="713"/>
      <c r="AA196" s="503"/>
    </row>
    <row r="197" spans="1:27" ht="23.25" customHeight="1">
      <c r="A197" s="500"/>
      <c r="B197" s="719" t="s">
        <v>695</v>
      </c>
      <c r="C197" s="719"/>
      <c r="D197" s="719"/>
      <c r="E197" s="719"/>
      <c r="F197" s="719"/>
      <c r="G197" s="719"/>
      <c r="H197" s="719"/>
      <c r="I197" s="719"/>
      <c r="J197" s="719"/>
      <c r="K197" s="719"/>
      <c r="L197" s="720"/>
      <c r="M197" s="593">
        <v>3</v>
      </c>
      <c r="N197" s="593">
        <v>0</v>
      </c>
      <c r="O197" s="594">
        <v>0</v>
      </c>
      <c r="P197" s="595">
        <v>0</v>
      </c>
      <c r="Q197" s="721"/>
      <c r="R197" s="722"/>
      <c r="S197" s="609">
        <v>1733.8789999999999</v>
      </c>
      <c r="T197" s="723"/>
      <c r="U197" s="723"/>
      <c r="V197" s="723"/>
      <c r="W197" s="723"/>
      <c r="X197" s="723"/>
      <c r="Y197" s="723"/>
      <c r="Z197" s="723"/>
      <c r="AA197" s="503"/>
    </row>
    <row r="198" spans="1:27" ht="30" customHeight="1">
      <c r="A198" s="500"/>
      <c r="B198" s="714" t="s">
        <v>696</v>
      </c>
      <c r="C198" s="714"/>
      <c r="D198" s="714"/>
      <c r="E198" s="714"/>
      <c r="F198" s="714"/>
      <c r="G198" s="714"/>
      <c r="H198" s="714"/>
      <c r="I198" s="714"/>
      <c r="J198" s="714"/>
      <c r="K198" s="714"/>
      <c r="L198" s="715"/>
      <c r="M198" s="596">
        <v>3</v>
      </c>
      <c r="N198" s="596">
        <v>9</v>
      </c>
      <c r="O198" s="597">
        <v>0</v>
      </c>
      <c r="P198" s="598">
        <v>0</v>
      </c>
      <c r="Q198" s="716"/>
      <c r="R198" s="717"/>
      <c r="S198" s="610">
        <v>1591.8789999999999</v>
      </c>
      <c r="T198" s="718"/>
      <c r="U198" s="718"/>
      <c r="V198" s="718"/>
      <c r="W198" s="718"/>
      <c r="X198" s="718"/>
      <c r="Y198" s="718"/>
      <c r="Z198" s="718"/>
      <c r="AA198" s="503"/>
    </row>
    <row r="199" spans="1:27" ht="21.75" customHeight="1">
      <c r="A199" s="500"/>
      <c r="B199" s="709" t="s">
        <v>697</v>
      </c>
      <c r="C199" s="709"/>
      <c r="D199" s="709"/>
      <c r="E199" s="709"/>
      <c r="F199" s="709"/>
      <c r="G199" s="709"/>
      <c r="H199" s="709"/>
      <c r="I199" s="709"/>
      <c r="J199" s="709"/>
      <c r="K199" s="709"/>
      <c r="L199" s="710"/>
      <c r="M199" s="501">
        <v>3</v>
      </c>
      <c r="N199" s="501">
        <v>9</v>
      </c>
      <c r="O199" s="502" t="s">
        <v>698</v>
      </c>
      <c r="P199" s="599">
        <v>0</v>
      </c>
      <c r="Q199" s="711"/>
      <c r="R199" s="712"/>
      <c r="S199" s="611">
        <v>1591.8789999999999</v>
      </c>
      <c r="T199" s="713"/>
      <c r="U199" s="713"/>
      <c r="V199" s="713"/>
      <c r="W199" s="713"/>
      <c r="X199" s="713"/>
      <c r="Y199" s="713"/>
      <c r="Z199" s="713"/>
      <c r="AA199" s="503"/>
    </row>
    <row r="200" spans="1:27" ht="12.75" customHeight="1">
      <c r="A200" s="500"/>
      <c r="B200" s="709" t="s">
        <v>699</v>
      </c>
      <c r="C200" s="709"/>
      <c r="D200" s="709"/>
      <c r="E200" s="709"/>
      <c r="F200" s="709"/>
      <c r="G200" s="709"/>
      <c r="H200" s="709"/>
      <c r="I200" s="709"/>
      <c r="J200" s="709"/>
      <c r="K200" s="709"/>
      <c r="L200" s="710"/>
      <c r="M200" s="501">
        <v>3</v>
      </c>
      <c r="N200" s="501">
        <v>9</v>
      </c>
      <c r="O200" s="502" t="s">
        <v>700</v>
      </c>
      <c r="P200" s="599">
        <v>0</v>
      </c>
      <c r="Q200" s="711"/>
      <c r="R200" s="712"/>
      <c r="S200" s="611">
        <v>1405.6590000000001</v>
      </c>
      <c r="T200" s="713"/>
      <c r="U200" s="713"/>
      <c r="V200" s="713"/>
      <c r="W200" s="713"/>
      <c r="X200" s="713"/>
      <c r="Y200" s="713"/>
      <c r="Z200" s="713"/>
      <c r="AA200" s="503"/>
    </row>
    <row r="201" spans="1:27" ht="53.25" customHeight="1">
      <c r="A201" s="500"/>
      <c r="B201" s="709" t="s">
        <v>18</v>
      </c>
      <c r="C201" s="709"/>
      <c r="D201" s="709"/>
      <c r="E201" s="709"/>
      <c r="F201" s="709"/>
      <c r="G201" s="709"/>
      <c r="H201" s="709"/>
      <c r="I201" s="709"/>
      <c r="J201" s="709"/>
      <c r="K201" s="709"/>
      <c r="L201" s="710"/>
      <c r="M201" s="501">
        <v>3</v>
      </c>
      <c r="N201" s="501">
        <v>9</v>
      </c>
      <c r="O201" s="502" t="s">
        <v>700</v>
      </c>
      <c r="P201" s="599" t="s">
        <v>19</v>
      </c>
      <c r="Q201" s="711"/>
      <c r="R201" s="712"/>
      <c r="S201" s="611">
        <v>1405.6590000000001</v>
      </c>
      <c r="T201" s="713"/>
      <c r="U201" s="713"/>
      <c r="V201" s="713"/>
      <c r="W201" s="713"/>
      <c r="X201" s="713"/>
      <c r="Y201" s="713"/>
      <c r="Z201" s="713"/>
      <c r="AA201" s="503"/>
    </row>
    <row r="202" spans="1:27" ht="21.75" customHeight="1">
      <c r="A202" s="500"/>
      <c r="B202" s="709" t="s">
        <v>38</v>
      </c>
      <c r="C202" s="709"/>
      <c r="D202" s="709"/>
      <c r="E202" s="709"/>
      <c r="F202" s="709"/>
      <c r="G202" s="709"/>
      <c r="H202" s="709"/>
      <c r="I202" s="709"/>
      <c r="J202" s="709"/>
      <c r="K202" s="709"/>
      <c r="L202" s="710"/>
      <c r="M202" s="501">
        <v>3</v>
      </c>
      <c r="N202" s="501">
        <v>9</v>
      </c>
      <c r="O202" s="502" t="s">
        <v>700</v>
      </c>
      <c r="P202" s="599" t="s">
        <v>39</v>
      </c>
      <c r="Q202" s="711"/>
      <c r="R202" s="712"/>
      <c r="S202" s="611">
        <v>1405.6590000000001</v>
      </c>
      <c r="T202" s="713"/>
      <c r="U202" s="713"/>
      <c r="V202" s="713"/>
      <c r="W202" s="713"/>
      <c r="X202" s="713"/>
      <c r="Y202" s="713"/>
      <c r="Z202" s="713"/>
      <c r="AA202" s="503"/>
    </row>
    <row r="203" spans="1:27" ht="21.75" customHeight="1">
      <c r="A203" s="500"/>
      <c r="B203" s="709" t="s">
        <v>621</v>
      </c>
      <c r="C203" s="709"/>
      <c r="D203" s="709"/>
      <c r="E203" s="709"/>
      <c r="F203" s="709"/>
      <c r="G203" s="709"/>
      <c r="H203" s="709"/>
      <c r="I203" s="709"/>
      <c r="J203" s="709"/>
      <c r="K203" s="709"/>
      <c r="L203" s="710"/>
      <c r="M203" s="501">
        <v>3</v>
      </c>
      <c r="N203" s="501">
        <v>9</v>
      </c>
      <c r="O203" s="502" t="s">
        <v>700</v>
      </c>
      <c r="P203" s="599" t="s">
        <v>40</v>
      </c>
      <c r="Q203" s="711"/>
      <c r="R203" s="712"/>
      <c r="S203" s="611">
        <v>1079.615</v>
      </c>
      <c r="T203" s="713"/>
      <c r="U203" s="713"/>
      <c r="V203" s="713"/>
      <c r="W203" s="713"/>
      <c r="X203" s="713"/>
      <c r="Y203" s="713"/>
      <c r="Z203" s="713"/>
      <c r="AA203" s="503"/>
    </row>
    <row r="204" spans="1:27" ht="32.25" customHeight="1">
      <c r="A204" s="500"/>
      <c r="B204" s="709" t="s">
        <v>622</v>
      </c>
      <c r="C204" s="709"/>
      <c r="D204" s="709"/>
      <c r="E204" s="709"/>
      <c r="F204" s="709"/>
      <c r="G204" s="709"/>
      <c r="H204" s="709"/>
      <c r="I204" s="709"/>
      <c r="J204" s="709"/>
      <c r="K204" s="709"/>
      <c r="L204" s="710"/>
      <c r="M204" s="501">
        <v>3</v>
      </c>
      <c r="N204" s="501">
        <v>9</v>
      </c>
      <c r="O204" s="502" t="s">
        <v>700</v>
      </c>
      <c r="P204" s="599" t="s">
        <v>42</v>
      </c>
      <c r="Q204" s="711"/>
      <c r="R204" s="712"/>
      <c r="S204" s="611">
        <v>326.04399999999998</v>
      </c>
      <c r="T204" s="713"/>
      <c r="U204" s="713"/>
      <c r="V204" s="713"/>
      <c r="W204" s="713"/>
      <c r="X204" s="713"/>
      <c r="Y204" s="713"/>
      <c r="Z204" s="713"/>
      <c r="AA204" s="503"/>
    </row>
    <row r="205" spans="1:27" ht="12.75" customHeight="1">
      <c r="A205" s="500"/>
      <c r="B205" s="709" t="s">
        <v>701</v>
      </c>
      <c r="C205" s="709"/>
      <c r="D205" s="709"/>
      <c r="E205" s="709"/>
      <c r="F205" s="709"/>
      <c r="G205" s="709"/>
      <c r="H205" s="709"/>
      <c r="I205" s="709"/>
      <c r="J205" s="709"/>
      <c r="K205" s="709"/>
      <c r="L205" s="710"/>
      <c r="M205" s="501">
        <v>3</v>
      </c>
      <c r="N205" s="501">
        <v>9</v>
      </c>
      <c r="O205" s="502" t="s">
        <v>702</v>
      </c>
      <c r="P205" s="599">
        <v>0</v>
      </c>
      <c r="Q205" s="711"/>
      <c r="R205" s="712"/>
      <c r="S205" s="611">
        <v>186.22</v>
      </c>
      <c r="T205" s="713"/>
      <c r="U205" s="713"/>
      <c r="V205" s="713"/>
      <c r="W205" s="713"/>
      <c r="X205" s="713"/>
      <c r="Y205" s="713"/>
      <c r="Z205" s="713"/>
      <c r="AA205" s="503"/>
    </row>
    <row r="206" spans="1:27" ht="21.75" customHeight="1">
      <c r="A206" s="500"/>
      <c r="B206" s="709" t="s">
        <v>633</v>
      </c>
      <c r="C206" s="709"/>
      <c r="D206" s="709"/>
      <c r="E206" s="709"/>
      <c r="F206" s="709"/>
      <c r="G206" s="709"/>
      <c r="H206" s="709"/>
      <c r="I206" s="709"/>
      <c r="J206" s="709"/>
      <c r="K206" s="709"/>
      <c r="L206" s="710"/>
      <c r="M206" s="501">
        <v>3</v>
      </c>
      <c r="N206" s="501">
        <v>9</v>
      </c>
      <c r="O206" s="502" t="s">
        <v>702</v>
      </c>
      <c r="P206" s="599" t="s">
        <v>25</v>
      </c>
      <c r="Q206" s="711"/>
      <c r="R206" s="712"/>
      <c r="S206" s="611">
        <v>186.22</v>
      </c>
      <c r="T206" s="713"/>
      <c r="U206" s="713"/>
      <c r="V206" s="713"/>
      <c r="W206" s="713"/>
      <c r="X206" s="713"/>
      <c r="Y206" s="713"/>
      <c r="Z206" s="713"/>
      <c r="AA206" s="503"/>
    </row>
    <row r="207" spans="1:27" ht="21.75" customHeight="1">
      <c r="A207" s="500"/>
      <c r="B207" s="709" t="s">
        <v>634</v>
      </c>
      <c r="C207" s="709"/>
      <c r="D207" s="709"/>
      <c r="E207" s="709"/>
      <c r="F207" s="709"/>
      <c r="G207" s="709"/>
      <c r="H207" s="709"/>
      <c r="I207" s="709"/>
      <c r="J207" s="709"/>
      <c r="K207" s="709"/>
      <c r="L207" s="710"/>
      <c r="M207" s="501">
        <v>3</v>
      </c>
      <c r="N207" s="501">
        <v>9</v>
      </c>
      <c r="O207" s="502" t="s">
        <v>702</v>
      </c>
      <c r="P207" s="599" t="s">
        <v>27</v>
      </c>
      <c r="Q207" s="711"/>
      <c r="R207" s="712"/>
      <c r="S207" s="611">
        <v>186.22</v>
      </c>
      <c r="T207" s="713"/>
      <c r="U207" s="713"/>
      <c r="V207" s="713"/>
      <c r="W207" s="713"/>
      <c r="X207" s="713"/>
      <c r="Y207" s="713"/>
      <c r="Z207" s="713"/>
      <c r="AA207" s="503"/>
    </row>
    <row r="208" spans="1:27" ht="21.75" customHeight="1">
      <c r="A208" s="500"/>
      <c r="B208" s="709" t="s">
        <v>635</v>
      </c>
      <c r="C208" s="709"/>
      <c r="D208" s="709"/>
      <c r="E208" s="709"/>
      <c r="F208" s="709"/>
      <c r="G208" s="709"/>
      <c r="H208" s="709"/>
      <c r="I208" s="709"/>
      <c r="J208" s="709"/>
      <c r="K208" s="709"/>
      <c r="L208" s="710"/>
      <c r="M208" s="501">
        <v>3</v>
      </c>
      <c r="N208" s="501">
        <v>9</v>
      </c>
      <c r="O208" s="502" t="s">
        <v>702</v>
      </c>
      <c r="P208" s="599" t="s">
        <v>28</v>
      </c>
      <c r="Q208" s="711"/>
      <c r="R208" s="712"/>
      <c r="S208" s="611">
        <v>186.22</v>
      </c>
      <c r="T208" s="713"/>
      <c r="U208" s="713"/>
      <c r="V208" s="713"/>
      <c r="W208" s="713"/>
      <c r="X208" s="713"/>
      <c r="Y208" s="713"/>
      <c r="Z208" s="713"/>
      <c r="AA208" s="503"/>
    </row>
    <row r="209" spans="1:27" ht="30" customHeight="1">
      <c r="A209" s="500"/>
      <c r="B209" s="714" t="s">
        <v>884</v>
      </c>
      <c r="C209" s="714"/>
      <c r="D209" s="714"/>
      <c r="E209" s="714"/>
      <c r="F209" s="714"/>
      <c r="G209" s="714"/>
      <c r="H209" s="714"/>
      <c r="I209" s="714"/>
      <c r="J209" s="714"/>
      <c r="K209" s="714"/>
      <c r="L209" s="715"/>
      <c r="M209" s="596">
        <v>3</v>
      </c>
      <c r="N209" s="596">
        <v>14</v>
      </c>
      <c r="O209" s="597">
        <v>0</v>
      </c>
      <c r="P209" s="598">
        <v>0</v>
      </c>
      <c r="Q209" s="716"/>
      <c r="R209" s="717"/>
      <c r="S209" s="610">
        <v>142</v>
      </c>
      <c r="T209" s="718"/>
      <c r="U209" s="718"/>
      <c r="V209" s="718"/>
      <c r="W209" s="718"/>
      <c r="X209" s="718"/>
      <c r="Y209" s="718"/>
      <c r="Z209" s="718"/>
      <c r="AA209" s="503"/>
    </row>
    <row r="210" spans="1:27" ht="21.75" customHeight="1">
      <c r="A210" s="500"/>
      <c r="B210" s="709" t="s">
        <v>672</v>
      </c>
      <c r="C210" s="709"/>
      <c r="D210" s="709"/>
      <c r="E210" s="709"/>
      <c r="F210" s="709"/>
      <c r="G210" s="709"/>
      <c r="H210" s="709"/>
      <c r="I210" s="709"/>
      <c r="J210" s="709"/>
      <c r="K210" s="709"/>
      <c r="L210" s="710"/>
      <c r="M210" s="501">
        <v>3</v>
      </c>
      <c r="N210" s="501">
        <v>14</v>
      </c>
      <c r="O210" s="502" t="s">
        <v>673</v>
      </c>
      <c r="P210" s="599">
        <v>0</v>
      </c>
      <c r="Q210" s="711"/>
      <c r="R210" s="712"/>
      <c r="S210" s="611">
        <v>142</v>
      </c>
      <c r="T210" s="713"/>
      <c r="U210" s="713"/>
      <c r="V210" s="713"/>
      <c r="W210" s="713"/>
      <c r="X210" s="713"/>
      <c r="Y210" s="713"/>
      <c r="Z210" s="713"/>
      <c r="AA210" s="503"/>
    </row>
    <row r="211" spans="1:27" ht="12.75" customHeight="1">
      <c r="A211" s="500"/>
      <c r="B211" s="709" t="s">
        <v>674</v>
      </c>
      <c r="C211" s="709"/>
      <c r="D211" s="709"/>
      <c r="E211" s="709"/>
      <c r="F211" s="709"/>
      <c r="G211" s="709"/>
      <c r="H211" s="709"/>
      <c r="I211" s="709"/>
      <c r="J211" s="709"/>
      <c r="K211" s="709"/>
      <c r="L211" s="710"/>
      <c r="M211" s="501">
        <v>3</v>
      </c>
      <c r="N211" s="501">
        <v>14</v>
      </c>
      <c r="O211" s="502" t="s">
        <v>675</v>
      </c>
      <c r="P211" s="599">
        <v>0</v>
      </c>
      <c r="Q211" s="711"/>
      <c r="R211" s="712"/>
      <c r="S211" s="611">
        <v>142</v>
      </c>
      <c r="T211" s="713"/>
      <c r="U211" s="713"/>
      <c r="V211" s="713"/>
      <c r="W211" s="713"/>
      <c r="X211" s="713"/>
      <c r="Y211" s="713"/>
      <c r="Z211" s="713"/>
      <c r="AA211" s="503"/>
    </row>
    <row r="212" spans="1:27" ht="32.25" customHeight="1">
      <c r="A212" s="500"/>
      <c r="B212" s="709" t="s">
        <v>676</v>
      </c>
      <c r="C212" s="709"/>
      <c r="D212" s="709"/>
      <c r="E212" s="709"/>
      <c r="F212" s="709"/>
      <c r="G212" s="709"/>
      <c r="H212" s="709"/>
      <c r="I212" s="709"/>
      <c r="J212" s="709"/>
      <c r="K212" s="709"/>
      <c r="L212" s="710"/>
      <c r="M212" s="501">
        <v>3</v>
      </c>
      <c r="N212" s="501">
        <v>14</v>
      </c>
      <c r="O212" s="502" t="s">
        <v>677</v>
      </c>
      <c r="P212" s="599">
        <v>0</v>
      </c>
      <c r="Q212" s="711"/>
      <c r="R212" s="712"/>
      <c r="S212" s="611">
        <v>142</v>
      </c>
      <c r="T212" s="713"/>
      <c r="U212" s="713"/>
      <c r="V212" s="713"/>
      <c r="W212" s="713"/>
      <c r="X212" s="713"/>
      <c r="Y212" s="713"/>
      <c r="Z212" s="713"/>
      <c r="AA212" s="503"/>
    </row>
    <row r="213" spans="1:27" ht="21.75" customHeight="1">
      <c r="A213" s="500"/>
      <c r="B213" s="709" t="s">
        <v>633</v>
      </c>
      <c r="C213" s="709"/>
      <c r="D213" s="709"/>
      <c r="E213" s="709"/>
      <c r="F213" s="709"/>
      <c r="G213" s="709"/>
      <c r="H213" s="709"/>
      <c r="I213" s="709"/>
      <c r="J213" s="709"/>
      <c r="K213" s="709"/>
      <c r="L213" s="710"/>
      <c r="M213" s="501">
        <v>3</v>
      </c>
      <c r="N213" s="501">
        <v>14</v>
      </c>
      <c r="O213" s="502" t="s">
        <v>677</v>
      </c>
      <c r="P213" s="599" t="s">
        <v>25</v>
      </c>
      <c r="Q213" s="711"/>
      <c r="R213" s="712"/>
      <c r="S213" s="611">
        <v>142</v>
      </c>
      <c r="T213" s="713"/>
      <c r="U213" s="713"/>
      <c r="V213" s="713"/>
      <c r="W213" s="713"/>
      <c r="X213" s="713"/>
      <c r="Y213" s="713"/>
      <c r="Z213" s="713"/>
      <c r="AA213" s="503"/>
    </row>
    <row r="214" spans="1:27" ht="21.75" customHeight="1">
      <c r="A214" s="500"/>
      <c r="B214" s="709" t="s">
        <v>634</v>
      </c>
      <c r="C214" s="709"/>
      <c r="D214" s="709"/>
      <c r="E214" s="709"/>
      <c r="F214" s="709"/>
      <c r="G214" s="709"/>
      <c r="H214" s="709"/>
      <c r="I214" s="709"/>
      <c r="J214" s="709"/>
      <c r="K214" s="709"/>
      <c r="L214" s="710"/>
      <c r="M214" s="501">
        <v>3</v>
      </c>
      <c r="N214" s="501">
        <v>14</v>
      </c>
      <c r="O214" s="502" t="s">
        <v>677</v>
      </c>
      <c r="P214" s="599" t="s">
        <v>27</v>
      </c>
      <c r="Q214" s="711"/>
      <c r="R214" s="712"/>
      <c r="S214" s="611">
        <v>142</v>
      </c>
      <c r="T214" s="713"/>
      <c r="U214" s="713"/>
      <c r="V214" s="713"/>
      <c r="W214" s="713"/>
      <c r="X214" s="713"/>
      <c r="Y214" s="713"/>
      <c r="Z214" s="713"/>
      <c r="AA214" s="503"/>
    </row>
    <row r="215" spans="1:27" ht="12.75" customHeight="1">
      <c r="A215" s="500"/>
      <c r="B215" s="709" t="s">
        <v>636</v>
      </c>
      <c r="C215" s="709"/>
      <c r="D215" s="709"/>
      <c r="E215" s="709"/>
      <c r="F215" s="709"/>
      <c r="G215" s="709"/>
      <c r="H215" s="709"/>
      <c r="I215" s="709"/>
      <c r="J215" s="709"/>
      <c r="K215" s="709"/>
      <c r="L215" s="710"/>
      <c r="M215" s="501">
        <v>3</v>
      </c>
      <c r="N215" s="501">
        <v>14</v>
      </c>
      <c r="O215" s="502" t="s">
        <v>677</v>
      </c>
      <c r="P215" s="599" t="s">
        <v>29</v>
      </c>
      <c r="Q215" s="711"/>
      <c r="R215" s="712"/>
      <c r="S215" s="611">
        <v>142</v>
      </c>
      <c r="T215" s="713"/>
      <c r="U215" s="713"/>
      <c r="V215" s="713"/>
      <c r="W215" s="713"/>
      <c r="X215" s="713"/>
      <c r="Y215" s="713"/>
      <c r="Z215" s="713"/>
      <c r="AA215" s="503"/>
    </row>
    <row r="216" spans="1:27" ht="12.75" customHeight="1">
      <c r="A216" s="500"/>
      <c r="B216" s="719" t="s">
        <v>703</v>
      </c>
      <c r="C216" s="719"/>
      <c r="D216" s="719"/>
      <c r="E216" s="719"/>
      <c r="F216" s="719"/>
      <c r="G216" s="719"/>
      <c r="H216" s="719"/>
      <c r="I216" s="719"/>
      <c r="J216" s="719"/>
      <c r="K216" s="719"/>
      <c r="L216" s="720"/>
      <c r="M216" s="593">
        <v>4</v>
      </c>
      <c r="N216" s="593">
        <v>0</v>
      </c>
      <c r="O216" s="594">
        <v>0</v>
      </c>
      <c r="P216" s="595">
        <v>0</v>
      </c>
      <c r="Q216" s="721"/>
      <c r="R216" s="722"/>
      <c r="S216" s="609">
        <v>7243.7280000000001</v>
      </c>
      <c r="T216" s="723"/>
      <c r="U216" s="723"/>
      <c r="V216" s="723"/>
      <c r="W216" s="723"/>
      <c r="X216" s="723"/>
      <c r="Y216" s="723"/>
      <c r="Z216" s="723"/>
      <c r="AA216" s="503"/>
    </row>
    <row r="217" spans="1:27" ht="12.75" customHeight="1">
      <c r="A217" s="500"/>
      <c r="B217" s="714" t="s">
        <v>65</v>
      </c>
      <c r="C217" s="714"/>
      <c r="D217" s="714"/>
      <c r="E217" s="714"/>
      <c r="F217" s="714"/>
      <c r="G217" s="714"/>
      <c r="H217" s="714"/>
      <c r="I217" s="714"/>
      <c r="J217" s="714"/>
      <c r="K217" s="714"/>
      <c r="L217" s="715"/>
      <c r="M217" s="596">
        <v>4</v>
      </c>
      <c r="N217" s="596">
        <v>5</v>
      </c>
      <c r="O217" s="597">
        <v>0</v>
      </c>
      <c r="P217" s="598">
        <v>0</v>
      </c>
      <c r="Q217" s="716"/>
      <c r="R217" s="717"/>
      <c r="S217" s="610">
        <v>3115.4059999999999</v>
      </c>
      <c r="T217" s="718"/>
      <c r="U217" s="718"/>
      <c r="V217" s="718"/>
      <c r="W217" s="718"/>
      <c r="X217" s="718"/>
      <c r="Y217" s="718"/>
      <c r="Z217" s="718"/>
      <c r="AA217" s="503"/>
    </row>
    <row r="218" spans="1:27" ht="21.75" customHeight="1">
      <c r="A218" s="500"/>
      <c r="B218" s="709" t="s">
        <v>67</v>
      </c>
      <c r="C218" s="709"/>
      <c r="D218" s="709"/>
      <c r="E218" s="709"/>
      <c r="F218" s="709"/>
      <c r="G218" s="709"/>
      <c r="H218" s="709"/>
      <c r="I218" s="709"/>
      <c r="J218" s="709"/>
      <c r="K218" s="709"/>
      <c r="L218" s="710"/>
      <c r="M218" s="501">
        <v>4</v>
      </c>
      <c r="N218" s="501">
        <v>5</v>
      </c>
      <c r="O218" s="502" t="s">
        <v>704</v>
      </c>
      <c r="P218" s="599">
        <v>0</v>
      </c>
      <c r="Q218" s="711"/>
      <c r="R218" s="712"/>
      <c r="S218" s="611">
        <v>349</v>
      </c>
      <c r="T218" s="713"/>
      <c r="U218" s="713"/>
      <c r="V218" s="713"/>
      <c r="W218" s="713"/>
      <c r="X218" s="713"/>
      <c r="Y218" s="713"/>
      <c r="Z218" s="713"/>
      <c r="AA218" s="503"/>
    </row>
    <row r="219" spans="1:27" ht="32.25" customHeight="1">
      <c r="A219" s="500"/>
      <c r="B219" s="709" t="s">
        <v>70</v>
      </c>
      <c r="C219" s="709"/>
      <c r="D219" s="709"/>
      <c r="E219" s="709"/>
      <c r="F219" s="709"/>
      <c r="G219" s="709"/>
      <c r="H219" s="709"/>
      <c r="I219" s="709"/>
      <c r="J219" s="709"/>
      <c r="K219" s="709"/>
      <c r="L219" s="710"/>
      <c r="M219" s="501">
        <v>4</v>
      </c>
      <c r="N219" s="501">
        <v>5</v>
      </c>
      <c r="O219" s="502" t="s">
        <v>705</v>
      </c>
      <c r="P219" s="599">
        <v>0</v>
      </c>
      <c r="Q219" s="711"/>
      <c r="R219" s="712"/>
      <c r="S219" s="611">
        <v>349</v>
      </c>
      <c r="T219" s="713"/>
      <c r="U219" s="713"/>
      <c r="V219" s="713"/>
      <c r="W219" s="713"/>
      <c r="X219" s="713"/>
      <c r="Y219" s="713"/>
      <c r="Z219" s="713"/>
      <c r="AA219" s="503"/>
    </row>
    <row r="220" spans="1:27" ht="12.75" customHeight="1">
      <c r="A220" s="500"/>
      <c r="B220" s="709" t="s">
        <v>706</v>
      </c>
      <c r="C220" s="709"/>
      <c r="D220" s="709"/>
      <c r="E220" s="709"/>
      <c r="F220" s="709"/>
      <c r="G220" s="709"/>
      <c r="H220" s="709"/>
      <c r="I220" s="709"/>
      <c r="J220" s="709"/>
      <c r="K220" s="709"/>
      <c r="L220" s="710"/>
      <c r="M220" s="501">
        <v>4</v>
      </c>
      <c r="N220" s="501">
        <v>5</v>
      </c>
      <c r="O220" s="502" t="s">
        <v>707</v>
      </c>
      <c r="P220" s="599">
        <v>0</v>
      </c>
      <c r="Q220" s="711"/>
      <c r="R220" s="712"/>
      <c r="S220" s="611">
        <v>349</v>
      </c>
      <c r="T220" s="713"/>
      <c r="U220" s="713"/>
      <c r="V220" s="713"/>
      <c r="W220" s="713"/>
      <c r="X220" s="713"/>
      <c r="Y220" s="713"/>
      <c r="Z220" s="713"/>
      <c r="AA220" s="503"/>
    </row>
    <row r="221" spans="1:27" ht="21.75" customHeight="1">
      <c r="A221" s="500"/>
      <c r="B221" s="709" t="s">
        <v>633</v>
      </c>
      <c r="C221" s="709"/>
      <c r="D221" s="709"/>
      <c r="E221" s="709"/>
      <c r="F221" s="709"/>
      <c r="G221" s="709"/>
      <c r="H221" s="709"/>
      <c r="I221" s="709"/>
      <c r="J221" s="709"/>
      <c r="K221" s="709"/>
      <c r="L221" s="710"/>
      <c r="M221" s="501">
        <v>4</v>
      </c>
      <c r="N221" s="501">
        <v>5</v>
      </c>
      <c r="O221" s="502" t="s">
        <v>707</v>
      </c>
      <c r="P221" s="599" t="s">
        <v>25</v>
      </c>
      <c r="Q221" s="711"/>
      <c r="R221" s="712"/>
      <c r="S221" s="611">
        <v>199</v>
      </c>
      <c r="T221" s="713"/>
      <c r="U221" s="713"/>
      <c r="V221" s="713"/>
      <c r="W221" s="713"/>
      <c r="X221" s="713"/>
      <c r="Y221" s="713"/>
      <c r="Z221" s="713"/>
      <c r="AA221" s="503"/>
    </row>
    <row r="222" spans="1:27" ht="21.75" customHeight="1">
      <c r="A222" s="500"/>
      <c r="B222" s="709" t="s">
        <v>634</v>
      </c>
      <c r="C222" s="709"/>
      <c r="D222" s="709"/>
      <c r="E222" s="709"/>
      <c r="F222" s="709"/>
      <c r="G222" s="709"/>
      <c r="H222" s="709"/>
      <c r="I222" s="709"/>
      <c r="J222" s="709"/>
      <c r="K222" s="709"/>
      <c r="L222" s="710"/>
      <c r="M222" s="501">
        <v>4</v>
      </c>
      <c r="N222" s="501">
        <v>5</v>
      </c>
      <c r="O222" s="502" t="s">
        <v>707</v>
      </c>
      <c r="P222" s="599" t="s">
        <v>27</v>
      </c>
      <c r="Q222" s="711"/>
      <c r="R222" s="712"/>
      <c r="S222" s="611">
        <v>199</v>
      </c>
      <c r="T222" s="713"/>
      <c r="U222" s="713"/>
      <c r="V222" s="713"/>
      <c r="W222" s="713"/>
      <c r="X222" s="713"/>
      <c r="Y222" s="713"/>
      <c r="Z222" s="713"/>
      <c r="AA222" s="503"/>
    </row>
    <row r="223" spans="1:27" ht="12.75" customHeight="1">
      <c r="A223" s="500"/>
      <c r="B223" s="709" t="s">
        <v>636</v>
      </c>
      <c r="C223" s="709"/>
      <c r="D223" s="709"/>
      <c r="E223" s="709"/>
      <c r="F223" s="709"/>
      <c r="G223" s="709"/>
      <c r="H223" s="709"/>
      <c r="I223" s="709"/>
      <c r="J223" s="709"/>
      <c r="K223" s="709"/>
      <c r="L223" s="710"/>
      <c r="M223" s="501">
        <v>4</v>
      </c>
      <c r="N223" s="501">
        <v>5</v>
      </c>
      <c r="O223" s="502" t="s">
        <v>707</v>
      </c>
      <c r="P223" s="599" t="s">
        <v>29</v>
      </c>
      <c r="Q223" s="711"/>
      <c r="R223" s="712"/>
      <c r="S223" s="611">
        <v>199</v>
      </c>
      <c r="T223" s="713"/>
      <c r="U223" s="713"/>
      <c r="V223" s="713"/>
      <c r="W223" s="713"/>
      <c r="X223" s="713"/>
      <c r="Y223" s="713"/>
      <c r="Z223" s="713"/>
      <c r="AA223" s="503"/>
    </row>
    <row r="224" spans="1:27" ht="12.75" customHeight="1">
      <c r="A224" s="500"/>
      <c r="B224" s="709" t="s">
        <v>30</v>
      </c>
      <c r="C224" s="709"/>
      <c r="D224" s="709"/>
      <c r="E224" s="709"/>
      <c r="F224" s="709"/>
      <c r="G224" s="709"/>
      <c r="H224" s="709"/>
      <c r="I224" s="709"/>
      <c r="J224" s="709"/>
      <c r="K224" s="709"/>
      <c r="L224" s="710"/>
      <c r="M224" s="501">
        <v>4</v>
      </c>
      <c r="N224" s="501">
        <v>5</v>
      </c>
      <c r="O224" s="502" t="s">
        <v>707</v>
      </c>
      <c r="P224" s="599" t="s">
        <v>31</v>
      </c>
      <c r="Q224" s="711"/>
      <c r="R224" s="712"/>
      <c r="S224" s="611">
        <v>150</v>
      </c>
      <c r="T224" s="713"/>
      <c r="U224" s="713"/>
      <c r="V224" s="713"/>
      <c r="W224" s="713"/>
      <c r="X224" s="713"/>
      <c r="Y224" s="713"/>
      <c r="Z224" s="713"/>
      <c r="AA224" s="503"/>
    </row>
    <row r="225" spans="1:27" ht="42.75" customHeight="1">
      <c r="A225" s="500"/>
      <c r="B225" s="709" t="s">
        <v>708</v>
      </c>
      <c r="C225" s="709"/>
      <c r="D225" s="709"/>
      <c r="E225" s="709"/>
      <c r="F225" s="709"/>
      <c r="G225" s="709"/>
      <c r="H225" s="709"/>
      <c r="I225" s="709"/>
      <c r="J225" s="709"/>
      <c r="K225" s="709"/>
      <c r="L225" s="710"/>
      <c r="M225" s="501">
        <v>4</v>
      </c>
      <c r="N225" s="501">
        <v>5</v>
      </c>
      <c r="O225" s="502" t="s">
        <v>707</v>
      </c>
      <c r="P225" s="599" t="s">
        <v>69</v>
      </c>
      <c r="Q225" s="711"/>
      <c r="R225" s="712"/>
      <c r="S225" s="611">
        <v>150</v>
      </c>
      <c r="T225" s="713"/>
      <c r="U225" s="713"/>
      <c r="V225" s="713"/>
      <c r="W225" s="713"/>
      <c r="X225" s="713"/>
      <c r="Y225" s="713"/>
      <c r="Z225" s="713"/>
      <c r="AA225" s="503"/>
    </row>
    <row r="226" spans="1:27" ht="74.25" customHeight="1">
      <c r="A226" s="500"/>
      <c r="B226" s="709" t="s">
        <v>885</v>
      </c>
      <c r="C226" s="709"/>
      <c r="D226" s="709"/>
      <c r="E226" s="709"/>
      <c r="F226" s="709"/>
      <c r="G226" s="709"/>
      <c r="H226" s="709"/>
      <c r="I226" s="709"/>
      <c r="J226" s="709"/>
      <c r="K226" s="709"/>
      <c r="L226" s="710"/>
      <c r="M226" s="501">
        <v>4</v>
      </c>
      <c r="N226" s="501">
        <v>5</v>
      </c>
      <c r="O226" s="502" t="s">
        <v>707</v>
      </c>
      <c r="P226" s="599" t="s">
        <v>886</v>
      </c>
      <c r="Q226" s="711"/>
      <c r="R226" s="712"/>
      <c r="S226" s="611">
        <v>150</v>
      </c>
      <c r="T226" s="713"/>
      <c r="U226" s="713"/>
      <c r="V226" s="713"/>
      <c r="W226" s="713"/>
      <c r="X226" s="713"/>
      <c r="Y226" s="713"/>
      <c r="Z226" s="713"/>
      <c r="AA226" s="503"/>
    </row>
    <row r="227" spans="1:27" ht="21.75" customHeight="1">
      <c r="A227" s="500"/>
      <c r="B227" s="709" t="s">
        <v>61</v>
      </c>
      <c r="C227" s="709"/>
      <c r="D227" s="709"/>
      <c r="E227" s="709"/>
      <c r="F227" s="709"/>
      <c r="G227" s="709"/>
      <c r="H227" s="709"/>
      <c r="I227" s="709"/>
      <c r="J227" s="709"/>
      <c r="K227" s="709"/>
      <c r="L227" s="710"/>
      <c r="M227" s="501">
        <v>4</v>
      </c>
      <c r="N227" s="501">
        <v>5</v>
      </c>
      <c r="O227" s="502" t="s">
        <v>649</v>
      </c>
      <c r="P227" s="599">
        <v>0</v>
      </c>
      <c r="Q227" s="711"/>
      <c r="R227" s="712"/>
      <c r="S227" s="611">
        <v>2766.4059999999999</v>
      </c>
      <c r="T227" s="713"/>
      <c r="U227" s="713"/>
      <c r="V227" s="713"/>
      <c r="W227" s="713"/>
      <c r="X227" s="713"/>
      <c r="Y227" s="713"/>
      <c r="Z227" s="713"/>
      <c r="AA227" s="503"/>
    </row>
    <row r="228" spans="1:27" ht="42.75" customHeight="1">
      <c r="A228" s="500"/>
      <c r="B228" s="709" t="s">
        <v>650</v>
      </c>
      <c r="C228" s="709"/>
      <c r="D228" s="709"/>
      <c r="E228" s="709"/>
      <c r="F228" s="709"/>
      <c r="G228" s="709"/>
      <c r="H228" s="709"/>
      <c r="I228" s="709"/>
      <c r="J228" s="709"/>
      <c r="K228" s="709"/>
      <c r="L228" s="710"/>
      <c r="M228" s="501">
        <v>4</v>
      </c>
      <c r="N228" s="501">
        <v>5</v>
      </c>
      <c r="O228" s="502" t="s">
        <v>651</v>
      </c>
      <c r="P228" s="599">
        <v>0</v>
      </c>
      <c r="Q228" s="711"/>
      <c r="R228" s="712"/>
      <c r="S228" s="611">
        <v>2224.7429999999999</v>
      </c>
      <c r="T228" s="713"/>
      <c r="U228" s="713"/>
      <c r="V228" s="713"/>
      <c r="W228" s="713"/>
      <c r="X228" s="713"/>
      <c r="Y228" s="713"/>
      <c r="Z228" s="713"/>
      <c r="AA228" s="503"/>
    </row>
    <row r="229" spans="1:27" ht="53.25" customHeight="1">
      <c r="A229" s="500"/>
      <c r="B229" s="709" t="s">
        <v>18</v>
      </c>
      <c r="C229" s="709"/>
      <c r="D229" s="709"/>
      <c r="E229" s="709"/>
      <c r="F229" s="709"/>
      <c r="G229" s="709"/>
      <c r="H229" s="709"/>
      <c r="I229" s="709"/>
      <c r="J229" s="709"/>
      <c r="K229" s="709"/>
      <c r="L229" s="710"/>
      <c r="M229" s="501">
        <v>4</v>
      </c>
      <c r="N229" s="501">
        <v>5</v>
      </c>
      <c r="O229" s="502" t="s">
        <v>651</v>
      </c>
      <c r="P229" s="599" t="s">
        <v>19</v>
      </c>
      <c r="Q229" s="711"/>
      <c r="R229" s="712"/>
      <c r="S229" s="611">
        <v>2224.7429999999999</v>
      </c>
      <c r="T229" s="713"/>
      <c r="U229" s="713"/>
      <c r="V229" s="713"/>
      <c r="W229" s="713"/>
      <c r="X229" s="713"/>
      <c r="Y229" s="713"/>
      <c r="Z229" s="713"/>
      <c r="AA229" s="503"/>
    </row>
    <row r="230" spans="1:27" ht="21.75" customHeight="1">
      <c r="A230" s="500"/>
      <c r="B230" s="709" t="s">
        <v>38</v>
      </c>
      <c r="C230" s="709"/>
      <c r="D230" s="709"/>
      <c r="E230" s="709"/>
      <c r="F230" s="709"/>
      <c r="G230" s="709"/>
      <c r="H230" s="709"/>
      <c r="I230" s="709"/>
      <c r="J230" s="709"/>
      <c r="K230" s="709"/>
      <c r="L230" s="710"/>
      <c r="M230" s="501">
        <v>4</v>
      </c>
      <c r="N230" s="501">
        <v>5</v>
      </c>
      <c r="O230" s="502" t="s">
        <v>651</v>
      </c>
      <c r="P230" s="599" t="s">
        <v>39</v>
      </c>
      <c r="Q230" s="711"/>
      <c r="R230" s="712"/>
      <c r="S230" s="611">
        <v>2224.7429999999999</v>
      </c>
      <c r="T230" s="713"/>
      <c r="U230" s="713"/>
      <c r="V230" s="713"/>
      <c r="W230" s="713"/>
      <c r="X230" s="713"/>
      <c r="Y230" s="713"/>
      <c r="Z230" s="713"/>
      <c r="AA230" s="503"/>
    </row>
    <row r="231" spans="1:27" ht="21.75" customHeight="1">
      <c r="A231" s="500"/>
      <c r="B231" s="709" t="s">
        <v>621</v>
      </c>
      <c r="C231" s="709"/>
      <c r="D231" s="709"/>
      <c r="E231" s="709"/>
      <c r="F231" s="709"/>
      <c r="G231" s="709"/>
      <c r="H231" s="709"/>
      <c r="I231" s="709"/>
      <c r="J231" s="709"/>
      <c r="K231" s="709"/>
      <c r="L231" s="710"/>
      <c r="M231" s="501">
        <v>4</v>
      </c>
      <c r="N231" s="501">
        <v>5</v>
      </c>
      <c r="O231" s="502" t="s">
        <v>651</v>
      </c>
      <c r="P231" s="599" t="s">
        <v>40</v>
      </c>
      <c r="Q231" s="711"/>
      <c r="R231" s="712"/>
      <c r="S231" s="611">
        <v>1708.712</v>
      </c>
      <c r="T231" s="713"/>
      <c r="U231" s="713"/>
      <c r="V231" s="713"/>
      <c r="W231" s="713"/>
      <c r="X231" s="713"/>
      <c r="Y231" s="713"/>
      <c r="Z231" s="713"/>
      <c r="AA231" s="503"/>
    </row>
    <row r="232" spans="1:27" ht="32.25" customHeight="1">
      <c r="A232" s="500"/>
      <c r="B232" s="709" t="s">
        <v>622</v>
      </c>
      <c r="C232" s="709"/>
      <c r="D232" s="709"/>
      <c r="E232" s="709"/>
      <c r="F232" s="709"/>
      <c r="G232" s="709"/>
      <c r="H232" s="709"/>
      <c r="I232" s="709"/>
      <c r="J232" s="709"/>
      <c r="K232" s="709"/>
      <c r="L232" s="710"/>
      <c r="M232" s="501">
        <v>4</v>
      </c>
      <c r="N232" s="501">
        <v>5</v>
      </c>
      <c r="O232" s="502" t="s">
        <v>651</v>
      </c>
      <c r="P232" s="599" t="s">
        <v>42</v>
      </c>
      <c r="Q232" s="711"/>
      <c r="R232" s="712"/>
      <c r="S232" s="611">
        <v>516.03099999999995</v>
      </c>
      <c r="T232" s="713"/>
      <c r="U232" s="713"/>
      <c r="V232" s="713"/>
      <c r="W232" s="713"/>
      <c r="X232" s="713"/>
      <c r="Y232" s="713"/>
      <c r="Z232" s="713"/>
      <c r="AA232" s="503"/>
    </row>
    <row r="233" spans="1:27" ht="21.75" customHeight="1">
      <c r="A233" s="500"/>
      <c r="B233" s="709" t="s">
        <v>61</v>
      </c>
      <c r="C233" s="709"/>
      <c r="D233" s="709"/>
      <c r="E233" s="709"/>
      <c r="F233" s="709"/>
      <c r="G233" s="709"/>
      <c r="H233" s="709"/>
      <c r="I233" s="709"/>
      <c r="J233" s="709"/>
      <c r="K233" s="709"/>
      <c r="L233" s="710"/>
      <c r="M233" s="501">
        <v>4</v>
      </c>
      <c r="N233" s="501">
        <v>5</v>
      </c>
      <c r="O233" s="502" t="s">
        <v>652</v>
      </c>
      <c r="P233" s="599">
        <v>0</v>
      </c>
      <c r="Q233" s="711"/>
      <c r="R233" s="712"/>
      <c r="S233" s="611">
        <v>520.48699999999997</v>
      </c>
      <c r="T233" s="713"/>
      <c r="U233" s="713"/>
      <c r="V233" s="713"/>
      <c r="W233" s="713"/>
      <c r="X233" s="713"/>
      <c r="Y233" s="713"/>
      <c r="Z233" s="713"/>
      <c r="AA233" s="503"/>
    </row>
    <row r="234" spans="1:27" ht="21.75" customHeight="1">
      <c r="A234" s="500"/>
      <c r="B234" s="709" t="s">
        <v>633</v>
      </c>
      <c r="C234" s="709"/>
      <c r="D234" s="709"/>
      <c r="E234" s="709"/>
      <c r="F234" s="709"/>
      <c r="G234" s="709"/>
      <c r="H234" s="709"/>
      <c r="I234" s="709"/>
      <c r="J234" s="709"/>
      <c r="K234" s="709"/>
      <c r="L234" s="710"/>
      <c r="M234" s="501">
        <v>4</v>
      </c>
      <c r="N234" s="501">
        <v>5</v>
      </c>
      <c r="O234" s="502" t="s">
        <v>652</v>
      </c>
      <c r="P234" s="599" t="s">
        <v>25</v>
      </c>
      <c r="Q234" s="711"/>
      <c r="R234" s="712"/>
      <c r="S234" s="611">
        <v>502.24700000000001</v>
      </c>
      <c r="T234" s="713"/>
      <c r="U234" s="713"/>
      <c r="V234" s="713"/>
      <c r="W234" s="713"/>
      <c r="X234" s="713"/>
      <c r="Y234" s="713"/>
      <c r="Z234" s="713"/>
      <c r="AA234" s="503"/>
    </row>
    <row r="235" spans="1:27" ht="21.75" customHeight="1">
      <c r="A235" s="500"/>
      <c r="B235" s="709" t="s">
        <v>634</v>
      </c>
      <c r="C235" s="709"/>
      <c r="D235" s="709"/>
      <c r="E235" s="709"/>
      <c r="F235" s="709"/>
      <c r="G235" s="709"/>
      <c r="H235" s="709"/>
      <c r="I235" s="709"/>
      <c r="J235" s="709"/>
      <c r="K235" s="709"/>
      <c r="L235" s="710"/>
      <c r="M235" s="501">
        <v>4</v>
      </c>
      <c r="N235" s="501">
        <v>5</v>
      </c>
      <c r="O235" s="502" t="s">
        <v>652</v>
      </c>
      <c r="P235" s="599" t="s">
        <v>27</v>
      </c>
      <c r="Q235" s="711"/>
      <c r="R235" s="712"/>
      <c r="S235" s="611">
        <v>502.24700000000001</v>
      </c>
      <c r="T235" s="713"/>
      <c r="U235" s="713"/>
      <c r="V235" s="713"/>
      <c r="W235" s="713"/>
      <c r="X235" s="713"/>
      <c r="Y235" s="713"/>
      <c r="Z235" s="713"/>
      <c r="AA235" s="503"/>
    </row>
    <row r="236" spans="1:27" ht="21.75" customHeight="1">
      <c r="A236" s="500"/>
      <c r="B236" s="709" t="s">
        <v>635</v>
      </c>
      <c r="C236" s="709"/>
      <c r="D236" s="709"/>
      <c r="E236" s="709"/>
      <c r="F236" s="709"/>
      <c r="G236" s="709"/>
      <c r="H236" s="709"/>
      <c r="I236" s="709"/>
      <c r="J236" s="709"/>
      <c r="K236" s="709"/>
      <c r="L236" s="710"/>
      <c r="M236" s="501">
        <v>4</v>
      </c>
      <c r="N236" s="501">
        <v>5</v>
      </c>
      <c r="O236" s="502" t="s">
        <v>652</v>
      </c>
      <c r="P236" s="599" t="s">
        <v>28</v>
      </c>
      <c r="Q236" s="711"/>
      <c r="R236" s="712"/>
      <c r="S236" s="611">
        <v>147.709</v>
      </c>
      <c r="T236" s="713"/>
      <c r="U236" s="713"/>
      <c r="V236" s="713"/>
      <c r="W236" s="713"/>
      <c r="X236" s="713"/>
      <c r="Y236" s="713"/>
      <c r="Z236" s="713"/>
      <c r="AA236" s="503"/>
    </row>
    <row r="237" spans="1:27" ht="12.75" customHeight="1">
      <c r="A237" s="500"/>
      <c r="B237" s="709" t="s">
        <v>636</v>
      </c>
      <c r="C237" s="709"/>
      <c r="D237" s="709"/>
      <c r="E237" s="709"/>
      <c r="F237" s="709"/>
      <c r="G237" s="709"/>
      <c r="H237" s="709"/>
      <c r="I237" s="709"/>
      <c r="J237" s="709"/>
      <c r="K237" s="709"/>
      <c r="L237" s="710"/>
      <c r="M237" s="501">
        <v>4</v>
      </c>
      <c r="N237" s="501">
        <v>5</v>
      </c>
      <c r="O237" s="502" t="s">
        <v>652</v>
      </c>
      <c r="P237" s="599" t="s">
        <v>29</v>
      </c>
      <c r="Q237" s="711"/>
      <c r="R237" s="712"/>
      <c r="S237" s="611">
        <v>354.53800000000001</v>
      </c>
      <c r="T237" s="713"/>
      <c r="U237" s="713"/>
      <c r="V237" s="713"/>
      <c r="W237" s="713"/>
      <c r="X237" s="713"/>
      <c r="Y237" s="713"/>
      <c r="Z237" s="713"/>
      <c r="AA237" s="503"/>
    </row>
    <row r="238" spans="1:27" ht="12.75" customHeight="1">
      <c r="A238" s="500"/>
      <c r="B238" s="709" t="s">
        <v>30</v>
      </c>
      <c r="C238" s="709"/>
      <c r="D238" s="709"/>
      <c r="E238" s="709"/>
      <c r="F238" s="709"/>
      <c r="G238" s="709"/>
      <c r="H238" s="709"/>
      <c r="I238" s="709"/>
      <c r="J238" s="709"/>
      <c r="K238" s="709"/>
      <c r="L238" s="710"/>
      <c r="M238" s="501">
        <v>4</v>
      </c>
      <c r="N238" s="501">
        <v>5</v>
      </c>
      <c r="O238" s="502" t="s">
        <v>652</v>
      </c>
      <c r="P238" s="599" t="s">
        <v>31</v>
      </c>
      <c r="Q238" s="711"/>
      <c r="R238" s="712"/>
      <c r="S238" s="611">
        <v>18.239999999999998</v>
      </c>
      <c r="T238" s="713"/>
      <c r="U238" s="713"/>
      <c r="V238" s="713"/>
      <c r="W238" s="713"/>
      <c r="X238" s="713"/>
      <c r="Y238" s="713"/>
      <c r="Z238" s="713"/>
      <c r="AA238" s="503"/>
    </row>
    <row r="239" spans="1:27" ht="12.75" customHeight="1">
      <c r="A239" s="500"/>
      <c r="B239" s="709" t="s">
        <v>637</v>
      </c>
      <c r="C239" s="709"/>
      <c r="D239" s="709"/>
      <c r="E239" s="709"/>
      <c r="F239" s="709"/>
      <c r="G239" s="709"/>
      <c r="H239" s="709"/>
      <c r="I239" s="709"/>
      <c r="J239" s="709"/>
      <c r="K239" s="709"/>
      <c r="L239" s="710"/>
      <c r="M239" s="501">
        <v>4</v>
      </c>
      <c r="N239" s="501">
        <v>5</v>
      </c>
      <c r="O239" s="502" t="s">
        <v>652</v>
      </c>
      <c r="P239" s="599" t="s">
        <v>32</v>
      </c>
      <c r="Q239" s="711"/>
      <c r="R239" s="712"/>
      <c r="S239" s="611">
        <v>18.239999999999998</v>
      </c>
      <c r="T239" s="713"/>
      <c r="U239" s="713"/>
      <c r="V239" s="713"/>
      <c r="W239" s="713"/>
      <c r="X239" s="713"/>
      <c r="Y239" s="713"/>
      <c r="Z239" s="713"/>
      <c r="AA239" s="503"/>
    </row>
    <row r="240" spans="1:27" ht="21.75" customHeight="1">
      <c r="A240" s="500"/>
      <c r="B240" s="709" t="s">
        <v>33</v>
      </c>
      <c r="C240" s="709"/>
      <c r="D240" s="709"/>
      <c r="E240" s="709"/>
      <c r="F240" s="709"/>
      <c r="G240" s="709"/>
      <c r="H240" s="709"/>
      <c r="I240" s="709"/>
      <c r="J240" s="709"/>
      <c r="K240" s="709"/>
      <c r="L240" s="710"/>
      <c r="M240" s="501">
        <v>4</v>
      </c>
      <c r="N240" s="501">
        <v>5</v>
      </c>
      <c r="O240" s="502" t="s">
        <v>652</v>
      </c>
      <c r="P240" s="599" t="s">
        <v>34</v>
      </c>
      <c r="Q240" s="711"/>
      <c r="R240" s="712"/>
      <c r="S240" s="611">
        <v>14.6</v>
      </c>
      <c r="T240" s="713"/>
      <c r="U240" s="713"/>
      <c r="V240" s="713"/>
      <c r="W240" s="713"/>
      <c r="X240" s="713"/>
      <c r="Y240" s="713"/>
      <c r="Z240" s="713"/>
      <c r="AA240" s="503"/>
    </row>
    <row r="241" spans="1:27" ht="12.75" customHeight="1">
      <c r="A241" s="500"/>
      <c r="B241" s="709" t="s">
        <v>638</v>
      </c>
      <c r="C241" s="709"/>
      <c r="D241" s="709"/>
      <c r="E241" s="709"/>
      <c r="F241" s="709"/>
      <c r="G241" s="709"/>
      <c r="H241" s="709"/>
      <c r="I241" s="709"/>
      <c r="J241" s="709"/>
      <c r="K241" s="709"/>
      <c r="L241" s="710"/>
      <c r="M241" s="501">
        <v>4</v>
      </c>
      <c r="N241" s="501">
        <v>5</v>
      </c>
      <c r="O241" s="502" t="s">
        <v>652</v>
      </c>
      <c r="P241" s="599" t="s">
        <v>35</v>
      </c>
      <c r="Q241" s="711"/>
      <c r="R241" s="712"/>
      <c r="S241" s="611">
        <v>3.64</v>
      </c>
      <c r="T241" s="713"/>
      <c r="U241" s="713"/>
      <c r="V241" s="713"/>
      <c r="W241" s="713"/>
      <c r="X241" s="713"/>
      <c r="Y241" s="713"/>
      <c r="Z241" s="713"/>
      <c r="AA241" s="503"/>
    </row>
    <row r="242" spans="1:27" ht="42.75" customHeight="1">
      <c r="A242" s="500"/>
      <c r="B242" s="709" t="s">
        <v>653</v>
      </c>
      <c r="C242" s="709"/>
      <c r="D242" s="709"/>
      <c r="E242" s="709"/>
      <c r="F242" s="709"/>
      <c r="G242" s="709"/>
      <c r="H242" s="709"/>
      <c r="I242" s="709"/>
      <c r="J242" s="709"/>
      <c r="K242" s="709"/>
      <c r="L242" s="710"/>
      <c r="M242" s="501">
        <v>4</v>
      </c>
      <c r="N242" s="501">
        <v>5</v>
      </c>
      <c r="O242" s="502" t="s">
        <v>654</v>
      </c>
      <c r="P242" s="599">
        <v>0</v>
      </c>
      <c r="Q242" s="711"/>
      <c r="R242" s="712"/>
      <c r="S242" s="611">
        <v>21.175999999999998</v>
      </c>
      <c r="T242" s="713"/>
      <c r="U242" s="713"/>
      <c r="V242" s="713"/>
      <c r="W242" s="713"/>
      <c r="X242" s="713"/>
      <c r="Y242" s="713"/>
      <c r="Z242" s="713"/>
      <c r="AA242" s="503"/>
    </row>
    <row r="243" spans="1:27" ht="53.25" customHeight="1">
      <c r="A243" s="500"/>
      <c r="B243" s="709" t="s">
        <v>18</v>
      </c>
      <c r="C243" s="709"/>
      <c r="D243" s="709"/>
      <c r="E243" s="709"/>
      <c r="F243" s="709"/>
      <c r="G243" s="709"/>
      <c r="H243" s="709"/>
      <c r="I243" s="709"/>
      <c r="J243" s="709"/>
      <c r="K243" s="709"/>
      <c r="L243" s="710"/>
      <c r="M243" s="501">
        <v>4</v>
      </c>
      <c r="N243" s="501">
        <v>5</v>
      </c>
      <c r="O243" s="502" t="s">
        <v>654</v>
      </c>
      <c r="P243" s="599" t="s">
        <v>19</v>
      </c>
      <c r="Q243" s="711"/>
      <c r="R243" s="712"/>
      <c r="S243" s="611">
        <v>21.175999999999998</v>
      </c>
      <c r="T243" s="713"/>
      <c r="U243" s="713"/>
      <c r="V243" s="713"/>
      <c r="W243" s="713"/>
      <c r="X243" s="713"/>
      <c r="Y243" s="713"/>
      <c r="Z243" s="713"/>
      <c r="AA243" s="503"/>
    </row>
    <row r="244" spans="1:27" ht="21.75" customHeight="1">
      <c r="A244" s="500"/>
      <c r="B244" s="709" t="s">
        <v>38</v>
      </c>
      <c r="C244" s="709"/>
      <c r="D244" s="709"/>
      <c r="E244" s="709"/>
      <c r="F244" s="709"/>
      <c r="G244" s="709"/>
      <c r="H244" s="709"/>
      <c r="I244" s="709"/>
      <c r="J244" s="709"/>
      <c r="K244" s="709"/>
      <c r="L244" s="710"/>
      <c r="M244" s="501">
        <v>4</v>
      </c>
      <c r="N244" s="501">
        <v>5</v>
      </c>
      <c r="O244" s="502" t="s">
        <v>654</v>
      </c>
      <c r="P244" s="599" t="s">
        <v>39</v>
      </c>
      <c r="Q244" s="711"/>
      <c r="R244" s="712"/>
      <c r="S244" s="611">
        <v>21.175999999999998</v>
      </c>
      <c r="T244" s="713"/>
      <c r="U244" s="713"/>
      <c r="V244" s="713"/>
      <c r="W244" s="713"/>
      <c r="X244" s="713"/>
      <c r="Y244" s="713"/>
      <c r="Z244" s="713"/>
      <c r="AA244" s="503"/>
    </row>
    <row r="245" spans="1:27" ht="32.25" customHeight="1">
      <c r="A245" s="500"/>
      <c r="B245" s="709" t="s">
        <v>639</v>
      </c>
      <c r="C245" s="709"/>
      <c r="D245" s="709"/>
      <c r="E245" s="709"/>
      <c r="F245" s="709"/>
      <c r="G245" s="709"/>
      <c r="H245" s="709"/>
      <c r="I245" s="709"/>
      <c r="J245" s="709"/>
      <c r="K245" s="709"/>
      <c r="L245" s="710"/>
      <c r="M245" s="501">
        <v>4</v>
      </c>
      <c r="N245" s="501">
        <v>5</v>
      </c>
      <c r="O245" s="502" t="s">
        <v>654</v>
      </c>
      <c r="P245" s="599" t="s">
        <v>41</v>
      </c>
      <c r="Q245" s="711"/>
      <c r="R245" s="712"/>
      <c r="S245" s="611">
        <v>21.175999999999998</v>
      </c>
      <c r="T245" s="713"/>
      <c r="U245" s="713"/>
      <c r="V245" s="713"/>
      <c r="W245" s="713"/>
      <c r="X245" s="713"/>
      <c r="Y245" s="713"/>
      <c r="Z245" s="713"/>
      <c r="AA245" s="503"/>
    </row>
    <row r="246" spans="1:27" ht="12.75" customHeight="1">
      <c r="A246" s="500"/>
      <c r="B246" s="714" t="s">
        <v>102</v>
      </c>
      <c r="C246" s="714"/>
      <c r="D246" s="714"/>
      <c r="E246" s="714"/>
      <c r="F246" s="714"/>
      <c r="G246" s="714"/>
      <c r="H246" s="714"/>
      <c r="I246" s="714"/>
      <c r="J246" s="714"/>
      <c r="K246" s="714"/>
      <c r="L246" s="715"/>
      <c r="M246" s="596">
        <v>4</v>
      </c>
      <c r="N246" s="596">
        <v>9</v>
      </c>
      <c r="O246" s="597">
        <v>0</v>
      </c>
      <c r="P246" s="598">
        <v>0</v>
      </c>
      <c r="Q246" s="716"/>
      <c r="R246" s="717"/>
      <c r="S246" s="610">
        <v>1076</v>
      </c>
      <c r="T246" s="718"/>
      <c r="U246" s="718"/>
      <c r="V246" s="718"/>
      <c r="W246" s="718"/>
      <c r="X246" s="718"/>
      <c r="Y246" s="718"/>
      <c r="Z246" s="718"/>
      <c r="AA246" s="503"/>
    </row>
    <row r="247" spans="1:27" ht="21.75" customHeight="1">
      <c r="A247" s="500"/>
      <c r="B247" s="709" t="s">
        <v>103</v>
      </c>
      <c r="C247" s="709"/>
      <c r="D247" s="709"/>
      <c r="E247" s="709"/>
      <c r="F247" s="709"/>
      <c r="G247" s="709"/>
      <c r="H247" s="709"/>
      <c r="I247" s="709"/>
      <c r="J247" s="709"/>
      <c r="K247" s="709"/>
      <c r="L247" s="710"/>
      <c r="M247" s="501">
        <v>4</v>
      </c>
      <c r="N247" s="501">
        <v>9</v>
      </c>
      <c r="O247" s="502" t="s">
        <v>709</v>
      </c>
      <c r="P247" s="599">
        <v>0</v>
      </c>
      <c r="Q247" s="711"/>
      <c r="R247" s="712"/>
      <c r="S247" s="611">
        <v>1076</v>
      </c>
      <c r="T247" s="713"/>
      <c r="U247" s="713"/>
      <c r="V247" s="713"/>
      <c r="W247" s="713"/>
      <c r="X247" s="713"/>
      <c r="Y247" s="713"/>
      <c r="Z247" s="713"/>
      <c r="AA247" s="503"/>
    </row>
    <row r="248" spans="1:27" ht="21.75" customHeight="1">
      <c r="A248" s="500"/>
      <c r="B248" s="709" t="s">
        <v>349</v>
      </c>
      <c r="C248" s="709"/>
      <c r="D248" s="709"/>
      <c r="E248" s="709"/>
      <c r="F248" s="709"/>
      <c r="G248" s="709"/>
      <c r="H248" s="709"/>
      <c r="I248" s="709"/>
      <c r="J248" s="709"/>
      <c r="K248" s="709"/>
      <c r="L248" s="710"/>
      <c r="M248" s="501">
        <v>4</v>
      </c>
      <c r="N248" s="501">
        <v>9</v>
      </c>
      <c r="O248" s="502" t="s">
        <v>710</v>
      </c>
      <c r="P248" s="599">
        <v>0</v>
      </c>
      <c r="Q248" s="711"/>
      <c r="R248" s="712"/>
      <c r="S248" s="611">
        <v>1076</v>
      </c>
      <c r="T248" s="713"/>
      <c r="U248" s="713"/>
      <c r="V248" s="713"/>
      <c r="W248" s="713"/>
      <c r="X248" s="713"/>
      <c r="Y248" s="713"/>
      <c r="Z248" s="713"/>
      <c r="AA248" s="503"/>
    </row>
    <row r="249" spans="1:27" ht="42.75" customHeight="1">
      <c r="A249" s="500"/>
      <c r="B249" s="709" t="s">
        <v>104</v>
      </c>
      <c r="C249" s="709"/>
      <c r="D249" s="709"/>
      <c r="E249" s="709"/>
      <c r="F249" s="709"/>
      <c r="G249" s="709"/>
      <c r="H249" s="709"/>
      <c r="I249" s="709"/>
      <c r="J249" s="709"/>
      <c r="K249" s="709"/>
      <c r="L249" s="710"/>
      <c r="M249" s="501">
        <v>4</v>
      </c>
      <c r="N249" s="501">
        <v>9</v>
      </c>
      <c r="O249" s="502" t="s">
        <v>711</v>
      </c>
      <c r="P249" s="599">
        <v>0</v>
      </c>
      <c r="Q249" s="711"/>
      <c r="R249" s="712"/>
      <c r="S249" s="611">
        <v>1076</v>
      </c>
      <c r="T249" s="713"/>
      <c r="U249" s="713"/>
      <c r="V249" s="713"/>
      <c r="W249" s="713"/>
      <c r="X249" s="713"/>
      <c r="Y249" s="713"/>
      <c r="Z249" s="713"/>
      <c r="AA249" s="503"/>
    </row>
    <row r="250" spans="1:27" ht="21.75" customHeight="1">
      <c r="A250" s="500"/>
      <c r="B250" s="709" t="s">
        <v>633</v>
      </c>
      <c r="C250" s="709"/>
      <c r="D250" s="709"/>
      <c r="E250" s="709"/>
      <c r="F250" s="709"/>
      <c r="G250" s="709"/>
      <c r="H250" s="709"/>
      <c r="I250" s="709"/>
      <c r="J250" s="709"/>
      <c r="K250" s="709"/>
      <c r="L250" s="710"/>
      <c r="M250" s="501">
        <v>4</v>
      </c>
      <c r="N250" s="501">
        <v>9</v>
      </c>
      <c r="O250" s="502" t="s">
        <v>711</v>
      </c>
      <c r="P250" s="599" t="s">
        <v>25</v>
      </c>
      <c r="Q250" s="711"/>
      <c r="R250" s="712"/>
      <c r="S250" s="611">
        <v>1076</v>
      </c>
      <c r="T250" s="713"/>
      <c r="U250" s="713"/>
      <c r="V250" s="713"/>
      <c r="W250" s="713"/>
      <c r="X250" s="713"/>
      <c r="Y250" s="713"/>
      <c r="Z250" s="713"/>
      <c r="AA250" s="503"/>
    </row>
    <row r="251" spans="1:27" ht="21.75" customHeight="1">
      <c r="A251" s="500"/>
      <c r="B251" s="709" t="s">
        <v>634</v>
      </c>
      <c r="C251" s="709"/>
      <c r="D251" s="709"/>
      <c r="E251" s="709"/>
      <c r="F251" s="709"/>
      <c r="G251" s="709"/>
      <c r="H251" s="709"/>
      <c r="I251" s="709"/>
      <c r="J251" s="709"/>
      <c r="K251" s="709"/>
      <c r="L251" s="710"/>
      <c r="M251" s="501">
        <v>4</v>
      </c>
      <c r="N251" s="501">
        <v>9</v>
      </c>
      <c r="O251" s="502" t="s">
        <v>711</v>
      </c>
      <c r="P251" s="599" t="s">
        <v>27</v>
      </c>
      <c r="Q251" s="711"/>
      <c r="R251" s="712"/>
      <c r="S251" s="611">
        <v>1076</v>
      </c>
      <c r="T251" s="713"/>
      <c r="U251" s="713"/>
      <c r="V251" s="713"/>
      <c r="W251" s="713"/>
      <c r="X251" s="713"/>
      <c r="Y251" s="713"/>
      <c r="Z251" s="713"/>
      <c r="AA251" s="503"/>
    </row>
    <row r="252" spans="1:27" ht="12.75" customHeight="1">
      <c r="A252" s="500"/>
      <c r="B252" s="709" t="s">
        <v>636</v>
      </c>
      <c r="C252" s="709"/>
      <c r="D252" s="709"/>
      <c r="E252" s="709"/>
      <c r="F252" s="709"/>
      <c r="G252" s="709"/>
      <c r="H252" s="709"/>
      <c r="I252" s="709"/>
      <c r="J252" s="709"/>
      <c r="K252" s="709"/>
      <c r="L252" s="710"/>
      <c r="M252" s="501">
        <v>4</v>
      </c>
      <c r="N252" s="501">
        <v>9</v>
      </c>
      <c r="O252" s="502" t="s">
        <v>711</v>
      </c>
      <c r="P252" s="599" t="s">
        <v>29</v>
      </c>
      <c r="Q252" s="711"/>
      <c r="R252" s="712"/>
      <c r="S252" s="611">
        <v>1076</v>
      </c>
      <c r="T252" s="713"/>
      <c r="U252" s="713"/>
      <c r="V252" s="713"/>
      <c r="W252" s="713"/>
      <c r="X252" s="713"/>
      <c r="Y252" s="713"/>
      <c r="Z252" s="713"/>
      <c r="AA252" s="503"/>
    </row>
    <row r="253" spans="1:27" ht="20.25" customHeight="1">
      <c r="A253" s="500"/>
      <c r="B253" s="714" t="s">
        <v>712</v>
      </c>
      <c r="C253" s="714"/>
      <c r="D253" s="714"/>
      <c r="E253" s="714"/>
      <c r="F253" s="714"/>
      <c r="G253" s="714"/>
      <c r="H253" s="714"/>
      <c r="I253" s="714"/>
      <c r="J253" s="714"/>
      <c r="K253" s="714"/>
      <c r="L253" s="715"/>
      <c r="M253" s="596">
        <v>4</v>
      </c>
      <c r="N253" s="596">
        <v>12</v>
      </c>
      <c r="O253" s="597">
        <v>0</v>
      </c>
      <c r="P253" s="598">
        <v>0</v>
      </c>
      <c r="Q253" s="716"/>
      <c r="R253" s="717"/>
      <c r="S253" s="610">
        <v>3052.3220000000001</v>
      </c>
      <c r="T253" s="718"/>
      <c r="U253" s="718"/>
      <c r="V253" s="718"/>
      <c r="W253" s="718"/>
      <c r="X253" s="718"/>
      <c r="Y253" s="718"/>
      <c r="Z253" s="718"/>
      <c r="AA253" s="503"/>
    </row>
    <row r="254" spans="1:27" ht="32.25" customHeight="1">
      <c r="A254" s="500"/>
      <c r="B254" s="709" t="s">
        <v>105</v>
      </c>
      <c r="C254" s="709"/>
      <c r="D254" s="709"/>
      <c r="E254" s="709"/>
      <c r="F254" s="709"/>
      <c r="G254" s="709"/>
      <c r="H254" s="709"/>
      <c r="I254" s="709"/>
      <c r="J254" s="709"/>
      <c r="K254" s="709"/>
      <c r="L254" s="710"/>
      <c r="M254" s="501">
        <v>4</v>
      </c>
      <c r="N254" s="501">
        <v>12</v>
      </c>
      <c r="O254" s="502" t="s">
        <v>713</v>
      </c>
      <c r="P254" s="599">
        <v>0</v>
      </c>
      <c r="Q254" s="711"/>
      <c r="R254" s="712"/>
      <c r="S254" s="611">
        <v>350</v>
      </c>
      <c r="T254" s="713"/>
      <c r="U254" s="713"/>
      <c r="V254" s="713"/>
      <c r="W254" s="713"/>
      <c r="X254" s="713"/>
      <c r="Y254" s="713"/>
      <c r="Z254" s="713"/>
      <c r="AA254" s="503"/>
    </row>
    <row r="255" spans="1:27" ht="21.75" customHeight="1">
      <c r="A255" s="500"/>
      <c r="B255" s="709" t="s">
        <v>106</v>
      </c>
      <c r="C255" s="709"/>
      <c r="D255" s="709"/>
      <c r="E255" s="709"/>
      <c r="F255" s="709"/>
      <c r="G255" s="709"/>
      <c r="H255" s="709"/>
      <c r="I255" s="709"/>
      <c r="J255" s="709"/>
      <c r="K255" s="709"/>
      <c r="L255" s="710"/>
      <c r="M255" s="501">
        <v>4</v>
      </c>
      <c r="N255" s="501">
        <v>12</v>
      </c>
      <c r="O255" s="502" t="s">
        <v>714</v>
      </c>
      <c r="P255" s="599">
        <v>0</v>
      </c>
      <c r="Q255" s="711"/>
      <c r="R255" s="712"/>
      <c r="S255" s="611">
        <v>350</v>
      </c>
      <c r="T255" s="713"/>
      <c r="U255" s="713"/>
      <c r="V255" s="713"/>
      <c r="W255" s="713"/>
      <c r="X255" s="713"/>
      <c r="Y255" s="713"/>
      <c r="Z255" s="713"/>
      <c r="AA255" s="503"/>
    </row>
    <row r="256" spans="1:27" ht="21.75" customHeight="1">
      <c r="A256" s="500"/>
      <c r="B256" s="709" t="s">
        <v>107</v>
      </c>
      <c r="C256" s="709"/>
      <c r="D256" s="709"/>
      <c r="E256" s="709"/>
      <c r="F256" s="709"/>
      <c r="G256" s="709"/>
      <c r="H256" s="709"/>
      <c r="I256" s="709"/>
      <c r="J256" s="709"/>
      <c r="K256" s="709"/>
      <c r="L256" s="710"/>
      <c r="M256" s="501">
        <v>4</v>
      </c>
      <c r="N256" s="501">
        <v>12</v>
      </c>
      <c r="O256" s="502" t="s">
        <v>715</v>
      </c>
      <c r="P256" s="599">
        <v>0</v>
      </c>
      <c r="Q256" s="711"/>
      <c r="R256" s="712"/>
      <c r="S256" s="611">
        <v>350</v>
      </c>
      <c r="T256" s="713"/>
      <c r="U256" s="713"/>
      <c r="V256" s="713"/>
      <c r="W256" s="713"/>
      <c r="X256" s="713"/>
      <c r="Y256" s="713"/>
      <c r="Z256" s="713"/>
      <c r="AA256" s="503"/>
    </row>
    <row r="257" spans="1:27" ht="21.75" customHeight="1">
      <c r="A257" s="500"/>
      <c r="B257" s="709" t="s">
        <v>633</v>
      </c>
      <c r="C257" s="709"/>
      <c r="D257" s="709"/>
      <c r="E257" s="709"/>
      <c r="F257" s="709"/>
      <c r="G257" s="709"/>
      <c r="H257" s="709"/>
      <c r="I257" s="709"/>
      <c r="J257" s="709"/>
      <c r="K257" s="709"/>
      <c r="L257" s="710"/>
      <c r="M257" s="501">
        <v>4</v>
      </c>
      <c r="N257" s="501">
        <v>12</v>
      </c>
      <c r="O257" s="502" t="s">
        <v>715</v>
      </c>
      <c r="P257" s="599" t="s">
        <v>25</v>
      </c>
      <c r="Q257" s="711"/>
      <c r="R257" s="712"/>
      <c r="S257" s="611">
        <v>350</v>
      </c>
      <c r="T257" s="713"/>
      <c r="U257" s="713"/>
      <c r="V257" s="713"/>
      <c r="W257" s="713"/>
      <c r="X257" s="713"/>
      <c r="Y257" s="713"/>
      <c r="Z257" s="713"/>
      <c r="AA257" s="503"/>
    </row>
    <row r="258" spans="1:27" ht="21.75" customHeight="1">
      <c r="A258" s="500"/>
      <c r="B258" s="709" t="s">
        <v>634</v>
      </c>
      <c r="C258" s="709"/>
      <c r="D258" s="709"/>
      <c r="E258" s="709"/>
      <c r="F258" s="709"/>
      <c r="G258" s="709"/>
      <c r="H258" s="709"/>
      <c r="I258" s="709"/>
      <c r="J258" s="709"/>
      <c r="K258" s="709"/>
      <c r="L258" s="710"/>
      <c r="M258" s="501">
        <v>4</v>
      </c>
      <c r="N258" s="501">
        <v>12</v>
      </c>
      <c r="O258" s="502" t="s">
        <v>715</v>
      </c>
      <c r="P258" s="599" t="s">
        <v>27</v>
      </c>
      <c r="Q258" s="711"/>
      <c r="R258" s="712"/>
      <c r="S258" s="611">
        <v>350</v>
      </c>
      <c r="T258" s="713"/>
      <c r="U258" s="713"/>
      <c r="V258" s="713"/>
      <c r="W258" s="713"/>
      <c r="X258" s="713"/>
      <c r="Y258" s="713"/>
      <c r="Z258" s="713"/>
      <c r="AA258" s="503"/>
    </row>
    <row r="259" spans="1:27" ht="12.75" customHeight="1">
      <c r="A259" s="500"/>
      <c r="B259" s="709" t="s">
        <v>636</v>
      </c>
      <c r="C259" s="709"/>
      <c r="D259" s="709"/>
      <c r="E259" s="709"/>
      <c r="F259" s="709"/>
      <c r="G259" s="709"/>
      <c r="H259" s="709"/>
      <c r="I259" s="709"/>
      <c r="J259" s="709"/>
      <c r="K259" s="709"/>
      <c r="L259" s="710"/>
      <c r="M259" s="501">
        <v>4</v>
      </c>
      <c r="N259" s="501">
        <v>12</v>
      </c>
      <c r="O259" s="502" t="s">
        <v>715</v>
      </c>
      <c r="P259" s="599" t="s">
        <v>29</v>
      </c>
      <c r="Q259" s="711"/>
      <c r="R259" s="712"/>
      <c r="S259" s="611">
        <v>350</v>
      </c>
      <c r="T259" s="713"/>
      <c r="U259" s="713"/>
      <c r="V259" s="713"/>
      <c r="W259" s="713"/>
      <c r="X259" s="713"/>
      <c r="Y259" s="713"/>
      <c r="Z259" s="713"/>
      <c r="AA259" s="503"/>
    </row>
    <row r="260" spans="1:27" ht="32.25" customHeight="1">
      <c r="A260" s="500"/>
      <c r="B260" s="709" t="s">
        <v>105</v>
      </c>
      <c r="C260" s="709"/>
      <c r="D260" s="709"/>
      <c r="E260" s="709"/>
      <c r="F260" s="709"/>
      <c r="G260" s="709"/>
      <c r="H260" s="709"/>
      <c r="I260" s="709"/>
      <c r="J260" s="709"/>
      <c r="K260" s="709"/>
      <c r="L260" s="710"/>
      <c r="M260" s="501">
        <v>4</v>
      </c>
      <c r="N260" s="501">
        <v>12</v>
      </c>
      <c r="O260" s="502" t="s">
        <v>713</v>
      </c>
      <c r="P260" s="599">
        <v>0</v>
      </c>
      <c r="Q260" s="711"/>
      <c r="R260" s="712"/>
      <c r="S260" s="611">
        <v>2325.1</v>
      </c>
      <c r="T260" s="713"/>
      <c r="U260" s="713"/>
      <c r="V260" s="713"/>
      <c r="W260" s="713"/>
      <c r="X260" s="713"/>
      <c r="Y260" s="713"/>
      <c r="Z260" s="713"/>
      <c r="AA260" s="503"/>
    </row>
    <row r="261" spans="1:27" ht="21.75" customHeight="1">
      <c r="A261" s="500"/>
      <c r="B261" s="709" t="s">
        <v>106</v>
      </c>
      <c r="C261" s="709"/>
      <c r="D261" s="709"/>
      <c r="E261" s="709"/>
      <c r="F261" s="709"/>
      <c r="G261" s="709"/>
      <c r="H261" s="709"/>
      <c r="I261" s="709"/>
      <c r="J261" s="709"/>
      <c r="K261" s="709"/>
      <c r="L261" s="710"/>
      <c r="M261" s="501">
        <v>4</v>
      </c>
      <c r="N261" s="501">
        <v>12</v>
      </c>
      <c r="O261" s="502" t="s">
        <v>714</v>
      </c>
      <c r="P261" s="599">
        <v>0</v>
      </c>
      <c r="Q261" s="711"/>
      <c r="R261" s="712"/>
      <c r="S261" s="611">
        <v>2325.1</v>
      </c>
      <c r="T261" s="713"/>
      <c r="U261" s="713"/>
      <c r="V261" s="713"/>
      <c r="W261" s="713"/>
      <c r="X261" s="713"/>
      <c r="Y261" s="713"/>
      <c r="Z261" s="713"/>
      <c r="AA261" s="503"/>
    </row>
    <row r="262" spans="1:27" ht="12.75" customHeight="1">
      <c r="A262" s="500"/>
      <c r="B262" s="709" t="s">
        <v>887</v>
      </c>
      <c r="C262" s="709"/>
      <c r="D262" s="709"/>
      <c r="E262" s="709"/>
      <c r="F262" s="709"/>
      <c r="G262" s="709"/>
      <c r="H262" s="709"/>
      <c r="I262" s="709"/>
      <c r="J262" s="709"/>
      <c r="K262" s="709"/>
      <c r="L262" s="710"/>
      <c r="M262" s="501">
        <v>4</v>
      </c>
      <c r="N262" s="501">
        <v>12</v>
      </c>
      <c r="O262" s="502" t="s">
        <v>888</v>
      </c>
      <c r="P262" s="599">
        <v>0</v>
      </c>
      <c r="Q262" s="711"/>
      <c r="R262" s="712"/>
      <c r="S262" s="611">
        <v>2325.1</v>
      </c>
      <c r="T262" s="713"/>
      <c r="U262" s="713"/>
      <c r="V262" s="713"/>
      <c r="W262" s="713"/>
      <c r="X262" s="713"/>
      <c r="Y262" s="713"/>
      <c r="Z262" s="713"/>
      <c r="AA262" s="503"/>
    </row>
    <row r="263" spans="1:27" ht="21.75" customHeight="1">
      <c r="A263" s="500"/>
      <c r="B263" s="709" t="s">
        <v>633</v>
      </c>
      <c r="C263" s="709"/>
      <c r="D263" s="709"/>
      <c r="E263" s="709"/>
      <c r="F263" s="709"/>
      <c r="G263" s="709"/>
      <c r="H263" s="709"/>
      <c r="I263" s="709"/>
      <c r="J263" s="709"/>
      <c r="K263" s="709"/>
      <c r="L263" s="710"/>
      <c r="M263" s="501">
        <v>4</v>
      </c>
      <c r="N263" s="501">
        <v>12</v>
      </c>
      <c r="O263" s="502" t="s">
        <v>888</v>
      </c>
      <c r="P263" s="599" t="s">
        <v>25</v>
      </c>
      <c r="Q263" s="711"/>
      <c r="R263" s="712"/>
      <c r="S263" s="611">
        <v>2325.1</v>
      </c>
      <c r="T263" s="713"/>
      <c r="U263" s="713"/>
      <c r="V263" s="713"/>
      <c r="W263" s="713"/>
      <c r="X263" s="713"/>
      <c r="Y263" s="713"/>
      <c r="Z263" s="713"/>
      <c r="AA263" s="503"/>
    </row>
    <row r="264" spans="1:27" ht="21.75" customHeight="1">
      <c r="A264" s="500"/>
      <c r="B264" s="709" t="s">
        <v>634</v>
      </c>
      <c r="C264" s="709"/>
      <c r="D264" s="709"/>
      <c r="E264" s="709"/>
      <c r="F264" s="709"/>
      <c r="G264" s="709"/>
      <c r="H264" s="709"/>
      <c r="I264" s="709"/>
      <c r="J264" s="709"/>
      <c r="K264" s="709"/>
      <c r="L264" s="710"/>
      <c r="M264" s="501">
        <v>4</v>
      </c>
      <c r="N264" s="501">
        <v>12</v>
      </c>
      <c r="O264" s="502" t="s">
        <v>888</v>
      </c>
      <c r="P264" s="599" t="s">
        <v>27</v>
      </c>
      <c r="Q264" s="711"/>
      <c r="R264" s="712"/>
      <c r="S264" s="611">
        <v>2325.1</v>
      </c>
      <c r="T264" s="713"/>
      <c r="U264" s="713"/>
      <c r="V264" s="713"/>
      <c r="W264" s="713"/>
      <c r="X264" s="713"/>
      <c r="Y264" s="713"/>
      <c r="Z264" s="713"/>
      <c r="AA264" s="503"/>
    </row>
    <row r="265" spans="1:27" ht="12.75" customHeight="1">
      <c r="A265" s="500"/>
      <c r="B265" s="709" t="s">
        <v>636</v>
      </c>
      <c r="C265" s="709"/>
      <c r="D265" s="709"/>
      <c r="E265" s="709"/>
      <c r="F265" s="709"/>
      <c r="G265" s="709"/>
      <c r="H265" s="709"/>
      <c r="I265" s="709"/>
      <c r="J265" s="709"/>
      <c r="K265" s="709"/>
      <c r="L265" s="710"/>
      <c r="M265" s="501">
        <v>4</v>
      </c>
      <c r="N265" s="501">
        <v>12</v>
      </c>
      <c r="O265" s="502" t="s">
        <v>888</v>
      </c>
      <c r="P265" s="599" t="s">
        <v>29</v>
      </c>
      <c r="Q265" s="711"/>
      <c r="R265" s="712"/>
      <c r="S265" s="611">
        <v>2325.1</v>
      </c>
      <c r="T265" s="713"/>
      <c r="U265" s="713"/>
      <c r="V265" s="713"/>
      <c r="W265" s="713"/>
      <c r="X265" s="713"/>
      <c r="Y265" s="713"/>
      <c r="Z265" s="713"/>
      <c r="AA265" s="503"/>
    </row>
    <row r="266" spans="1:27" ht="21.75" customHeight="1">
      <c r="A266" s="500"/>
      <c r="B266" s="709" t="s">
        <v>61</v>
      </c>
      <c r="C266" s="709"/>
      <c r="D266" s="709"/>
      <c r="E266" s="709"/>
      <c r="F266" s="709"/>
      <c r="G266" s="709"/>
      <c r="H266" s="709"/>
      <c r="I266" s="709"/>
      <c r="J266" s="709"/>
      <c r="K266" s="709"/>
      <c r="L266" s="710"/>
      <c r="M266" s="501">
        <v>4</v>
      </c>
      <c r="N266" s="501">
        <v>12</v>
      </c>
      <c r="O266" s="502" t="s">
        <v>649</v>
      </c>
      <c r="P266" s="599">
        <v>0</v>
      </c>
      <c r="Q266" s="711"/>
      <c r="R266" s="712"/>
      <c r="S266" s="611">
        <v>377.22199999999998</v>
      </c>
      <c r="T266" s="713"/>
      <c r="U266" s="713"/>
      <c r="V266" s="713"/>
      <c r="W266" s="713"/>
      <c r="X266" s="713"/>
      <c r="Y266" s="713"/>
      <c r="Z266" s="713"/>
      <c r="AA266" s="503"/>
    </row>
    <row r="267" spans="1:27" ht="21.75" customHeight="1">
      <c r="A267" s="500"/>
      <c r="B267" s="709" t="s">
        <v>683</v>
      </c>
      <c r="C267" s="709"/>
      <c r="D267" s="709"/>
      <c r="E267" s="709"/>
      <c r="F267" s="709"/>
      <c r="G267" s="709"/>
      <c r="H267" s="709"/>
      <c r="I267" s="709"/>
      <c r="J267" s="709"/>
      <c r="K267" s="709"/>
      <c r="L267" s="710"/>
      <c r="M267" s="501">
        <v>4</v>
      </c>
      <c r="N267" s="501">
        <v>12</v>
      </c>
      <c r="O267" s="502" t="s">
        <v>684</v>
      </c>
      <c r="P267" s="599">
        <v>0</v>
      </c>
      <c r="Q267" s="711"/>
      <c r="R267" s="712"/>
      <c r="S267" s="611">
        <v>377.22199999999998</v>
      </c>
      <c r="T267" s="713"/>
      <c r="U267" s="713"/>
      <c r="V267" s="713"/>
      <c r="W267" s="713"/>
      <c r="X267" s="713"/>
      <c r="Y267" s="713"/>
      <c r="Z267" s="713"/>
      <c r="AA267" s="503"/>
    </row>
    <row r="268" spans="1:27" ht="53.25" customHeight="1">
      <c r="A268" s="500"/>
      <c r="B268" s="709" t="s">
        <v>18</v>
      </c>
      <c r="C268" s="709"/>
      <c r="D268" s="709"/>
      <c r="E268" s="709"/>
      <c r="F268" s="709"/>
      <c r="G268" s="709"/>
      <c r="H268" s="709"/>
      <c r="I268" s="709"/>
      <c r="J268" s="709"/>
      <c r="K268" s="709"/>
      <c r="L268" s="710"/>
      <c r="M268" s="501">
        <v>4</v>
      </c>
      <c r="N268" s="501">
        <v>12</v>
      </c>
      <c r="O268" s="502" t="s">
        <v>684</v>
      </c>
      <c r="P268" s="599" t="s">
        <v>19</v>
      </c>
      <c r="Q268" s="711"/>
      <c r="R268" s="712"/>
      <c r="S268" s="611">
        <v>377.22199999999998</v>
      </c>
      <c r="T268" s="713"/>
      <c r="U268" s="713"/>
      <c r="V268" s="713"/>
      <c r="W268" s="713"/>
      <c r="X268" s="713"/>
      <c r="Y268" s="713"/>
      <c r="Z268" s="713"/>
      <c r="AA268" s="503"/>
    </row>
    <row r="269" spans="1:27" ht="21.75" customHeight="1">
      <c r="A269" s="500"/>
      <c r="B269" s="709" t="s">
        <v>38</v>
      </c>
      <c r="C269" s="709"/>
      <c r="D269" s="709"/>
      <c r="E269" s="709"/>
      <c r="F269" s="709"/>
      <c r="G269" s="709"/>
      <c r="H269" s="709"/>
      <c r="I269" s="709"/>
      <c r="J269" s="709"/>
      <c r="K269" s="709"/>
      <c r="L269" s="710"/>
      <c r="M269" s="501">
        <v>4</v>
      </c>
      <c r="N269" s="501">
        <v>12</v>
      </c>
      <c r="O269" s="502" t="s">
        <v>684</v>
      </c>
      <c r="P269" s="599" t="s">
        <v>39</v>
      </c>
      <c r="Q269" s="711"/>
      <c r="R269" s="712"/>
      <c r="S269" s="611">
        <v>377.22199999999998</v>
      </c>
      <c r="T269" s="713"/>
      <c r="U269" s="713"/>
      <c r="V269" s="713"/>
      <c r="W269" s="713"/>
      <c r="X269" s="713"/>
      <c r="Y269" s="713"/>
      <c r="Z269" s="713"/>
      <c r="AA269" s="503"/>
    </row>
    <row r="270" spans="1:27" ht="21.75" customHeight="1">
      <c r="A270" s="500"/>
      <c r="B270" s="709" t="s">
        <v>621</v>
      </c>
      <c r="C270" s="709"/>
      <c r="D270" s="709"/>
      <c r="E270" s="709"/>
      <c r="F270" s="709"/>
      <c r="G270" s="709"/>
      <c r="H270" s="709"/>
      <c r="I270" s="709"/>
      <c r="J270" s="709"/>
      <c r="K270" s="709"/>
      <c r="L270" s="710"/>
      <c r="M270" s="501">
        <v>4</v>
      </c>
      <c r="N270" s="501">
        <v>12</v>
      </c>
      <c r="O270" s="502" t="s">
        <v>684</v>
      </c>
      <c r="P270" s="599" t="s">
        <v>40</v>
      </c>
      <c r="Q270" s="711"/>
      <c r="R270" s="712"/>
      <c r="S270" s="611">
        <v>289.72500000000002</v>
      </c>
      <c r="T270" s="713"/>
      <c r="U270" s="713"/>
      <c r="V270" s="713"/>
      <c r="W270" s="713"/>
      <c r="X270" s="713"/>
      <c r="Y270" s="713"/>
      <c r="Z270" s="713"/>
      <c r="AA270" s="503"/>
    </row>
    <row r="271" spans="1:27" ht="32.25" customHeight="1">
      <c r="A271" s="500"/>
      <c r="B271" s="709" t="s">
        <v>622</v>
      </c>
      <c r="C271" s="709"/>
      <c r="D271" s="709"/>
      <c r="E271" s="709"/>
      <c r="F271" s="709"/>
      <c r="G271" s="709"/>
      <c r="H271" s="709"/>
      <c r="I271" s="709"/>
      <c r="J271" s="709"/>
      <c r="K271" s="709"/>
      <c r="L271" s="710"/>
      <c r="M271" s="501">
        <v>4</v>
      </c>
      <c r="N271" s="501">
        <v>12</v>
      </c>
      <c r="O271" s="502" t="s">
        <v>684</v>
      </c>
      <c r="P271" s="599" t="s">
        <v>42</v>
      </c>
      <c r="Q271" s="711"/>
      <c r="R271" s="712"/>
      <c r="S271" s="611">
        <v>87.497</v>
      </c>
      <c r="T271" s="713"/>
      <c r="U271" s="713"/>
      <c r="V271" s="713"/>
      <c r="W271" s="713"/>
      <c r="X271" s="713"/>
      <c r="Y271" s="713"/>
      <c r="Z271" s="713"/>
      <c r="AA271" s="503"/>
    </row>
    <row r="272" spans="1:27" ht="12.75" customHeight="1">
      <c r="A272" s="500"/>
      <c r="B272" s="719" t="s">
        <v>716</v>
      </c>
      <c r="C272" s="719"/>
      <c r="D272" s="719"/>
      <c r="E272" s="719"/>
      <c r="F272" s="719"/>
      <c r="G272" s="719"/>
      <c r="H272" s="719"/>
      <c r="I272" s="719"/>
      <c r="J272" s="719"/>
      <c r="K272" s="719"/>
      <c r="L272" s="720"/>
      <c r="M272" s="593">
        <v>5</v>
      </c>
      <c r="N272" s="593">
        <v>0</v>
      </c>
      <c r="O272" s="594">
        <v>0</v>
      </c>
      <c r="P272" s="595">
        <v>0</v>
      </c>
      <c r="Q272" s="721"/>
      <c r="R272" s="722"/>
      <c r="S272" s="609">
        <v>1060</v>
      </c>
      <c r="T272" s="723"/>
      <c r="U272" s="723"/>
      <c r="V272" s="723"/>
      <c r="W272" s="723"/>
      <c r="X272" s="723"/>
      <c r="Y272" s="723"/>
      <c r="Z272" s="723"/>
      <c r="AA272" s="503"/>
    </row>
    <row r="273" spans="1:27" ht="12.75" customHeight="1">
      <c r="A273" s="500"/>
      <c r="B273" s="714" t="s">
        <v>109</v>
      </c>
      <c r="C273" s="714"/>
      <c r="D273" s="714"/>
      <c r="E273" s="714"/>
      <c r="F273" s="714"/>
      <c r="G273" s="714"/>
      <c r="H273" s="714"/>
      <c r="I273" s="714"/>
      <c r="J273" s="714"/>
      <c r="K273" s="714"/>
      <c r="L273" s="715"/>
      <c r="M273" s="596">
        <v>5</v>
      </c>
      <c r="N273" s="596">
        <v>3</v>
      </c>
      <c r="O273" s="597">
        <v>0</v>
      </c>
      <c r="P273" s="598">
        <v>0</v>
      </c>
      <c r="Q273" s="716"/>
      <c r="R273" s="717"/>
      <c r="S273" s="610">
        <v>1060</v>
      </c>
      <c r="T273" s="718"/>
      <c r="U273" s="718"/>
      <c r="V273" s="718"/>
      <c r="W273" s="718"/>
      <c r="X273" s="718"/>
      <c r="Y273" s="718"/>
      <c r="Z273" s="718"/>
      <c r="AA273" s="503"/>
    </row>
    <row r="274" spans="1:27" ht="21.75" customHeight="1">
      <c r="A274" s="500"/>
      <c r="B274" s="709" t="s">
        <v>103</v>
      </c>
      <c r="C274" s="709"/>
      <c r="D274" s="709"/>
      <c r="E274" s="709"/>
      <c r="F274" s="709"/>
      <c r="G274" s="709"/>
      <c r="H274" s="709"/>
      <c r="I274" s="709"/>
      <c r="J274" s="709"/>
      <c r="K274" s="709"/>
      <c r="L274" s="710"/>
      <c r="M274" s="501">
        <v>5</v>
      </c>
      <c r="N274" s="501">
        <v>3</v>
      </c>
      <c r="O274" s="502" t="s">
        <v>709</v>
      </c>
      <c r="P274" s="599">
        <v>0</v>
      </c>
      <c r="Q274" s="711"/>
      <c r="R274" s="712"/>
      <c r="S274" s="611">
        <v>1060</v>
      </c>
      <c r="T274" s="713"/>
      <c r="U274" s="713"/>
      <c r="V274" s="713"/>
      <c r="W274" s="713"/>
      <c r="X274" s="713"/>
      <c r="Y274" s="713"/>
      <c r="Z274" s="713"/>
      <c r="AA274" s="503"/>
    </row>
    <row r="275" spans="1:27" ht="12.75" customHeight="1">
      <c r="A275" s="500"/>
      <c r="B275" s="709" t="s">
        <v>110</v>
      </c>
      <c r="C275" s="709"/>
      <c r="D275" s="709"/>
      <c r="E275" s="709"/>
      <c r="F275" s="709"/>
      <c r="G275" s="709"/>
      <c r="H275" s="709"/>
      <c r="I275" s="709"/>
      <c r="J275" s="709"/>
      <c r="K275" s="709"/>
      <c r="L275" s="710"/>
      <c r="M275" s="501">
        <v>5</v>
      </c>
      <c r="N275" s="501">
        <v>3</v>
      </c>
      <c r="O275" s="502" t="s">
        <v>717</v>
      </c>
      <c r="P275" s="599">
        <v>0</v>
      </c>
      <c r="Q275" s="711"/>
      <c r="R275" s="712"/>
      <c r="S275" s="611">
        <v>1060</v>
      </c>
      <c r="T275" s="713"/>
      <c r="U275" s="713"/>
      <c r="V275" s="713"/>
      <c r="W275" s="713"/>
      <c r="X275" s="713"/>
      <c r="Y275" s="713"/>
      <c r="Z275" s="713"/>
      <c r="AA275" s="503"/>
    </row>
    <row r="276" spans="1:27" ht="12.75" customHeight="1">
      <c r="A276" s="500"/>
      <c r="B276" s="709" t="s">
        <v>111</v>
      </c>
      <c r="C276" s="709"/>
      <c r="D276" s="709"/>
      <c r="E276" s="709"/>
      <c r="F276" s="709"/>
      <c r="G276" s="709"/>
      <c r="H276" s="709"/>
      <c r="I276" s="709"/>
      <c r="J276" s="709"/>
      <c r="K276" s="709"/>
      <c r="L276" s="710"/>
      <c r="M276" s="501">
        <v>5</v>
      </c>
      <c r="N276" s="501">
        <v>3</v>
      </c>
      <c r="O276" s="502" t="s">
        <v>718</v>
      </c>
      <c r="P276" s="599">
        <v>0</v>
      </c>
      <c r="Q276" s="711"/>
      <c r="R276" s="712"/>
      <c r="S276" s="611">
        <v>1060</v>
      </c>
      <c r="T276" s="713"/>
      <c r="U276" s="713"/>
      <c r="V276" s="713"/>
      <c r="W276" s="713"/>
      <c r="X276" s="713"/>
      <c r="Y276" s="713"/>
      <c r="Z276" s="713"/>
      <c r="AA276" s="503"/>
    </row>
    <row r="277" spans="1:27" ht="21.75" customHeight="1">
      <c r="A277" s="500"/>
      <c r="B277" s="709" t="s">
        <v>633</v>
      </c>
      <c r="C277" s="709"/>
      <c r="D277" s="709"/>
      <c r="E277" s="709"/>
      <c r="F277" s="709"/>
      <c r="G277" s="709"/>
      <c r="H277" s="709"/>
      <c r="I277" s="709"/>
      <c r="J277" s="709"/>
      <c r="K277" s="709"/>
      <c r="L277" s="710"/>
      <c r="M277" s="501">
        <v>5</v>
      </c>
      <c r="N277" s="501">
        <v>3</v>
      </c>
      <c r="O277" s="502" t="s">
        <v>718</v>
      </c>
      <c r="P277" s="599" t="s">
        <v>25</v>
      </c>
      <c r="Q277" s="711"/>
      <c r="R277" s="712"/>
      <c r="S277" s="611">
        <v>1060</v>
      </c>
      <c r="T277" s="713"/>
      <c r="U277" s="713"/>
      <c r="V277" s="713"/>
      <c r="W277" s="713"/>
      <c r="X277" s="713"/>
      <c r="Y277" s="713"/>
      <c r="Z277" s="713"/>
      <c r="AA277" s="503"/>
    </row>
    <row r="278" spans="1:27" ht="21.75" customHeight="1">
      <c r="A278" s="500"/>
      <c r="B278" s="709" t="s">
        <v>634</v>
      </c>
      <c r="C278" s="709"/>
      <c r="D278" s="709"/>
      <c r="E278" s="709"/>
      <c r="F278" s="709"/>
      <c r="G278" s="709"/>
      <c r="H278" s="709"/>
      <c r="I278" s="709"/>
      <c r="J278" s="709"/>
      <c r="K278" s="709"/>
      <c r="L278" s="710"/>
      <c r="M278" s="501">
        <v>5</v>
      </c>
      <c r="N278" s="501">
        <v>3</v>
      </c>
      <c r="O278" s="502" t="s">
        <v>718</v>
      </c>
      <c r="P278" s="599" t="s">
        <v>27</v>
      </c>
      <c r="Q278" s="711"/>
      <c r="R278" s="712"/>
      <c r="S278" s="611">
        <v>1060</v>
      </c>
      <c r="T278" s="713"/>
      <c r="U278" s="713"/>
      <c r="V278" s="713"/>
      <c r="W278" s="713"/>
      <c r="X278" s="713"/>
      <c r="Y278" s="713"/>
      <c r="Z278" s="713"/>
      <c r="AA278" s="503"/>
    </row>
    <row r="279" spans="1:27" ht="12.75" customHeight="1">
      <c r="A279" s="500"/>
      <c r="B279" s="709" t="s">
        <v>636</v>
      </c>
      <c r="C279" s="709"/>
      <c r="D279" s="709"/>
      <c r="E279" s="709"/>
      <c r="F279" s="709"/>
      <c r="G279" s="709"/>
      <c r="H279" s="709"/>
      <c r="I279" s="709"/>
      <c r="J279" s="709"/>
      <c r="K279" s="709"/>
      <c r="L279" s="710"/>
      <c r="M279" s="501">
        <v>5</v>
      </c>
      <c r="N279" s="501">
        <v>3</v>
      </c>
      <c r="O279" s="502" t="s">
        <v>718</v>
      </c>
      <c r="P279" s="599" t="s">
        <v>29</v>
      </c>
      <c r="Q279" s="711"/>
      <c r="R279" s="712"/>
      <c r="S279" s="611">
        <v>1060</v>
      </c>
      <c r="T279" s="713"/>
      <c r="U279" s="713"/>
      <c r="V279" s="713"/>
      <c r="W279" s="713"/>
      <c r="X279" s="713"/>
      <c r="Y279" s="713"/>
      <c r="Z279" s="713"/>
      <c r="AA279" s="503"/>
    </row>
    <row r="280" spans="1:27" ht="12.75" customHeight="1">
      <c r="A280" s="500"/>
      <c r="B280" s="719" t="s">
        <v>5</v>
      </c>
      <c r="C280" s="719"/>
      <c r="D280" s="719"/>
      <c r="E280" s="719"/>
      <c r="F280" s="719"/>
      <c r="G280" s="719"/>
      <c r="H280" s="719"/>
      <c r="I280" s="719"/>
      <c r="J280" s="719"/>
      <c r="K280" s="719"/>
      <c r="L280" s="720"/>
      <c r="M280" s="593">
        <v>7</v>
      </c>
      <c r="N280" s="593">
        <v>0</v>
      </c>
      <c r="O280" s="594">
        <v>0</v>
      </c>
      <c r="P280" s="595">
        <v>0</v>
      </c>
      <c r="Q280" s="721"/>
      <c r="R280" s="722"/>
      <c r="S280" s="609">
        <v>344453.65100000001</v>
      </c>
      <c r="T280" s="723"/>
      <c r="U280" s="723"/>
      <c r="V280" s="723"/>
      <c r="W280" s="723"/>
      <c r="X280" s="723"/>
      <c r="Y280" s="723"/>
      <c r="Z280" s="723"/>
      <c r="AA280" s="503"/>
    </row>
    <row r="281" spans="1:27" ht="12.75" customHeight="1">
      <c r="A281" s="500"/>
      <c r="B281" s="714" t="s">
        <v>72</v>
      </c>
      <c r="C281" s="714"/>
      <c r="D281" s="714"/>
      <c r="E281" s="714"/>
      <c r="F281" s="714"/>
      <c r="G281" s="714"/>
      <c r="H281" s="714"/>
      <c r="I281" s="714"/>
      <c r="J281" s="714"/>
      <c r="K281" s="714"/>
      <c r="L281" s="715"/>
      <c r="M281" s="596">
        <v>7</v>
      </c>
      <c r="N281" s="596">
        <v>1</v>
      </c>
      <c r="O281" s="597">
        <v>0</v>
      </c>
      <c r="P281" s="598">
        <v>0</v>
      </c>
      <c r="Q281" s="716"/>
      <c r="R281" s="717"/>
      <c r="S281" s="610">
        <v>106756.94500000001</v>
      </c>
      <c r="T281" s="718"/>
      <c r="U281" s="718"/>
      <c r="V281" s="718"/>
      <c r="W281" s="718"/>
      <c r="X281" s="718"/>
      <c r="Y281" s="718"/>
      <c r="Z281" s="718"/>
      <c r="AA281" s="503"/>
    </row>
    <row r="282" spans="1:27" ht="21.75" customHeight="1">
      <c r="A282" s="500"/>
      <c r="B282" s="709" t="s">
        <v>719</v>
      </c>
      <c r="C282" s="709"/>
      <c r="D282" s="709"/>
      <c r="E282" s="709"/>
      <c r="F282" s="709"/>
      <c r="G282" s="709"/>
      <c r="H282" s="709"/>
      <c r="I282" s="709"/>
      <c r="J282" s="709"/>
      <c r="K282" s="709"/>
      <c r="L282" s="710"/>
      <c r="M282" s="501">
        <v>7</v>
      </c>
      <c r="N282" s="501">
        <v>1</v>
      </c>
      <c r="O282" s="502" t="s">
        <v>720</v>
      </c>
      <c r="P282" s="599">
        <v>0</v>
      </c>
      <c r="Q282" s="711"/>
      <c r="R282" s="712"/>
      <c r="S282" s="611">
        <v>42367.544999999998</v>
      </c>
      <c r="T282" s="713"/>
      <c r="U282" s="713"/>
      <c r="V282" s="713"/>
      <c r="W282" s="713"/>
      <c r="X282" s="713"/>
      <c r="Y282" s="713"/>
      <c r="Z282" s="713"/>
      <c r="AA282" s="503"/>
    </row>
    <row r="283" spans="1:27" ht="12.75" customHeight="1">
      <c r="A283" s="500"/>
      <c r="B283" s="709" t="s">
        <v>721</v>
      </c>
      <c r="C283" s="709"/>
      <c r="D283" s="709"/>
      <c r="E283" s="709"/>
      <c r="F283" s="709"/>
      <c r="G283" s="709"/>
      <c r="H283" s="709"/>
      <c r="I283" s="709"/>
      <c r="J283" s="709"/>
      <c r="K283" s="709"/>
      <c r="L283" s="710"/>
      <c r="M283" s="501">
        <v>7</v>
      </c>
      <c r="N283" s="501">
        <v>1</v>
      </c>
      <c r="O283" s="502" t="s">
        <v>722</v>
      </c>
      <c r="P283" s="599">
        <v>0</v>
      </c>
      <c r="Q283" s="711"/>
      <c r="R283" s="712"/>
      <c r="S283" s="611">
        <v>42367.544999999998</v>
      </c>
      <c r="T283" s="713"/>
      <c r="U283" s="713"/>
      <c r="V283" s="713"/>
      <c r="W283" s="713"/>
      <c r="X283" s="713"/>
      <c r="Y283" s="713"/>
      <c r="Z283" s="713"/>
      <c r="AA283" s="503"/>
    </row>
    <row r="284" spans="1:27" ht="21.75" customHeight="1">
      <c r="A284" s="500"/>
      <c r="B284" s="709" t="s">
        <v>74</v>
      </c>
      <c r="C284" s="709"/>
      <c r="D284" s="709"/>
      <c r="E284" s="709"/>
      <c r="F284" s="709"/>
      <c r="G284" s="709"/>
      <c r="H284" s="709"/>
      <c r="I284" s="709"/>
      <c r="J284" s="709"/>
      <c r="K284" s="709"/>
      <c r="L284" s="710"/>
      <c r="M284" s="501">
        <v>7</v>
      </c>
      <c r="N284" s="501">
        <v>1</v>
      </c>
      <c r="O284" s="502" t="s">
        <v>723</v>
      </c>
      <c r="P284" s="599">
        <v>0</v>
      </c>
      <c r="Q284" s="711"/>
      <c r="R284" s="712"/>
      <c r="S284" s="611">
        <v>42367.544999999998</v>
      </c>
      <c r="T284" s="713"/>
      <c r="U284" s="713"/>
      <c r="V284" s="713"/>
      <c r="W284" s="713"/>
      <c r="X284" s="713"/>
      <c r="Y284" s="713"/>
      <c r="Z284" s="713"/>
      <c r="AA284" s="503"/>
    </row>
    <row r="285" spans="1:27" ht="21.75" customHeight="1">
      <c r="A285" s="500"/>
      <c r="B285" s="709" t="s">
        <v>724</v>
      </c>
      <c r="C285" s="709"/>
      <c r="D285" s="709"/>
      <c r="E285" s="709"/>
      <c r="F285" s="709"/>
      <c r="G285" s="709"/>
      <c r="H285" s="709"/>
      <c r="I285" s="709"/>
      <c r="J285" s="709"/>
      <c r="K285" s="709"/>
      <c r="L285" s="710"/>
      <c r="M285" s="501">
        <v>7</v>
      </c>
      <c r="N285" s="501">
        <v>1</v>
      </c>
      <c r="O285" s="502" t="s">
        <v>723</v>
      </c>
      <c r="P285" s="599" t="s">
        <v>8</v>
      </c>
      <c r="Q285" s="711"/>
      <c r="R285" s="712"/>
      <c r="S285" s="611">
        <v>42367.544999999998</v>
      </c>
      <c r="T285" s="713"/>
      <c r="U285" s="713"/>
      <c r="V285" s="713"/>
      <c r="W285" s="713"/>
      <c r="X285" s="713"/>
      <c r="Y285" s="713"/>
      <c r="Z285" s="713"/>
      <c r="AA285" s="503"/>
    </row>
    <row r="286" spans="1:27" ht="12.75" customHeight="1">
      <c r="A286" s="500"/>
      <c r="B286" s="709" t="s">
        <v>9</v>
      </c>
      <c r="C286" s="709"/>
      <c r="D286" s="709"/>
      <c r="E286" s="709"/>
      <c r="F286" s="709"/>
      <c r="G286" s="709"/>
      <c r="H286" s="709"/>
      <c r="I286" s="709"/>
      <c r="J286" s="709"/>
      <c r="K286" s="709"/>
      <c r="L286" s="710"/>
      <c r="M286" s="501">
        <v>7</v>
      </c>
      <c r="N286" s="501">
        <v>1</v>
      </c>
      <c r="O286" s="502" t="s">
        <v>723</v>
      </c>
      <c r="P286" s="599" t="s">
        <v>10</v>
      </c>
      <c r="Q286" s="711"/>
      <c r="R286" s="712"/>
      <c r="S286" s="611">
        <v>42367.544999999998</v>
      </c>
      <c r="T286" s="713"/>
      <c r="U286" s="713"/>
      <c r="V286" s="713"/>
      <c r="W286" s="713"/>
      <c r="X286" s="713"/>
      <c r="Y286" s="713"/>
      <c r="Z286" s="713"/>
      <c r="AA286" s="503"/>
    </row>
    <row r="287" spans="1:27" ht="42.75" customHeight="1">
      <c r="A287" s="500"/>
      <c r="B287" s="709" t="s">
        <v>11</v>
      </c>
      <c r="C287" s="709"/>
      <c r="D287" s="709"/>
      <c r="E287" s="709"/>
      <c r="F287" s="709"/>
      <c r="G287" s="709"/>
      <c r="H287" s="709"/>
      <c r="I287" s="709"/>
      <c r="J287" s="709"/>
      <c r="K287" s="709"/>
      <c r="L287" s="710"/>
      <c r="M287" s="501">
        <v>7</v>
      </c>
      <c r="N287" s="501">
        <v>1</v>
      </c>
      <c r="O287" s="502" t="s">
        <v>723</v>
      </c>
      <c r="P287" s="599" t="s">
        <v>12</v>
      </c>
      <c r="Q287" s="711"/>
      <c r="R287" s="712"/>
      <c r="S287" s="611">
        <v>42367.544999999998</v>
      </c>
      <c r="T287" s="713"/>
      <c r="U287" s="713"/>
      <c r="V287" s="713"/>
      <c r="W287" s="713"/>
      <c r="X287" s="713"/>
      <c r="Y287" s="713"/>
      <c r="Z287" s="713"/>
      <c r="AA287" s="503"/>
    </row>
    <row r="288" spans="1:27" ht="21.75" customHeight="1">
      <c r="A288" s="500"/>
      <c r="B288" s="709" t="s">
        <v>719</v>
      </c>
      <c r="C288" s="709"/>
      <c r="D288" s="709"/>
      <c r="E288" s="709"/>
      <c r="F288" s="709"/>
      <c r="G288" s="709"/>
      <c r="H288" s="709"/>
      <c r="I288" s="709"/>
      <c r="J288" s="709"/>
      <c r="K288" s="709"/>
      <c r="L288" s="710"/>
      <c r="M288" s="501">
        <v>7</v>
      </c>
      <c r="N288" s="501">
        <v>1</v>
      </c>
      <c r="O288" s="502" t="s">
        <v>720</v>
      </c>
      <c r="P288" s="599">
        <v>0</v>
      </c>
      <c r="Q288" s="711"/>
      <c r="R288" s="712"/>
      <c r="S288" s="611">
        <v>64389.4</v>
      </c>
      <c r="T288" s="713"/>
      <c r="U288" s="713"/>
      <c r="V288" s="713"/>
      <c r="W288" s="713"/>
      <c r="X288" s="713"/>
      <c r="Y288" s="713"/>
      <c r="Z288" s="713"/>
      <c r="AA288" s="503"/>
    </row>
    <row r="289" spans="1:27" ht="12.75" customHeight="1">
      <c r="A289" s="500"/>
      <c r="B289" s="709" t="s">
        <v>721</v>
      </c>
      <c r="C289" s="709"/>
      <c r="D289" s="709"/>
      <c r="E289" s="709"/>
      <c r="F289" s="709"/>
      <c r="G289" s="709"/>
      <c r="H289" s="709"/>
      <c r="I289" s="709"/>
      <c r="J289" s="709"/>
      <c r="K289" s="709"/>
      <c r="L289" s="710"/>
      <c r="M289" s="501">
        <v>7</v>
      </c>
      <c r="N289" s="501">
        <v>1</v>
      </c>
      <c r="O289" s="502" t="s">
        <v>722</v>
      </c>
      <c r="P289" s="599">
        <v>0</v>
      </c>
      <c r="Q289" s="711"/>
      <c r="R289" s="712"/>
      <c r="S289" s="611">
        <v>64389.4</v>
      </c>
      <c r="T289" s="713"/>
      <c r="U289" s="713"/>
      <c r="V289" s="713"/>
      <c r="W289" s="713"/>
      <c r="X289" s="713"/>
      <c r="Y289" s="713"/>
      <c r="Z289" s="713"/>
      <c r="AA289" s="503"/>
    </row>
    <row r="290" spans="1:27" ht="21.75" customHeight="1">
      <c r="A290" s="500"/>
      <c r="B290" s="709" t="s">
        <v>75</v>
      </c>
      <c r="C290" s="709"/>
      <c r="D290" s="709"/>
      <c r="E290" s="709"/>
      <c r="F290" s="709"/>
      <c r="G290" s="709"/>
      <c r="H290" s="709"/>
      <c r="I290" s="709"/>
      <c r="J290" s="709"/>
      <c r="K290" s="709"/>
      <c r="L290" s="710"/>
      <c r="M290" s="501">
        <v>7</v>
      </c>
      <c r="N290" s="501">
        <v>1</v>
      </c>
      <c r="O290" s="502" t="s">
        <v>725</v>
      </c>
      <c r="P290" s="599">
        <v>0</v>
      </c>
      <c r="Q290" s="711"/>
      <c r="R290" s="712"/>
      <c r="S290" s="611">
        <v>64389.4</v>
      </c>
      <c r="T290" s="713"/>
      <c r="U290" s="713"/>
      <c r="V290" s="713"/>
      <c r="W290" s="713"/>
      <c r="X290" s="713"/>
      <c r="Y290" s="713"/>
      <c r="Z290" s="713"/>
      <c r="AA290" s="503"/>
    </row>
    <row r="291" spans="1:27" ht="21.75" customHeight="1">
      <c r="A291" s="500"/>
      <c r="B291" s="709" t="s">
        <v>724</v>
      </c>
      <c r="C291" s="709"/>
      <c r="D291" s="709"/>
      <c r="E291" s="709"/>
      <c r="F291" s="709"/>
      <c r="G291" s="709"/>
      <c r="H291" s="709"/>
      <c r="I291" s="709"/>
      <c r="J291" s="709"/>
      <c r="K291" s="709"/>
      <c r="L291" s="710"/>
      <c r="M291" s="501">
        <v>7</v>
      </c>
      <c r="N291" s="501">
        <v>1</v>
      </c>
      <c r="O291" s="502" t="s">
        <v>725</v>
      </c>
      <c r="P291" s="599" t="s">
        <v>8</v>
      </c>
      <c r="Q291" s="711"/>
      <c r="R291" s="712"/>
      <c r="S291" s="611">
        <v>64389.4</v>
      </c>
      <c r="T291" s="713"/>
      <c r="U291" s="713"/>
      <c r="V291" s="713"/>
      <c r="W291" s="713"/>
      <c r="X291" s="713"/>
      <c r="Y291" s="713"/>
      <c r="Z291" s="713"/>
      <c r="AA291" s="503"/>
    </row>
    <row r="292" spans="1:27" ht="12.75" customHeight="1">
      <c r="A292" s="500"/>
      <c r="B292" s="709" t="s">
        <v>9</v>
      </c>
      <c r="C292" s="709"/>
      <c r="D292" s="709"/>
      <c r="E292" s="709"/>
      <c r="F292" s="709"/>
      <c r="G292" s="709"/>
      <c r="H292" s="709"/>
      <c r="I292" s="709"/>
      <c r="J292" s="709"/>
      <c r="K292" s="709"/>
      <c r="L292" s="710"/>
      <c r="M292" s="501">
        <v>7</v>
      </c>
      <c r="N292" s="501">
        <v>1</v>
      </c>
      <c r="O292" s="502" t="s">
        <v>725</v>
      </c>
      <c r="P292" s="599" t="s">
        <v>10</v>
      </c>
      <c r="Q292" s="711"/>
      <c r="R292" s="712"/>
      <c r="S292" s="611">
        <v>64389.4</v>
      </c>
      <c r="T292" s="713"/>
      <c r="U292" s="713"/>
      <c r="V292" s="713"/>
      <c r="W292" s="713"/>
      <c r="X292" s="713"/>
      <c r="Y292" s="713"/>
      <c r="Z292" s="713"/>
      <c r="AA292" s="503"/>
    </row>
    <row r="293" spans="1:27" ht="42.75" customHeight="1">
      <c r="A293" s="500"/>
      <c r="B293" s="709" t="s">
        <v>11</v>
      </c>
      <c r="C293" s="709"/>
      <c r="D293" s="709"/>
      <c r="E293" s="709"/>
      <c r="F293" s="709"/>
      <c r="G293" s="709"/>
      <c r="H293" s="709"/>
      <c r="I293" s="709"/>
      <c r="J293" s="709"/>
      <c r="K293" s="709"/>
      <c r="L293" s="710"/>
      <c r="M293" s="501">
        <v>7</v>
      </c>
      <c r="N293" s="501">
        <v>1</v>
      </c>
      <c r="O293" s="502" t="s">
        <v>725</v>
      </c>
      <c r="P293" s="599" t="s">
        <v>12</v>
      </c>
      <c r="Q293" s="711"/>
      <c r="R293" s="712"/>
      <c r="S293" s="611">
        <v>64389.4</v>
      </c>
      <c r="T293" s="713"/>
      <c r="U293" s="713"/>
      <c r="V293" s="713"/>
      <c r="W293" s="713"/>
      <c r="X293" s="713"/>
      <c r="Y293" s="713"/>
      <c r="Z293" s="713"/>
      <c r="AA293" s="503"/>
    </row>
    <row r="294" spans="1:27" ht="12.75" customHeight="1">
      <c r="A294" s="500"/>
      <c r="B294" s="714" t="s">
        <v>76</v>
      </c>
      <c r="C294" s="714"/>
      <c r="D294" s="714"/>
      <c r="E294" s="714"/>
      <c r="F294" s="714"/>
      <c r="G294" s="714"/>
      <c r="H294" s="714"/>
      <c r="I294" s="714"/>
      <c r="J294" s="714"/>
      <c r="K294" s="714"/>
      <c r="L294" s="715"/>
      <c r="M294" s="596">
        <v>7</v>
      </c>
      <c r="N294" s="596">
        <v>2</v>
      </c>
      <c r="O294" s="597">
        <v>0</v>
      </c>
      <c r="P294" s="598">
        <v>0</v>
      </c>
      <c r="Q294" s="716"/>
      <c r="R294" s="717"/>
      <c r="S294" s="610">
        <v>196904.891</v>
      </c>
      <c r="T294" s="718"/>
      <c r="U294" s="718"/>
      <c r="V294" s="718"/>
      <c r="W294" s="718"/>
      <c r="X294" s="718"/>
      <c r="Y294" s="718"/>
      <c r="Z294" s="718"/>
      <c r="AA294" s="503"/>
    </row>
    <row r="295" spans="1:27" ht="21.75" customHeight="1">
      <c r="A295" s="500"/>
      <c r="B295" s="709" t="s">
        <v>719</v>
      </c>
      <c r="C295" s="709"/>
      <c r="D295" s="709"/>
      <c r="E295" s="709"/>
      <c r="F295" s="709"/>
      <c r="G295" s="709"/>
      <c r="H295" s="709"/>
      <c r="I295" s="709"/>
      <c r="J295" s="709"/>
      <c r="K295" s="709"/>
      <c r="L295" s="710"/>
      <c r="M295" s="501">
        <v>7</v>
      </c>
      <c r="N295" s="501">
        <v>2</v>
      </c>
      <c r="O295" s="502" t="s">
        <v>720</v>
      </c>
      <c r="P295" s="599">
        <v>0</v>
      </c>
      <c r="Q295" s="711"/>
      <c r="R295" s="712"/>
      <c r="S295" s="611">
        <v>18638.091</v>
      </c>
      <c r="T295" s="713"/>
      <c r="U295" s="713"/>
      <c r="V295" s="713"/>
      <c r="W295" s="713"/>
      <c r="X295" s="713"/>
      <c r="Y295" s="713"/>
      <c r="Z295" s="713"/>
      <c r="AA295" s="503"/>
    </row>
    <row r="296" spans="1:27" ht="12.75" customHeight="1">
      <c r="A296" s="500"/>
      <c r="B296" s="709" t="s">
        <v>77</v>
      </c>
      <c r="C296" s="709"/>
      <c r="D296" s="709"/>
      <c r="E296" s="709"/>
      <c r="F296" s="709"/>
      <c r="G296" s="709"/>
      <c r="H296" s="709"/>
      <c r="I296" s="709"/>
      <c r="J296" s="709"/>
      <c r="K296" s="709"/>
      <c r="L296" s="710"/>
      <c r="M296" s="501">
        <v>7</v>
      </c>
      <c r="N296" s="501">
        <v>2</v>
      </c>
      <c r="O296" s="502" t="s">
        <v>726</v>
      </c>
      <c r="P296" s="599">
        <v>0</v>
      </c>
      <c r="Q296" s="711"/>
      <c r="R296" s="712"/>
      <c r="S296" s="611">
        <v>18638.091</v>
      </c>
      <c r="T296" s="713"/>
      <c r="U296" s="713"/>
      <c r="V296" s="713"/>
      <c r="W296" s="713"/>
      <c r="X296" s="713"/>
      <c r="Y296" s="713"/>
      <c r="Z296" s="713"/>
      <c r="AA296" s="503"/>
    </row>
    <row r="297" spans="1:27" ht="21.75" customHeight="1">
      <c r="A297" s="500"/>
      <c r="B297" s="709" t="s">
        <v>74</v>
      </c>
      <c r="C297" s="709"/>
      <c r="D297" s="709"/>
      <c r="E297" s="709"/>
      <c r="F297" s="709"/>
      <c r="G297" s="709"/>
      <c r="H297" s="709"/>
      <c r="I297" s="709"/>
      <c r="J297" s="709"/>
      <c r="K297" s="709"/>
      <c r="L297" s="710"/>
      <c r="M297" s="501">
        <v>7</v>
      </c>
      <c r="N297" s="501">
        <v>2</v>
      </c>
      <c r="O297" s="502" t="s">
        <v>727</v>
      </c>
      <c r="P297" s="599">
        <v>0</v>
      </c>
      <c r="Q297" s="711"/>
      <c r="R297" s="712"/>
      <c r="S297" s="611">
        <v>18638.091</v>
      </c>
      <c r="T297" s="713"/>
      <c r="U297" s="713"/>
      <c r="V297" s="713"/>
      <c r="W297" s="713"/>
      <c r="X297" s="713"/>
      <c r="Y297" s="713"/>
      <c r="Z297" s="713"/>
      <c r="AA297" s="503"/>
    </row>
    <row r="298" spans="1:27" ht="21.75" customHeight="1">
      <c r="A298" s="500"/>
      <c r="B298" s="709" t="s">
        <v>724</v>
      </c>
      <c r="C298" s="709"/>
      <c r="D298" s="709"/>
      <c r="E298" s="709"/>
      <c r="F298" s="709"/>
      <c r="G298" s="709"/>
      <c r="H298" s="709"/>
      <c r="I298" s="709"/>
      <c r="J298" s="709"/>
      <c r="K298" s="709"/>
      <c r="L298" s="710"/>
      <c r="M298" s="501">
        <v>7</v>
      </c>
      <c r="N298" s="501">
        <v>2</v>
      </c>
      <c r="O298" s="502" t="s">
        <v>727</v>
      </c>
      <c r="P298" s="599" t="s">
        <v>8</v>
      </c>
      <c r="Q298" s="711"/>
      <c r="R298" s="712"/>
      <c r="S298" s="611">
        <v>18638.091</v>
      </c>
      <c r="T298" s="713"/>
      <c r="U298" s="713"/>
      <c r="V298" s="713"/>
      <c r="W298" s="713"/>
      <c r="X298" s="713"/>
      <c r="Y298" s="713"/>
      <c r="Z298" s="713"/>
      <c r="AA298" s="503"/>
    </row>
    <row r="299" spans="1:27" ht="12.75" customHeight="1">
      <c r="A299" s="500"/>
      <c r="B299" s="709" t="s">
        <v>9</v>
      </c>
      <c r="C299" s="709"/>
      <c r="D299" s="709"/>
      <c r="E299" s="709"/>
      <c r="F299" s="709"/>
      <c r="G299" s="709"/>
      <c r="H299" s="709"/>
      <c r="I299" s="709"/>
      <c r="J299" s="709"/>
      <c r="K299" s="709"/>
      <c r="L299" s="710"/>
      <c r="M299" s="501">
        <v>7</v>
      </c>
      <c r="N299" s="501">
        <v>2</v>
      </c>
      <c r="O299" s="502" t="s">
        <v>727</v>
      </c>
      <c r="P299" s="599" t="s">
        <v>10</v>
      </c>
      <c r="Q299" s="711"/>
      <c r="R299" s="712"/>
      <c r="S299" s="611">
        <v>18638.091</v>
      </c>
      <c r="T299" s="713"/>
      <c r="U299" s="713"/>
      <c r="V299" s="713"/>
      <c r="W299" s="713"/>
      <c r="X299" s="713"/>
      <c r="Y299" s="713"/>
      <c r="Z299" s="713"/>
      <c r="AA299" s="503"/>
    </row>
    <row r="300" spans="1:27" ht="42.75" customHeight="1">
      <c r="A300" s="500"/>
      <c r="B300" s="709" t="s">
        <v>11</v>
      </c>
      <c r="C300" s="709"/>
      <c r="D300" s="709"/>
      <c r="E300" s="709"/>
      <c r="F300" s="709"/>
      <c r="G300" s="709"/>
      <c r="H300" s="709"/>
      <c r="I300" s="709"/>
      <c r="J300" s="709"/>
      <c r="K300" s="709"/>
      <c r="L300" s="710"/>
      <c r="M300" s="501">
        <v>7</v>
      </c>
      <c r="N300" s="501">
        <v>2</v>
      </c>
      <c r="O300" s="502" t="s">
        <v>727</v>
      </c>
      <c r="P300" s="599" t="s">
        <v>12</v>
      </c>
      <c r="Q300" s="711"/>
      <c r="R300" s="712"/>
      <c r="S300" s="611">
        <v>18638.091</v>
      </c>
      <c r="T300" s="713"/>
      <c r="U300" s="713"/>
      <c r="V300" s="713"/>
      <c r="W300" s="713"/>
      <c r="X300" s="713"/>
      <c r="Y300" s="713"/>
      <c r="Z300" s="713"/>
      <c r="AA300" s="503"/>
    </row>
    <row r="301" spans="1:27" ht="21.75" customHeight="1">
      <c r="A301" s="500"/>
      <c r="B301" s="709" t="s">
        <v>719</v>
      </c>
      <c r="C301" s="709"/>
      <c r="D301" s="709"/>
      <c r="E301" s="709"/>
      <c r="F301" s="709"/>
      <c r="G301" s="709"/>
      <c r="H301" s="709"/>
      <c r="I301" s="709"/>
      <c r="J301" s="709"/>
      <c r="K301" s="709"/>
      <c r="L301" s="710"/>
      <c r="M301" s="501">
        <v>7</v>
      </c>
      <c r="N301" s="501">
        <v>2</v>
      </c>
      <c r="O301" s="502" t="s">
        <v>720</v>
      </c>
      <c r="P301" s="599">
        <v>0</v>
      </c>
      <c r="Q301" s="711"/>
      <c r="R301" s="712"/>
      <c r="S301" s="611">
        <v>175951</v>
      </c>
      <c r="T301" s="713"/>
      <c r="U301" s="713"/>
      <c r="V301" s="713"/>
      <c r="W301" s="713"/>
      <c r="X301" s="713"/>
      <c r="Y301" s="713"/>
      <c r="Z301" s="713"/>
      <c r="AA301" s="503"/>
    </row>
    <row r="302" spans="1:27" ht="12.75" customHeight="1">
      <c r="A302" s="500"/>
      <c r="B302" s="709" t="s">
        <v>77</v>
      </c>
      <c r="C302" s="709"/>
      <c r="D302" s="709"/>
      <c r="E302" s="709"/>
      <c r="F302" s="709"/>
      <c r="G302" s="709"/>
      <c r="H302" s="709"/>
      <c r="I302" s="709"/>
      <c r="J302" s="709"/>
      <c r="K302" s="709"/>
      <c r="L302" s="710"/>
      <c r="M302" s="501">
        <v>7</v>
      </c>
      <c r="N302" s="501">
        <v>2</v>
      </c>
      <c r="O302" s="502" t="s">
        <v>726</v>
      </c>
      <c r="P302" s="599">
        <v>0</v>
      </c>
      <c r="Q302" s="711"/>
      <c r="R302" s="712"/>
      <c r="S302" s="611">
        <v>175951</v>
      </c>
      <c r="T302" s="713"/>
      <c r="U302" s="713"/>
      <c r="V302" s="713"/>
      <c r="W302" s="713"/>
      <c r="X302" s="713"/>
      <c r="Y302" s="713"/>
      <c r="Z302" s="713"/>
      <c r="AA302" s="503"/>
    </row>
    <row r="303" spans="1:27" ht="53.25" customHeight="1">
      <c r="A303" s="500"/>
      <c r="B303" s="709" t="s">
        <v>183</v>
      </c>
      <c r="C303" s="709"/>
      <c r="D303" s="709"/>
      <c r="E303" s="709"/>
      <c r="F303" s="709"/>
      <c r="G303" s="709"/>
      <c r="H303" s="709"/>
      <c r="I303" s="709"/>
      <c r="J303" s="709"/>
      <c r="K303" s="709"/>
      <c r="L303" s="710"/>
      <c r="M303" s="501">
        <v>7</v>
      </c>
      <c r="N303" s="501">
        <v>2</v>
      </c>
      <c r="O303" s="502" t="s">
        <v>728</v>
      </c>
      <c r="P303" s="599">
        <v>0</v>
      </c>
      <c r="Q303" s="711"/>
      <c r="R303" s="712"/>
      <c r="S303" s="611">
        <v>175951</v>
      </c>
      <c r="T303" s="713"/>
      <c r="U303" s="713"/>
      <c r="V303" s="713"/>
      <c r="W303" s="713"/>
      <c r="X303" s="713"/>
      <c r="Y303" s="713"/>
      <c r="Z303" s="713"/>
      <c r="AA303" s="503"/>
    </row>
    <row r="304" spans="1:27" ht="21.75" customHeight="1">
      <c r="A304" s="500"/>
      <c r="B304" s="709" t="s">
        <v>724</v>
      </c>
      <c r="C304" s="709"/>
      <c r="D304" s="709"/>
      <c r="E304" s="709"/>
      <c r="F304" s="709"/>
      <c r="G304" s="709"/>
      <c r="H304" s="709"/>
      <c r="I304" s="709"/>
      <c r="J304" s="709"/>
      <c r="K304" s="709"/>
      <c r="L304" s="710"/>
      <c r="M304" s="501">
        <v>7</v>
      </c>
      <c r="N304" s="501">
        <v>2</v>
      </c>
      <c r="O304" s="502" t="s">
        <v>728</v>
      </c>
      <c r="P304" s="599" t="s">
        <v>8</v>
      </c>
      <c r="Q304" s="711"/>
      <c r="R304" s="712"/>
      <c r="S304" s="611">
        <v>175951</v>
      </c>
      <c r="T304" s="713"/>
      <c r="U304" s="713"/>
      <c r="V304" s="713"/>
      <c r="W304" s="713"/>
      <c r="X304" s="713"/>
      <c r="Y304" s="713"/>
      <c r="Z304" s="713"/>
      <c r="AA304" s="503"/>
    </row>
    <row r="305" spans="1:27" ht="12.75" customHeight="1">
      <c r="A305" s="500"/>
      <c r="B305" s="709" t="s">
        <v>9</v>
      </c>
      <c r="C305" s="709"/>
      <c r="D305" s="709"/>
      <c r="E305" s="709"/>
      <c r="F305" s="709"/>
      <c r="G305" s="709"/>
      <c r="H305" s="709"/>
      <c r="I305" s="709"/>
      <c r="J305" s="709"/>
      <c r="K305" s="709"/>
      <c r="L305" s="710"/>
      <c r="M305" s="501">
        <v>7</v>
      </c>
      <c r="N305" s="501">
        <v>2</v>
      </c>
      <c r="O305" s="502" t="s">
        <v>728</v>
      </c>
      <c r="P305" s="599" t="s">
        <v>10</v>
      </c>
      <c r="Q305" s="711"/>
      <c r="R305" s="712"/>
      <c r="S305" s="611">
        <v>175951</v>
      </c>
      <c r="T305" s="713"/>
      <c r="U305" s="713"/>
      <c r="V305" s="713"/>
      <c r="W305" s="713"/>
      <c r="X305" s="713"/>
      <c r="Y305" s="713"/>
      <c r="Z305" s="713"/>
      <c r="AA305" s="503"/>
    </row>
    <row r="306" spans="1:27" ht="42.75" customHeight="1">
      <c r="A306" s="500"/>
      <c r="B306" s="709" t="s">
        <v>11</v>
      </c>
      <c r="C306" s="709"/>
      <c r="D306" s="709"/>
      <c r="E306" s="709"/>
      <c r="F306" s="709"/>
      <c r="G306" s="709"/>
      <c r="H306" s="709"/>
      <c r="I306" s="709"/>
      <c r="J306" s="709"/>
      <c r="K306" s="709"/>
      <c r="L306" s="710"/>
      <c r="M306" s="501">
        <v>7</v>
      </c>
      <c r="N306" s="501">
        <v>2</v>
      </c>
      <c r="O306" s="502" t="s">
        <v>728</v>
      </c>
      <c r="P306" s="599" t="s">
        <v>12</v>
      </c>
      <c r="Q306" s="711"/>
      <c r="R306" s="712"/>
      <c r="S306" s="611">
        <v>175951</v>
      </c>
      <c r="T306" s="713"/>
      <c r="U306" s="713"/>
      <c r="V306" s="713"/>
      <c r="W306" s="713"/>
      <c r="X306" s="713"/>
      <c r="Y306" s="713"/>
      <c r="Z306" s="713"/>
      <c r="AA306" s="503"/>
    </row>
    <row r="307" spans="1:27" ht="21.75" customHeight="1">
      <c r="A307" s="500"/>
      <c r="B307" s="709" t="s">
        <v>719</v>
      </c>
      <c r="C307" s="709"/>
      <c r="D307" s="709"/>
      <c r="E307" s="709"/>
      <c r="F307" s="709"/>
      <c r="G307" s="709"/>
      <c r="H307" s="709"/>
      <c r="I307" s="709"/>
      <c r="J307" s="709"/>
      <c r="K307" s="709"/>
      <c r="L307" s="710"/>
      <c r="M307" s="501">
        <v>7</v>
      </c>
      <c r="N307" s="501">
        <v>2</v>
      </c>
      <c r="O307" s="502" t="s">
        <v>720</v>
      </c>
      <c r="P307" s="599">
        <v>0</v>
      </c>
      <c r="Q307" s="711"/>
      <c r="R307" s="712"/>
      <c r="S307" s="611">
        <v>2315.8000000000002</v>
      </c>
      <c r="T307" s="713"/>
      <c r="U307" s="713"/>
      <c r="V307" s="713"/>
      <c r="W307" s="713"/>
      <c r="X307" s="713"/>
      <c r="Y307" s="713"/>
      <c r="Z307" s="713"/>
      <c r="AA307" s="503"/>
    </row>
    <row r="308" spans="1:27" ht="12.75" customHeight="1">
      <c r="A308" s="500"/>
      <c r="B308" s="709" t="s">
        <v>77</v>
      </c>
      <c r="C308" s="709"/>
      <c r="D308" s="709"/>
      <c r="E308" s="709"/>
      <c r="F308" s="709"/>
      <c r="G308" s="709"/>
      <c r="H308" s="709"/>
      <c r="I308" s="709"/>
      <c r="J308" s="709"/>
      <c r="K308" s="709"/>
      <c r="L308" s="710"/>
      <c r="M308" s="501">
        <v>7</v>
      </c>
      <c r="N308" s="501">
        <v>2</v>
      </c>
      <c r="O308" s="502" t="s">
        <v>726</v>
      </c>
      <c r="P308" s="599">
        <v>0</v>
      </c>
      <c r="Q308" s="711"/>
      <c r="R308" s="712"/>
      <c r="S308" s="611">
        <v>2315.8000000000002</v>
      </c>
      <c r="T308" s="713"/>
      <c r="U308" s="713"/>
      <c r="V308" s="713"/>
      <c r="W308" s="713"/>
      <c r="X308" s="713"/>
      <c r="Y308" s="713"/>
      <c r="Z308" s="713"/>
      <c r="AA308" s="503"/>
    </row>
    <row r="309" spans="1:27" ht="32.25" customHeight="1">
      <c r="A309" s="500"/>
      <c r="B309" s="709" t="s">
        <v>889</v>
      </c>
      <c r="C309" s="709"/>
      <c r="D309" s="709"/>
      <c r="E309" s="709"/>
      <c r="F309" s="709"/>
      <c r="G309" s="709"/>
      <c r="H309" s="709"/>
      <c r="I309" s="709"/>
      <c r="J309" s="709"/>
      <c r="K309" s="709"/>
      <c r="L309" s="710"/>
      <c r="M309" s="501">
        <v>7</v>
      </c>
      <c r="N309" s="501">
        <v>2</v>
      </c>
      <c r="O309" s="502" t="s">
        <v>890</v>
      </c>
      <c r="P309" s="599">
        <v>0</v>
      </c>
      <c r="Q309" s="711"/>
      <c r="R309" s="712"/>
      <c r="S309" s="611">
        <v>2315.8000000000002</v>
      </c>
      <c r="T309" s="713"/>
      <c r="U309" s="713"/>
      <c r="V309" s="713"/>
      <c r="W309" s="713"/>
      <c r="X309" s="713"/>
      <c r="Y309" s="713"/>
      <c r="Z309" s="713"/>
      <c r="AA309" s="503"/>
    </row>
    <row r="310" spans="1:27" ht="21.75" customHeight="1">
      <c r="A310" s="500"/>
      <c r="B310" s="709" t="s">
        <v>724</v>
      </c>
      <c r="C310" s="709"/>
      <c r="D310" s="709"/>
      <c r="E310" s="709"/>
      <c r="F310" s="709"/>
      <c r="G310" s="709"/>
      <c r="H310" s="709"/>
      <c r="I310" s="709"/>
      <c r="J310" s="709"/>
      <c r="K310" s="709"/>
      <c r="L310" s="710"/>
      <c r="M310" s="501">
        <v>7</v>
      </c>
      <c r="N310" s="501">
        <v>2</v>
      </c>
      <c r="O310" s="502" t="s">
        <v>890</v>
      </c>
      <c r="P310" s="599" t="s">
        <v>8</v>
      </c>
      <c r="Q310" s="711"/>
      <c r="R310" s="712"/>
      <c r="S310" s="611">
        <v>2315.8000000000002</v>
      </c>
      <c r="T310" s="713"/>
      <c r="U310" s="713"/>
      <c r="V310" s="713"/>
      <c r="W310" s="713"/>
      <c r="X310" s="713"/>
      <c r="Y310" s="713"/>
      <c r="Z310" s="713"/>
      <c r="AA310" s="503"/>
    </row>
    <row r="311" spans="1:27" ht="12.75" customHeight="1">
      <c r="A311" s="500"/>
      <c r="B311" s="709" t="s">
        <v>9</v>
      </c>
      <c r="C311" s="709"/>
      <c r="D311" s="709"/>
      <c r="E311" s="709"/>
      <c r="F311" s="709"/>
      <c r="G311" s="709"/>
      <c r="H311" s="709"/>
      <c r="I311" s="709"/>
      <c r="J311" s="709"/>
      <c r="K311" s="709"/>
      <c r="L311" s="710"/>
      <c r="M311" s="501">
        <v>7</v>
      </c>
      <c r="N311" s="501">
        <v>2</v>
      </c>
      <c r="O311" s="502" t="s">
        <v>890</v>
      </c>
      <c r="P311" s="599" t="s">
        <v>10</v>
      </c>
      <c r="Q311" s="711"/>
      <c r="R311" s="712"/>
      <c r="S311" s="611">
        <v>2315.8000000000002</v>
      </c>
      <c r="T311" s="713"/>
      <c r="U311" s="713"/>
      <c r="V311" s="713"/>
      <c r="W311" s="713"/>
      <c r="X311" s="713"/>
      <c r="Y311" s="713"/>
      <c r="Z311" s="713"/>
      <c r="AA311" s="503"/>
    </row>
    <row r="312" spans="1:27" ht="12.75" customHeight="1">
      <c r="A312" s="500"/>
      <c r="B312" s="709" t="s">
        <v>170</v>
      </c>
      <c r="C312" s="709"/>
      <c r="D312" s="709"/>
      <c r="E312" s="709"/>
      <c r="F312" s="709"/>
      <c r="G312" s="709"/>
      <c r="H312" s="709"/>
      <c r="I312" s="709"/>
      <c r="J312" s="709"/>
      <c r="K312" s="709"/>
      <c r="L312" s="710"/>
      <c r="M312" s="501">
        <v>7</v>
      </c>
      <c r="N312" s="501">
        <v>2</v>
      </c>
      <c r="O312" s="502" t="s">
        <v>890</v>
      </c>
      <c r="P312" s="599" t="s">
        <v>169</v>
      </c>
      <c r="Q312" s="711"/>
      <c r="R312" s="712"/>
      <c r="S312" s="611">
        <v>2315.8000000000002</v>
      </c>
      <c r="T312" s="713"/>
      <c r="U312" s="713"/>
      <c r="V312" s="713"/>
      <c r="W312" s="713"/>
      <c r="X312" s="713"/>
      <c r="Y312" s="713"/>
      <c r="Z312" s="713"/>
      <c r="AA312" s="503"/>
    </row>
    <row r="313" spans="1:27" ht="12.75" customHeight="1">
      <c r="A313" s="500"/>
      <c r="B313" s="714" t="s">
        <v>729</v>
      </c>
      <c r="C313" s="714"/>
      <c r="D313" s="714"/>
      <c r="E313" s="714"/>
      <c r="F313" s="714"/>
      <c r="G313" s="714"/>
      <c r="H313" s="714"/>
      <c r="I313" s="714"/>
      <c r="J313" s="714"/>
      <c r="K313" s="714"/>
      <c r="L313" s="715"/>
      <c r="M313" s="596">
        <v>7</v>
      </c>
      <c r="N313" s="596">
        <v>3</v>
      </c>
      <c r="O313" s="597">
        <v>0</v>
      </c>
      <c r="P313" s="598">
        <v>0</v>
      </c>
      <c r="Q313" s="716"/>
      <c r="R313" s="717"/>
      <c r="S313" s="610">
        <v>21782.661</v>
      </c>
      <c r="T313" s="718"/>
      <c r="U313" s="718"/>
      <c r="V313" s="718"/>
      <c r="W313" s="718"/>
      <c r="X313" s="718"/>
      <c r="Y313" s="718"/>
      <c r="Z313" s="718"/>
      <c r="AA313" s="503"/>
    </row>
    <row r="314" spans="1:27" ht="21.75" customHeight="1">
      <c r="A314" s="500"/>
      <c r="B314" s="709" t="s">
        <v>719</v>
      </c>
      <c r="C314" s="709"/>
      <c r="D314" s="709"/>
      <c r="E314" s="709"/>
      <c r="F314" s="709"/>
      <c r="G314" s="709"/>
      <c r="H314" s="709"/>
      <c r="I314" s="709"/>
      <c r="J314" s="709"/>
      <c r="K314" s="709"/>
      <c r="L314" s="710"/>
      <c r="M314" s="501">
        <v>7</v>
      </c>
      <c r="N314" s="501">
        <v>3</v>
      </c>
      <c r="O314" s="502" t="s">
        <v>720</v>
      </c>
      <c r="P314" s="599">
        <v>0</v>
      </c>
      <c r="Q314" s="711"/>
      <c r="R314" s="712"/>
      <c r="S314" s="611">
        <v>21782.661</v>
      </c>
      <c r="T314" s="713"/>
      <c r="U314" s="713"/>
      <c r="V314" s="713"/>
      <c r="W314" s="713"/>
      <c r="X314" s="713"/>
      <c r="Y314" s="713"/>
      <c r="Z314" s="713"/>
      <c r="AA314" s="503"/>
    </row>
    <row r="315" spans="1:27" ht="12.75" customHeight="1">
      <c r="A315" s="500"/>
      <c r="B315" s="709" t="s">
        <v>730</v>
      </c>
      <c r="C315" s="709"/>
      <c r="D315" s="709"/>
      <c r="E315" s="709"/>
      <c r="F315" s="709"/>
      <c r="G315" s="709"/>
      <c r="H315" s="709"/>
      <c r="I315" s="709"/>
      <c r="J315" s="709"/>
      <c r="K315" s="709"/>
      <c r="L315" s="710"/>
      <c r="M315" s="501">
        <v>7</v>
      </c>
      <c r="N315" s="501">
        <v>3</v>
      </c>
      <c r="O315" s="502" t="s">
        <v>731</v>
      </c>
      <c r="P315" s="599">
        <v>0</v>
      </c>
      <c r="Q315" s="711"/>
      <c r="R315" s="712"/>
      <c r="S315" s="611">
        <v>21782.661</v>
      </c>
      <c r="T315" s="713"/>
      <c r="U315" s="713"/>
      <c r="V315" s="713"/>
      <c r="W315" s="713"/>
      <c r="X315" s="713"/>
      <c r="Y315" s="713"/>
      <c r="Z315" s="713"/>
      <c r="AA315" s="503"/>
    </row>
    <row r="316" spans="1:27" ht="21.75" customHeight="1">
      <c r="A316" s="500"/>
      <c r="B316" s="709" t="s">
        <v>6</v>
      </c>
      <c r="C316" s="709"/>
      <c r="D316" s="709"/>
      <c r="E316" s="709"/>
      <c r="F316" s="709"/>
      <c r="G316" s="709"/>
      <c r="H316" s="709"/>
      <c r="I316" s="709"/>
      <c r="J316" s="709"/>
      <c r="K316" s="709"/>
      <c r="L316" s="710"/>
      <c r="M316" s="501">
        <v>7</v>
      </c>
      <c r="N316" s="501">
        <v>3</v>
      </c>
      <c r="O316" s="502" t="s">
        <v>732</v>
      </c>
      <c r="P316" s="599">
        <v>0</v>
      </c>
      <c r="Q316" s="711"/>
      <c r="R316" s="712"/>
      <c r="S316" s="611">
        <v>21782.661</v>
      </c>
      <c r="T316" s="713"/>
      <c r="U316" s="713"/>
      <c r="V316" s="713"/>
      <c r="W316" s="713"/>
      <c r="X316" s="713"/>
      <c r="Y316" s="713"/>
      <c r="Z316" s="713"/>
      <c r="AA316" s="503"/>
    </row>
    <row r="317" spans="1:27" ht="21.75" customHeight="1">
      <c r="A317" s="500"/>
      <c r="B317" s="709" t="s">
        <v>724</v>
      </c>
      <c r="C317" s="709"/>
      <c r="D317" s="709"/>
      <c r="E317" s="709"/>
      <c r="F317" s="709"/>
      <c r="G317" s="709"/>
      <c r="H317" s="709"/>
      <c r="I317" s="709"/>
      <c r="J317" s="709"/>
      <c r="K317" s="709"/>
      <c r="L317" s="710"/>
      <c r="M317" s="501">
        <v>7</v>
      </c>
      <c r="N317" s="501">
        <v>3</v>
      </c>
      <c r="O317" s="502" t="s">
        <v>732</v>
      </c>
      <c r="P317" s="599" t="s">
        <v>8</v>
      </c>
      <c r="Q317" s="711"/>
      <c r="R317" s="712"/>
      <c r="S317" s="611">
        <v>21782.661</v>
      </c>
      <c r="T317" s="713"/>
      <c r="U317" s="713"/>
      <c r="V317" s="713"/>
      <c r="W317" s="713"/>
      <c r="X317" s="713"/>
      <c r="Y317" s="713"/>
      <c r="Z317" s="713"/>
      <c r="AA317" s="503"/>
    </row>
    <row r="318" spans="1:27" ht="12.75" customHeight="1">
      <c r="A318" s="500"/>
      <c r="B318" s="709" t="s">
        <v>9</v>
      </c>
      <c r="C318" s="709"/>
      <c r="D318" s="709"/>
      <c r="E318" s="709"/>
      <c r="F318" s="709"/>
      <c r="G318" s="709"/>
      <c r="H318" s="709"/>
      <c r="I318" s="709"/>
      <c r="J318" s="709"/>
      <c r="K318" s="709"/>
      <c r="L318" s="710"/>
      <c r="M318" s="501">
        <v>7</v>
      </c>
      <c r="N318" s="501">
        <v>3</v>
      </c>
      <c r="O318" s="502" t="s">
        <v>732</v>
      </c>
      <c r="P318" s="599" t="s">
        <v>10</v>
      </c>
      <c r="Q318" s="711"/>
      <c r="R318" s="712"/>
      <c r="S318" s="611">
        <v>21782.661</v>
      </c>
      <c r="T318" s="713"/>
      <c r="U318" s="713"/>
      <c r="V318" s="713"/>
      <c r="W318" s="713"/>
      <c r="X318" s="713"/>
      <c r="Y318" s="713"/>
      <c r="Z318" s="713"/>
      <c r="AA318" s="503"/>
    </row>
    <row r="319" spans="1:27" ht="42.75" customHeight="1">
      <c r="A319" s="500"/>
      <c r="B319" s="709" t="s">
        <v>11</v>
      </c>
      <c r="C319" s="709"/>
      <c r="D319" s="709"/>
      <c r="E319" s="709"/>
      <c r="F319" s="709"/>
      <c r="G319" s="709"/>
      <c r="H319" s="709"/>
      <c r="I319" s="709"/>
      <c r="J319" s="709"/>
      <c r="K319" s="709"/>
      <c r="L319" s="710"/>
      <c r="M319" s="501">
        <v>7</v>
      </c>
      <c r="N319" s="501">
        <v>3</v>
      </c>
      <c r="O319" s="502" t="s">
        <v>732</v>
      </c>
      <c r="P319" s="599" t="s">
        <v>12</v>
      </c>
      <c r="Q319" s="711"/>
      <c r="R319" s="712"/>
      <c r="S319" s="611">
        <v>21782.661</v>
      </c>
      <c r="T319" s="713"/>
      <c r="U319" s="713"/>
      <c r="V319" s="713"/>
      <c r="W319" s="713"/>
      <c r="X319" s="713"/>
      <c r="Y319" s="713"/>
      <c r="Z319" s="713"/>
      <c r="AA319" s="503"/>
    </row>
    <row r="320" spans="1:27" ht="12.75" customHeight="1">
      <c r="A320" s="500"/>
      <c r="B320" s="714" t="s">
        <v>735</v>
      </c>
      <c r="C320" s="714"/>
      <c r="D320" s="714"/>
      <c r="E320" s="714"/>
      <c r="F320" s="714"/>
      <c r="G320" s="714"/>
      <c r="H320" s="714"/>
      <c r="I320" s="714"/>
      <c r="J320" s="714"/>
      <c r="K320" s="714"/>
      <c r="L320" s="715"/>
      <c r="M320" s="596">
        <v>7</v>
      </c>
      <c r="N320" s="596">
        <v>7</v>
      </c>
      <c r="O320" s="597">
        <v>0</v>
      </c>
      <c r="P320" s="598">
        <v>0</v>
      </c>
      <c r="Q320" s="716"/>
      <c r="R320" s="717"/>
      <c r="S320" s="610">
        <v>1230</v>
      </c>
      <c r="T320" s="718"/>
      <c r="U320" s="718"/>
      <c r="V320" s="718"/>
      <c r="W320" s="718"/>
      <c r="X320" s="718"/>
      <c r="Y320" s="718"/>
      <c r="Z320" s="718"/>
      <c r="AA320" s="503"/>
    </row>
    <row r="321" spans="1:27" ht="21.75" customHeight="1">
      <c r="A321" s="500"/>
      <c r="B321" s="709" t="s">
        <v>719</v>
      </c>
      <c r="C321" s="709"/>
      <c r="D321" s="709"/>
      <c r="E321" s="709"/>
      <c r="F321" s="709"/>
      <c r="G321" s="709"/>
      <c r="H321" s="709"/>
      <c r="I321" s="709"/>
      <c r="J321" s="709"/>
      <c r="K321" s="709"/>
      <c r="L321" s="710"/>
      <c r="M321" s="501">
        <v>7</v>
      </c>
      <c r="N321" s="501">
        <v>7</v>
      </c>
      <c r="O321" s="502" t="s">
        <v>720</v>
      </c>
      <c r="P321" s="599">
        <v>0</v>
      </c>
      <c r="Q321" s="711"/>
      <c r="R321" s="712"/>
      <c r="S321" s="611">
        <v>1230</v>
      </c>
      <c r="T321" s="713"/>
      <c r="U321" s="713"/>
      <c r="V321" s="713"/>
      <c r="W321" s="713"/>
      <c r="X321" s="713"/>
      <c r="Y321" s="713"/>
      <c r="Z321" s="713"/>
      <c r="AA321" s="503"/>
    </row>
    <row r="322" spans="1:27" ht="12.75" customHeight="1">
      <c r="A322" s="500"/>
      <c r="B322" s="709" t="s">
        <v>79</v>
      </c>
      <c r="C322" s="709"/>
      <c r="D322" s="709"/>
      <c r="E322" s="709"/>
      <c r="F322" s="709"/>
      <c r="G322" s="709"/>
      <c r="H322" s="709"/>
      <c r="I322" s="709"/>
      <c r="J322" s="709"/>
      <c r="K322" s="709"/>
      <c r="L322" s="710"/>
      <c r="M322" s="501">
        <v>7</v>
      </c>
      <c r="N322" s="501">
        <v>7</v>
      </c>
      <c r="O322" s="502" t="s">
        <v>736</v>
      </c>
      <c r="P322" s="599">
        <v>0</v>
      </c>
      <c r="Q322" s="711"/>
      <c r="R322" s="712"/>
      <c r="S322" s="611">
        <v>1230</v>
      </c>
      <c r="T322" s="713"/>
      <c r="U322" s="713"/>
      <c r="V322" s="713"/>
      <c r="W322" s="713"/>
      <c r="X322" s="713"/>
      <c r="Y322" s="713"/>
      <c r="Z322" s="713"/>
      <c r="AA322" s="503"/>
    </row>
    <row r="323" spans="1:27" ht="12.75" customHeight="1">
      <c r="A323" s="500"/>
      <c r="B323" s="709" t="s">
        <v>80</v>
      </c>
      <c r="C323" s="709"/>
      <c r="D323" s="709"/>
      <c r="E323" s="709"/>
      <c r="F323" s="709"/>
      <c r="G323" s="709"/>
      <c r="H323" s="709"/>
      <c r="I323" s="709"/>
      <c r="J323" s="709"/>
      <c r="K323" s="709"/>
      <c r="L323" s="710"/>
      <c r="M323" s="501">
        <v>7</v>
      </c>
      <c r="N323" s="501">
        <v>7</v>
      </c>
      <c r="O323" s="502" t="s">
        <v>737</v>
      </c>
      <c r="P323" s="599">
        <v>0</v>
      </c>
      <c r="Q323" s="711"/>
      <c r="R323" s="712"/>
      <c r="S323" s="611">
        <v>1230</v>
      </c>
      <c r="T323" s="713"/>
      <c r="U323" s="713"/>
      <c r="V323" s="713"/>
      <c r="W323" s="713"/>
      <c r="X323" s="713"/>
      <c r="Y323" s="713"/>
      <c r="Z323" s="713"/>
      <c r="AA323" s="503"/>
    </row>
    <row r="324" spans="1:27" ht="21.75" customHeight="1">
      <c r="A324" s="500"/>
      <c r="B324" s="709" t="s">
        <v>724</v>
      </c>
      <c r="C324" s="709"/>
      <c r="D324" s="709"/>
      <c r="E324" s="709"/>
      <c r="F324" s="709"/>
      <c r="G324" s="709"/>
      <c r="H324" s="709"/>
      <c r="I324" s="709"/>
      <c r="J324" s="709"/>
      <c r="K324" s="709"/>
      <c r="L324" s="710"/>
      <c r="M324" s="501">
        <v>7</v>
      </c>
      <c r="N324" s="501">
        <v>7</v>
      </c>
      <c r="O324" s="502" t="s">
        <v>737</v>
      </c>
      <c r="P324" s="599" t="s">
        <v>8</v>
      </c>
      <c r="Q324" s="711"/>
      <c r="R324" s="712"/>
      <c r="S324" s="611">
        <v>1230</v>
      </c>
      <c r="T324" s="713"/>
      <c r="U324" s="713"/>
      <c r="V324" s="713"/>
      <c r="W324" s="713"/>
      <c r="X324" s="713"/>
      <c r="Y324" s="713"/>
      <c r="Z324" s="713"/>
      <c r="AA324" s="503"/>
    </row>
    <row r="325" spans="1:27" ht="12.75" customHeight="1">
      <c r="A325" s="500"/>
      <c r="B325" s="709" t="s">
        <v>9</v>
      </c>
      <c r="C325" s="709"/>
      <c r="D325" s="709"/>
      <c r="E325" s="709"/>
      <c r="F325" s="709"/>
      <c r="G325" s="709"/>
      <c r="H325" s="709"/>
      <c r="I325" s="709"/>
      <c r="J325" s="709"/>
      <c r="K325" s="709"/>
      <c r="L325" s="710"/>
      <c r="M325" s="501">
        <v>7</v>
      </c>
      <c r="N325" s="501">
        <v>7</v>
      </c>
      <c r="O325" s="502" t="s">
        <v>737</v>
      </c>
      <c r="P325" s="599" t="s">
        <v>10</v>
      </c>
      <c r="Q325" s="711"/>
      <c r="R325" s="712"/>
      <c r="S325" s="611">
        <v>1230</v>
      </c>
      <c r="T325" s="713"/>
      <c r="U325" s="713"/>
      <c r="V325" s="713"/>
      <c r="W325" s="713"/>
      <c r="X325" s="713"/>
      <c r="Y325" s="713"/>
      <c r="Z325" s="713"/>
      <c r="AA325" s="503"/>
    </row>
    <row r="326" spans="1:27" ht="42.75" customHeight="1">
      <c r="A326" s="500"/>
      <c r="B326" s="709" t="s">
        <v>11</v>
      </c>
      <c r="C326" s="709"/>
      <c r="D326" s="709"/>
      <c r="E326" s="709"/>
      <c r="F326" s="709"/>
      <c r="G326" s="709"/>
      <c r="H326" s="709"/>
      <c r="I326" s="709"/>
      <c r="J326" s="709"/>
      <c r="K326" s="709"/>
      <c r="L326" s="710"/>
      <c r="M326" s="501">
        <v>7</v>
      </c>
      <c r="N326" s="501">
        <v>7</v>
      </c>
      <c r="O326" s="502" t="s">
        <v>737</v>
      </c>
      <c r="P326" s="599" t="s">
        <v>12</v>
      </c>
      <c r="Q326" s="711"/>
      <c r="R326" s="712"/>
      <c r="S326" s="611">
        <v>1230</v>
      </c>
      <c r="T326" s="713"/>
      <c r="U326" s="713"/>
      <c r="V326" s="713"/>
      <c r="W326" s="713"/>
      <c r="X326" s="713"/>
      <c r="Y326" s="713"/>
      <c r="Z326" s="713"/>
      <c r="AA326" s="503"/>
    </row>
    <row r="327" spans="1:27" ht="12.75" customHeight="1">
      <c r="A327" s="500"/>
      <c r="B327" s="714" t="s">
        <v>81</v>
      </c>
      <c r="C327" s="714"/>
      <c r="D327" s="714"/>
      <c r="E327" s="714"/>
      <c r="F327" s="714"/>
      <c r="G327" s="714"/>
      <c r="H327" s="714"/>
      <c r="I327" s="714"/>
      <c r="J327" s="714"/>
      <c r="K327" s="714"/>
      <c r="L327" s="715"/>
      <c r="M327" s="596">
        <v>7</v>
      </c>
      <c r="N327" s="596">
        <v>9</v>
      </c>
      <c r="O327" s="597">
        <v>0</v>
      </c>
      <c r="P327" s="598">
        <v>0</v>
      </c>
      <c r="Q327" s="716"/>
      <c r="R327" s="717"/>
      <c r="S327" s="610">
        <v>17779.153999999999</v>
      </c>
      <c r="T327" s="718"/>
      <c r="U327" s="718"/>
      <c r="V327" s="718"/>
      <c r="W327" s="718"/>
      <c r="X327" s="718"/>
      <c r="Y327" s="718"/>
      <c r="Z327" s="718"/>
      <c r="AA327" s="503"/>
    </row>
    <row r="328" spans="1:27" ht="21.75" customHeight="1">
      <c r="A328" s="500"/>
      <c r="B328" s="709" t="s">
        <v>719</v>
      </c>
      <c r="C328" s="709"/>
      <c r="D328" s="709"/>
      <c r="E328" s="709"/>
      <c r="F328" s="709"/>
      <c r="G328" s="709"/>
      <c r="H328" s="709"/>
      <c r="I328" s="709"/>
      <c r="J328" s="709"/>
      <c r="K328" s="709"/>
      <c r="L328" s="710"/>
      <c r="M328" s="501">
        <v>7</v>
      </c>
      <c r="N328" s="501">
        <v>9</v>
      </c>
      <c r="O328" s="502" t="s">
        <v>720</v>
      </c>
      <c r="P328" s="599">
        <v>0</v>
      </c>
      <c r="Q328" s="711"/>
      <c r="R328" s="712"/>
      <c r="S328" s="611">
        <v>752.33299999999997</v>
      </c>
      <c r="T328" s="713"/>
      <c r="U328" s="713"/>
      <c r="V328" s="713"/>
      <c r="W328" s="713"/>
      <c r="X328" s="713"/>
      <c r="Y328" s="713"/>
      <c r="Z328" s="713"/>
      <c r="AA328" s="503"/>
    </row>
    <row r="329" spans="1:27" ht="21.75" customHeight="1">
      <c r="A329" s="500"/>
      <c r="B329" s="709" t="s">
        <v>738</v>
      </c>
      <c r="C329" s="709"/>
      <c r="D329" s="709"/>
      <c r="E329" s="709"/>
      <c r="F329" s="709"/>
      <c r="G329" s="709"/>
      <c r="H329" s="709"/>
      <c r="I329" s="709"/>
      <c r="J329" s="709"/>
      <c r="K329" s="709"/>
      <c r="L329" s="710"/>
      <c r="M329" s="501">
        <v>7</v>
      </c>
      <c r="N329" s="501">
        <v>9</v>
      </c>
      <c r="O329" s="502" t="s">
        <v>739</v>
      </c>
      <c r="P329" s="599">
        <v>0</v>
      </c>
      <c r="Q329" s="711"/>
      <c r="R329" s="712"/>
      <c r="S329" s="611">
        <v>752.33299999999997</v>
      </c>
      <c r="T329" s="713"/>
      <c r="U329" s="713"/>
      <c r="V329" s="713"/>
      <c r="W329" s="713"/>
      <c r="X329" s="713"/>
      <c r="Y329" s="713"/>
      <c r="Z329" s="713"/>
      <c r="AA329" s="503"/>
    </row>
    <row r="330" spans="1:27" ht="32.25" customHeight="1">
      <c r="A330" s="500"/>
      <c r="B330" s="709" t="s">
        <v>66</v>
      </c>
      <c r="C330" s="709"/>
      <c r="D330" s="709"/>
      <c r="E330" s="709"/>
      <c r="F330" s="709"/>
      <c r="G330" s="709"/>
      <c r="H330" s="709"/>
      <c r="I330" s="709"/>
      <c r="J330" s="709"/>
      <c r="K330" s="709"/>
      <c r="L330" s="710"/>
      <c r="M330" s="501">
        <v>7</v>
      </c>
      <c r="N330" s="501">
        <v>9</v>
      </c>
      <c r="O330" s="502" t="s">
        <v>740</v>
      </c>
      <c r="P330" s="599">
        <v>0</v>
      </c>
      <c r="Q330" s="711"/>
      <c r="R330" s="712"/>
      <c r="S330" s="611">
        <v>752.33299999999997</v>
      </c>
      <c r="T330" s="713"/>
      <c r="U330" s="713"/>
      <c r="V330" s="713"/>
      <c r="W330" s="713"/>
      <c r="X330" s="713"/>
      <c r="Y330" s="713"/>
      <c r="Z330" s="713"/>
      <c r="AA330" s="503"/>
    </row>
    <row r="331" spans="1:27" ht="53.25" customHeight="1">
      <c r="A331" s="500"/>
      <c r="B331" s="709" t="s">
        <v>18</v>
      </c>
      <c r="C331" s="709"/>
      <c r="D331" s="709"/>
      <c r="E331" s="709"/>
      <c r="F331" s="709"/>
      <c r="G331" s="709"/>
      <c r="H331" s="709"/>
      <c r="I331" s="709"/>
      <c r="J331" s="709"/>
      <c r="K331" s="709"/>
      <c r="L331" s="710"/>
      <c r="M331" s="501">
        <v>7</v>
      </c>
      <c r="N331" s="501">
        <v>9</v>
      </c>
      <c r="O331" s="502" t="s">
        <v>740</v>
      </c>
      <c r="P331" s="599" t="s">
        <v>19</v>
      </c>
      <c r="Q331" s="711"/>
      <c r="R331" s="712"/>
      <c r="S331" s="611">
        <v>752.33299999999997</v>
      </c>
      <c r="T331" s="713"/>
      <c r="U331" s="713"/>
      <c r="V331" s="713"/>
      <c r="W331" s="713"/>
      <c r="X331" s="713"/>
      <c r="Y331" s="713"/>
      <c r="Z331" s="713"/>
      <c r="AA331" s="503"/>
    </row>
    <row r="332" spans="1:27" ht="21.75" customHeight="1">
      <c r="A332" s="500"/>
      <c r="B332" s="709" t="s">
        <v>38</v>
      </c>
      <c r="C332" s="709"/>
      <c r="D332" s="709"/>
      <c r="E332" s="709"/>
      <c r="F332" s="709"/>
      <c r="G332" s="709"/>
      <c r="H332" s="709"/>
      <c r="I332" s="709"/>
      <c r="J332" s="709"/>
      <c r="K332" s="709"/>
      <c r="L332" s="710"/>
      <c r="M332" s="501">
        <v>7</v>
      </c>
      <c r="N332" s="501">
        <v>9</v>
      </c>
      <c r="O332" s="502" t="s">
        <v>740</v>
      </c>
      <c r="P332" s="599" t="s">
        <v>39</v>
      </c>
      <c r="Q332" s="711"/>
      <c r="R332" s="712"/>
      <c r="S332" s="611">
        <v>752.33299999999997</v>
      </c>
      <c r="T332" s="713"/>
      <c r="U332" s="713"/>
      <c r="V332" s="713"/>
      <c r="W332" s="713"/>
      <c r="X332" s="713"/>
      <c r="Y332" s="713"/>
      <c r="Z332" s="713"/>
      <c r="AA332" s="503"/>
    </row>
    <row r="333" spans="1:27" ht="21.75" customHeight="1">
      <c r="A333" s="500"/>
      <c r="B333" s="709" t="s">
        <v>621</v>
      </c>
      <c r="C333" s="709"/>
      <c r="D333" s="709"/>
      <c r="E333" s="709"/>
      <c r="F333" s="709"/>
      <c r="G333" s="709"/>
      <c r="H333" s="709"/>
      <c r="I333" s="709"/>
      <c r="J333" s="709"/>
      <c r="K333" s="709"/>
      <c r="L333" s="710"/>
      <c r="M333" s="501">
        <v>7</v>
      </c>
      <c r="N333" s="501">
        <v>9</v>
      </c>
      <c r="O333" s="502" t="s">
        <v>740</v>
      </c>
      <c r="P333" s="599" t="s">
        <v>40</v>
      </c>
      <c r="Q333" s="711"/>
      <c r="R333" s="712"/>
      <c r="S333" s="611">
        <v>577.82899999999995</v>
      </c>
      <c r="T333" s="713"/>
      <c r="U333" s="713"/>
      <c r="V333" s="713"/>
      <c r="W333" s="713"/>
      <c r="X333" s="713"/>
      <c r="Y333" s="713"/>
      <c r="Z333" s="713"/>
      <c r="AA333" s="503"/>
    </row>
    <row r="334" spans="1:27" ht="32.25" customHeight="1">
      <c r="A334" s="500"/>
      <c r="B334" s="709" t="s">
        <v>622</v>
      </c>
      <c r="C334" s="709"/>
      <c r="D334" s="709"/>
      <c r="E334" s="709"/>
      <c r="F334" s="709"/>
      <c r="G334" s="709"/>
      <c r="H334" s="709"/>
      <c r="I334" s="709"/>
      <c r="J334" s="709"/>
      <c r="K334" s="709"/>
      <c r="L334" s="710"/>
      <c r="M334" s="501">
        <v>7</v>
      </c>
      <c r="N334" s="501">
        <v>9</v>
      </c>
      <c r="O334" s="502" t="s">
        <v>740</v>
      </c>
      <c r="P334" s="599" t="s">
        <v>42</v>
      </c>
      <c r="Q334" s="711"/>
      <c r="R334" s="712"/>
      <c r="S334" s="611">
        <v>174.50399999999999</v>
      </c>
      <c r="T334" s="713"/>
      <c r="U334" s="713"/>
      <c r="V334" s="713"/>
      <c r="W334" s="713"/>
      <c r="X334" s="713"/>
      <c r="Y334" s="713"/>
      <c r="Z334" s="713"/>
      <c r="AA334" s="503"/>
    </row>
    <row r="335" spans="1:27" ht="21.75" customHeight="1">
      <c r="A335" s="500"/>
      <c r="B335" s="709" t="s">
        <v>719</v>
      </c>
      <c r="C335" s="709"/>
      <c r="D335" s="709"/>
      <c r="E335" s="709"/>
      <c r="F335" s="709"/>
      <c r="G335" s="709"/>
      <c r="H335" s="709"/>
      <c r="I335" s="709"/>
      <c r="J335" s="709"/>
      <c r="K335" s="709"/>
      <c r="L335" s="710"/>
      <c r="M335" s="501">
        <v>7</v>
      </c>
      <c r="N335" s="501">
        <v>9</v>
      </c>
      <c r="O335" s="502" t="s">
        <v>720</v>
      </c>
      <c r="P335" s="599">
        <v>0</v>
      </c>
      <c r="Q335" s="711"/>
      <c r="R335" s="712"/>
      <c r="S335" s="611">
        <v>16563.420999999998</v>
      </c>
      <c r="T335" s="713"/>
      <c r="U335" s="713"/>
      <c r="V335" s="713"/>
      <c r="W335" s="713"/>
      <c r="X335" s="713"/>
      <c r="Y335" s="713"/>
      <c r="Z335" s="713"/>
      <c r="AA335" s="503"/>
    </row>
    <row r="336" spans="1:27" ht="21.75" customHeight="1">
      <c r="A336" s="500"/>
      <c r="B336" s="709" t="s">
        <v>738</v>
      </c>
      <c r="C336" s="709"/>
      <c r="D336" s="709"/>
      <c r="E336" s="709"/>
      <c r="F336" s="709"/>
      <c r="G336" s="709"/>
      <c r="H336" s="709"/>
      <c r="I336" s="709"/>
      <c r="J336" s="709"/>
      <c r="K336" s="709"/>
      <c r="L336" s="710"/>
      <c r="M336" s="501">
        <v>7</v>
      </c>
      <c r="N336" s="501">
        <v>9</v>
      </c>
      <c r="O336" s="502" t="s">
        <v>739</v>
      </c>
      <c r="P336" s="599">
        <v>0</v>
      </c>
      <c r="Q336" s="711"/>
      <c r="R336" s="712"/>
      <c r="S336" s="611">
        <v>16563.420999999998</v>
      </c>
      <c r="T336" s="713"/>
      <c r="U336" s="713"/>
      <c r="V336" s="713"/>
      <c r="W336" s="713"/>
      <c r="X336" s="713"/>
      <c r="Y336" s="713"/>
      <c r="Z336" s="713"/>
      <c r="AA336" s="503"/>
    </row>
    <row r="337" spans="1:27" ht="21.75" customHeight="1">
      <c r="A337" s="500"/>
      <c r="B337" s="709" t="s">
        <v>61</v>
      </c>
      <c r="C337" s="709"/>
      <c r="D337" s="709"/>
      <c r="E337" s="709"/>
      <c r="F337" s="709"/>
      <c r="G337" s="709"/>
      <c r="H337" s="709"/>
      <c r="I337" s="709"/>
      <c r="J337" s="709"/>
      <c r="K337" s="709"/>
      <c r="L337" s="710"/>
      <c r="M337" s="501">
        <v>7</v>
      </c>
      <c r="N337" s="501">
        <v>9</v>
      </c>
      <c r="O337" s="502" t="s">
        <v>741</v>
      </c>
      <c r="P337" s="599">
        <v>0</v>
      </c>
      <c r="Q337" s="711"/>
      <c r="R337" s="712"/>
      <c r="S337" s="611">
        <v>16563.420999999998</v>
      </c>
      <c r="T337" s="713"/>
      <c r="U337" s="713"/>
      <c r="V337" s="713"/>
      <c r="W337" s="713"/>
      <c r="X337" s="713"/>
      <c r="Y337" s="713"/>
      <c r="Z337" s="713"/>
      <c r="AA337" s="503"/>
    </row>
    <row r="338" spans="1:27" ht="53.25" customHeight="1">
      <c r="A338" s="500"/>
      <c r="B338" s="709" t="s">
        <v>18</v>
      </c>
      <c r="C338" s="709"/>
      <c r="D338" s="709"/>
      <c r="E338" s="709"/>
      <c r="F338" s="709"/>
      <c r="G338" s="709"/>
      <c r="H338" s="709"/>
      <c r="I338" s="709"/>
      <c r="J338" s="709"/>
      <c r="K338" s="709"/>
      <c r="L338" s="710"/>
      <c r="M338" s="501">
        <v>7</v>
      </c>
      <c r="N338" s="501">
        <v>9</v>
      </c>
      <c r="O338" s="502" t="s">
        <v>741</v>
      </c>
      <c r="P338" s="599" t="s">
        <v>19</v>
      </c>
      <c r="Q338" s="711"/>
      <c r="R338" s="712"/>
      <c r="S338" s="611">
        <v>15279</v>
      </c>
      <c r="T338" s="713"/>
      <c r="U338" s="713"/>
      <c r="V338" s="713"/>
      <c r="W338" s="713"/>
      <c r="X338" s="713"/>
      <c r="Y338" s="713"/>
      <c r="Z338" s="713"/>
      <c r="AA338" s="503"/>
    </row>
    <row r="339" spans="1:27" ht="12.75" customHeight="1">
      <c r="A339" s="500"/>
      <c r="B339" s="709" t="s">
        <v>20</v>
      </c>
      <c r="C339" s="709"/>
      <c r="D339" s="709"/>
      <c r="E339" s="709"/>
      <c r="F339" s="709"/>
      <c r="G339" s="709"/>
      <c r="H339" s="709"/>
      <c r="I339" s="709"/>
      <c r="J339" s="709"/>
      <c r="K339" s="709"/>
      <c r="L339" s="710"/>
      <c r="M339" s="501">
        <v>7</v>
      </c>
      <c r="N339" s="501">
        <v>9</v>
      </c>
      <c r="O339" s="502" t="s">
        <v>741</v>
      </c>
      <c r="P339" s="599" t="s">
        <v>21</v>
      </c>
      <c r="Q339" s="711"/>
      <c r="R339" s="712"/>
      <c r="S339" s="611">
        <v>15279</v>
      </c>
      <c r="T339" s="713"/>
      <c r="U339" s="713"/>
      <c r="V339" s="713"/>
      <c r="W339" s="713"/>
      <c r="X339" s="713"/>
      <c r="Y339" s="713"/>
      <c r="Z339" s="713"/>
      <c r="AA339" s="503"/>
    </row>
    <row r="340" spans="1:27" ht="12.75" customHeight="1">
      <c r="A340" s="500"/>
      <c r="B340" s="709" t="s">
        <v>692</v>
      </c>
      <c r="C340" s="709"/>
      <c r="D340" s="709"/>
      <c r="E340" s="709"/>
      <c r="F340" s="709"/>
      <c r="G340" s="709"/>
      <c r="H340" s="709"/>
      <c r="I340" s="709"/>
      <c r="J340" s="709"/>
      <c r="K340" s="709"/>
      <c r="L340" s="710"/>
      <c r="M340" s="501">
        <v>7</v>
      </c>
      <c r="N340" s="501">
        <v>9</v>
      </c>
      <c r="O340" s="502" t="s">
        <v>741</v>
      </c>
      <c r="P340" s="599" t="s">
        <v>22</v>
      </c>
      <c r="Q340" s="711"/>
      <c r="R340" s="712"/>
      <c r="S340" s="611">
        <v>11735.022999999999</v>
      </c>
      <c r="T340" s="713"/>
      <c r="U340" s="713"/>
      <c r="V340" s="713"/>
      <c r="W340" s="713"/>
      <c r="X340" s="713"/>
      <c r="Y340" s="713"/>
      <c r="Z340" s="713"/>
      <c r="AA340" s="503"/>
    </row>
    <row r="341" spans="1:27" ht="32.25" customHeight="1">
      <c r="A341" s="500"/>
      <c r="B341" s="709" t="s">
        <v>694</v>
      </c>
      <c r="C341" s="709"/>
      <c r="D341" s="709"/>
      <c r="E341" s="709"/>
      <c r="F341" s="709"/>
      <c r="G341" s="709"/>
      <c r="H341" s="709"/>
      <c r="I341" s="709"/>
      <c r="J341" s="709"/>
      <c r="K341" s="709"/>
      <c r="L341" s="710"/>
      <c r="M341" s="501">
        <v>7</v>
      </c>
      <c r="N341" s="501">
        <v>9</v>
      </c>
      <c r="O341" s="502" t="s">
        <v>741</v>
      </c>
      <c r="P341" s="599" t="s">
        <v>24</v>
      </c>
      <c r="Q341" s="711"/>
      <c r="R341" s="712"/>
      <c r="S341" s="611">
        <v>3543.9769999999999</v>
      </c>
      <c r="T341" s="713"/>
      <c r="U341" s="713"/>
      <c r="V341" s="713"/>
      <c r="W341" s="713"/>
      <c r="X341" s="713"/>
      <c r="Y341" s="713"/>
      <c r="Z341" s="713"/>
      <c r="AA341" s="503"/>
    </row>
    <row r="342" spans="1:27" ht="21.75" customHeight="1">
      <c r="A342" s="500"/>
      <c r="B342" s="709" t="s">
        <v>633</v>
      </c>
      <c r="C342" s="709"/>
      <c r="D342" s="709"/>
      <c r="E342" s="709"/>
      <c r="F342" s="709"/>
      <c r="G342" s="709"/>
      <c r="H342" s="709"/>
      <c r="I342" s="709"/>
      <c r="J342" s="709"/>
      <c r="K342" s="709"/>
      <c r="L342" s="710"/>
      <c r="M342" s="501">
        <v>7</v>
      </c>
      <c r="N342" s="501">
        <v>9</v>
      </c>
      <c r="O342" s="502" t="s">
        <v>741</v>
      </c>
      <c r="P342" s="599" t="s">
        <v>25</v>
      </c>
      <c r="Q342" s="711"/>
      <c r="R342" s="712"/>
      <c r="S342" s="611">
        <v>1231.421</v>
      </c>
      <c r="T342" s="713"/>
      <c r="U342" s="713"/>
      <c r="V342" s="713"/>
      <c r="W342" s="713"/>
      <c r="X342" s="713"/>
      <c r="Y342" s="713"/>
      <c r="Z342" s="713"/>
      <c r="AA342" s="503"/>
    </row>
    <row r="343" spans="1:27" ht="21.75" customHeight="1">
      <c r="A343" s="500"/>
      <c r="B343" s="709" t="s">
        <v>634</v>
      </c>
      <c r="C343" s="709"/>
      <c r="D343" s="709"/>
      <c r="E343" s="709"/>
      <c r="F343" s="709"/>
      <c r="G343" s="709"/>
      <c r="H343" s="709"/>
      <c r="I343" s="709"/>
      <c r="J343" s="709"/>
      <c r="K343" s="709"/>
      <c r="L343" s="710"/>
      <c r="M343" s="501">
        <v>7</v>
      </c>
      <c r="N343" s="501">
        <v>9</v>
      </c>
      <c r="O343" s="502" t="s">
        <v>741</v>
      </c>
      <c r="P343" s="599" t="s">
        <v>27</v>
      </c>
      <c r="Q343" s="711"/>
      <c r="R343" s="712"/>
      <c r="S343" s="611">
        <v>1231.421</v>
      </c>
      <c r="T343" s="713"/>
      <c r="U343" s="713"/>
      <c r="V343" s="713"/>
      <c r="W343" s="713"/>
      <c r="X343" s="713"/>
      <c r="Y343" s="713"/>
      <c r="Z343" s="713"/>
      <c r="AA343" s="503"/>
    </row>
    <row r="344" spans="1:27" ht="21.75" customHeight="1">
      <c r="A344" s="500"/>
      <c r="B344" s="709" t="s">
        <v>635</v>
      </c>
      <c r="C344" s="709"/>
      <c r="D344" s="709"/>
      <c r="E344" s="709"/>
      <c r="F344" s="709"/>
      <c r="G344" s="709"/>
      <c r="H344" s="709"/>
      <c r="I344" s="709"/>
      <c r="J344" s="709"/>
      <c r="K344" s="709"/>
      <c r="L344" s="710"/>
      <c r="M344" s="501">
        <v>7</v>
      </c>
      <c r="N344" s="501">
        <v>9</v>
      </c>
      <c r="O344" s="502" t="s">
        <v>741</v>
      </c>
      <c r="P344" s="599" t="s">
        <v>28</v>
      </c>
      <c r="Q344" s="711"/>
      <c r="R344" s="712"/>
      <c r="S344" s="611">
        <v>299.2</v>
      </c>
      <c r="T344" s="713"/>
      <c r="U344" s="713"/>
      <c r="V344" s="713"/>
      <c r="W344" s="713"/>
      <c r="X344" s="713"/>
      <c r="Y344" s="713"/>
      <c r="Z344" s="713"/>
      <c r="AA344" s="503"/>
    </row>
    <row r="345" spans="1:27" ht="12.75" customHeight="1">
      <c r="A345" s="500"/>
      <c r="B345" s="709" t="s">
        <v>636</v>
      </c>
      <c r="C345" s="709"/>
      <c r="D345" s="709"/>
      <c r="E345" s="709"/>
      <c r="F345" s="709"/>
      <c r="G345" s="709"/>
      <c r="H345" s="709"/>
      <c r="I345" s="709"/>
      <c r="J345" s="709"/>
      <c r="K345" s="709"/>
      <c r="L345" s="710"/>
      <c r="M345" s="501">
        <v>7</v>
      </c>
      <c r="N345" s="501">
        <v>9</v>
      </c>
      <c r="O345" s="502" t="s">
        <v>741</v>
      </c>
      <c r="P345" s="599" t="s">
        <v>29</v>
      </c>
      <c r="Q345" s="711"/>
      <c r="R345" s="712"/>
      <c r="S345" s="611">
        <v>932.221</v>
      </c>
      <c r="T345" s="713"/>
      <c r="U345" s="713"/>
      <c r="V345" s="713"/>
      <c r="W345" s="713"/>
      <c r="X345" s="713"/>
      <c r="Y345" s="713"/>
      <c r="Z345" s="713"/>
      <c r="AA345" s="503"/>
    </row>
    <row r="346" spans="1:27" ht="12.75" customHeight="1">
      <c r="A346" s="500"/>
      <c r="B346" s="709" t="s">
        <v>30</v>
      </c>
      <c r="C346" s="709"/>
      <c r="D346" s="709"/>
      <c r="E346" s="709"/>
      <c r="F346" s="709"/>
      <c r="G346" s="709"/>
      <c r="H346" s="709"/>
      <c r="I346" s="709"/>
      <c r="J346" s="709"/>
      <c r="K346" s="709"/>
      <c r="L346" s="710"/>
      <c r="M346" s="501">
        <v>7</v>
      </c>
      <c r="N346" s="501">
        <v>9</v>
      </c>
      <c r="O346" s="502" t="s">
        <v>741</v>
      </c>
      <c r="P346" s="599" t="s">
        <v>31</v>
      </c>
      <c r="Q346" s="711"/>
      <c r="R346" s="712"/>
      <c r="S346" s="611">
        <v>53</v>
      </c>
      <c r="T346" s="713"/>
      <c r="U346" s="713"/>
      <c r="V346" s="713"/>
      <c r="W346" s="713"/>
      <c r="X346" s="713"/>
      <c r="Y346" s="713"/>
      <c r="Z346" s="713"/>
      <c r="AA346" s="503"/>
    </row>
    <row r="347" spans="1:27" ht="12.75" customHeight="1">
      <c r="A347" s="500"/>
      <c r="B347" s="709" t="s">
        <v>637</v>
      </c>
      <c r="C347" s="709"/>
      <c r="D347" s="709"/>
      <c r="E347" s="709"/>
      <c r="F347" s="709"/>
      <c r="G347" s="709"/>
      <c r="H347" s="709"/>
      <c r="I347" s="709"/>
      <c r="J347" s="709"/>
      <c r="K347" s="709"/>
      <c r="L347" s="710"/>
      <c r="M347" s="501">
        <v>7</v>
      </c>
      <c r="N347" s="501">
        <v>9</v>
      </c>
      <c r="O347" s="502" t="s">
        <v>741</v>
      </c>
      <c r="P347" s="599" t="s">
        <v>32</v>
      </c>
      <c r="Q347" s="711"/>
      <c r="R347" s="712"/>
      <c r="S347" s="611">
        <v>53</v>
      </c>
      <c r="T347" s="713"/>
      <c r="U347" s="713"/>
      <c r="V347" s="713"/>
      <c r="W347" s="713"/>
      <c r="X347" s="713"/>
      <c r="Y347" s="713"/>
      <c r="Z347" s="713"/>
      <c r="AA347" s="503"/>
    </row>
    <row r="348" spans="1:27" ht="21.75" customHeight="1">
      <c r="A348" s="500"/>
      <c r="B348" s="709" t="s">
        <v>33</v>
      </c>
      <c r="C348" s="709"/>
      <c r="D348" s="709"/>
      <c r="E348" s="709"/>
      <c r="F348" s="709"/>
      <c r="G348" s="709"/>
      <c r="H348" s="709"/>
      <c r="I348" s="709"/>
      <c r="J348" s="709"/>
      <c r="K348" s="709"/>
      <c r="L348" s="710"/>
      <c r="M348" s="501">
        <v>7</v>
      </c>
      <c r="N348" s="501">
        <v>9</v>
      </c>
      <c r="O348" s="502" t="s">
        <v>741</v>
      </c>
      <c r="P348" s="599" t="s">
        <v>34</v>
      </c>
      <c r="Q348" s="711"/>
      <c r="R348" s="712"/>
      <c r="S348" s="611">
        <v>33</v>
      </c>
      <c r="T348" s="713"/>
      <c r="U348" s="713"/>
      <c r="V348" s="713"/>
      <c r="W348" s="713"/>
      <c r="X348" s="713"/>
      <c r="Y348" s="713"/>
      <c r="Z348" s="713"/>
      <c r="AA348" s="503"/>
    </row>
    <row r="349" spans="1:27" ht="12.75" customHeight="1">
      <c r="A349" s="500"/>
      <c r="B349" s="709" t="s">
        <v>638</v>
      </c>
      <c r="C349" s="709"/>
      <c r="D349" s="709"/>
      <c r="E349" s="709"/>
      <c r="F349" s="709"/>
      <c r="G349" s="709"/>
      <c r="H349" s="709"/>
      <c r="I349" s="709"/>
      <c r="J349" s="709"/>
      <c r="K349" s="709"/>
      <c r="L349" s="710"/>
      <c r="M349" s="501">
        <v>7</v>
      </c>
      <c r="N349" s="501">
        <v>9</v>
      </c>
      <c r="O349" s="502" t="s">
        <v>741</v>
      </c>
      <c r="P349" s="599" t="s">
        <v>35</v>
      </c>
      <c r="Q349" s="711"/>
      <c r="R349" s="712"/>
      <c r="S349" s="611">
        <v>6</v>
      </c>
      <c r="T349" s="713"/>
      <c r="U349" s="713"/>
      <c r="V349" s="713"/>
      <c r="W349" s="713"/>
      <c r="X349" s="713"/>
      <c r="Y349" s="713"/>
      <c r="Z349" s="713"/>
      <c r="AA349" s="503"/>
    </row>
    <row r="350" spans="1:27" ht="12.75" customHeight="1">
      <c r="A350" s="500"/>
      <c r="B350" s="709" t="s">
        <v>88</v>
      </c>
      <c r="C350" s="709"/>
      <c r="D350" s="709"/>
      <c r="E350" s="709"/>
      <c r="F350" s="709"/>
      <c r="G350" s="709"/>
      <c r="H350" s="709"/>
      <c r="I350" s="709"/>
      <c r="J350" s="709"/>
      <c r="K350" s="709"/>
      <c r="L350" s="710"/>
      <c r="M350" s="501">
        <v>7</v>
      </c>
      <c r="N350" s="501">
        <v>9</v>
      </c>
      <c r="O350" s="502" t="s">
        <v>741</v>
      </c>
      <c r="P350" s="599" t="s">
        <v>89</v>
      </c>
      <c r="Q350" s="711"/>
      <c r="R350" s="712"/>
      <c r="S350" s="611">
        <v>14</v>
      </c>
      <c r="T350" s="713"/>
      <c r="U350" s="713"/>
      <c r="V350" s="713"/>
      <c r="W350" s="713"/>
      <c r="X350" s="713"/>
      <c r="Y350" s="713"/>
      <c r="Z350" s="713"/>
      <c r="AA350" s="503"/>
    </row>
    <row r="351" spans="1:27" ht="32.25" customHeight="1">
      <c r="A351" s="500"/>
      <c r="B351" s="709" t="s">
        <v>645</v>
      </c>
      <c r="C351" s="709"/>
      <c r="D351" s="709"/>
      <c r="E351" s="709"/>
      <c r="F351" s="709"/>
      <c r="G351" s="709"/>
      <c r="H351" s="709"/>
      <c r="I351" s="709"/>
      <c r="J351" s="709"/>
      <c r="K351" s="709"/>
      <c r="L351" s="710"/>
      <c r="M351" s="501">
        <v>7</v>
      </c>
      <c r="N351" s="501">
        <v>9</v>
      </c>
      <c r="O351" s="502" t="s">
        <v>646</v>
      </c>
      <c r="P351" s="599">
        <v>0</v>
      </c>
      <c r="Q351" s="711"/>
      <c r="R351" s="712"/>
      <c r="S351" s="611">
        <v>463.4</v>
      </c>
      <c r="T351" s="713"/>
      <c r="U351" s="713"/>
      <c r="V351" s="713"/>
      <c r="W351" s="713"/>
      <c r="X351" s="713"/>
      <c r="Y351" s="713"/>
      <c r="Z351" s="713"/>
      <c r="AA351" s="503"/>
    </row>
    <row r="352" spans="1:27" ht="32.25" customHeight="1">
      <c r="A352" s="500"/>
      <c r="B352" s="709" t="s">
        <v>742</v>
      </c>
      <c r="C352" s="709"/>
      <c r="D352" s="709"/>
      <c r="E352" s="709"/>
      <c r="F352" s="709"/>
      <c r="G352" s="709"/>
      <c r="H352" s="709"/>
      <c r="I352" s="709"/>
      <c r="J352" s="709"/>
      <c r="K352" s="709"/>
      <c r="L352" s="710"/>
      <c r="M352" s="501">
        <v>7</v>
      </c>
      <c r="N352" s="501">
        <v>9</v>
      </c>
      <c r="O352" s="502" t="s">
        <v>743</v>
      </c>
      <c r="P352" s="599">
        <v>0</v>
      </c>
      <c r="Q352" s="711"/>
      <c r="R352" s="712"/>
      <c r="S352" s="611">
        <v>463.4</v>
      </c>
      <c r="T352" s="713"/>
      <c r="U352" s="713"/>
      <c r="V352" s="713"/>
      <c r="W352" s="713"/>
      <c r="X352" s="713"/>
      <c r="Y352" s="713"/>
      <c r="Z352" s="713"/>
      <c r="AA352" s="503"/>
    </row>
    <row r="353" spans="1:27" ht="53.25" customHeight="1">
      <c r="A353" s="500"/>
      <c r="B353" s="709" t="s">
        <v>18</v>
      </c>
      <c r="C353" s="709"/>
      <c r="D353" s="709"/>
      <c r="E353" s="709"/>
      <c r="F353" s="709"/>
      <c r="G353" s="709"/>
      <c r="H353" s="709"/>
      <c r="I353" s="709"/>
      <c r="J353" s="709"/>
      <c r="K353" s="709"/>
      <c r="L353" s="710"/>
      <c r="M353" s="501">
        <v>7</v>
      </c>
      <c r="N353" s="501">
        <v>9</v>
      </c>
      <c r="O353" s="502" t="s">
        <v>743</v>
      </c>
      <c r="P353" s="599" t="s">
        <v>19</v>
      </c>
      <c r="Q353" s="711"/>
      <c r="R353" s="712"/>
      <c r="S353" s="611">
        <v>405.58300000000003</v>
      </c>
      <c r="T353" s="713"/>
      <c r="U353" s="713"/>
      <c r="V353" s="713"/>
      <c r="W353" s="713"/>
      <c r="X353" s="713"/>
      <c r="Y353" s="713"/>
      <c r="Z353" s="713"/>
      <c r="AA353" s="503"/>
    </row>
    <row r="354" spans="1:27" ht="21.75" customHeight="1">
      <c r="A354" s="500"/>
      <c r="B354" s="709" t="s">
        <v>38</v>
      </c>
      <c r="C354" s="709"/>
      <c r="D354" s="709"/>
      <c r="E354" s="709"/>
      <c r="F354" s="709"/>
      <c r="G354" s="709"/>
      <c r="H354" s="709"/>
      <c r="I354" s="709"/>
      <c r="J354" s="709"/>
      <c r="K354" s="709"/>
      <c r="L354" s="710"/>
      <c r="M354" s="501">
        <v>7</v>
      </c>
      <c r="N354" s="501">
        <v>9</v>
      </c>
      <c r="O354" s="502" t="s">
        <v>743</v>
      </c>
      <c r="P354" s="599" t="s">
        <v>39</v>
      </c>
      <c r="Q354" s="711"/>
      <c r="R354" s="712"/>
      <c r="S354" s="611">
        <v>405.58300000000003</v>
      </c>
      <c r="T354" s="713"/>
      <c r="U354" s="713"/>
      <c r="V354" s="713"/>
      <c r="W354" s="713"/>
      <c r="X354" s="713"/>
      <c r="Y354" s="713"/>
      <c r="Z354" s="713"/>
      <c r="AA354" s="503"/>
    </row>
    <row r="355" spans="1:27" ht="21.75" customHeight="1">
      <c r="A355" s="500"/>
      <c r="B355" s="709" t="s">
        <v>621</v>
      </c>
      <c r="C355" s="709"/>
      <c r="D355" s="709"/>
      <c r="E355" s="709"/>
      <c r="F355" s="709"/>
      <c r="G355" s="709"/>
      <c r="H355" s="709"/>
      <c r="I355" s="709"/>
      <c r="J355" s="709"/>
      <c r="K355" s="709"/>
      <c r="L355" s="710"/>
      <c r="M355" s="501">
        <v>7</v>
      </c>
      <c r="N355" s="501">
        <v>9</v>
      </c>
      <c r="O355" s="502" t="s">
        <v>743</v>
      </c>
      <c r="P355" s="599" t="s">
        <v>40</v>
      </c>
      <c r="Q355" s="711"/>
      <c r="R355" s="712"/>
      <c r="S355" s="611">
        <v>303.05900000000003</v>
      </c>
      <c r="T355" s="713"/>
      <c r="U355" s="713"/>
      <c r="V355" s="713"/>
      <c r="W355" s="713"/>
      <c r="X355" s="713"/>
      <c r="Y355" s="713"/>
      <c r="Z355" s="713"/>
      <c r="AA355" s="503"/>
    </row>
    <row r="356" spans="1:27" ht="32.25" customHeight="1">
      <c r="A356" s="500"/>
      <c r="B356" s="709" t="s">
        <v>639</v>
      </c>
      <c r="C356" s="709"/>
      <c r="D356" s="709"/>
      <c r="E356" s="709"/>
      <c r="F356" s="709"/>
      <c r="G356" s="709"/>
      <c r="H356" s="709"/>
      <c r="I356" s="709"/>
      <c r="J356" s="709"/>
      <c r="K356" s="709"/>
      <c r="L356" s="710"/>
      <c r="M356" s="501">
        <v>7</v>
      </c>
      <c r="N356" s="501">
        <v>9</v>
      </c>
      <c r="O356" s="502" t="s">
        <v>743</v>
      </c>
      <c r="P356" s="599" t="s">
        <v>41</v>
      </c>
      <c r="Q356" s="711"/>
      <c r="R356" s="712"/>
      <c r="S356" s="611">
        <v>11</v>
      </c>
      <c r="T356" s="713"/>
      <c r="U356" s="713"/>
      <c r="V356" s="713"/>
      <c r="W356" s="713"/>
      <c r="X356" s="713"/>
      <c r="Y356" s="713"/>
      <c r="Z356" s="713"/>
      <c r="AA356" s="503"/>
    </row>
    <row r="357" spans="1:27" ht="32.25" customHeight="1">
      <c r="A357" s="500"/>
      <c r="B357" s="709" t="s">
        <v>622</v>
      </c>
      <c r="C357" s="709"/>
      <c r="D357" s="709"/>
      <c r="E357" s="709"/>
      <c r="F357" s="709"/>
      <c r="G357" s="709"/>
      <c r="H357" s="709"/>
      <c r="I357" s="709"/>
      <c r="J357" s="709"/>
      <c r="K357" s="709"/>
      <c r="L357" s="710"/>
      <c r="M357" s="501">
        <v>7</v>
      </c>
      <c r="N357" s="501">
        <v>9</v>
      </c>
      <c r="O357" s="502" t="s">
        <v>743</v>
      </c>
      <c r="P357" s="599" t="s">
        <v>42</v>
      </c>
      <c r="Q357" s="711"/>
      <c r="R357" s="712"/>
      <c r="S357" s="611">
        <v>91.524000000000001</v>
      </c>
      <c r="T357" s="713"/>
      <c r="U357" s="713"/>
      <c r="V357" s="713"/>
      <c r="W357" s="713"/>
      <c r="X357" s="713"/>
      <c r="Y357" s="713"/>
      <c r="Z357" s="713"/>
      <c r="AA357" s="503"/>
    </row>
    <row r="358" spans="1:27" ht="21.75" customHeight="1">
      <c r="A358" s="500"/>
      <c r="B358" s="709" t="s">
        <v>633</v>
      </c>
      <c r="C358" s="709"/>
      <c r="D358" s="709"/>
      <c r="E358" s="709"/>
      <c r="F358" s="709"/>
      <c r="G358" s="709"/>
      <c r="H358" s="709"/>
      <c r="I358" s="709"/>
      <c r="J358" s="709"/>
      <c r="K358" s="709"/>
      <c r="L358" s="710"/>
      <c r="M358" s="501">
        <v>7</v>
      </c>
      <c r="N358" s="501">
        <v>9</v>
      </c>
      <c r="O358" s="502" t="s">
        <v>743</v>
      </c>
      <c r="P358" s="599" t="s">
        <v>25</v>
      </c>
      <c r="Q358" s="711"/>
      <c r="R358" s="712"/>
      <c r="S358" s="611">
        <v>57.817</v>
      </c>
      <c r="T358" s="713"/>
      <c r="U358" s="713"/>
      <c r="V358" s="713"/>
      <c r="W358" s="713"/>
      <c r="X358" s="713"/>
      <c r="Y358" s="713"/>
      <c r="Z358" s="713"/>
      <c r="AA358" s="503"/>
    </row>
    <row r="359" spans="1:27" ht="21.75" customHeight="1">
      <c r="A359" s="500"/>
      <c r="B359" s="709" t="s">
        <v>634</v>
      </c>
      <c r="C359" s="709"/>
      <c r="D359" s="709"/>
      <c r="E359" s="709"/>
      <c r="F359" s="709"/>
      <c r="G359" s="709"/>
      <c r="H359" s="709"/>
      <c r="I359" s="709"/>
      <c r="J359" s="709"/>
      <c r="K359" s="709"/>
      <c r="L359" s="710"/>
      <c r="M359" s="501">
        <v>7</v>
      </c>
      <c r="N359" s="501">
        <v>9</v>
      </c>
      <c r="O359" s="502" t="s">
        <v>743</v>
      </c>
      <c r="P359" s="599" t="s">
        <v>27</v>
      </c>
      <c r="Q359" s="711"/>
      <c r="R359" s="712"/>
      <c r="S359" s="611">
        <v>57.817</v>
      </c>
      <c r="T359" s="713"/>
      <c r="U359" s="713"/>
      <c r="V359" s="713"/>
      <c r="W359" s="713"/>
      <c r="X359" s="713"/>
      <c r="Y359" s="713"/>
      <c r="Z359" s="713"/>
      <c r="AA359" s="503"/>
    </row>
    <row r="360" spans="1:27" ht="21.75" customHeight="1">
      <c r="A360" s="500"/>
      <c r="B360" s="709" t="s">
        <v>635</v>
      </c>
      <c r="C360" s="709"/>
      <c r="D360" s="709"/>
      <c r="E360" s="709"/>
      <c r="F360" s="709"/>
      <c r="G360" s="709"/>
      <c r="H360" s="709"/>
      <c r="I360" s="709"/>
      <c r="J360" s="709"/>
      <c r="K360" s="709"/>
      <c r="L360" s="710"/>
      <c r="M360" s="501">
        <v>7</v>
      </c>
      <c r="N360" s="501">
        <v>9</v>
      </c>
      <c r="O360" s="502" t="s">
        <v>743</v>
      </c>
      <c r="P360" s="599" t="s">
        <v>28</v>
      </c>
      <c r="Q360" s="711"/>
      <c r="R360" s="712"/>
      <c r="S360" s="611">
        <v>12</v>
      </c>
      <c r="T360" s="713"/>
      <c r="U360" s="713"/>
      <c r="V360" s="713"/>
      <c r="W360" s="713"/>
      <c r="X360" s="713"/>
      <c r="Y360" s="713"/>
      <c r="Z360" s="713"/>
      <c r="AA360" s="503"/>
    </row>
    <row r="361" spans="1:27" ht="12.75" customHeight="1">
      <c r="A361" s="500"/>
      <c r="B361" s="709" t="s">
        <v>636</v>
      </c>
      <c r="C361" s="709"/>
      <c r="D361" s="709"/>
      <c r="E361" s="709"/>
      <c r="F361" s="709"/>
      <c r="G361" s="709"/>
      <c r="H361" s="709"/>
      <c r="I361" s="709"/>
      <c r="J361" s="709"/>
      <c r="K361" s="709"/>
      <c r="L361" s="710"/>
      <c r="M361" s="501">
        <v>7</v>
      </c>
      <c r="N361" s="501">
        <v>9</v>
      </c>
      <c r="O361" s="502" t="s">
        <v>743</v>
      </c>
      <c r="P361" s="599" t="s">
        <v>29</v>
      </c>
      <c r="Q361" s="711"/>
      <c r="R361" s="712"/>
      <c r="S361" s="611">
        <v>45.817</v>
      </c>
      <c r="T361" s="713"/>
      <c r="U361" s="713"/>
      <c r="V361" s="713"/>
      <c r="W361" s="713"/>
      <c r="X361" s="713"/>
      <c r="Y361" s="713"/>
      <c r="Z361" s="713"/>
      <c r="AA361" s="503"/>
    </row>
    <row r="362" spans="1:27" ht="12.75" customHeight="1">
      <c r="A362" s="500"/>
      <c r="B362" s="719" t="s">
        <v>744</v>
      </c>
      <c r="C362" s="719"/>
      <c r="D362" s="719"/>
      <c r="E362" s="719"/>
      <c r="F362" s="719"/>
      <c r="G362" s="719"/>
      <c r="H362" s="719"/>
      <c r="I362" s="719"/>
      <c r="J362" s="719"/>
      <c r="K362" s="719"/>
      <c r="L362" s="720"/>
      <c r="M362" s="593">
        <v>8</v>
      </c>
      <c r="N362" s="593">
        <v>0</v>
      </c>
      <c r="O362" s="594">
        <v>0</v>
      </c>
      <c r="P362" s="595">
        <v>0</v>
      </c>
      <c r="Q362" s="721"/>
      <c r="R362" s="722"/>
      <c r="S362" s="609">
        <v>51584.004999999997</v>
      </c>
      <c r="T362" s="723"/>
      <c r="U362" s="723"/>
      <c r="V362" s="723"/>
      <c r="W362" s="723"/>
      <c r="X362" s="723"/>
      <c r="Y362" s="723"/>
      <c r="Z362" s="723"/>
      <c r="AA362" s="503"/>
    </row>
    <row r="363" spans="1:27" ht="12.75" customHeight="1">
      <c r="A363" s="500"/>
      <c r="B363" s="714" t="s">
        <v>14</v>
      </c>
      <c r="C363" s="714"/>
      <c r="D363" s="714"/>
      <c r="E363" s="714"/>
      <c r="F363" s="714"/>
      <c r="G363" s="714"/>
      <c r="H363" s="714"/>
      <c r="I363" s="714"/>
      <c r="J363" s="714"/>
      <c r="K363" s="714"/>
      <c r="L363" s="715"/>
      <c r="M363" s="596">
        <v>8</v>
      </c>
      <c r="N363" s="596">
        <v>1</v>
      </c>
      <c r="O363" s="597">
        <v>0</v>
      </c>
      <c r="P363" s="598">
        <v>0</v>
      </c>
      <c r="Q363" s="716"/>
      <c r="R363" s="717"/>
      <c r="S363" s="610">
        <v>48858.256999999998</v>
      </c>
      <c r="T363" s="718"/>
      <c r="U363" s="718"/>
      <c r="V363" s="718"/>
      <c r="W363" s="718"/>
      <c r="X363" s="718"/>
      <c r="Y363" s="718"/>
      <c r="Z363" s="718"/>
      <c r="AA363" s="503"/>
    </row>
    <row r="364" spans="1:27" ht="21.75" customHeight="1">
      <c r="A364" s="500"/>
      <c r="B364" s="709" t="s">
        <v>745</v>
      </c>
      <c r="C364" s="709"/>
      <c r="D364" s="709"/>
      <c r="E364" s="709"/>
      <c r="F364" s="709"/>
      <c r="G364" s="709"/>
      <c r="H364" s="709"/>
      <c r="I364" s="709"/>
      <c r="J364" s="709"/>
      <c r="K364" s="709"/>
      <c r="L364" s="710"/>
      <c r="M364" s="501">
        <v>8</v>
      </c>
      <c r="N364" s="501">
        <v>1</v>
      </c>
      <c r="O364" s="502" t="s">
        <v>746</v>
      </c>
      <c r="P364" s="599">
        <v>0</v>
      </c>
      <c r="Q364" s="711"/>
      <c r="R364" s="712"/>
      <c r="S364" s="611">
        <v>10474.677</v>
      </c>
      <c r="T364" s="713"/>
      <c r="U364" s="713"/>
      <c r="V364" s="713"/>
      <c r="W364" s="713"/>
      <c r="X364" s="713"/>
      <c r="Y364" s="713"/>
      <c r="Z364" s="713"/>
      <c r="AA364" s="503"/>
    </row>
    <row r="365" spans="1:27" ht="12.75" customHeight="1">
      <c r="A365" s="500"/>
      <c r="B365" s="709" t="s">
        <v>747</v>
      </c>
      <c r="C365" s="709"/>
      <c r="D365" s="709"/>
      <c r="E365" s="709"/>
      <c r="F365" s="709"/>
      <c r="G365" s="709"/>
      <c r="H365" s="709"/>
      <c r="I365" s="709"/>
      <c r="J365" s="709"/>
      <c r="K365" s="709"/>
      <c r="L365" s="710"/>
      <c r="M365" s="501">
        <v>8</v>
      </c>
      <c r="N365" s="501">
        <v>1</v>
      </c>
      <c r="O365" s="502" t="s">
        <v>748</v>
      </c>
      <c r="P365" s="599">
        <v>0</v>
      </c>
      <c r="Q365" s="711"/>
      <c r="R365" s="712"/>
      <c r="S365" s="611">
        <v>10474.677</v>
      </c>
      <c r="T365" s="713"/>
      <c r="U365" s="713"/>
      <c r="V365" s="713"/>
      <c r="W365" s="713"/>
      <c r="X365" s="713"/>
      <c r="Y365" s="713"/>
      <c r="Z365" s="713"/>
      <c r="AA365" s="503"/>
    </row>
    <row r="366" spans="1:27" ht="21.75" customHeight="1">
      <c r="A366" s="500"/>
      <c r="B366" s="709" t="s">
        <v>15</v>
      </c>
      <c r="C366" s="709"/>
      <c r="D366" s="709"/>
      <c r="E366" s="709"/>
      <c r="F366" s="709"/>
      <c r="G366" s="709"/>
      <c r="H366" s="709"/>
      <c r="I366" s="709"/>
      <c r="J366" s="709"/>
      <c r="K366" s="709"/>
      <c r="L366" s="710"/>
      <c r="M366" s="501">
        <v>8</v>
      </c>
      <c r="N366" s="501">
        <v>1</v>
      </c>
      <c r="O366" s="502" t="s">
        <v>749</v>
      </c>
      <c r="P366" s="599">
        <v>0</v>
      </c>
      <c r="Q366" s="711"/>
      <c r="R366" s="712"/>
      <c r="S366" s="611">
        <v>10474.677</v>
      </c>
      <c r="T366" s="713"/>
      <c r="U366" s="713"/>
      <c r="V366" s="713"/>
      <c r="W366" s="713"/>
      <c r="X366" s="713"/>
      <c r="Y366" s="713"/>
      <c r="Z366" s="713"/>
      <c r="AA366" s="503"/>
    </row>
    <row r="367" spans="1:27" ht="21.75" customHeight="1">
      <c r="A367" s="500"/>
      <c r="B367" s="709" t="s">
        <v>724</v>
      </c>
      <c r="C367" s="709"/>
      <c r="D367" s="709"/>
      <c r="E367" s="709"/>
      <c r="F367" s="709"/>
      <c r="G367" s="709"/>
      <c r="H367" s="709"/>
      <c r="I367" s="709"/>
      <c r="J367" s="709"/>
      <c r="K367" s="709"/>
      <c r="L367" s="710"/>
      <c r="M367" s="501">
        <v>8</v>
      </c>
      <c r="N367" s="501">
        <v>1</v>
      </c>
      <c r="O367" s="502" t="s">
        <v>749</v>
      </c>
      <c r="P367" s="599" t="s">
        <v>8</v>
      </c>
      <c r="Q367" s="711"/>
      <c r="R367" s="712"/>
      <c r="S367" s="611">
        <v>10474.677</v>
      </c>
      <c r="T367" s="713"/>
      <c r="U367" s="713"/>
      <c r="V367" s="713"/>
      <c r="W367" s="713"/>
      <c r="X367" s="713"/>
      <c r="Y367" s="713"/>
      <c r="Z367" s="713"/>
      <c r="AA367" s="503"/>
    </row>
    <row r="368" spans="1:27" ht="12.75" customHeight="1">
      <c r="A368" s="500"/>
      <c r="B368" s="709" t="s">
        <v>9</v>
      </c>
      <c r="C368" s="709"/>
      <c r="D368" s="709"/>
      <c r="E368" s="709"/>
      <c r="F368" s="709"/>
      <c r="G368" s="709"/>
      <c r="H368" s="709"/>
      <c r="I368" s="709"/>
      <c r="J368" s="709"/>
      <c r="K368" s="709"/>
      <c r="L368" s="710"/>
      <c r="M368" s="501">
        <v>8</v>
      </c>
      <c r="N368" s="501">
        <v>1</v>
      </c>
      <c r="O368" s="502" t="s">
        <v>749</v>
      </c>
      <c r="P368" s="599" t="s">
        <v>10</v>
      </c>
      <c r="Q368" s="711"/>
      <c r="R368" s="712"/>
      <c r="S368" s="611">
        <v>10474.677</v>
      </c>
      <c r="T368" s="713"/>
      <c r="U368" s="713"/>
      <c r="V368" s="713"/>
      <c r="W368" s="713"/>
      <c r="X368" s="713"/>
      <c r="Y368" s="713"/>
      <c r="Z368" s="713"/>
      <c r="AA368" s="503"/>
    </row>
    <row r="369" spans="1:27" ht="42.75" customHeight="1">
      <c r="A369" s="500"/>
      <c r="B369" s="709" t="s">
        <v>11</v>
      </c>
      <c r="C369" s="709"/>
      <c r="D369" s="709"/>
      <c r="E369" s="709"/>
      <c r="F369" s="709"/>
      <c r="G369" s="709"/>
      <c r="H369" s="709"/>
      <c r="I369" s="709"/>
      <c r="J369" s="709"/>
      <c r="K369" s="709"/>
      <c r="L369" s="710"/>
      <c r="M369" s="501">
        <v>8</v>
      </c>
      <c r="N369" s="501">
        <v>1</v>
      </c>
      <c r="O369" s="502" t="s">
        <v>749</v>
      </c>
      <c r="P369" s="599" t="s">
        <v>12</v>
      </c>
      <c r="Q369" s="711"/>
      <c r="R369" s="712"/>
      <c r="S369" s="611">
        <v>10474.677</v>
      </c>
      <c r="T369" s="713"/>
      <c r="U369" s="713"/>
      <c r="V369" s="713"/>
      <c r="W369" s="713"/>
      <c r="X369" s="713"/>
      <c r="Y369" s="713"/>
      <c r="Z369" s="713"/>
      <c r="AA369" s="503"/>
    </row>
    <row r="370" spans="1:27" ht="21.75" customHeight="1">
      <c r="A370" s="500"/>
      <c r="B370" s="709" t="s">
        <v>745</v>
      </c>
      <c r="C370" s="709"/>
      <c r="D370" s="709"/>
      <c r="E370" s="709"/>
      <c r="F370" s="709"/>
      <c r="G370" s="709"/>
      <c r="H370" s="709"/>
      <c r="I370" s="709"/>
      <c r="J370" s="709"/>
      <c r="K370" s="709"/>
      <c r="L370" s="710"/>
      <c r="M370" s="501">
        <v>8</v>
      </c>
      <c r="N370" s="501">
        <v>1</v>
      </c>
      <c r="O370" s="502" t="s">
        <v>746</v>
      </c>
      <c r="P370" s="599">
        <v>0</v>
      </c>
      <c r="Q370" s="711"/>
      <c r="R370" s="712"/>
      <c r="S370" s="611">
        <v>6.3159999999999998</v>
      </c>
      <c r="T370" s="713"/>
      <c r="U370" s="713"/>
      <c r="V370" s="713"/>
      <c r="W370" s="713"/>
      <c r="X370" s="713"/>
      <c r="Y370" s="713"/>
      <c r="Z370" s="713"/>
      <c r="AA370" s="503"/>
    </row>
    <row r="371" spans="1:27" ht="12.75" customHeight="1">
      <c r="A371" s="500"/>
      <c r="B371" s="709" t="s">
        <v>747</v>
      </c>
      <c r="C371" s="709"/>
      <c r="D371" s="709"/>
      <c r="E371" s="709"/>
      <c r="F371" s="709"/>
      <c r="G371" s="709"/>
      <c r="H371" s="709"/>
      <c r="I371" s="709"/>
      <c r="J371" s="709"/>
      <c r="K371" s="709"/>
      <c r="L371" s="710"/>
      <c r="M371" s="501">
        <v>8</v>
      </c>
      <c r="N371" s="501">
        <v>1</v>
      </c>
      <c r="O371" s="502" t="s">
        <v>748</v>
      </c>
      <c r="P371" s="599">
        <v>0</v>
      </c>
      <c r="Q371" s="711"/>
      <c r="R371" s="712"/>
      <c r="S371" s="611">
        <v>6.3159999999999998</v>
      </c>
      <c r="T371" s="713"/>
      <c r="U371" s="713"/>
      <c r="V371" s="713"/>
      <c r="W371" s="713"/>
      <c r="X371" s="713"/>
      <c r="Y371" s="713"/>
      <c r="Z371" s="713"/>
      <c r="AA371" s="503"/>
    </row>
    <row r="372" spans="1:27" ht="21.75" customHeight="1">
      <c r="A372" s="500"/>
      <c r="B372" s="709" t="s">
        <v>891</v>
      </c>
      <c r="C372" s="709"/>
      <c r="D372" s="709"/>
      <c r="E372" s="709"/>
      <c r="F372" s="709"/>
      <c r="G372" s="709"/>
      <c r="H372" s="709"/>
      <c r="I372" s="709"/>
      <c r="J372" s="709"/>
      <c r="K372" s="709"/>
      <c r="L372" s="710"/>
      <c r="M372" s="501">
        <v>8</v>
      </c>
      <c r="N372" s="501">
        <v>1</v>
      </c>
      <c r="O372" s="502" t="s">
        <v>892</v>
      </c>
      <c r="P372" s="599">
        <v>0</v>
      </c>
      <c r="Q372" s="711"/>
      <c r="R372" s="712"/>
      <c r="S372" s="611">
        <v>6.3159999999999998</v>
      </c>
      <c r="T372" s="713"/>
      <c r="U372" s="713"/>
      <c r="V372" s="713"/>
      <c r="W372" s="713"/>
      <c r="X372" s="713"/>
      <c r="Y372" s="713"/>
      <c r="Z372" s="713"/>
      <c r="AA372" s="503"/>
    </row>
    <row r="373" spans="1:27" ht="21.75" customHeight="1">
      <c r="A373" s="500"/>
      <c r="B373" s="709" t="s">
        <v>724</v>
      </c>
      <c r="C373" s="709"/>
      <c r="D373" s="709"/>
      <c r="E373" s="709"/>
      <c r="F373" s="709"/>
      <c r="G373" s="709"/>
      <c r="H373" s="709"/>
      <c r="I373" s="709"/>
      <c r="J373" s="709"/>
      <c r="K373" s="709"/>
      <c r="L373" s="710"/>
      <c r="M373" s="501">
        <v>8</v>
      </c>
      <c r="N373" s="501">
        <v>1</v>
      </c>
      <c r="O373" s="502" t="s">
        <v>892</v>
      </c>
      <c r="P373" s="599" t="s">
        <v>8</v>
      </c>
      <c r="Q373" s="711"/>
      <c r="R373" s="712"/>
      <c r="S373" s="611">
        <v>6.3159999999999998</v>
      </c>
      <c r="T373" s="713"/>
      <c r="U373" s="713"/>
      <c r="V373" s="713"/>
      <c r="W373" s="713"/>
      <c r="X373" s="713"/>
      <c r="Y373" s="713"/>
      <c r="Z373" s="713"/>
      <c r="AA373" s="503"/>
    </row>
    <row r="374" spans="1:27" ht="12.75" customHeight="1">
      <c r="A374" s="500"/>
      <c r="B374" s="709" t="s">
        <v>9</v>
      </c>
      <c r="C374" s="709"/>
      <c r="D374" s="709"/>
      <c r="E374" s="709"/>
      <c r="F374" s="709"/>
      <c r="G374" s="709"/>
      <c r="H374" s="709"/>
      <c r="I374" s="709"/>
      <c r="J374" s="709"/>
      <c r="K374" s="709"/>
      <c r="L374" s="710"/>
      <c r="M374" s="501">
        <v>8</v>
      </c>
      <c r="N374" s="501">
        <v>1</v>
      </c>
      <c r="O374" s="502" t="s">
        <v>892</v>
      </c>
      <c r="P374" s="599" t="s">
        <v>10</v>
      </c>
      <c r="Q374" s="711"/>
      <c r="R374" s="712"/>
      <c r="S374" s="611">
        <v>6.3159999999999998</v>
      </c>
      <c r="T374" s="713"/>
      <c r="U374" s="713"/>
      <c r="V374" s="713"/>
      <c r="W374" s="713"/>
      <c r="X374" s="713"/>
      <c r="Y374" s="713"/>
      <c r="Z374" s="713"/>
      <c r="AA374" s="503"/>
    </row>
    <row r="375" spans="1:27" ht="12.75" customHeight="1">
      <c r="A375" s="500"/>
      <c r="B375" s="709" t="s">
        <v>170</v>
      </c>
      <c r="C375" s="709"/>
      <c r="D375" s="709"/>
      <c r="E375" s="709"/>
      <c r="F375" s="709"/>
      <c r="G375" s="709"/>
      <c r="H375" s="709"/>
      <c r="I375" s="709"/>
      <c r="J375" s="709"/>
      <c r="K375" s="709"/>
      <c r="L375" s="710"/>
      <c r="M375" s="501">
        <v>8</v>
      </c>
      <c r="N375" s="501">
        <v>1</v>
      </c>
      <c r="O375" s="502" t="s">
        <v>892</v>
      </c>
      <c r="P375" s="599" t="s">
        <v>169</v>
      </c>
      <c r="Q375" s="711"/>
      <c r="R375" s="712"/>
      <c r="S375" s="611">
        <v>6.3159999999999998</v>
      </c>
      <c r="T375" s="713"/>
      <c r="U375" s="713"/>
      <c r="V375" s="713"/>
      <c r="W375" s="713"/>
      <c r="X375" s="713"/>
      <c r="Y375" s="713"/>
      <c r="Z375" s="713"/>
      <c r="AA375" s="503"/>
    </row>
    <row r="376" spans="1:27" ht="21.75" customHeight="1">
      <c r="A376" s="500"/>
      <c r="B376" s="709" t="s">
        <v>745</v>
      </c>
      <c r="C376" s="709"/>
      <c r="D376" s="709"/>
      <c r="E376" s="709"/>
      <c r="F376" s="709"/>
      <c r="G376" s="709"/>
      <c r="H376" s="709"/>
      <c r="I376" s="709"/>
      <c r="J376" s="709"/>
      <c r="K376" s="709"/>
      <c r="L376" s="710"/>
      <c r="M376" s="501">
        <v>8</v>
      </c>
      <c r="N376" s="501">
        <v>1</v>
      </c>
      <c r="O376" s="502" t="s">
        <v>746</v>
      </c>
      <c r="P376" s="599">
        <v>0</v>
      </c>
      <c r="Q376" s="711"/>
      <c r="R376" s="712"/>
      <c r="S376" s="611">
        <v>15348.043</v>
      </c>
      <c r="T376" s="713"/>
      <c r="U376" s="713"/>
      <c r="V376" s="713"/>
      <c r="W376" s="713"/>
      <c r="X376" s="713"/>
      <c r="Y376" s="713"/>
      <c r="Z376" s="713"/>
      <c r="AA376" s="503"/>
    </row>
    <row r="377" spans="1:27" ht="21.75" customHeight="1">
      <c r="A377" s="500"/>
      <c r="B377" s="709" t="s">
        <v>750</v>
      </c>
      <c r="C377" s="709"/>
      <c r="D377" s="709"/>
      <c r="E377" s="709"/>
      <c r="F377" s="709"/>
      <c r="G377" s="709"/>
      <c r="H377" s="709"/>
      <c r="I377" s="709"/>
      <c r="J377" s="709"/>
      <c r="K377" s="709"/>
      <c r="L377" s="710"/>
      <c r="M377" s="501">
        <v>8</v>
      </c>
      <c r="N377" s="501">
        <v>1</v>
      </c>
      <c r="O377" s="502" t="s">
        <v>751</v>
      </c>
      <c r="P377" s="599">
        <v>0</v>
      </c>
      <c r="Q377" s="711"/>
      <c r="R377" s="712"/>
      <c r="S377" s="611">
        <v>15348.043</v>
      </c>
      <c r="T377" s="713"/>
      <c r="U377" s="713"/>
      <c r="V377" s="713"/>
      <c r="W377" s="713"/>
      <c r="X377" s="713"/>
      <c r="Y377" s="713"/>
      <c r="Z377" s="713"/>
      <c r="AA377" s="503"/>
    </row>
    <row r="378" spans="1:27" ht="21.75" customHeight="1">
      <c r="A378" s="500"/>
      <c r="B378" s="709" t="s">
        <v>16</v>
      </c>
      <c r="C378" s="709"/>
      <c r="D378" s="709"/>
      <c r="E378" s="709"/>
      <c r="F378" s="709"/>
      <c r="G378" s="709"/>
      <c r="H378" s="709"/>
      <c r="I378" s="709"/>
      <c r="J378" s="709"/>
      <c r="K378" s="709"/>
      <c r="L378" s="710"/>
      <c r="M378" s="501">
        <v>8</v>
      </c>
      <c r="N378" s="501">
        <v>1</v>
      </c>
      <c r="O378" s="502" t="s">
        <v>752</v>
      </c>
      <c r="P378" s="599">
        <v>0</v>
      </c>
      <c r="Q378" s="711"/>
      <c r="R378" s="712"/>
      <c r="S378" s="611">
        <v>15348.043</v>
      </c>
      <c r="T378" s="713"/>
      <c r="U378" s="713"/>
      <c r="V378" s="713"/>
      <c r="W378" s="713"/>
      <c r="X378" s="713"/>
      <c r="Y378" s="713"/>
      <c r="Z378" s="713"/>
      <c r="AA378" s="503"/>
    </row>
    <row r="379" spans="1:27" ht="21.75" customHeight="1">
      <c r="A379" s="500"/>
      <c r="B379" s="709" t="s">
        <v>724</v>
      </c>
      <c r="C379" s="709"/>
      <c r="D379" s="709"/>
      <c r="E379" s="709"/>
      <c r="F379" s="709"/>
      <c r="G379" s="709"/>
      <c r="H379" s="709"/>
      <c r="I379" s="709"/>
      <c r="J379" s="709"/>
      <c r="K379" s="709"/>
      <c r="L379" s="710"/>
      <c r="M379" s="501">
        <v>8</v>
      </c>
      <c r="N379" s="501">
        <v>1</v>
      </c>
      <c r="O379" s="502" t="s">
        <v>752</v>
      </c>
      <c r="P379" s="599" t="s">
        <v>8</v>
      </c>
      <c r="Q379" s="711"/>
      <c r="R379" s="712"/>
      <c r="S379" s="611">
        <v>15348.043</v>
      </c>
      <c r="T379" s="713"/>
      <c r="U379" s="713"/>
      <c r="V379" s="713"/>
      <c r="W379" s="713"/>
      <c r="X379" s="713"/>
      <c r="Y379" s="713"/>
      <c r="Z379" s="713"/>
      <c r="AA379" s="503"/>
    </row>
    <row r="380" spans="1:27" ht="12.75" customHeight="1">
      <c r="A380" s="500"/>
      <c r="B380" s="709" t="s">
        <v>9</v>
      </c>
      <c r="C380" s="709"/>
      <c r="D380" s="709"/>
      <c r="E380" s="709"/>
      <c r="F380" s="709"/>
      <c r="G380" s="709"/>
      <c r="H380" s="709"/>
      <c r="I380" s="709"/>
      <c r="J380" s="709"/>
      <c r="K380" s="709"/>
      <c r="L380" s="710"/>
      <c r="M380" s="501">
        <v>8</v>
      </c>
      <c r="N380" s="501">
        <v>1</v>
      </c>
      <c r="O380" s="502" t="s">
        <v>752</v>
      </c>
      <c r="P380" s="599" t="s">
        <v>10</v>
      </c>
      <c r="Q380" s="711"/>
      <c r="R380" s="712"/>
      <c r="S380" s="611">
        <v>15348.043</v>
      </c>
      <c r="T380" s="713"/>
      <c r="U380" s="713"/>
      <c r="V380" s="713"/>
      <c r="W380" s="713"/>
      <c r="X380" s="713"/>
      <c r="Y380" s="713"/>
      <c r="Z380" s="713"/>
      <c r="AA380" s="503"/>
    </row>
    <row r="381" spans="1:27" ht="42.75" customHeight="1">
      <c r="A381" s="500"/>
      <c r="B381" s="709" t="s">
        <v>11</v>
      </c>
      <c r="C381" s="709"/>
      <c r="D381" s="709"/>
      <c r="E381" s="709"/>
      <c r="F381" s="709"/>
      <c r="G381" s="709"/>
      <c r="H381" s="709"/>
      <c r="I381" s="709"/>
      <c r="J381" s="709"/>
      <c r="K381" s="709"/>
      <c r="L381" s="710"/>
      <c r="M381" s="501">
        <v>8</v>
      </c>
      <c r="N381" s="501">
        <v>1</v>
      </c>
      <c r="O381" s="502" t="s">
        <v>752</v>
      </c>
      <c r="P381" s="599" t="s">
        <v>12</v>
      </c>
      <c r="Q381" s="711"/>
      <c r="R381" s="712"/>
      <c r="S381" s="611">
        <v>15348.043</v>
      </c>
      <c r="T381" s="713"/>
      <c r="U381" s="713"/>
      <c r="V381" s="713"/>
      <c r="W381" s="713"/>
      <c r="X381" s="713"/>
      <c r="Y381" s="713"/>
      <c r="Z381" s="713"/>
      <c r="AA381" s="503"/>
    </row>
    <row r="382" spans="1:27" ht="21.75" customHeight="1">
      <c r="A382" s="500"/>
      <c r="B382" s="709" t="s">
        <v>745</v>
      </c>
      <c r="C382" s="709"/>
      <c r="D382" s="709"/>
      <c r="E382" s="709"/>
      <c r="F382" s="709"/>
      <c r="G382" s="709"/>
      <c r="H382" s="709"/>
      <c r="I382" s="709"/>
      <c r="J382" s="709"/>
      <c r="K382" s="709"/>
      <c r="L382" s="710"/>
      <c r="M382" s="501">
        <v>8</v>
      </c>
      <c r="N382" s="501">
        <v>1</v>
      </c>
      <c r="O382" s="502" t="s">
        <v>746</v>
      </c>
      <c r="P382" s="599">
        <v>0</v>
      </c>
      <c r="Q382" s="711"/>
      <c r="R382" s="712"/>
      <c r="S382" s="611">
        <v>1081.5</v>
      </c>
      <c r="T382" s="713"/>
      <c r="U382" s="713"/>
      <c r="V382" s="713"/>
      <c r="W382" s="713"/>
      <c r="X382" s="713"/>
      <c r="Y382" s="713"/>
      <c r="Z382" s="713"/>
      <c r="AA382" s="503"/>
    </row>
    <row r="383" spans="1:27" ht="21.75" customHeight="1">
      <c r="A383" s="500"/>
      <c r="B383" s="709" t="s">
        <v>750</v>
      </c>
      <c r="C383" s="709"/>
      <c r="D383" s="709"/>
      <c r="E383" s="709"/>
      <c r="F383" s="709"/>
      <c r="G383" s="709"/>
      <c r="H383" s="709"/>
      <c r="I383" s="709"/>
      <c r="J383" s="709"/>
      <c r="K383" s="709"/>
      <c r="L383" s="710"/>
      <c r="M383" s="501">
        <v>8</v>
      </c>
      <c r="N383" s="501">
        <v>1</v>
      </c>
      <c r="O383" s="502" t="s">
        <v>751</v>
      </c>
      <c r="P383" s="599">
        <v>0</v>
      </c>
      <c r="Q383" s="711"/>
      <c r="R383" s="712"/>
      <c r="S383" s="611">
        <v>1081.5</v>
      </c>
      <c r="T383" s="713"/>
      <c r="U383" s="713"/>
      <c r="V383" s="713"/>
      <c r="W383" s="713"/>
      <c r="X383" s="713"/>
      <c r="Y383" s="713"/>
      <c r="Z383" s="713"/>
      <c r="AA383" s="503"/>
    </row>
    <row r="384" spans="1:27" ht="42.75" customHeight="1">
      <c r="A384" s="500"/>
      <c r="B384" s="709" t="s">
        <v>893</v>
      </c>
      <c r="C384" s="709"/>
      <c r="D384" s="709"/>
      <c r="E384" s="709"/>
      <c r="F384" s="709"/>
      <c r="G384" s="709"/>
      <c r="H384" s="709"/>
      <c r="I384" s="709"/>
      <c r="J384" s="709"/>
      <c r="K384" s="709"/>
      <c r="L384" s="710"/>
      <c r="M384" s="501">
        <v>8</v>
      </c>
      <c r="N384" s="501">
        <v>1</v>
      </c>
      <c r="O384" s="502" t="s">
        <v>894</v>
      </c>
      <c r="P384" s="599">
        <v>0</v>
      </c>
      <c r="Q384" s="711"/>
      <c r="R384" s="712"/>
      <c r="S384" s="611">
        <v>1081.5</v>
      </c>
      <c r="T384" s="713"/>
      <c r="U384" s="713"/>
      <c r="V384" s="713"/>
      <c r="W384" s="713"/>
      <c r="X384" s="713"/>
      <c r="Y384" s="713"/>
      <c r="Z384" s="713"/>
      <c r="AA384" s="503"/>
    </row>
    <row r="385" spans="1:27" ht="21.75" customHeight="1">
      <c r="A385" s="500"/>
      <c r="B385" s="709" t="s">
        <v>724</v>
      </c>
      <c r="C385" s="709"/>
      <c r="D385" s="709"/>
      <c r="E385" s="709"/>
      <c r="F385" s="709"/>
      <c r="G385" s="709"/>
      <c r="H385" s="709"/>
      <c r="I385" s="709"/>
      <c r="J385" s="709"/>
      <c r="K385" s="709"/>
      <c r="L385" s="710"/>
      <c r="M385" s="501">
        <v>8</v>
      </c>
      <c r="N385" s="501">
        <v>1</v>
      </c>
      <c r="O385" s="502" t="s">
        <v>894</v>
      </c>
      <c r="P385" s="599" t="s">
        <v>8</v>
      </c>
      <c r="Q385" s="711"/>
      <c r="R385" s="712"/>
      <c r="S385" s="611">
        <v>1081.5</v>
      </c>
      <c r="T385" s="713"/>
      <c r="U385" s="713"/>
      <c r="V385" s="713"/>
      <c r="W385" s="713"/>
      <c r="X385" s="713"/>
      <c r="Y385" s="713"/>
      <c r="Z385" s="713"/>
      <c r="AA385" s="503"/>
    </row>
    <row r="386" spans="1:27" ht="12.75" customHeight="1">
      <c r="A386" s="500"/>
      <c r="B386" s="709" t="s">
        <v>9</v>
      </c>
      <c r="C386" s="709"/>
      <c r="D386" s="709"/>
      <c r="E386" s="709"/>
      <c r="F386" s="709"/>
      <c r="G386" s="709"/>
      <c r="H386" s="709"/>
      <c r="I386" s="709"/>
      <c r="J386" s="709"/>
      <c r="K386" s="709"/>
      <c r="L386" s="710"/>
      <c r="M386" s="501">
        <v>8</v>
      </c>
      <c r="N386" s="501">
        <v>1</v>
      </c>
      <c r="O386" s="502" t="s">
        <v>894</v>
      </c>
      <c r="P386" s="599" t="s">
        <v>10</v>
      </c>
      <c r="Q386" s="711"/>
      <c r="R386" s="712"/>
      <c r="S386" s="611">
        <v>1081.5</v>
      </c>
      <c r="T386" s="713"/>
      <c r="U386" s="713"/>
      <c r="V386" s="713"/>
      <c r="W386" s="713"/>
      <c r="X386" s="713"/>
      <c r="Y386" s="713"/>
      <c r="Z386" s="713"/>
      <c r="AA386" s="503"/>
    </row>
    <row r="387" spans="1:27" ht="42.75" customHeight="1">
      <c r="A387" s="500"/>
      <c r="B387" s="709" t="s">
        <v>11</v>
      </c>
      <c r="C387" s="709"/>
      <c r="D387" s="709"/>
      <c r="E387" s="709"/>
      <c r="F387" s="709"/>
      <c r="G387" s="709"/>
      <c r="H387" s="709"/>
      <c r="I387" s="709"/>
      <c r="J387" s="709"/>
      <c r="K387" s="709"/>
      <c r="L387" s="710"/>
      <c r="M387" s="501">
        <v>8</v>
      </c>
      <c r="N387" s="501">
        <v>1</v>
      </c>
      <c r="O387" s="502" t="s">
        <v>894</v>
      </c>
      <c r="P387" s="599" t="s">
        <v>12</v>
      </c>
      <c r="Q387" s="711"/>
      <c r="R387" s="712"/>
      <c r="S387" s="611">
        <v>51.5</v>
      </c>
      <c r="T387" s="713"/>
      <c r="U387" s="713"/>
      <c r="V387" s="713"/>
      <c r="W387" s="713"/>
      <c r="X387" s="713"/>
      <c r="Y387" s="713"/>
      <c r="Z387" s="713"/>
      <c r="AA387" s="503"/>
    </row>
    <row r="388" spans="1:27" ht="12.75" customHeight="1">
      <c r="A388" s="500"/>
      <c r="B388" s="709" t="s">
        <v>170</v>
      </c>
      <c r="C388" s="709"/>
      <c r="D388" s="709"/>
      <c r="E388" s="709"/>
      <c r="F388" s="709"/>
      <c r="G388" s="709"/>
      <c r="H388" s="709"/>
      <c r="I388" s="709"/>
      <c r="J388" s="709"/>
      <c r="K388" s="709"/>
      <c r="L388" s="710"/>
      <c r="M388" s="501">
        <v>8</v>
      </c>
      <c r="N388" s="501">
        <v>1</v>
      </c>
      <c r="O388" s="502" t="s">
        <v>894</v>
      </c>
      <c r="P388" s="599" t="s">
        <v>169</v>
      </c>
      <c r="Q388" s="711"/>
      <c r="R388" s="712"/>
      <c r="S388" s="611">
        <v>1030</v>
      </c>
      <c r="T388" s="713"/>
      <c r="U388" s="713"/>
      <c r="V388" s="713"/>
      <c r="W388" s="713"/>
      <c r="X388" s="713"/>
      <c r="Y388" s="713"/>
      <c r="Z388" s="713"/>
      <c r="AA388" s="503"/>
    </row>
    <row r="389" spans="1:27" ht="21.75" customHeight="1">
      <c r="A389" s="500"/>
      <c r="B389" s="709" t="s">
        <v>745</v>
      </c>
      <c r="C389" s="709"/>
      <c r="D389" s="709"/>
      <c r="E389" s="709"/>
      <c r="F389" s="709"/>
      <c r="G389" s="709"/>
      <c r="H389" s="709"/>
      <c r="I389" s="709"/>
      <c r="J389" s="709"/>
      <c r="K389" s="709"/>
      <c r="L389" s="710"/>
      <c r="M389" s="501">
        <v>8</v>
      </c>
      <c r="N389" s="501">
        <v>1</v>
      </c>
      <c r="O389" s="502" t="s">
        <v>746</v>
      </c>
      <c r="P389" s="599">
        <v>0</v>
      </c>
      <c r="Q389" s="711"/>
      <c r="R389" s="712"/>
      <c r="S389" s="611">
        <v>21566.021000000001</v>
      </c>
      <c r="T389" s="713"/>
      <c r="U389" s="713"/>
      <c r="V389" s="713"/>
      <c r="W389" s="713"/>
      <c r="X389" s="713"/>
      <c r="Y389" s="713"/>
      <c r="Z389" s="713"/>
      <c r="AA389" s="503"/>
    </row>
    <row r="390" spans="1:27" ht="21.75" customHeight="1">
      <c r="A390" s="500"/>
      <c r="B390" s="709" t="s">
        <v>750</v>
      </c>
      <c r="C390" s="709"/>
      <c r="D390" s="709"/>
      <c r="E390" s="709"/>
      <c r="F390" s="709"/>
      <c r="G390" s="709"/>
      <c r="H390" s="709"/>
      <c r="I390" s="709"/>
      <c r="J390" s="709"/>
      <c r="K390" s="709"/>
      <c r="L390" s="710"/>
      <c r="M390" s="501">
        <v>8</v>
      </c>
      <c r="N390" s="501">
        <v>1</v>
      </c>
      <c r="O390" s="502" t="s">
        <v>751</v>
      </c>
      <c r="P390" s="599">
        <v>0</v>
      </c>
      <c r="Q390" s="711"/>
      <c r="R390" s="712"/>
      <c r="S390" s="611">
        <v>21566.021000000001</v>
      </c>
      <c r="T390" s="713"/>
      <c r="U390" s="713"/>
      <c r="V390" s="713"/>
      <c r="W390" s="713"/>
      <c r="X390" s="713"/>
      <c r="Y390" s="713"/>
      <c r="Z390" s="713"/>
      <c r="AA390" s="503"/>
    </row>
    <row r="391" spans="1:27" ht="21.75" customHeight="1">
      <c r="A391" s="500"/>
      <c r="B391" s="709" t="s">
        <v>17</v>
      </c>
      <c r="C391" s="709"/>
      <c r="D391" s="709"/>
      <c r="E391" s="709"/>
      <c r="F391" s="709"/>
      <c r="G391" s="709"/>
      <c r="H391" s="709"/>
      <c r="I391" s="709"/>
      <c r="J391" s="709"/>
      <c r="K391" s="709"/>
      <c r="L391" s="710"/>
      <c r="M391" s="501">
        <v>8</v>
      </c>
      <c r="N391" s="501">
        <v>1</v>
      </c>
      <c r="O391" s="502" t="s">
        <v>753</v>
      </c>
      <c r="P391" s="599">
        <v>0</v>
      </c>
      <c r="Q391" s="711"/>
      <c r="R391" s="712"/>
      <c r="S391" s="611">
        <v>21566.021000000001</v>
      </c>
      <c r="T391" s="713"/>
      <c r="U391" s="713"/>
      <c r="V391" s="713"/>
      <c r="W391" s="713"/>
      <c r="X391" s="713"/>
      <c r="Y391" s="713"/>
      <c r="Z391" s="713"/>
      <c r="AA391" s="503"/>
    </row>
    <row r="392" spans="1:27" ht="53.25" customHeight="1">
      <c r="A392" s="500"/>
      <c r="B392" s="709" t="s">
        <v>18</v>
      </c>
      <c r="C392" s="709"/>
      <c r="D392" s="709"/>
      <c r="E392" s="709"/>
      <c r="F392" s="709"/>
      <c r="G392" s="709"/>
      <c r="H392" s="709"/>
      <c r="I392" s="709"/>
      <c r="J392" s="709"/>
      <c r="K392" s="709"/>
      <c r="L392" s="710"/>
      <c r="M392" s="501">
        <v>8</v>
      </c>
      <c r="N392" s="501">
        <v>1</v>
      </c>
      <c r="O392" s="502" t="s">
        <v>753</v>
      </c>
      <c r="P392" s="599" t="s">
        <v>19</v>
      </c>
      <c r="Q392" s="711"/>
      <c r="R392" s="712"/>
      <c r="S392" s="611">
        <v>21166.821</v>
      </c>
      <c r="T392" s="713"/>
      <c r="U392" s="713"/>
      <c r="V392" s="713"/>
      <c r="W392" s="713"/>
      <c r="X392" s="713"/>
      <c r="Y392" s="713"/>
      <c r="Z392" s="713"/>
      <c r="AA392" s="503"/>
    </row>
    <row r="393" spans="1:27" ht="12.75" customHeight="1">
      <c r="A393" s="500"/>
      <c r="B393" s="709" t="s">
        <v>20</v>
      </c>
      <c r="C393" s="709"/>
      <c r="D393" s="709"/>
      <c r="E393" s="709"/>
      <c r="F393" s="709"/>
      <c r="G393" s="709"/>
      <c r="H393" s="709"/>
      <c r="I393" s="709"/>
      <c r="J393" s="709"/>
      <c r="K393" s="709"/>
      <c r="L393" s="710"/>
      <c r="M393" s="501">
        <v>8</v>
      </c>
      <c r="N393" s="501">
        <v>1</v>
      </c>
      <c r="O393" s="502" t="s">
        <v>753</v>
      </c>
      <c r="P393" s="599" t="s">
        <v>21</v>
      </c>
      <c r="Q393" s="711"/>
      <c r="R393" s="712"/>
      <c r="S393" s="611">
        <v>21166.821</v>
      </c>
      <c r="T393" s="713"/>
      <c r="U393" s="713"/>
      <c r="V393" s="713"/>
      <c r="W393" s="713"/>
      <c r="X393" s="713"/>
      <c r="Y393" s="713"/>
      <c r="Z393" s="713"/>
      <c r="AA393" s="503"/>
    </row>
    <row r="394" spans="1:27" ht="12.75" customHeight="1">
      <c r="A394" s="500"/>
      <c r="B394" s="709" t="s">
        <v>692</v>
      </c>
      <c r="C394" s="709"/>
      <c r="D394" s="709"/>
      <c r="E394" s="709"/>
      <c r="F394" s="709"/>
      <c r="G394" s="709"/>
      <c r="H394" s="709"/>
      <c r="I394" s="709"/>
      <c r="J394" s="709"/>
      <c r="K394" s="709"/>
      <c r="L394" s="710"/>
      <c r="M394" s="501">
        <v>8</v>
      </c>
      <c r="N394" s="501">
        <v>1</v>
      </c>
      <c r="O394" s="502" t="s">
        <v>753</v>
      </c>
      <c r="P394" s="599" t="s">
        <v>22</v>
      </c>
      <c r="Q394" s="711"/>
      <c r="R394" s="712"/>
      <c r="S394" s="611">
        <v>16257.159</v>
      </c>
      <c r="T394" s="713"/>
      <c r="U394" s="713"/>
      <c r="V394" s="713"/>
      <c r="W394" s="713"/>
      <c r="X394" s="713"/>
      <c r="Y394" s="713"/>
      <c r="Z394" s="713"/>
      <c r="AA394" s="503"/>
    </row>
    <row r="395" spans="1:27" ht="32.25" customHeight="1">
      <c r="A395" s="500"/>
      <c r="B395" s="709" t="s">
        <v>694</v>
      </c>
      <c r="C395" s="709"/>
      <c r="D395" s="709"/>
      <c r="E395" s="709"/>
      <c r="F395" s="709"/>
      <c r="G395" s="709"/>
      <c r="H395" s="709"/>
      <c r="I395" s="709"/>
      <c r="J395" s="709"/>
      <c r="K395" s="709"/>
      <c r="L395" s="710"/>
      <c r="M395" s="501">
        <v>8</v>
      </c>
      <c r="N395" s="501">
        <v>1</v>
      </c>
      <c r="O395" s="502" t="s">
        <v>753</v>
      </c>
      <c r="P395" s="599" t="s">
        <v>24</v>
      </c>
      <c r="Q395" s="711"/>
      <c r="R395" s="712"/>
      <c r="S395" s="611">
        <v>4909.6620000000003</v>
      </c>
      <c r="T395" s="713"/>
      <c r="U395" s="713"/>
      <c r="V395" s="713"/>
      <c r="W395" s="713"/>
      <c r="X395" s="713"/>
      <c r="Y395" s="713"/>
      <c r="Z395" s="713"/>
      <c r="AA395" s="503"/>
    </row>
    <row r="396" spans="1:27" ht="21.75" customHeight="1">
      <c r="A396" s="500"/>
      <c r="B396" s="709" t="s">
        <v>633</v>
      </c>
      <c r="C396" s="709"/>
      <c r="D396" s="709"/>
      <c r="E396" s="709"/>
      <c r="F396" s="709"/>
      <c r="G396" s="709"/>
      <c r="H396" s="709"/>
      <c r="I396" s="709"/>
      <c r="J396" s="709"/>
      <c r="K396" s="709"/>
      <c r="L396" s="710"/>
      <c r="M396" s="501">
        <v>8</v>
      </c>
      <c r="N396" s="501">
        <v>1</v>
      </c>
      <c r="O396" s="502" t="s">
        <v>753</v>
      </c>
      <c r="P396" s="599" t="s">
        <v>25</v>
      </c>
      <c r="Q396" s="711"/>
      <c r="R396" s="712"/>
      <c r="S396" s="611">
        <v>390.7</v>
      </c>
      <c r="T396" s="713"/>
      <c r="U396" s="713"/>
      <c r="V396" s="713"/>
      <c r="W396" s="713"/>
      <c r="X396" s="713"/>
      <c r="Y396" s="713"/>
      <c r="Z396" s="713"/>
      <c r="AA396" s="503"/>
    </row>
    <row r="397" spans="1:27" ht="21.75" customHeight="1">
      <c r="A397" s="500"/>
      <c r="B397" s="709" t="s">
        <v>634</v>
      </c>
      <c r="C397" s="709"/>
      <c r="D397" s="709"/>
      <c r="E397" s="709"/>
      <c r="F397" s="709"/>
      <c r="G397" s="709"/>
      <c r="H397" s="709"/>
      <c r="I397" s="709"/>
      <c r="J397" s="709"/>
      <c r="K397" s="709"/>
      <c r="L397" s="710"/>
      <c r="M397" s="501">
        <v>8</v>
      </c>
      <c r="N397" s="501">
        <v>1</v>
      </c>
      <c r="O397" s="502" t="s">
        <v>753</v>
      </c>
      <c r="P397" s="599" t="s">
        <v>27</v>
      </c>
      <c r="Q397" s="711"/>
      <c r="R397" s="712"/>
      <c r="S397" s="611">
        <v>390.7</v>
      </c>
      <c r="T397" s="713"/>
      <c r="U397" s="713"/>
      <c r="V397" s="713"/>
      <c r="W397" s="713"/>
      <c r="X397" s="713"/>
      <c r="Y397" s="713"/>
      <c r="Z397" s="713"/>
      <c r="AA397" s="503"/>
    </row>
    <row r="398" spans="1:27" ht="21.75" customHeight="1">
      <c r="A398" s="500"/>
      <c r="B398" s="709" t="s">
        <v>635</v>
      </c>
      <c r="C398" s="709"/>
      <c r="D398" s="709"/>
      <c r="E398" s="709"/>
      <c r="F398" s="709"/>
      <c r="G398" s="709"/>
      <c r="H398" s="709"/>
      <c r="I398" s="709"/>
      <c r="J398" s="709"/>
      <c r="K398" s="709"/>
      <c r="L398" s="710"/>
      <c r="M398" s="501">
        <v>8</v>
      </c>
      <c r="N398" s="501">
        <v>1</v>
      </c>
      <c r="O398" s="502" t="s">
        <v>753</v>
      </c>
      <c r="P398" s="599" t="s">
        <v>28</v>
      </c>
      <c r="Q398" s="711"/>
      <c r="R398" s="712"/>
      <c r="S398" s="611">
        <v>52.6</v>
      </c>
      <c r="T398" s="713"/>
      <c r="U398" s="713"/>
      <c r="V398" s="713"/>
      <c r="W398" s="713"/>
      <c r="X398" s="713"/>
      <c r="Y398" s="713"/>
      <c r="Z398" s="713"/>
      <c r="AA398" s="503"/>
    </row>
    <row r="399" spans="1:27" ht="12.75" customHeight="1">
      <c r="A399" s="500"/>
      <c r="B399" s="709" t="s">
        <v>636</v>
      </c>
      <c r="C399" s="709"/>
      <c r="D399" s="709"/>
      <c r="E399" s="709"/>
      <c r="F399" s="709"/>
      <c r="G399" s="709"/>
      <c r="H399" s="709"/>
      <c r="I399" s="709"/>
      <c r="J399" s="709"/>
      <c r="K399" s="709"/>
      <c r="L399" s="710"/>
      <c r="M399" s="501">
        <v>8</v>
      </c>
      <c r="N399" s="501">
        <v>1</v>
      </c>
      <c r="O399" s="502" t="s">
        <v>753</v>
      </c>
      <c r="P399" s="599" t="s">
        <v>29</v>
      </c>
      <c r="Q399" s="711"/>
      <c r="R399" s="712"/>
      <c r="S399" s="611">
        <v>338.1</v>
      </c>
      <c r="T399" s="713"/>
      <c r="U399" s="713"/>
      <c r="V399" s="713"/>
      <c r="W399" s="713"/>
      <c r="X399" s="713"/>
      <c r="Y399" s="713"/>
      <c r="Z399" s="713"/>
      <c r="AA399" s="503"/>
    </row>
    <row r="400" spans="1:27" ht="12.75" customHeight="1">
      <c r="A400" s="500"/>
      <c r="B400" s="709" t="s">
        <v>30</v>
      </c>
      <c r="C400" s="709"/>
      <c r="D400" s="709"/>
      <c r="E400" s="709"/>
      <c r="F400" s="709"/>
      <c r="G400" s="709"/>
      <c r="H400" s="709"/>
      <c r="I400" s="709"/>
      <c r="J400" s="709"/>
      <c r="K400" s="709"/>
      <c r="L400" s="710"/>
      <c r="M400" s="501">
        <v>8</v>
      </c>
      <c r="N400" s="501">
        <v>1</v>
      </c>
      <c r="O400" s="502" t="s">
        <v>753</v>
      </c>
      <c r="P400" s="599" t="s">
        <v>31</v>
      </c>
      <c r="Q400" s="711"/>
      <c r="R400" s="712"/>
      <c r="S400" s="611">
        <v>8.5</v>
      </c>
      <c r="T400" s="713"/>
      <c r="U400" s="713"/>
      <c r="V400" s="713"/>
      <c r="W400" s="713"/>
      <c r="X400" s="713"/>
      <c r="Y400" s="713"/>
      <c r="Z400" s="713"/>
      <c r="AA400" s="503"/>
    </row>
    <row r="401" spans="1:27" ht="12.75" customHeight="1">
      <c r="A401" s="500"/>
      <c r="B401" s="709" t="s">
        <v>637</v>
      </c>
      <c r="C401" s="709"/>
      <c r="D401" s="709"/>
      <c r="E401" s="709"/>
      <c r="F401" s="709"/>
      <c r="G401" s="709"/>
      <c r="H401" s="709"/>
      <c r="I401" s="709"/>
      <c r="J401" s="709"/>
      <c r="K401" s="709"/>
      <c r="L401" s="710"/>
      <c r="M401" s="501">
        <v>8</v>
      </c>
      <c r="N401" s="501">
        <v>1</v>
      </c>
      <c r="O401" s="502" t="s">
        <v>753</v>
      </c>
      <c r="P401" s="599" t="s">
        <v>32</v>
      </c>
      <c r="Q401" s="711"/>
      <c r="R401" s="712"/>
      <c r="S401" s="611">
        <v>8.5</v>
      </c>
      <c r="T401" s="713"/>
      <c r="U401" s="713"/>
      <c r="V401" s="713"/>
      <c r="W401" s="713"/>
      <c r="X401" s="713"/>
      <c r="Y401" s="713"/>
      <c r="Z401" s="713"/>
      <c r="AA401" s="503"/>
    </row>
    <row r="402" spans="1:27" ht="21.75" customHeight="1">
      <c r="A402" s="500"/>
      <c r="B402" s="709" t="s">
        <v>33</v>
      </c>
      <c r="C402" s="709"/>
      <c r="D402" s="709"/>
      <c r="E402" s="709"/>
      <c r="F402" s="709"/>
      <c r="G402" s="709"/>
      <c r="H402" s="709"/>
      <c r="I402" s="709"/>
      <c r="J402" s="709"/>
      <c r="K402" s="709"/>
      <c r="L402" s="710"/>
      <c r="M402" s="501">
        <v>8</v>
      </c>
      <c r="N402" s="501">
        <v>1</v>
      </c>
      <c r="O402" s="502" t="s">
        <v>753</v>
      </c>
      <c r="P402" s="599" t="s">
        <v>34</v>
      </c>
      <c r="Q402" s="711"/>
      <c r="R402" s="712"/>
      <c r="S402" s="611">
        <v>6</v>
      </c>
      <c r="T402" s="713"/>
      <c r="U402" s="713"/>
      <c r="V402" s="713"/>
      <c r="W402" s="713"/>
      <c r="X402" s="713"/>
      <c r="Y402" s="713"/>
      <c r="Z402" s="713"/>
      <c r="AA402" s="503"/>
    </row>
    <row r="403" spans="1:27" ht="12.75" customHeight="1">
      <c r="A403" s="500"/>
      <c r="B403" s="709" t="s">
        <v>638</v>
      </c>
      <c r="C403" s="709"/>
      <c r="D403" s="709"/>
      <c r="E403" s="709"/>
      <c r="F403" s="709"/>
      <c r="G403" s="709"/>
      <c r="H403" s="709"/>
      <c r="I403" s="709"/>
      <c r="J403" s="709"/>
      <c r="K403" s="709"/>
      <c r="L403" s="710"/>
      <c r="M403" s="501">
        <v>8</v>
      </c>
      <c r="N403" s="501">
        <v>1</v>
      </c>
      <c r="O403" s="502" t="s">
        <v>753</v>
      </c>
      <c r="P403" s="599" t="s">
        <v>35</v>
      </c>
      <c r="Q403" s="711"/>
      <c r="R403" s="712"/>
      <c r="S403" s="611">
        <v>2.5</v>
      </c>
      <c r="T403" s="713"/>
      <c r="U403" s="713"/>
      <c r="V403" s="713"/>
      <c r="W403" s="713"/>
      <c r="X403" s="713"/>
      <c r="Y403" s="713"/>
      <c r="Z403" s="713"/>
      <c r="AA403" s="503"/>
    </row>
    <row r="404" spans="1:27" ht="32.25" customHeight="1">
      <c r="A404" s="500"/>
      <c r="B404" s="709" t="s">
        <v>645</v>
      </c>
      <c r="C404" s="709"/>
      <c r="D404" s="709"/>
      <c r="E404" s="709"/>
      <c r="F404" s="709"/>
      <c r="G404" s="709"/>
      <c r="H404" s="709"/>
      <c r="I404" s="709"/>
      <c r="J404" s="709"/>
      <c r="K404" s="709"/>
      <c r="L404" s="710"/>
      <c r="M404" s="501">
        <v>8</v>
      </c>
      <c r="N404" s="501">
        <v>1</v>
      </c>
      <c r="O404" s="502" t="s">
        <v>646</v>
      </c>
      <c r="P404" s="599">
        <v>0</v>
      </c>
      <c r="Q404" s="711"/>
      <c r="R404" s="712"/>
      <c r="S404" s="611">
        <v>381.7</v>
      </c>
      <c r="T404" s="713"/>
      <c r="U404" s="713"/>
      <c r="V404" s="713"/>
      <c r="W404" s="713"/>
      <c r="X404" s="713"/>
      <c r="Y404" s="713"/>
      <c r="Z404" s="713"/>
      <c r="AA404" s="503"/>
    </row>
    <row r="405" spans="1:27" ht="21.75" customHeight="1">
      <c r="A405" s="500"/>
      <c r="B405" s="709" t="s">
        <v>754</v>
      </c>
      <c r="C405" s="709"/>
      <c r="D405" s="709"/>
      <c r="E405" s="709"/>
      <c r="F405" s="709"/>
      <c r="G405" s="709"/>
      <c r="H405" s="709"/>
      <c r="I405" s="709"/>
      <c r="J405" s="709"/>
      <c r="K405" s="709"/>
      <c r="L405" s="710"/>
      <c r="M405" s="501">
        <v>8</v>
      </c>
      <c r="N405" s="501">
        <v>1</v>
      </c>
      <c r="O405" s="502" t="s">
        <v>755</v>
      </c>
      <c r="P405" s="599">
        <v>0</v>
      </c>
      <c r="Q405" s="711"/>
      <c r="R405" s="712"/>
      <c r="S405" s="611">
        <v>381.7</v>
      </c>
      <c r="T405" s="713"/>
      <c r="U405" s="713"/>
      <c r="V405" s="713"/>
      <c r="W405" s="713"/>
      <c r="X405" s="713"/>
      <c r="Y405" s="713"/>
      <c r="Z405" s="713"/>
      <c r="AA405" s="503"/>
    </row>
    <row r="406" spans="1:27" ht="53.25" customHeight="1">
      <c r="A406" s="500"/>
      <c r="B406" s="709" t="s">
        <v>18</v>
      </c>
      <c r="C406" s="709"/>
      <c r="D406" s="709"/>
      <c r="E406" s="709"/>
      <c r="F406" s="709"/>
      <c r="G406" s="709"/>
      <c r="H406" s="709"/>
      <c r="I406" s="709"/>
      <c r="J406" s="709"/>
      <c r="K406" s="709"/>
      <c r="L406" s="710"/>
      <c r="M406" s="501">
        <v>8</v>
      </c>
      <c r="N406" s="501">
        <v>1</v>
      </c>
      <c r="O406" s="502" t="s">
        <v>755</v>
      </c>
      <c r="P406" s="599" t="s">
        <v>19</v>
      </c>
      <c r="Q406" s="711"/>
      <c r="R406" s="712"/>
      <c r="S406" s="611">
        <v>23.687999999999999</v>
      </c>
      <c r="T406" s="713"/>
      <c r="U406" s="713"/>
      <c r="V406" s="713"/>
      <c r="W406" s="713"/>
      <c r="X406" s="713"/>
      <c r="Y406" s="713"/>
      <c r="Z406" s="713"/>
      <c r="AA406" s="503"/>
    </row>
    <row r="407" spans="1:27" ht="12.75" customHeight="1">
      <c r="A407" s="500"/>
      <c r="B407" s="709" t="s">
        <v>20</v>
      </c>
      <c r="C407" s="709"/>
      <c r="D407" s="709"/>
      <c r="E407" s="709"/>
      <c r="F407" s="709"/>
      <c r="G407" s="709"/>
      <c r="H407" s="709"/>
      <c r="I407" s="709"/>
      <c r="J407" s="709"/>
      <c r="K407" s="709"/>
      <c r="L407" s="710"/>
      <c r="M407" s="501">
        <v>8</v>
      </c>
      <c r="N407" s="501">
        <v>1</v>
      </c>
      <c r="O407" s="502" t="s">
        <v>755</v>
      </c>
      <c r="P407" s="599" t="s">
        <v>21</v>
      </c>
      <c r="Q407" s="711"/>
      <c r="R407" s="712"/>
      <c r="S407" s="611">
        <v>23.687999999999999</v>
      </c>
      <c r="T407" s="713"/>
      <c r="U407" s="713"/>
      <c r="V407" s="713"/>
      <c r="W407" s="713"/>
      <c r="X407" s="713"/>
      <c r="Y407" s="713"/>
      <c r="Z407" s="713"/>
      <c r="AA407" s="503"/>
    </row>
    <row r="408" spans="1:27" ht="21.75" customHeight="1">
      <c r="A408" s="500"/>
      <c r="B408" s="709" t="s">
        <v>693</v>
      </c>
      <c r="C408" s="709"/>
      <c r="D408" s="709"/>
      <c r="E408" s="709"/>
      <c r="F408" s="709"/>
      <c r="G408" s="709"/>
      <c r="H408" s="709"/>
      <c r="I408" s="709"/>
      <c r="J408" s="709"/>
      <c r="K408" s="709"/>
      <c r="L408" s="710"/>
      <c r="M408" s="501">
        <v>8</v>
      </c>
      <c r="N408" s="501">
        <v>1</v>
      </c>
      <c r="O408" s="502" t="s">
        <v>755</v>
      </c>
      <c r="P408" s="599" t="s">
        <v>23</v>
      </c>
      <c r="Q408" s="711"/>
      <c r="R408" s="712"/>
      <c r="S408" s="611">
        <v>23.687999999999999</v>
      </c>
      <c r="T408" s="713"/>
      <c r="U408" s="713"/>
      <c r="V408" s="713"/>
      <c r="W408" s="713"/>
      <c r="X408" s="713"/>
      <c r="Y408" s="713"/>
      <c r="Z408" s="713"/>
      <c r="AA408" s="503"/>
    </row>
    <row r="409" spans="1:27" ht="21.75" customHeight="1">
      <c r="A409" s="500"/>
      <c r="B409" s="709" t="s">
        <v>724</v>
      </c>
      <c r="C409" s="709"/>
      <c r="D409" s="709"/>
      <c r="E409" s="709"/>
      <c r="F409" s="709"/>
      <c r="G409" s="709"/>
      <c r="H409" s="709"/>
      <c r="I409" s="709"/>
      <c r="J409" s="709"/>
      <c r="K409" s="709"/>
      <c r="L409" s="710"/>
      <c r="M409" s="501">
        <v>8</v>
      </c>
      <c r="N409" s="501">
        <v>1</v>
      </c>
      <c r="O409" s="502" t="s">
        <v>755</v>
      </c>
      <c r="P409" s="599" t="s">
        <v>8</v>
      </c>
      <c r="Q409" s="711"/>
      <c r="R409" s="712"/>
      <c r="S409" s="611">
        <v>358.012</v>
      </c>
      <c r="T409" s="713"/>
      <c r="U409" s="713"/>
      <c r="V409" s="713"/>
      <c r="W409" s="713"/>
      <c r="X409" s="713"/>
      <c r="Y409" s="713"/>
      <c r="Z409" s="713"/>
      <c r="AA409" s="503"/>
    </row>
    <row r="410" spans="1:27" ht="12.75" customHeight="1">
      <c r="A410" s="500"/>
      <c r="B410" s="709" t="s">
        <v>9</v>
      </c>
      <c r="C410" s="709"/>
      <c r="D410" s="709"/>
      <c r="E410" s="709"/>
      <c r="F410" s="709"/>
      <c r="G410" s="709"/>
      <c r="H410" s="709"/>
      <c r="I410" s="709"/>
      <c r="J410" s="709"/>
      <c r="K410" s="709"/>
      <c r="L410" s="710"/>
      <c r="M410" s="501">
        <v>8</v>
      </c>
      <c r="N410" s="501">
        <v>1</v>
      </c>
      <c r="O410" s="502" t="s">
        <v>755</v>
      </c>
      <c r="P410" s="599" t="s">
        <v>10</v>
      </c>
      <c r="Q410" s="711"/>
      <c r="R410" s="712"/>
      <c r="S410" s="611">
        <v>358.012</v>
      </c>
      <c r="T410" s="713"/>
      <c r="U410" s="713"/>
      <c r="V410" s="713"/>
      <c r="W410" s="713"/>
      <c r="X410" s="713"/>
      <c r="Y410" s="713"/>
      <c r="Z410" s="713"/>
      <c r="AA410" s="503"/>
    </row>
    <row r="411" spans="1:27" ht="42.75" customHeight="1">
      <c r="A411" s="500"/>
      <c r="B411" s="709" t="s">
        <v>11</v>
      </c>
      <c r="C411" s="709"/>
      <c r="D411" s="709"/>
      <c r="E411" s="709"/>
      <c r="F411" s="709"/>
      <c r="G411" s="709"/>
      <c r="H411" s="709"/>
      <c r="I411" s="709"/>
      <c r="J411" s="709"/>
      <c r="K411" s="709"/>
      <c r="L411" s="710"/>
      <c r="M411" s="501">
        <v>8</v>
      </c>
      <c r="N411" s="501">
        <v>1</v>
      </c>
      <c r="O411" s="502" t="s">
        <v>755</v>
      </c>
      <c r="P411" s="599" t="s">
        <v>12</v>
      </c>
      <c r="Q411" s="711"/>
      <c r="R411" s="712"/>
      <c r="S411" s="611">
        <v>358.012</v>
      </c>
      <c r="T411" s="713"/>
      <c r="U411" s="713"/>
      <c r="V411" s="713"/>
      <c r="W411" s="713"/>
      <c r="X411" s="713"/>
      <c r="Y411" s="713"/>
      <c r="Z411" s="713"/>
      <c r="AA411" s="503"/>
    </row>
    <row r="412" spans="1:27" ht="20.25" customHeight="1">
      <c r="A412" s="500"/>
      <c r="B412" s="714" t="s">
        <v>36</v>
      </c>
      <c r="C412" s="714"/>
      <c r="D412" s="714"/>
      <c r="E412" s="714"/>
      <c r="F412" s="714"/>
      <c r="G412" s="714"/>
      <c r="H412" s="714"/>
      <c r="I412" s="714"/>
      <c r="J412" s="714"/>
      <c r="K412" s="714"/>
      <c r="L412" s="715"/>
      <c r="M412" s="596">
        <v>8</v>
      </c>
      <c r="N412" s="596">
        <v>4</v>
      </c>
      <c r="O412" s="597">
        <v>0</v>
      </c>
      <c r="P412" s="598">
        <v>0</v>
      </c>
      <c r="Q412" s="716"/>
      <c r="R412" s="717"/>
      <c r="S412" s="610">
        <v>2725.748</v>
      </c>
      <c r="T412" s="718"/>
      <c r="U412" s="718"/>
      <c r="V412" s="718"/>
      <c r="W412" s="718"/>
      <c r="X412" s="718"/>
      <c r="Y412" s="718"/>
      <c r="Z412" s="718"/>
      <c r="AA412" s="503"/>
    </row>
    <row r="413" spans="1:27" ht="21.75" customHeight="1">
      <c r="A413" s="500"/>
      <c r="B413" s="709" t="s">
        <v>745</v>
      </c>
      <c r="C413" s="709"/>
      <c r="D413" s="709"/>
      <c r="E413" s="709"/>
      <c r="F413" s="709"/>
      <c r="G413" s="709"/>
      <c r="H413" s="709"/>
      <c r="I413" s="709"/>
      <c r="J413" s="709"/>
      <c r="K413" s="709"/>
      <c r="L413" s="710"/>
      <c r="M413" s="501">
        <v>8</v>
      </c>
      <c r="N413" s="501">
        <v>4</v>
      </c>
      <c r="O413" s="502" t="s">
        <v>746</v>
      </c>
      <c r="P413" s="599">
        <v>0</v>
      </c>
      <c r="Q413" s="711"/>
      <c r="R413" s="712"/>
      <c r="S413" s="611">
        <v>822.73099999999999</v>
      </c>
      <c r="T413" s="713"/>
      <c r="U413" s="713"/>
      <c r="V413" s="713"/>
      <c r="W413" s="713"/>
      <c r="X413" s="713"/>
      <c r="Y413" s="713"/>
      <c r="Z413" s="713"/>
      <c r="AA413" s="503"/>
    </row>
    <row r="414" spans="1:27" ht="21.75" customHeight="1">
      <c r="A414" s="500"/>
      <c r="B414" s="709" t="s">
        <v>37</v>
      </c>
      <c r="C414" s="709"/>
      <c r="D414" s="709"/>
      <c r="E414" s="709"/>
      <c r="F414" s="709"/>
      <c r="G414" s="709"/>
      <c r="H414" s="709"/>
      <c r="I414" s="709"/>
      <c r="J414" s="709"/>
      <c r="K414" s="709"/>
      <c r="L414" s="710"/>
      <c r="M414" s="501">
        <v>8</v>
      </c>
      <c r="N414" s="501">
        <v>4</v>
      </c>
      <c r="O414" s="502" t="s">
        <v>756</v>
      </c>
      <c r="P414" s="599">
        <v>0</v>
      </c>
      <c r="Q414" s="711"/>
      <c r="R414" s="712"/>
      <c r="S414" s="611">
        <v>822.73099999999999</v>
      </c>
      <c r="T414" s="713"/>
      <c r="U414" s="713"/>
      <c r="V414" s="713"/>
      <c r="W414" s="713"/>
      <c r="X414" s="713"/>
      <c r="Y414" s="713"/>
      <c r="Z414" s="713"/>
      <c r="AA414" s="503"/>
    </row>
    <row r="415" spans="1:27" ht="32.25" customHeight="1">
      <c r="A415" s="500"/>
      <c r="B415" s="709" t="s">
        <v>757</v>
      </c>
      <c r="C415" s="709"/>
      <c r="D415" s="709"/>
      <c r="E415" s="709"/>
      <c r="F415" s="709"/>
      <c r="G415" s="709"/>
      <c r="H415" s="709"/>
      <c r="I415" s="709"/>
      <c r="J415" s="709"/>
      <c r="K415" s="709"/>
      <c r="L415" s="710"/>
      <c r="M415" s="501">
        <v>8</v>
      </c>
      <c r="N415" s="501">
        <v>4</v>
      </c>
      <c r="O415" s="502" t="s">
        <v>758</v>
      </c>
      <c r="P415" s="599">
        <v>0</v>
      </c>
      <c r="Q415" s="711"/>
      <c r="R415" s="712"/>
      <c r="S415" s="611">
        <v>822.73099999999999</v>
      </c>
      <c r="T415" s="713"/>
      <c r="U415" s="713"/>
      <c r="V415" s="713"/>
      <c r="W415" s="713"/>
      <c r="X415" s="713"/>
      <c r="Y415" s="713"/>
      <c r="Z415" s="713"/>
      <c r="AA415" s="503"/>
    </row>
    <row r="416" spans="1:27" ht="53.25" customHeight="1">
      <c r="A416" s="500"/>
      <c r="B416" s="709" t="s">
        <v>18</v>
      </c>
      <c r="C416" s="709"/>
      <c r="D416" s="709"/>
      <c r="E416" s="709"/>
      <c r="F416" s="709"/>
      <c r="G416" s="709"/>
      <c r="H416" s="709"/>
      <c r="I416" s="709"/>
      <c r="J416" s="709"/>
      <c r="K416" s="709"/>
      <c r="L416" s="710"/>
      <c r="M416" s="501">
        <v>8</v>
      </c>
      <c r="N416" s="501">
        <v>4</v>
      </c>
      <c r="O416" s="502" t="s">
        <v>758</v>
      </c>
      <c r="P416" s="599" t="s">
        <v>19</v>
      </c>
      <c r="Q416" s="711"/>
      <c r="R416" s="712"/>
      <c r="S416" s="611">
        <v>820.57100000000003</v>
      </c>
      <c r="T416" s="713"/>
      <c r="U416" s="713"/>
      <c r="V416" s="713"/>
      <c r="W416" s="713"/>
      <c r="X416" s="713"/>
      <c r="Y416" s="713"/>
      <c r="Z416" s="713"/>
      <c r="AA416" s="503"/>
    </row>
    <row r="417" spans="1:27" ht="21.75" customHeight="1">
      <c r="A417" s="500"/>
      <c r="B417" s="709" t="s">
        <v>38</v>
      </c>
      <c r="C417" s="709"/>
      <c r="D417" s="709"/>
      <c r="E417" s="709"/>
      <c r="F417" s="709"/>
      <c r="G417" s="709"/>
      <c r="H417" s="709"/>
      <c r="I417" s="709"/>
      <c r="J417" s="709"/>
      <c r="K417" s="709"/>
      <c r="L417" s="710"/>
      <c r="M417" s="501">
        <v>8</v>
      </c>
      <c r="N417" s="501">
        <v>4</v>
      </c>
      <c r="O417" s="502" t="s">
        <v>758</v>
      </c>
      <c r="P417" s="599" t="s">
        <v>39</v>
      </c>
      <c r="Q417" s="711"/>
      <c r="R417" s="712"/>
      <c r="S417" s="611">
        <v>820.57100000000003</v>
      </c>
      <c r="T417" s="713"/>
      <c r="U417" s="713"/>
      <c r="V417" s="713"/>
      <c r="W417" s="713"/>
      <c r="X417" s="713"/>
      <c r="Y417" s="713"/>
      <c r="Z417" s="713"/>
      <c r="AA417" s="503"/>
    </row>
    <row r="418" spans="1:27" ht="21.75" customHeight="1">
      <c r="A418" s="500"/>
      <c r="B418" s="709" t="s">
        <v>621</v>
      </c>
      <c r="C418" s="709"/>
      <c r="D418" s="709"/>
      <c r="E418" s="709"/>
      <c r="F418" s="709"/>
      <c r="G418" s="709"/>
      <c r="H418" s="709"/>
      <c r="I418" s="709"/>
      <c r="J418" s="709"/>
      <c r="K418" s="709"/>
      <c r="L418" s="710"/>
      <c r="M418" s="501">
        <v>8</v>
      </c>
      <c r="N418" s="501">
        <v>4</v>
      </c>
      <c r="O418" s="502" t="s">
        <v>758</v>
      </c>
      <c r="P418" s="599" t="s">
        <v>40</v>
      </c>
      <c r="Q418" s="711"/>
      <c r="R418" s="712"/>
      <c r="S418" s="611">
        <v>630.23900000000003</v>
      </c>
      <c r="T418" s="713"/>
      <c r="U418" s="713"/>
      <c r="V418" s="713"/>
      <c r="W418" s="713"/>
      <c r="X418" s="713"/>
      <c r="Y418" s="713"/>
      <c r="Z418" s="713"/>
      <c r="AA418" s="503"/>
    </row>
    <row r="419" spans="1:27" ht="32.25" customHeight="1">
      <c r="A419" s="500"/>
      <c r="B419" s="709" t="s">
        <v>622</v>
      </c>
      <c r="C419" s="709"/>
      <c r="D419" s="709"/>
      <c r="E419" s="709"/>
      <c r="F419" s="709"/>
      <c r="G419" s="709"/>
      <c r="H419" s="709"/>
      <c r="I419" s="709"/>
      <c r="J419" s="709"/>
      <c r="K419" s="709"/>
      <c r="L419" s="710"/>
      <c r="M419" s="501">
        <v>8</v>
      </c>
      <c r="N419" s="501">
        <v>4</v>
      </c>
      <c r="O419" s="502" t="s">
        <v>758</v>
      </c>
      <c r="P419" s="599" t="s">
        <v>42</v>
      </c>
      <c r="Q419" s="711"/>
      <c r="R419" s="712"/>
      <c r="S419" s="611">
        <v>190.33199999999999</v>
      </c>
      <c r="T419" s="713"/>
      <c r="U419" s="713"/>
      <c r="V419" s="713"/>
      <c r="W419" s="713"/>
      <c r="X419" s="713"/>
      <c r="Y419" s="713"/>
      <c r="Z419" s="713"/>
      <c r="AA419" s="503"/>
    </row>
    <row r="420" spans="1:27" ht="21.75" customHeight="1">
      <c r="A420" s="500"/>
      <c r="B420" s="709" t="s">
        <v>633</v>
      </c>
      <c r="C420" s="709"/>
      <c r="D420" s="709"/>
      <c r="E420" s="709"/>
      <c r="F420" s="709"/>
      <c r="G420" s="709"/>
      <c r="H420" s="709"/>
      <c r="I420" s="709"/>
      <c r="J420" s="709"/>
      <c r="K420" s="709"/>
      <c r="L420" s="710"/>
      <c r="M420" s="501">
        <v>8</v>
      </c>
      <c r="N420" s="501">
        <v>4</v>
      </c>
      <c r="O420" s="502" t="s">
        <v>758</v>
      </c>
      <c r="P420" s="599" t="s">
        <v>25</v>
      </c>
      <c r="Q420" s="711"/>
      <c r="R420" s="712"/>
      <c r="S420" s="611">
        <v>2.16</v>
      </c>
      <c r="T420" s="713"/>
      <c r="U420" s="713"/>
      <c r="V420" s="713"/>
      <c r="W420" s="713"/>
      <c r="X420" s="713"/>
      <c r="Y420" s="713"/>
      <c r="Z420" s="713"/>
      <c r="AA420" s="503"/>
    </row>
    <row r="421" spans="1:27" ht="21.75" customHeight="1">
      <c r="A421" s="500"/>
      <c r="B421" s="709" t="s">
        <v>634</v>
      </c>
      <c r="C421" s="709"/>
      <c r="D421" s="709"/>
      <c r="E421" s="709"/>
      <c r="F421" s="709"/>
      <c r="G421" s="709"/>
      <c r="H421" s="709"/>
      <c r="I421" s="709"/>
      <c r="J421" s="709"/>
      <c r="K421" s="709"/>
      <c r="L421" s="710"/>
      <c r="M421" s="501">
        <v>8</v>
      </c>
      <c r="N421" s="501">
        <v>4</v>
      </c>
      <c r="O421" s="502" t="s">
        <v>758</v>
      </c>
      <c r="P421" s="599" t="s">
        <v>27</v>
      </c>
      <c r="Q421" s="711"/>
      <c r="R421" s="712"/>
      <c r="S421" s="611">
        <v>2.16</v>
      </c>
      <c r="T421" s="713"/>
      <c r="U421" s="713"/>
      <c r="V421" s="713"/>
      <c r="W421" s="713"/>
      <c r="X421" s="713"/>
      <c r="Y421" s="713"/>
      <c r="Z421" s="713"/>
      <c r="AA421" s="503"/>
    </row>
    <row r="422" spans="1:27" ht="12.75" customHeight="1">
      <c r="A422" s="500"/>
      <c r="B422" s="709" t="s">
        <v>636</v>
      </c>
      <c r="C422" s="709"/>
      <c r="D422" s="709"/>
      <c r="E422" s="709"/>
      <c r="F422" s="709"/>
      <c r="G422" s="709"/>
      <c r="H422" s="709"/>
      <c r="I422" s="709"/>
      <c r="J422" s="709"/>
      <c r="K422" s="709"/>
      <c r="L422" s="710"/>
      <c r="M422" s="501">
        <v>8</v>
      </c>
      <c r="N422" s="501">
        <v>4</v>
      </c>
      <c r="O422" s="502" t="s">
        <v>758</v>
      </c>
      <c r="P422" s="599" t="s">
        <v>29</v>
      </c>
      <c r="Q422" s="711"/>
      <c r="R422" s="712"/>
      <c r="S422" s="611">
        <v>2.16</v>
      </c>
      <c r="T422" s="713"/>
      <c r="U422" s="713"/>
      <c r="V422" s="713"/>
      <c r="W422" s="713"/>
      <c r="X422" s="713"/>
      <c r="Y422" s="713"/>
      <c r="Z422" s="713"/>
      <c r="AA422" s="503"/>
    </row>
    <row r="423" spans="1:27" ht="21.75" customHeight="1">
      <c r="A423" s="500"/>
      <c r="B423" s="709" t="s">
        <v>745</v>
      </c>
      <c r="C423" s="709"/>
      <c r="D423" s="709"/>
      <c r="E423" s="709"/>
      <c r="F423" s="709"/>
      <c r="G423" s="709"/>
      <c r="H423" s="709"/>
      <c r="I423" s="709"/>
      <c r="J423" s="709"/>
      <c r="K423" s="709"/>
      <c r="L423" s="710"/>
      <c r="M423" s="501">
        <v>8</v>
      </c>
      <c r="N423" s="501">
        <v>4</v>
      </c>
      <c r="O423" s="502" t="s">
        <v>746</v>
      </c>
      <c r="P423" s="599">
        <v>0</v>
      </c>
      <c r="Q423" s="711"/>
      <c r="R423" s="712"/>
      <c r="S423" s="611">
        <v>1903.0170000000001</v>
      </c>
      <c r="T423" s="713"/>
      <c r="U423" s="713"/>
      <c r="V423" s="713"/>
      <c r="W423" s="713"/>
      <c r="X423" s="713"/>
      <c r="Y423" s="713"/>
      <c r="Z423" s="713"/>
      <c r="AA423" s="503"/>
    </row>
    <row r="424" spans="1:27" ht="21.75" customHeight="1">
      <c r="A424" s="500"/>
      <c r="B424" s="709" t="s">
        <v>37</v>
      </c>
      <c r="C424" s="709"/>
      <c r="D424" s="709"/>
      <c r="E424" s="709"/>
      <c r="F424" s="709"/>
      <c r="G424" s="709"/>
      <c r="H424" s="709"/>
      <c r="I424" s="709"/>
      <c r="J424" s="709"/>
      <c r="K424" s="709"/>
      <c r="L424" s="710"/>
      <c r="M424" s="501">
        <v>8</v>
      </c>
      <c r="N424" s="501">
        <v>4</v>
      </c>
      <c r="O424" s="502" t="s">
        <v>756</v>
      </c>
      <c r="P424" s="599">
        <v>0</v>
      </c>
      <c r="Q424" s="711"/>
      <c r="R424" s="712"/>
      <c r="S424" s="611">
        <v>1903.0170000000001</v>
      </c>
      <c r="T424" s="713"/>
      <c r="U424" s="713"/>
      <c r="V424" s="713"/>
      <c r="W424" s="713"/>
      <c r="X424" s="713"/>
      <c r="Y424" s="713"/>
      <c r="Z424" s="713"/>
      <c r="AA424" s="503"/>
    </row>
    <row r="425" spans="1:27" ht="21.75" customHeight="1">
      <c r="A425" s="500"/>
      <c r="B425" s="709" t="s">
        <v>759</v>
      </c>
      <c r="C425" s="709"/>
      <c r="D425" s="709"/>
      <c r="E425" s="709"/>
      <c r="F425" s="709"/>
      <c r="G425" s="709"/>
      <c r="H425" s="709"/>
      <c r="I425" s="709"/>
      <c r="J425" s="709"/>
      <c r="K425" s="709"/>
      <c r="L425" s="710"/>
      <c r="M425" s="501">
        <v>8</v>
      </c>
      <c r="N425" s="501">
        <v>4</v>
      </c>
      <c r="O425" s="502" t="s">
        <v>760</v>
      </c>
      <c r="P425" s="599">
        <v>0</v>
      </c>
      <c r="Q425" s="711"/>
      <c r="R425" s="712"/>
      <c r="S425" s="611">
        <v>1903.0170000000001</v>
      </c>
      <c r="T425" s="713"/>
      <c r="U425" s="713"/>
      <c r="V425" s="713"/>
      <c r="W425" s="713"/>
      <c r="X425" s="713"/>
      <c r="Y425" s="713"/>
      <c r="Z425" s="713"/>
      <c r="AA425" s="503"/>
    </row>
    <row r="426" spans="1:27" ht="53.25" customHeight="1">
      <c r="A426" s="500"/>
      <c r="B426" s="709" t="s">
        <v>18</v>
      </c>
      <c r="C426" s="709"/>
      <c r="D426" s="709"/>
      <c r="E426" s="709"/>
      <c r="F426" s="709"/>
      <c r="G426" s="709"/>
      <c r="H426" s="709"/>
      <c r="I426" s="709"/>
      <c r="J426" s="709"/>
      <c r="K426" s="709"/>
      <c r="L426" s="710"/>
      <c r="M426" s="501">
        <v>8</v>
      </c>
      <c r="N426" s="501">
        <v>4</v>
      </c>
      <c r="O426" s="502" t="s">
        <v>760</v>
      </c>
      <c r="P426" s="599" t="s">
        <v>19</v>
      </c>
      <c r="Q426" s="711"/>
      <c r="R426" s="712"/>
      <c r="S426" s="611">
        <v>1663.0509999999999</v>
      </c>
      <c r="T426" s="713"/>
      <c r="U426" s="713"/>
      <c r="V426" s="713"/>
      <c r="W426" s="713"/>
      <c r="X426" s="713"/>
      <c r="Y426" s="713"/>
      <c r="Z426" s="713"/>
      <c r="AA426" s="503"/>
    </row>
    <row r="427" spans="1:27" ht="12.75" customHeight="1">
      <c r="A427" s="500"/>
      <c r="B427" s="709" t="s">
        <v>20</v>
      </c>
      <c r="C427" s="709"/>
      <c r="D427" s="709"/>
      <c r="E427" s="709"/>
      <c r="F427" s="709"/>
      <c r="G427" s="709"/>
      <c r="H427" s="709"/>
      <c r="I427" s="709"/>
      <c r="J427" s="709"/>
      <c r="K427" s="709"/>
      <c r="L427" s="710"/>
      <c r="M427" s="501">
        <v>8</v>
      </c>
      <c r="N427" s="501">
        <v>4</v>
      </c>
      <c r="O427" s="502" t="s">
        <v>760</v>
      </c>
      <c r="P427" s="599" t="s">
        <v>21</v>
      </c>
      <c r="Q427" s="711"/>
      <c r="R427" s="712"/>
      <c r="S427" s="611">
        <v>1663.0509999999999</v>
      </c>
      <c r="T427" s="713"/>
      <c r="U427" s="713"/>
      <c r="V427" s="713"/>
      <c r="W427" s="713"/>
      <c r="X427" s="713"/>
      <c r="Y427" s="713"/>
      <c r="Z427" s="713"/>
      <c r="AA427" s="503"/>
    </row>
    <row r="428" spans="1:27" ht="12.75" customHeight="1">
      <c r="A428" s="500"/>
      <c r="B428" s="709" t="s">
        <v>692</v>
      </c>
      <c r="C428" s="709"/>
      <c r="D428" s="709"/>
      <c r="E428" s="709"/>
      <c r="F428" s="709"/>
      <c r="G428" s="709"/>
      <c r="H428" s="709"/>
      <c r="I428" s="709"/>
      <c r="J428" s="709"/>
      <c r="K428" s="709"/>
      <c r="L428" s="710"/>
      <c r="M428" s="501">
        <v>8</v>
      </c>
      <c r="N428" s="501">
        <v>4</v>
      </c>
      <c r="O428" s="502" t="s">
        <v>760</v>
      </c>
      <c r="P428" s="599" t="s">
        <v>22</v>
      </c>
      <c r="Q428" s="711"/>
      <c r="R428" s="712"/>
      <c r="S428" s="611">
        <v>1277.3050000000001</v>
      </c>
      <c r="T428" s="713"/>
      <c r="U428" s="713"/>
      <c r="V428" s="713"/>
      <c r="W428" s="713"/>
      <c r="X428" s="713"/>
      <c r="Y428" s="713"/>
      <c r="Z428" s="713"/>
      <c r="AA428" s="503"/>
    </row>
    <row r="429" spans="1:27" ht="32.25" customHeight="1">
      <c r="A429" s="500"/>
      <c r="B429" s="709" t="s">
        <v>694</v>
      </c>
      <c r="C429" s="709"/>
      <c r="D429" s="709"/>
      <c r="E429" s="709"/>
      <c r="F429" s="709"/>
      <c r="G429" s="709"/>
      <c r="H429" s="709"/>
      <c r="I429" s="709"/>
      <c r="J429" s="709"/>
      <c r="K429" s="709"/>
      <c r="L429" s="710"/>
      <c r="M429" s="501">
        <v>8</v>
      </c>
      <c r="N429" s="501">
        <v>4</v>
      </c>
      <c r="O429" s="502" t="s">
        <v>760</v>
      </c>
      <c r="P429" s="599" t="s">
        <v>24</v>
      </c>
      <c r="Q429" s="711"/>
      <c r="R429" s="712"/>
      <c r="S429" s="611">
        <v>385.74599999999998</v>
      </c>
      <c r="T429" s="713"/>
      <c r="U429" s="713"/>
      <c r="V429" s="713"/>
      <c r="W429" s="713"/>
      <c r="X429" s="713"/>
      <c r="Y429" s="713"/>
      <c r="Z429" s="713"/>
      <c r="AA429" s="503"/>
    </row>
    <row r="430" spans="1:27" ht="21.75" customHeight="1">
      <c r="A430" s="500"/>
      <c r="B430" s="709" t="s">
        <v>633</v>
      </c>
      <c r="C430" s="709"/>
      <c r="D430" s="709"/>
      <c r="E430" s="709"/>
      <c r="F430" s="709"/>
      <c r="G430" s="709"/>
      <c r="H430" s="709"/>
      <c r="I430" s="709"/>
      <c r="J430" s="709"/>
      <c r="K430" s="709"/>
      <c r="L430" s="710"/>
      <c r="M430" s="501">
        <v>8</v>
      </c>
      <c r="N430" s="501">
        <v>4</v>
      </c>
      <c r="O430" s="502" t="s">
        <v>760</v>
      </c>
      <c r="P430" s="599" t="s">
        <v>25</v>
      </c>
      <c r="Q430" s="711"/>
      <c r="R430" s="712"/>
      <c r="S430" s="611">
        <v>239.96600000000001</v>
      </c>
      <c r="T430" s="713"/>
      <c r="U430" s="713"/>
      <c r="V430" s="713"/>
      <c r="W430" s="713"/>
      <c r="X430" s="713"/>
      <c r="Y430" s="713"/>
      <c r="Z430" s="713"/>
      <c r="AA430" s="503"/>
    </row>
    <row r="431" spans="1:27" ht="21.75" customHeight="1">
      <c r="A431" s="500"/>
      <c r="B431" s="709" t="s">
        <v>634</v>
      </c>
      <c r="C431" s="709"/>
      <c r="D431" s="709"/>
      <c r="E431" s="709"/>
      <c r="F431" s="709"/>
      <c r="G431" s="709"/>
      <c r="H431" s="709"/>
      <c r="I431" s="709"/>
      <c r="J431" s="709"/>
      <c r="K431" s="709"/>
      <c r="L431" s="710"/>
      <c r="M431" s="501">
        <v>8</v>
      </c>
      <c r="N431" s="501">
        <v>4</v>
      </c>
      <c r="O431" s="502" t="s">
        <v>760</v>
      </c>
      <c r="P431" s="599" t="s">
        <v>27</v>
      </c>
      <c r="Q431" s="711"/>
      <c r="R431" s="712"/>
      <c r="S431" s="611">
        <v>239.96600000000001</v>
      </c>
      <c r="T431" s="713"/>
      <c r="U431" s="713"/>
      <c r="V431" s="713"/>
      <c r="W431" s="713"/>
      <c r="X431" s="713"/>
      <c r="Y431" s="713"/>
      <c r="Z431" s="713"/>
      <c r="AA431" s="503"/>
    </row>
    <row r="432" spans="1:27" ht="21.75" customHeight="1">
      <c r="A432" s="500"/>
      <c r="B432" s="709" t="s">
        <v>635</v>
      </c>
      <c r="C432" s="709"/>
      <c r="D432" s="709"/>
      <c r="E432" s="709"/>
      <c r="F432" s="709"/>
      <c r="G432" s="709"/>
      <c r="H432" s="709"/>
      <c r="I432" s="709"/>
      <c r="J432" s="709"/>
      <c r="K432" s="709"/>
      <c r="L432" s="710"/>
      <c r="M432" s="501">
        <v>8</v>
      </c>
      <c r="N432" s="501">
        <v>4</v>
      </c>
      <c r="O432" s="502" t="s">
        <v>760</v>
      </c>
      <c r="P432" s="599" t="s">
        <v>28</v>
      </c>
      <c r="Q432" s="711"/>
      <c r="R432" s="712"/>
      <c r="S432" s="611">
        <v>118.086</v>
      </c>
      <c r="T432" s="713"/>
      <c r="U432" s="713"/>
      <c r="V432" s="713"/>
      <c r="W432" s="713"/>
      <c r="X432" s="713"/>
      <c r="Y432" s="713"/>
      <c r="Z432" s="713"/>
      <c r="AA432" s="503"/>
    </row>
    <row r="433" spans="1:27" ht="12.75" customHeight="1">
      <c r="A433" s="500"/>
      <c r="B433" s="709" t="s">
        <v>636</v>
      </c>
      <c r="C433" s="709"/>
      <c r="D433" s="709"/>
      <c r="E433" s="709"/>
      <c r="F433" s="709"/>
      <c r="G433" s="709"/>
      <c r="H433" s="709"/>
      <c r="I433" s="709"/>
      <c r="J433" s="709"/>
      <c r="K433" s="709"/>
      <c r="L433" s="710"/>
      <c r="M433" s="501">
        <v>8</v>
      </c>
      <c r="N433" s="501">
        <v>4</v>
      </c>
      <c r="O433" s="502" t="s">
        <v>760</v>
      </c>
      <c r="P433" s="599" t="s">
        <v>29</v>
      </c>
      <c r="Q433" s="711"/>
      <c r="R433" s="712"/>
      <c r="S433" s="611">
        <v>121.88</v>
      </c>
      <c r="T433" s="713"/>
      <c r="U433" s="713"/>
      <c r="V433" s="713"/>
      <c r="W433" s="713"/>
      <c r="X433" s="713"/>
      <c r="Y433" s="713"/>
      <c r="Z433" s="713"/>
      <c r="AA433" s="503"/>
    </row>
    <row r="434" spans="1:27" ht="12.75" customHeight="1">
      <c r="A434" s="500"/>
      <c r="B434" s="719" t="s">
        <v>895</v>
      </c>
      <c r="C434" s="719"/>
      <c r="D434" s="719"/>
      <c r="E434" s="719"/>
      <c r="F434" s="719"/>
      <c r="G434" s="719"/>
      <c r="H434" s="719"/>
      <c r="I434" s="719"/>
      <c r="J434" s="719"/>
      <c r="K434" s="719"/>
      <c r="L434" s="720"/>
      <c r="M434" s="593">
        <v>9</v>
      </c>
      <c r="N434" s="593">
        <v>0</v>
      </c>
      <c r="O434" s="594">
        <v>0</v>
      </c>
      <c r="P434" s="595">
        <v>0</v>
      </c>
      <c r="Q434" s="721"/>
      <c r="R434" s="722"/>
      <c r="S434" s="609">
        <v>226</v>
      </c>
      <c r="T434" s="723"/>
      <c r="U434" s="723"/>
      <c r="V434" s="723"/>
      <c r="W434" s="723"/>
      <c r="X434" s="723"/>
      <c r="Y434" s="723"/>
      <c r="Z434" s="723"/>
      <c r="AA434" s="503"/>
    </row>
    <row r="435" spans="1:27" ht="12.75" customHeight="1">
      <c r="A435" s="500"/>
      <c r="B435" s="714" t="s">
        <v>896</v>
      </c>
      <c r="C435" s="714"/>
      <c r="D435" s="714"/>
      <c r="E435" s="714"/>
      <c r="F435" s="714"/>
      <c r="G435" s="714"/>
      <c r="H435" s="714"/>
      <c r="I435" s="714"/>
      <c r="J435" s="714"/>
      <c r="K435" s="714"/>
      <c r="L435" s="715"/>
      <c r="M435" s="596">
        <v>9</v>
      </c>
      <c r="N435" s="596">
        <v>9</v>
      </c>
      <c r="O435" s="597">
        <v>0</v>
      </c>
      <c r="P435" s="598">
        <v>0</v>
      </c>
      <c r="Q435" s="716"/>
      <c r="R435" s="717"/>
      <c r="S435" s="610">
        <v>226</v>
      </c>
      <c r="T435" s="718"/>
      <c r="U435" s="718"/>
      <c r="V435" s="718"/>
      <c r="W435" s="718"/>
      <c r="X435" s="718"/>
      <c r="Y435" s="718"/>
      <c r="Z435" s="718"/>
      <c r="AA435" s="503"/>
    </row>
    <row r="436" spans="1:27" ht="32.25" customHeight="1">
      <c r="A436" s="500"/>
      <c r="B436" s="709" t="s">
        <v>678</v>
      </c>
      <c r="C436" s="709"/>
      <c r="D436" s="709"/>
      <c r="E436" s="709"/>
      <c r="F436" s="709"/>
      <c r="G436" s="709"/>
      <c r="H436" s="709"/>
      <c r="I436" s="709"/>
      <c r="J436" s="709"/>
      <c r="K436" s="709"/>
      <c r="L436" s="710"/>
      <c r="M436" s="501">
        <v>9</v>
      </c>
      <c r="N436" s="501">
        <v>9</v>
      </c>
      <c r="O436" s="502" t="s">
        <v>679</v>
      </c>
      <c r="P436" s="599">
        <v>0</v>
      </c>
      <c r="Q436" s="711"/>
      <c r="R436" s="712"/>
      <c r="S436" s="611">
        <v>226</v>
      </c>
      <c r="T436" s="713"/>
      <c r="U436" s="713"/>
      <c r="V436" s="713"/>
      <c r="W436" s="713"/>
      <c r="X436" s="713"/>
      <c r="Y436" s="713"/>
      <c r="Z436" s="713"/>
      <c r="AA436" s="503"/>
    </row>
    <row r="437" spans="1:27" ht="42.75" customHeight="1">
      <c r="A437" s="500"/>
      <c r="B437" s="709" t="s">
        <v>98</v>
      </c>
      <c r="C437" s="709"/>
      <c r="D437" s="709"/>
      <c r="E437" s="709"/>
      <c r="F437" s="709"/>
      <c r="G437" s="709"/>
      <c r="H437" s="709"/>
      <c r="I437" s="709"/>
      <c r="J437" s="709"/>
      <c r="K437" s="709"/>
      <c r="L437" s="710"/>
      <c r="M437" s="501">
        <v>9</v>
      </c>
      <c r="N437" s="501">
        <v>9</v>
      </c>
      <c r="O437" s="502" t="s">
        <v>680</v>
      </c>
      <c r="P437" s="599">
        <v>0</v>
      </c>
      <c r="Q437" s="711"/>
      <c r="R437" s="712"/>
      <c r="S437" s="611">
        <v>226</v>
      </c>
      <c r="T437" s="713"/>
      <c r="U437" s="713"/>
      <c r="V437" s="713"/>
      <c r="W437" s="713"/>
      <c r="X437" s="713"/>
      <c r="Y437" s="713"/>
      <c r="Z437" s="713"/>
      <c r="AA437" s="503"/>
    </row>
    <row r="438" spans="1:27" ht="21.75" customHeight="1">
      <c r="A438" s="500"/>
      <c r="B438" s="709" t="s">
        <v>633</v>
      </c>
      <c r="C438" s="709"/>
      <c r="D438" s="709"/>
      <c r="E438" s="709"/>
      <c r="F438" s="709"/>
      <c r="G438" s="709"/>
      <c r="H438" s="709"/>
      <c r="I438" s="709"/>
      <c r="J438" s="709"/>
      <c r="K438" s="709"/>
      <c r="L438" s="710"/>
      <c r="M438" s="501">
        <v>9</v>
      </c>
      <c r="N438" s="501">
        <v>9</v>
      </c>
      <c r="O438" s="502" t="s">
        <v>680</v>
      </c>
      <c r="P438" s="599" t="s">
        <v>25</v>
      </c>
      <c r="Q438" s="711"/>
      <c r="R438" s="712"/>
      <c r="S438" s="611">
        <v>226</v>
      </c>
      <c r="T438" s="713"/>
      <c r="U438" s="713"/>
      <c r="V438" s="713"/>
      <c r="W438" s="713"/>
      <c r="X438" s="713"/>
      <c r="Y438" s="713"/>
      <c r="Z438" s="713"/>
      <c r="AA438" s="503"/>
    </row>
    <row r="439" spans="1:27" ht="21.75" customHeight="1">
      <c r="A439" s="500"/>
      <c r="B439" s="709" t="s">
        <v>634</v>
      </c>
      <c r="C439" s="709"/>
      <c r="D439" s="709"/>
      <c r="E439" s="709"/>
      <c r="F439" s="709"/>
      <c r="G439" s="709"/>
      <c r="H439" s="709"/>
      <c r="I439" s="709"/>
      <c r="J439" s="709"/>
      <c r="K439" s="709"/>
      <c r="L439" s="710"/>
      <c r="M439" s="501">
        <v>9</v>
      </c>
      <c r="N439" s="501">
        <v>9</v>
      </c>
      <c r="O439" s="502" t="s">
        <v>680</v>
      </c>
      <c r="P439" s="599" t="s">
        <v>27</v>
      </c>
      <c r="Q439" s="711"/>
      <c r="R439" s="712"/>
      <c r="S439" s="611">
        <v>226</v>
      </c>
      <c r="T439" s="713"/>
      <c r="U439" s="713"/>
      <c r="V439" s="713"/>
      <c r="W439" s="713"/>
      <c r="X439" s="713"/>
      <c r="Y439" s="713"/>
      <c r="Z439" s="713"/>
      <c r="AA439" s="503"/>
    </row>
    <row r="440" spans="1:27" ht="12.75" customHeight="1">
      <c r="A440" s="500"/>
      <c r="B440" s="709" t="s">
        <v>636</v>
      </c>
      <c r="C440" s="709"/>
      <c r="D440" s="709"/>
      <c r="E440" s="709"/>
      <c r="F440" s="709"/>
      <c r="G440" s="709"/>
      <c r="H440" s="709"/>
      <c r="I440" s="709"/>
      <c r="J440" s="709"/>
      <c r="K440" s="709"/>
      <c r="L440" s="710"/>
      <c r="M440" s="501">
        <v>9</v>
      </c>
      <c r="N440" s="501">
        <v>9</v>
      </c>
      <c r="O440" s="502" t="s">
        <v>680</v>
      </c>
      <c r="P440" s="599" t="s">
        <v>29</v>
      </c>
      <c r="Q440" s="711"/>
      <c r="R440" s="712"/>
      <c r="S440" s="611">
        <v>226</v>
      </c>
      <c r="T440" s="713"/>
      <c r="U440" s="713"/>
      <c r="V440" s="713"/>
      <c r="W440" s="713"/>
      <c r="X440" s="713"/>
      <c r="Y440" s="713"/>
      <c r="Z440" s="713"/>
      <c r="AA440" s="503"/>
    </row>
    <row r="441" spans="1:27" ht="12.75" customHeight="1">
      <c r="A441" s="500"/>
      <c r="B441" s="719" t="s">
        <v>168</v>
      </c>
      <c r="C441" s="719"/>
      <c r="D441" s="719"/>
      <c r="E441" s="719"/>
      <c r="F441" s="719"/>
      <c r="G441" s="719"/>
      <c r="H441" s="719"/>
      <c r="I441" s="719"/>
      <c r="J441" s="719"/>
      <c r="K441" s="719"/>
      <c r="L441" s="720"/>
      <c r="M441" s="593">
        <v>10</v>
      </c>
      <c r="N441" s="593">
        <v>0</v>
      </c>
      <c r="O441" s="594">
        <v>0</v>
      </c>
      <c r="P441" s="595">
        <v>0</v>
      </c>
      <c r="Q441" s="721"/>
      <c r="R441" s="722"/>
      <c r="S441" s="609">
        <v>65311.904000000002</v>
      </c>
      <c r="T441" s="723"/>
      <c r="U441" s="723"/>
      <c r="V441" s="723"/>
      <c r="W441" s="723"/>
      <c r="X441" s="723"/>
      <c r="Y441" s="723"/>
      <c r="Z441" s="723"/>
      <c r="AA441" s="503"/>
    </row>
    <row r="442" spans="1:27" ht="12.75" customHeight="1">
      <c r="A442" s="500"/>
      <c r="B442" s="714" t="s">
        <v>54</v>
      </c>
      <c r="C442" s="714"/>
      <c r="D442" s="714"/>
      <c r="E442" s="714"/>
      <c r="F442" s="714"/>
      <c r="G442" s="714"/>
      <c r="H442" s="714"/>
      <c r="I442" s="714"/>
      <c r="J442" s="714"/>
      <c r="K442" s="714"/>
      <c r="L442" s="715"/>
      <c r="M442" s="596">
        <v>10</v>
      </c>
      <c r="N442" s="596">
        <v>3</v>
      </c>
      <c r="O442" s="597">
        <v>0</v>
      </c>
      <c r="P442" s="598">
        <v>0</v>
      </c>
      <c r="Q442" s="716"/>
      <c r="R442" s="717"/>
      <c r="S442" s="610">
        <v>24627.32</v>
      </c>
      <c r="T442" s="718"/>
      <c r="U442" s="718"/>
      <c r="V442" s="718"/>
      <c r="W442" s="718"/>
      <c r="X442" s="718"/>
      <c r="Y442" s="718"/>
      <c r="Z442" s="718"/>
      <c r="AA442" s="503"/>
    </row>
    <row r="443" spans="1:27" ht="21.75" customHeight="1">
      <c r="A443" s="500"/>
      <c r="B443" s="709" t="s">
        <v>173</v>
      </c>
      <c r="C443" s="709"/>
      <c r="D443" s="709"/>
      <c r="E443" s="709"/>
      <c r="F443" s="709"/>
      <c r="G443" s="709"/>
      <c r="H443" s="709"/>
      <c r="I443" s="709"/>
      <c r="J443" s="709"/>
      <c r="K443" s="709"/>
      <c r="L443" s="710"/>
      <c r="M443" s="501">
        <v>10</v>
      </c>
      <c r="N443" s="501">
        <v>3</v>
      </c>
      <c r="O443" s="502" t="s">
        <v>761</v>
      </c>
      <c r="P443" s="599">
        <v>0</v>
      </c>
      <c r="Q443" s="711"/>
      <c r="R443" s="712"/>
      <c r="S443" s="611">
        <v>1793</v>
      </c>
      <c r="T443" s="713"/>
      <c r="U443" s="713"/>
      <c r="V443" s="713"/>
      <c r="W443" s="713"/>
      <c r="X443" s="713"/>
      <c r="Y443" s="713"/>
      <c r="Z443" s="713"/>
      <c r="AA443" s="503"/>
    </row>
    <row r="444" spans="1:27" ht="21.75" customHeight="1">
      <c r="A444" s="500"/>
      <c r="B444" s="709" t="s">
        <v>44</v>
      </c>
      <c r="C444" s="709"/>
      <c r="D444" s="709"/>
      <c r="E444" s="709"/>
      <c r="F444" s="709"/>
      <c r="G444" s="709"/>
      <c r="H444" s="709"/>
      <c r="I444" s="709"/>
      <c r="J444" s="709"/>
      <c r="K444" s="709"/>
      <c r="L444" s="710"/>
      <c r="M444" s="501">
        <v>10</v>
      </c>
      <c r="N444" s="501">
        <v>3</v>
      </c>
      <c r="O444" s="502" t="s">
        <v>762</v>
      </c>
      <c r="P444" s="599">
        <v>0</v>
      </c>
      <c r="Q444" s="711"/>
      <c r="R444" s="712"/>
      <c r="S444" s="611">
        <v>1793</v>
      </c>
      <c r="T444" s="713"/>
      <c r="U444" s="713"/>
      <c r="V444" s="713"/>
      <c r="W444" s="713"/>
      <c r="X444" s="713"/>
      <c r="Y444" s="713"/>
      <c r="Z444" s="713"/>
      <c r="AA444" s="503"/>
    </row>
    <row r="445" spans="1:27" ht="32.25" customHeight="1">
      <c r="A445" s="500"/>
      <c r="B445" s="709" t="s">
        <v>348</v>
      </c>
      <c r="C445" s="709"/>
      <c r="D445" s="709"/>
      <c r="E445" s="709"/>
      <c r="F445" s="709"/>
      <c r="G445" s="709"/>
      <c r="H445" s="709"/>
      <c r="I445" s="709"/>
      <c r="J445" s="709"/>
      <c r="K445" s="709"/>
      <c r="L445" s="710"/>
      <c r="M445" s="501">
        <v>10</v>
      </c>
      <c r="N445" s="501">
        <v>3</v>
      </c>
      <c r="O445" s="502" t="s">
        <v>763</v>
      </c>
      <c r="P445" s="599">
        <v>0</v>
      </c>
      <c r="Q445" s="711"/>
      <c r="R445" s="712"/>
      <c r="S445" s="611">
        <v>1793</v>
      </c>
      <c r="T445" s="713"/>
      <c r="U445" s="713"/>
      <c r="V445" s="713"/>
      <c r="W445" s="713"/>
      <c r="X445" s="713"/>
      <c r="Y445" s="713"/>
      <c r="Z445" s="713"/>
      <c r="AA445" s="503"/>
    </row>
    <row r="446" spans="1:27" ht="12.75" customHeight="1">
      <c r="A446" s="500"/>
      <c r="B446" s="709" t="s">
        <v>48</v>
      </c>
      <c r="C446" s="709"/>
      <c r="D446" s="709"/>
      <c r="E446" s="709"/>
      <c r="F446" s="709"/>
      <c r="G446" s="709"/>
      <c r="H446" s="709"/>
      <c r="I446" s="709"/>
      <c r="J446" s="709"/>
      <c r="K446" s="709"/>
      <c r="L446" s="710"/>
      <c r="M446" s="501">
        <v>10</v>
      </c>
      <c r="N446" s="501">
        <v>3</v>
      </c>
      <c r="O446" s="502" t="s">
        <v>763</v>
      </c>
      <c r="P446" s="599" t="s">
        <v>45</v>
      </c>
      <c r="Q446" s="711"/>
      <c r="R446" s="712"/>
      <c r="S446" s="611">
        <v>1793</v>
      </c>
      <c r="T446" s="713"/>
      <c r="U446" s="713"/>
      <c r="V446" s="713"/>
      <c r="W446" s="713"/>
      <c r="X446" s="713"/>
      <c r="Y446" s="713"/>
      <c r="Z446" s="713"/>
      <c r="AA446" s="503"/>
    </row>
    <row r="447" spans="1:27" ht="21.75" customHeight="1">
      <c r="A447" s="500"/>
      <c r="B447" s="709" t="s">
        <v>780</v>
      </c>
      <c r="C447" s="709"/>
      <c r="D447" s="709"/>
      <c r="E447" s="709"/>
      <c r="F447" s="709"/>
      <c r="G447" s="709"/>
      <c r="H447" s="709"/>
      <c r="I447" s="709"/>
      <c r="J447" s="709"/>
      <c r="K447" s="709"/>
      <c r="L447" s="710"/>
      <c r="M447" s="501">
        <v>10</v>
      </c>
      <c r="N447" s="501">
        <v>3</v>
      </c>
      <c r="O447" s="502" t="s">
        <v>763</v>
      </c>
      <c r="P447" s="599" t="s">
        <v>781</v>
      </c>
      <c r="Q447" s="711"/>
      <c r="R447" s="712"/>
      <c r="S447" s="611">
        <v>1793</v>
      </c>
      <c r="T447" s="713"/>
      <c r="U447" s="713"/>
      <c r="V447" s="713"/>
      <c r="W447" s="713"/>
      <c r="X447" s="713"/>
      <c r="Y447" s="713"/>
      <c r="Z447" s="713"/>
      <c r="AA447" s="503"/>
    </row>
    <row r="448" spans="1:27" ht="21.75" customHeight="1">
      <c r="A448" s="500"/>
      <c r="B448" s="709" t="s">
        <v>897</v>
      </c>
      <c r="C448" s="709"/>
      <c r="D448" s="709"/>
      <c r="E448" s="709"/>
      <c r="F448" s="709"/>
      <c r="G448" s="709"/>
      <c r="H448" s="709"/>
      <c r="I448" s="709"/>
      <c r="J448" s="709"/>
      <c r="K448" s="709"/>
      <c r="L448" s="710"/>
      <c r="M448" s="501">
        <v>10</v>
      </c>
      <c r="N448" s="501">
        <v>3</v>
      </c>
      <c r="O448" s="502" t="s">
        <v>763</v>
      </c>
      <c r="P448" s="599" t="s">
        <v>898</v>
      </c>
      <c r="Q448" s="711"/>
      <c r="R448" s="712"/>
      <c r="S448" s="611">
        <v>1793</v>
      </c>
      <c r="T448" s="713"/>
      <c r="U448" s="713"/>
      <c r="V448" s="713"/>
      <c r="W448" s="713"/>
      <c r="X448" s="713"/>
      <c r="Y448" s="713"/>
      <c r="Z448" s="713"/>
      <c r="AA448" s="503"/>
    </row>
    <row r="449" spans="1:27" ht="21.75" customHeight="1">
      <c r="A449" s="500"/>
      <c r="B449" s="709" t="s">
        <v>173</v>
      </c>
      <c r="C449" s="709"/>
      <c r="D449" s="709"/>
      <c r="E449" s="709"/>
      <c r="F449" s="709"/>
      <c r="G449" s="709"/>
      <c r="H449" s="709"/>
      <c r="I449" s="709"/>
      <c r="J449" s="709"/>
      <c r="K449" s="709"/>
      <c r="L449" s="710"/>
      <c r="M449" s="501">
        <v>10</v>
      </c>
      <c r="N449" s="501">
        <v>3</v>
      </c>
      <c r="O449" s="502" t="s">
        <v>761</v>
      </c>
      <c r="P449" s="599">
        <v>0</v>
      </c>
      <c r="Q449" s="711"/>
      <c r="R449" s="712"/>
      <c r="S449" s="611">
        <v>4407.8999999999996</v>
      </c>
      <c r="T449" s="713"/>
      <c r="U449" s="713"/>
      <c r="V449" s="713"/>
      <c r="W449" s="713"/>
      <c r="X449" s="713"/>
      <c r="Y449" s="713"/>
      <c r="Z449" s="713"/>
      <c r="AA449" s="503"/>
    </row>
    <row r="450" spans="1:27" ht="21.75" customHeight="1">
      <c r="A450" s="500"/>
      <c r="B450" s="709" t="s">
        <v>44</v>
      </c>
      <c r="C450" s="709"/>
      <c r="D450" s="709"/>
      <c r="E450" s="709"/>
      <c r="F450" s="709"/>
      <c r="G450" s="709"/>
      <c r="H450" s="709"/>
      <c r="I450" s="709"/>
      <c r="J450" s="709"/>
      <c r="K450" s="709"/>
      <c r="L450" s="710"/>
      <c r="M450" s="501">
        <v>10</v>
      </c>
      <c r="N450" s="501">
        <v>3</v>
      </c>
      <c r="O450" s="502" t="s">
        <v>762</v>
      </c>
      <c r="P450" s="599">
        <v>0</v>
      </c>
      <c r="Q450" s="711"/>
      <c r="R450" s="712"/>
      <c r="S450" s="611">
        <v>4407.8999999999996</v>
      </c>
      <c r="T450" s="713"/>
      <c r="U450" s="713"/>
      <c r="V450" s="713"/>
      <c r="W450" s="713"/>
      <c r="X450" s="713"/>
      <c r="Y450" s="713"/>
      <c r="Z450" s="713"/>
      <c r="AA450" s="503"/>
    </row>
    <row r="451" spans="1:27" ht="21.75" customHeight="1">
      <c r="A451" s="500"/>
      <c r="B451" s="709" t="s">
        <v>47</v>
      </c>
      <c r="C451" s="709"/>
      <c r="D451" s="709"/>
      <c r="E451" s="709"/>
      <c r="F451" s="709"/>
      <c r="G451" s="709"/>
      <c r="H451" s="709"/>
      <c r="I451" s="709"/>
      <c r="J451" s="709"/>
      <c r="K451" s="709"/>
      <c r="L451" s="710"/>
      <c r="M451" s="501">
        <v>10</v>
      </c>
      <c r="N451" s="501">
        <v>3</v>
      </c>
      <c r="O451" s="502" t="s">
        <v>765</v>
      </c>
      <c r="P451" s="599">
        <v>0</v>
      </c>
      <c r="Q451" s="711"/>
      <c r="R451" s="712"/>
      <c r="S451" s="611">
        <v>4407.8999999999996</v>
      </c>
      <c r="T451" s="713"/>
      <c r="U451" s="713"/>
      <c r="V451" s="713"/>
      <c r="W451" s="713"/>
      <c r="X451" s="713"/>
      <c r="Y451" s="713"/>
      <c r="Z451" s="713"/>
      <c r="AA451" s="503"/>
    </row>
    <row r="452" spans="1:27" ht="21.75" customHeight="1">
      <c r="A452" s="500"/>
      <c r="B452" s="709" t="s">
        <v>633</v>
      </c>
      <c r="C452" s="709"/>
      <c r="D452" s="709"/>
      <c r="E452" s="709"/>
      <c r="F452" s="709"/>
      <c r="G452" s="709"/>
      <c r="H452" s="709"/>
      <c r="I452" s="709"/>
      <c r="J452" s="709"/>
      <c r="K452" s="709"/>
      <c r="L452" s="710"/>
      <c r="M452" s="501">
        <v>10</v>
      </c>
      <c r="N452" s="501">
        <v>3</v>
      </c>
      <c r="O452" s="502" t="s">
        <v>765</v>
      </c>
      <c r="P452" s="599" t="s">
        <v>25</v>
      </c>
      <c r="Q452" s="711"/>
      <c r="R452" s="712"/>
      <c r="S452" s="611">
        <v>38.9</v>
      </c>
      <c r="T452" s="713"/>
      <c r="U452" s="713"/>
      <c r="V452" s="713"/>
      <c r="W452" s="713"/>
      <c r="X452" s="713"/>
      <c r="Y452" s="713"/>
      <c r="Z452" s="713"/>
      <c r="AA452" s="503"/>
    </row>
    <row r="453" spans="1:27" ht="21.75" customHeight="1">
      <c r="A453" s="500"/>
      <c r="B453" s="709" t="s">
        <v>634</v>
      </c>
      <c r="C453" s="709"/>
      <c r="D453" s="709"/>
      <c r="E453" s="709"/>
      <c r="F453" s="709"/>
      <c r="G453" s="709"/>
      <c r="H453" s="709"/>
      <c r="I453" s="709"/>
      <c r="J453" s="709"/>
      <c r="K453" s="709"/>
      <c r="L453" s="710"/>
      <c r="M453" s="501">
        <v>10</v>
      </c>
      <c r="N453" s="501">
        <v>3</v>
      </c>
      <c r="O453" s="502" t="s">
        <v>765</v>
      </c>
      <c r="P453" s="599" t="s">
        <v>27</v>
      </c>
      <c r="Q453" s="711"/>
      <c r="R453" s="712"/>
      <c r="S453" s="611">
        <v>38.9</v>
      </c>
      <c r="T453" s="713"/>
      <c r="U453" s="713"/>
      <c r="V453" s="713"/>
      <c r="W453" s="713"/>
      <c r="X453" s="713"/>
      <c r="Y453" s="713"/>
      <c r="Z453" s="713"/>
      <c r="AA453" s="503"/>
    </row>
    <row r="454" spans="1:27" ht="12.75" customHeight="1">
      <c r="A454" s="500"/>
      <c r="B454" s="709" t="s">
        <v>636</v>
      </c>
      <c r="C454" s="709"/>
      <c r="D454" s="709"/>
      <c r="E454" s="709"/>
      <c r="F454" s="709"/>
      <c r="G454" s="709"/>
      <c r="H454" s="709"/>
      <c r="I454" s="709"/>
      <c r="J454" s="709"/>
      <c r="K454" s="709"/>
      <c r="L454" s="710"/>
      <c r="M454" s="501">
        <v>10</v>
      </c>
      <c r="N454" s="501">
        <v>3</v>
      </c>
      <c r="O454" s="502" t="s">
        <v>765</v>
      </c>
      <c r="P454" s="599" t="s">
        <v>29</v>
      </c>
      <c r="Q454" s="711"/>
      <c r="R454" s="712"/>
      <c r="S454" s="611">
        <v>38.9</v>
      </c>
      <c r="T454" s="713"/>
      <c r="U454" s="713"/>
      <c r="V454" s="713"/>
      <c r="W454" s="713"/>
      <c r="X454" s="713"/>
      <c r="Y454" s="713"/>
      <c r="Z454" s="713"/>
      <c r="AA454" s="503"/>
    </row>
    <row r="455" spans="1:27" ht="12.75" customHeight="1">
      <c r="A455" s="500"/>
      <c r="B455" s="709" t="s">
        <v>48</v>
      </c>
      <c r="C455" s="709"/>
      <c r="D455" s="709"/>
      <c r="E455" s="709"/>
      <c r="F455" s="709"/>
      <c r="G455" s="709"/>
      <c r="H455" s="709"/>
      <c r="I455" s="709"/>
      <c r="J455" s="709"/>
      <c r="K455" s="709"/>
      <c r="L455" s="710"/>
      <c r="M455" s="501">
        <v>10</v>
      </c>
      <c r="N455" s="501">
        <v>3</v>
      </c>
      <c r="O455" s="502" t="s">
        <v>765</v>
      </c>
      <c r="P455" s="599" t="s">
        <v>45</v>
      </c>
      <c r="Q455" s="711"/>
      <c r="R455" s="712"/>
      <c r="S455" s="611">
        <v>4369</v>
      </c>
      <c r="T455" s="713"/>
      <c r="U455" s="713"/>
      <c r="V455" s="713"/>
      <c r="W455" s="713"/>
      <c r="X455" s="713"/>
      <c r="Y455" s="713"/>
      <c r="Z455" s="713"/>
      <c r="AA455" s="503"/>
    </row>
    <row r="456" spans="1:27" ht="12.75" customHeight="1">
      <c r="A456" s="500"/>
      <c r="B456" s="709" t="s">
        <v>49</v>
      </c>
      <c r="C456" s="709"/>
      <c r="D456" s="709"/>
      <c r="E456" s="709"/>
      <c r="F456" s="709"/>
      <c r="G456" s="709"/>
      <c r="H456" s="709"/>
      <c r="I456" s="709"/>
      <c r="J456" s="709"/>
      <c r="K456" s="709"/>
      <c r="L456" s="710"/>
      <c r="M456" s="501">
        <v>10</v>
      </c>
      <c r="N456" s="501">
        <v>3</v>
      </c>
      <c r="O456" s="502" t="s">
        <v>765</v>
      </c>
      <c r="P456" s="599" t="s">
        <v>46</v>
      </c>
      <c r="Q456" s="711"/>
      <c r="R456" s="712"/>
      <c r="S456" s="611">
        <v>4369</v>
      </c>
      <c r="T456" s="713"/>
      <c r="U456" s="713"/>
      <c r="V456" s="713"/>
      <c r="W456" s="713"/>
      <c r="X456" s="713"/>
      <c r="Y456" s="713"/>
      <c r="Z456" s="713"/>
      <c r="AA456" s="503"/>
    </row>
    <row r="457" spans="1:27" ht="21.75" customHeight="1">
      <c r="A457" s="500"/>
      <c r="B457" s="709" t="s">
        <v>764</v>
      </c>
      <c r="C457" s="709"/>
      <c r="D457" s="709"/>
      <c r="E457" s="709"/>
      <c r="F457" s="709"/>
      <c r="G457" s="709"/>
      <c r="H457" s="709"/>
      <c r="I457" s="709"/>
      <c r="J457" s="709"/>
      <c r="K457" s="709"/>
      <c r="L457" s="710"/>
      <c r="M457" s="501">
        <v>10</v>
      </c>
      <c r="N457" s="501">
        <v>3</v>
      </c>
      <c r="O457" s="502" t="s">
        <v>765</v>
      </c>
      <c r="P457" s="599" t="s">
        <v>50</v>
      </c>
      <c r="Q457" s="711"/>
      <c r="R457" s="712"/>
      <c r="S457" s="611">
        <v>4369</v>
      </c>
      <c r="T457" s="713"/>
      <c r="U457" s="713"/>
      <c r="V457" s="713"/>
      <c r="W457" s="713"/>
      <c r="X457" s="713"/>
      <c r="Y457" s="713"/>
      <c r="Z457" s="713"/>
      <c r="AA457" s="503"/>
    </row>
    <row r="458" spans="1:27" ht="21.75" customHeight="1">
      <c r="A458" s="500"/>
      <c r="B458" s="709" t="s">
        <v>173</v>
      </c>
      <c r="C458" s="709"/>
      <c r="D458" s="709"/>
      <c r="E458" s="709"/>
      <c r="F458" s="709"/>
      <c r="G458" s="709"/>
      <c r="H458" s="709"/>
      <c r="I458" s="709"/>
      <c r="J458" s="709"/>
      <c r="K458" s="709"/>
      <c r="L458" s="710"/>
      <c r="M458" s="501">
        <v>10</v>
      </c>
      <c r="N458" s="501">
        <v>3</v>
      </c>
      <c r="O458" s="502" t="s">
        <v>761</v>
      </c>
      <c r="P458" s="599">
        <v>0</v>
      </c>
      <c r="Q458" s="711"/>
      <c r="R458" s="712"/>
      <c r="S458" s="611">
        <v>74.5</v>
      </c>
      <c r="T458" s="713"/>
      <c r="U458" s="713"/>
      <c r="V458" s="713"/>
      <c r="W458" s="713"/>
      <c r="X458" s="713"/>
      <c r="Y458" s="713"/>
      <c r="Z458" s="713"/>
      <c r="AA458" s="503"/>
    </row>
    <row r="459" spans="1:27" ht="21.75" customHeight="1">
      <c r="A459" s="500"/>
      <c r="B459" s="709" t="s">
        <v>44</v>
      </c>
      <c r="C459" s="709"/>
      <c r="D459" s="709"/>
      <c r="E459" s="709"/>
      <c r="F459" s="709"/>
      <c r="G459" s="709"/>
      <c r="H459" s="709"/>
      <c r="I459" s="709"/>
      <c r="J459" s="709"/>
      <c r="K459" s="709"/>
      <c r="L459" s="710"/>
      <c r="M459" s="501">
        <v>10</v>
      </c>
      <c r="N459" s="501">
        <v>3</v>
      </c>
      <c r="O459" s="502" t="s">
        <v>762</v>
      </c>
      <c r="P459" s="599">
        <v>0</v>
      </c>
      <c r="Q459" s="711"/>
      <c r="R459" s="712"/>
      <c r="S459" s="611">
        <v>74.5</v>
      </c>
      <c r="T459" s="713"/>
      <c r="U459" s="713"/>
      <c r="V459" s="713"/>
      <c r="W459" s="713"/>
      <c r="X459" s="713"/>
      <c r="Y459" s="713"/>
      <c r="Z459" s="713"/>
      <c r="AA459" s="503"/>
    </row>
    <row r="460" spans="1:27" ht="53.25" customHeight="1">
      <c r="A460" s="500"/>
      <c r="B460" s="709" t="s">
        <v>51</v>
      </c>
      <c r="C460" s="709"/>
      <c r="D460" s="709"/>
      <c r="E460" s="709"/>
      <c r="F460" s="709"/>
      <c r="G460" s="709"/>
      <c r="H460" s="709"/>
      <c r="I460" s="709"/>
      <c r="J460" s="709"/>
      <c r="K460" s="709"/>
      <c r="L460" s="710"/>
      <c r="M460" s="501">
        <v>10</v>
      </c>
      <c r="N460" s="501">
        <v>3</v>
      </c>
      <c r="O460" s="502" t="s">
        <v>766</v>
      </c>
      <c r="P460" s="599">
        <v>0</v>
      </c>
      <c r="Q460" s="711"/>
      <c r="R460" s="712"/>
      <c r="S460" s="611">
        <v>74.5</v>
      </c>
      <c r="T460" s="713"/>
      <c r="U460" s="713"/>
      <c r="V460" s="713"/>
      <c r="W460" s="713"/>
      <c r="X460" s="713"/>
      <c r="Y460" s="713"/>
      <c r="Z460" s="713"/>
      <c r="AA460" s="503"/>
    </row>
    <row r="461" spans="1:27" ht="12.75" customHeight="1">
      <c r="A461" s="500"/>
      <c r="B461" s="709" t="s">
        <v>48</v>
      </c>
      <c r="C461" s="709"/>
      <c r="D461" s="709"/>
      <c r="E461" s="709"/>
      <c r="F461" s="709"/>
      <c r="G461" s="709"/>
      <c r="H461" s="709"/>
      <c r="I461" s="709"/>
      <c r="J461" s="709"/>
      <c r="K461" s="709"/>
      <c r="L461" s="710"/>
      <c r="M461" s="501">
        <v>10</v>
      </c>
      <c r="N461" s="501">
        <v>3</v>
      </c>
      <c r="O461" s="502" t="s">
        <v>766</v>
      </c>
      <c r="P461" s="599" t="s">
        <v>45</v>
      </c>
      <c r="Q461" s="711"/>
      <c r="R461" s="712"/>
      <c r="S461" s="611">
        <v>74.5</v>
      </c>
      <c r="T461" s="713"/>
      <c r="U461" s="713"/>
      <c r="V461" s="713"/>
      <c r="W461" s="713"/>
      <c r="X461" s="713"/>
      <c r="Y461" s="713"/>
      <c r="Z461" s="713"/>
      <c r="AA461" s="503"/>
    </row>
    <row r="462" spans="1:27" ht="12.75" customHeight="1">
      <c r="A462" s="500"/>
      <c r="B462" s="709" t="s">
        <v>49</v>
      </c>
      <c r="C462" s="709"/>
      <c r="D462" s="709"/>
      <c r="E462" s="709"/>
      <c r="F462" s="709"/>
      <c r="G462" s="709"/>
      <c r="H462" s="709"/>
      <c r="I462" s="709"/>
      <c r="J462" s="709"/>
      <c r="K462" s="709"/>
      <c r="L462" s="710"/>
      <c r="M462" s="501">
        <v>10</v>
      </c>
      <c r="N462" s="501">
        <v>3</v>
      </c>
      <c r="O462" s="502" t="s">
        <v>766</v>
      </c>
      <c r="P462" s="599" t="s">
        <v>46</v>
      </c>
      <c r="Q462" s="711"/>
      <c r="R462" s="712"/>
      <c r="S462" s="611">
        <v>74.5</v>
      </c>
      <c r="T462" s="713"/>
      <c r="U462" s="713"/>
      <c r="V462" s="713"/>
      <c r="W462" s="713"/>
      <c r="X462" s="713"/>
      <c r="Y462" s="713"/>
      <c r="Z462" s="713"/>
      <c r="AA462" s="503"/>
    </row>
    <row r="463" spans="1:27" ht="21.75" customHeight="1">
      <c r="A463" s="500"/>
      <c r="B463" s="709" t="s">
        <v>764</v>
      </c>
      <c r="C463" s="709"/>
      <c r="D463" s="709"/>
      <c r="E463" s="709"/>
      <c r="F463" s="709"/>
      <c r="G463" s="709"/>
      <c r="H463" s="709"/>
      <c r="I463" s="709"/>
      <c r="J463" s="709"/>
      <c r="K463" s="709"/>
      <c r="L463" s="710"/>
      <c r="M463" s="501">
        <v>10</v>
      </c>
      <c r="N463" s="501">
        <v>3</v>
      </c>
      <c r="O463" s="502" t="s">
        <v>766</v>
      </c>
      <c r="P463" s="599" t="s">
        <v>50</v>
      </c>
      <c r="Q463" s="711"/>
      <c r="R463" s="712"/>
      <c r="S463" s="611">
        <v>74.5</v>
      </c>
      <c r="T463" s="713"/>
      <c r="U463" s="713"/>
      <c r="V463" s="713"/>
      <c r="W463" s="713"/>
      <c r="X463" s="713"/>
      <c r="Y463" s="713"/>
      <c r="Z463" s="713"/>
      <c r="AA463" s="503"/>
    </row>
    <row r="464" spans="1:27" ht="21.75" customHeight="1">
      <c r="A464" s="500"/>
      <c r="B464" s="709" t="s">
        <v>173</v>
      </c>
      <c r="C464" s="709"/>
      <c r="D464" s="709"/>
      <c r="E464" s="709"/>
      <c r="F464" s="709"/>
      <c r="G464" s="709"/>
      <c r="H464" s="709"/>
      <c r="I464" s="709"/>
      <c r="J464" s="709"/>
      <c r="K464" s="709"/>
      <c r="L464" s="710"/>
      <c r="M464" s="501">
        <v>10</v>
      </c>
      <c r="N464" s="501">
        <v>3</v>
      </c>
      <c r="O464" s="502" t="s">
        <v>761</v>
      </c>
      <c r="P464" s="599">
        <v>0</v>
      </c>
      <c r="Q464" s="711"/>
      <c r="R464" s="712"/>
      <c r="S464" s="611">
        <v>106</v>
      </c>
      <c r="T464" s="713"/>
      <c r="U464" s="713"/>
      <c r="V464" s="713"/>
      <c r="W464" s="713"/>
      <c r="X464" s="713"/>
      <c r="Y464" s="713"/>
      <c r="Z464" s="713"/>
      <c r="AA464" s="503"/>
    </row>
    <row r="465" spans="1:27" ht="21.75" customHeight="1">
      <c r="A465" s="500"/>
      <c r="B465" s="709" t="s">
        <v>44</v>
      </c>
      <c r="C465" s="709"/>
      <c r="D465" s="709"/>
      <c r="E465" s="709"/>
      <c r="F465" s="709"/>
      <c r="G465" s="709"/>
      <c r="H465" s="709"/>
      <c r="I465" s="709"/>
      <c r="J465" s="709"/>
      <c r="K465" s="709"/>
      <c r="L465" s="710"/>
      <c r="M465" s="501">
        <v>10</v>
      </c>
      <c r="N465" s="501">
        <v>3</v>
      </c>
      <c r="O465" s="502" t="s">
        <v>762</v>
      </c>
      <c r="P465" s="599">
        <v>0</v>
      </c>
      <c r="Q465" s="711"/>
      <c r="R465" s="712"/>
      <c r="S465" s="611">
        <v>106</v>
      </c>
      <c r="T465" s="713"/>
      <c r="U465" s="713"/>
      <c r="V465" s="713"/>
      <c r="W465" s="713"/>
      <c r="X465" s="713"/>
      <c r="Y465" s="713"/>
      <c r="Z465" s="713"/>
      <c r="AA465" s="503"/>
    </row>
    <row r="466" spans="1:27" ht="21.75" customHeight="1">
      <c r="A466" s="500"/>
      <c r="B466" s="709" t="s">
        <v>52</v>
      </c>
      <c r="C466" s="709"/>
      <c r="D466" s="709"/>
      <c r="E466" s="709"/>
      <c r="F466" s="709"/>
      <c r="G466" s="709"/>
      <c r="H466" s="709"/>
      <c r="I466" s="709"/>
      <c r="J466" s="709"/>
      <c r="K466" s="709"/>
      <c r="L466" s="710"/>
      <c r="M466" s="501">
        <v>10</v>
      </c>
      <c r="N466" s="501">
        <v>3</v>
      </c>
      <c r="O466" s="502" t="s">
        <v>767</v>
      </c>
      <c r="P466" s="599">
        <v>0</v>
      </c>
      <c r="Q466" s="711"/>
      <c r="R466" s="712"/>
      <c r="S466" s="611">
        <v>106</v>
      </c>
      <c r="T466" s="713"/>
      <c r="U466" s="713"/>
      <c r="V466" s="713"/>
      <c r="W466" s="713"/>
      <c r="X466" s="713"/>
      <c r="Y466" s="713"/>
      <c r="Z466" s="713"/>
      <c r="AA466" s="503"/>
    </row>
    <row r="467" spans="1:27" ht="12.75" customHeight="1">
      <c r="A467" s="500"/>
      <c r="B467" s="709" t="s">
        <v>48</v>
      </c>
      <c r="C467" s="709"/>
      <c r="D467" s="709"/>
      <c r="E467" s="709"/>
      <c r="F467" s="709"/>
      <c r="G467" s="709"/>
      <c r="H467" s="709"/>
      <c r="I467" s="709"/>
      <c r="J467" s="709"/>
      <c r="K467" s="709"/>
      <c r="L467" s="710"/>
      <c r="M467" s="501">
        <v>10</v>
      </c>
      <c r="N467" s="501">
        <v>3</v>
      </c>
      <c r="O467" s="502" t="s">
        <v>767</v>
      </c>
      <c r="P467" s="599" t="s">
        <v>45</v>
      </c>
      <c r="Q467" s="711"/>
      <c r="R467" s="712"/>
      <c r="S467" s="611">
        <v>106</v>
      </c>
      <c r="T467" s="713"/>
      <c r="U467" s="713"/>
      <c r="V467" s="713"/>
      <c r="W467" s="713"/>
      <c r="X467" s="713"/>
      <c r="Y467" s="713"/>
      <c r="Z467" s="713"/>
      <c r="AA467" s="503"/>
    </row>
    <row r="468" spans="1:27" ht="12.75" customHeight="1">
      <c r="A468" s="500"/>
      <c r="B468" s="709" t="s">
        <v>49</v>
      </c>
      <c r="C468" s="709"/>
      <c r="D468" s="709"/>
      <c r="E468" s="709"/>
      <c r="F468" s="709"/>
      <c r="G468" s="709"/>
      <c r="H468" s="709"/>
      <c r="I468" s="709"/>
      <c r="J468" s="709"/>
      <c r="K468" s="709"/>
      <c r="L468" s="710"/>
      <c r="M468" s="501">
        <v>10</v>
      </c>
      <c r="N468" s="501">
        <v>3</v>
      </c>
      <c r="O468" s="502" t="s">
        <v>767</v>
      </c>
      <c r="P468" s="599" t="s">
        <v>46</v>
      </c>
      <c r="Q468" s="711"/>
      <c r="R468" s="712"/>
      <c r="S468" s="611">
        <v>106</v>
      </c>
      <c r="T468" s="713"/>
      <c r="U468" s="713"/>
      <c r="V468" s="713"/>
      <c r="W468" s="713"/>
      <c r="X468" s="713"/>
      <c r="Y468" s="713"/>
      <c r="Z468" s="713"/>
      <c r="AA468" s="503"/>
    </row>
    <row r="469" spans="1:27" ht="21.75" customHeight="1">
      <c r="A469" s="500"/>
      <c r="B469" s="709" t="s">
        <v>764</v>
      </c>
      <c r="C469" s="709"/>
      <c r="D469" s="709"/>
      <c r="E469" s="709"/>
      <c r="F469" s="709"/>
      <c r="G469" s="709"/>
      <c r="H469" s="709"/>
      <c r="I469" s="709"/>
      <c r="J469" s="709"/>
      <c r="K469" s="709"/>
      <c r="L469" s="710"/>
      <c r="M469" s="501">
        <v>10</v>
      </c>
      <c r="N469" s="501">
        <v>3</v>
      </c>
      <c r="O469" s="502" t="s">
        <v>767</v>
      </c>
      <c r="P469" s="599" t="s">
        <v>50</v>
      </c>
      <c r="Q469" s="711"/>
      <c r="R469" s="712"/>
      <c r="S469" s="611">
        <v>106</v>
      </c>
      <c r="T469" s="713"/>
      <c r="U469" s="713"/>
      <c r="V469" s="713"/>
      <c r="W469" s="713"/>
      <c r="X469" s="713"/>
      <c r="Y469" s="713"/>
      <c r="Z469" s="713"/>
      <c r="AA469" s="503"/>
    </row>
    <row r="470" spans="1:27" ht="21.75" customHeight="1">
      <c r="A470" s="500"/>
      <c r="B470" s="709" t="s">
        <v>173</v>
      </c>
      <c r="C470" s="709"/>
      <c r="D470" s="709"/>
      <c r="E470" s="709"/>
      <c r="F470" s="709"/>
      <c r="G470" s="709"/>
      <c r="H470" s="709"/>
      <c r="I470" s="709"/>
      <c r="J470" s="709"/>
      <c r="K470" s="709"/>
      <c r="L470" s="710"/>
      <c r="M470" s="501">
        <v>10</v>
      </c>
      <c r="N470" s="501">
        <v>3</v>
      </c>
      <c r="O470" s="502" t="s">
        <v>761</v>
      </c>
      <c r="P470" s="599">
        <v>0</v>
      </c>
      <c r="Q470" s="711"/>
      <c r="R470" s="712"/>
      <c r="S470" s="611">
        <v>175</v>
      </c>
      <c r="T470" s="713"/>
      <c r="U470" s="713"/>
      <c r="V470" s="713"/>
      <c r="W470" s="713"/>
      <c r="X470" s="713"/>
      <c r="Y470" s="713"/>
      <c r="Z470" s="713"/>
      <c r="AA470" s="503"/>
    </row>
    <row r="471" spans="1:27" ht="21.75" customHeight="1">
      <c r="A471" s="500"/>
      <c r="B471" s="709" t="s">
        <v>44</v>
      </c>
      <c r="C471" s="709"/>
      <c r="D471" s="709"/>
      <c r="E471" s="709"/>
      <c r="F471" s="709"/>
      <c r="G471" s="709"/>
      <c r="H471" s="709"/>
      <c r="I471" s="709"/>
      <c r="J471" s="709"/>
      <c r="K471" s="709"/>
      <c r="L471" s="710"/>
      <c r="M471" s="501">
        <v>10</v>
      </c>
      <c r="N471" s="501">
        <v>3</v>
      </c>
      <c r="O471" s="502" t="s">
        <v>762</v>
      </c>
      <c r="P471" s="599">
        <v>0</v>
      </c>
      <c r="Q471" s="711"/>
      <c r="R471" s="712"/>
      <c r="S471" s="611">
        <v>175</v>
      </c>
      <c r="T471" s="713"/>
      <c r="U471" s="713"/>
      <c r="V471" s="713"/>
      <c r="W471" s="713"/>
      <c r="X471" s="713"/>
      <c r="Y471" s="713"/>
      <c r="Z471" s="713"/>
      <c r="AA471" s="503"/>
    </row>
    <row r="472" spans="1:27" ht="21.75" customHeight="1">
      <c r="A472" s="500"/>
      <c r="B472" s="709" t="s">
        <v>53</v>
      </c>
      <c r="C472" s="709"/>
      <c r="D472" s="709"/>
      <c r="E472" s="709"/>
      <c r="F472" s="709"/>
      <c r="G472" s="709"/>
      <c r="H472" s="709"/>
      <c r="I472" s="709"/>
      <c r="J472" s="709"/>
      <c r="K472" s="709"/>
      <c r="L472" s="710"/>
      <c r="M472" s="501">
        <v>10</v>
      </c>
      <c r="N472" s="501">
        <v>3</v>
      </c>
      <c r="O472" s="502" t="s">
        <v>768</v>
      </c>
      <c r="P472" s="599">
        <v>0</v>
      </c>
      <c r="Q472" s="711"/>
      <c r="R472" s="712"/>
      <c r="S472" s="611">
        <v>175</v>
      </c>
      <c r="T472" s="713"/>
      <c r="U472" s="713"/>
      <c r="V472" s="713"/>
      <c r="W472" s="713"/>
      <c r="X472" s="713"/>
      <c r="Y472" s="713"/>
      <c r="Z472" s="713"/>
      <c r="AA472" s="503"/>
    </row>
    <row r="473" spans="1:27" ht="21.75" customHeight="1">
      <c r="A473" s="500"/>
      <c r="B473" s="709" t="s">
        <v>633</v>
      </c>
      <c r="C473" s="709"/>
      <c r="D473" s="709"/>
      <c r="E473" s="709"/>
      <c r="F473" s="709"/>
      <c r="G473" s="709"/>
      <c r="H473" s="709"/>
      <c r="I473" s="709"/>
      <c r="J473" s="709"/>
      <c r="K473" s="709"/>
      <c r="L473" s="710"/>
      <c r="M473" s="501">
        <v>10</v>
      </c>
      <c r="N473" s="501">
        <v>3</v>
      </c>
      <c r="O473" s="502" t="s">
        <v>768</v>
      </c>
      <c r="P473" s="599" t="s">
        <v>25</v>
      </c>
      <c r="Q473" s="711"/>
      <c r="R473" s="712"/>
      <c r="S473" s="611">
        <v>175</v>
      </c>
      <c r="T473" s="713"/>
      <c r="U473" s="713"/>
      <c r="V473" s="713"/>
      <c r="W473" s="713"/>
      <c r="X473" s="713"/>
      <c r="Y473" s="713"/>
      <c r="Z473" s="713"/>
      <c r="AA473" s="503"/>
    </row>
    <row r="474" spans="1:27" ht="21.75" customHeight="1">
      <c r="A474" s="500"/>
      <c r="B474" s="709" t="s">
        <v>634</v>
      </c>
      <c r="C474" s="709"/>
      <c r="D474" s="709"/>
      <c r="E474" s="709"/>
      <c r="F474" s="709"/>
      <c r="G474" s="709"/>
      <c r="H474" s="709"/>
      <c r="I474" s="709"/>
      <c r="J474" s="709"/>
      <c r="K474" s="709"/>
      <c r="L474" s="710"/>
      <c r="M474" s="501">
        <v>10</v>
      </c>
      <c r="N474" s="501">
        <v>3</v>
      </c>
      <c r="O474" s="502" t="s">
        <v>768</v>
      </c>
      <c r="P474" s="599" t="s">
        <v>27</v>
      </c>
      <c r="Q474" s="711"/>
      <c r="R474" s="712"/>
      <c r="S474" s="611">
        <v>175</v>
      </c>
      <c r="T474" s="713"/>
      <c r="U474" s="713"/>
      <c r="V474" s="713"/>
      <c r="W474" s="713"/>
      <c r="X474" s="713"/>
      <c r="Y474" s="713"/>
      <c r="Z474" s="713"/>
      <c r="AA474" s="503"/>
    </row>
    <row r="475" spans="1:27" ht="12.75" customHeight="1">
      <c r="A475" s="500"/>
      <c r="B475" s="709" t="s">
        <v>636</v>
      </c>
      <c r="C475" s="709"/>
      <c r="D475" s="709"/>
      <c r="E475" s="709"/>
      <c r="F475" s="709"/>
      <c r="G475" s="709"/>
      <c r="H475" s="709"/>
      <c r="I475" s="709"/>
      <c r="J475" s="709"/>
      <c r="K475" s="709"/>
      <c r="L475" s="710"/>
      <c r="M475" s="501">
        <v>10</v>
      </c>
      <c r="N475" s="501">
        <v>3</v>
      </c>
      <c r="O475" s="502" t="s">
        <v>768</v>
      </c>
      <c r="P475" s="599" t="s">
        <v>29</v>
      </c>
      <c r="Q475" s="711"/>
      <c r="R475" s="712"/>
      <c r="S475" s="611">
        <v>175</v>
      </c>
      <c r="T475" s="713"/>
      <c r="U475" s="713"/>
      <c r="V475" s="713"/>
      <c r="W475" s="713"/>
      <c r="X475" s="713"/>
      <c r="Y475" s="713"/>
      <c r="Z475" s="713"/>
      <c r="AA475" s="503"/>
    </row>
    <row r="476" spans="1:27" ht="21.75" customHeight="1">
      <c r="A476" s="500"/>
      <c r="B476" s="709" t="s">
        <v>173</v>
      </c>
      <c r="C476" s="709"/>
      <c r="D476" s="709"/>
      <c r="E476" s="709"/>
      <c r="F476" s="709"/>
      <c r="G476" s="709"/>
      <c r="H476" s="709"/>
      <c r="I476" s="709"/>
      <c r="J476" s="709"/>
      <c r="K476" s="709"/>
      <c r="L476" s="710"/>
      <c r="M476" s="501">
        <v>10</v>
      </c>
      <c r="N476" s="501">
        <v>3</v>
      </c>
      <c r="O476" s="502" t="s">
        <v>761</v>
      </c>
      <c r="P476" s="599">
        <v>0</v>
      </c>
      <c r="Q476" s="711"/>
      <c r="R476" s="712"/>
      <c r="S476" s="611">
        <v>4386</v>
      </c>
      <c r="T476" s="713"/>
      <c r="U476" s="713"/>
      <c r="V476" s="713"/>
      <c r="W476" s="713"/>
      <c r="X476" s="713"/>
      <c r="Y476" s="713"/>
      <c r="Z476" s="713"/>
      <c r="AA476" s="503"/>
    </row>
    <row r="477" spans="1:27" ht="12.75" customHeight="1">
      <c r="A477" s="500"/>
      <c r="B477" s="709" t="s">
        <v>55</v>
      </c>
      <c r="C477" s="709"/>
      <c r="D477" s="709"/>
      <c r="E477" s="709"/>
      <c r="F477" s="709"/>
      <c r="G477" s="709"/>
      <c r="H477" s="709"/>
      <c r="I477" s="709"/>
      <c r="J477" s="709"/>
      <c r="K477" s="709"/>
      <c r="L477" s="710"/>
      <c r="M477" s="501">
        <v>10</v>
      </c>
      <c r="N477" s="501">
        <v>3</v>
      </c>
      <c r="O477" s="502" t="s">
        <v>769</v>
      </c>
      <c r="P477" s="599">
        <v>0</v>
      </c>
      <c r="Q477" s="711"/>
      <c r="R477" s="712"/>
      <c r="S477" s="611">
        <v>4386</v>
      </c>
      <c r="T477" s="713"/>
      <c r="U477" s="713"/>
      <c r="V477" s="713"/>
      <c r="W477" s="713"/>
      <c r="X477" s="713"/>
      <c r="Y477" s="713"/>
      <c r="Z477" s="713"/>
      <c r="AA477" s="503"/>
    </row>
    <row r="478" spans="1:27" ht="12.75" customHeight="1">
      <c r="A478" s="500"/>
      <c r="B478" s="709" t="s">
        <v>56</v>
      </c>
      <c r="C478" s="709"/>
      <c r="D478" s="709"/>
      <c r="E478" s="709"/>
      <c r="F478" s="709"/>
      <c r="G478" s="709"/>
      <c r="H478" s="709"/>
      <c r="I478" s="709"/>
      <c r="J478" s="709"/>
      <c r="K478" s="709"/>
      <c r="L478" s="710"/>
      <c r="M478" s="501">
        <v>10</v>
      </c>
      <c r="N478" s="501">
        <v>3</v>
      </c>
      <c r="O478" s="502" t="s">
        <v>770</v>
      </c>
      <c r="P478" s="599">
        <v>0</v>
      </c>
      <c r="Q478" s="711"/>
      <c r="R478" s="712"/>
      <c r="S478" s="611">
        <v>4386</v>
      </c>
      <c r="T478" s="713"/>
      <c r="U478" s="713"/>
      <c r="V478" s="713"/>
      <c r="W478" s="713"/>
      <c r="X478" s="713"/>
      <c r="Y478" s="713"/>
      <c r="Z478" s="713"/>
      <c r="AA478" s="503"/>
    </row>
    <row r="479" spans="1:27" ht="21.75" customHeight="1">
      <c r="A479" s="500"/>
      <c r="B479" s="709" t="s">
        <v>633</v>
      </c>
      <c r="C479" s="709"/>
      <c r="D479" s="709"/>
      <c r="E479" s="709"/>
      <c r="F479" s="709"/>
      <c r="G479" s="709"/>
      <c r="H479" s="709"/>
      <c r="I479" s="709"/>
      <c r="J479" s="709"/>
      <c r="K479" s="709"/>
      <c r="L479" s="710"/>
      <c r="M479" s="501">
        <v>10</v>
      </c>
      <c r="N479" s="501">
        <v>3</v>
      </c>
      <c r="O479" s="502" t="s">
        <v>770</v>
      </c>
      <c r="P479" s="599" t="s">
        <v>25</v>
      </c>
      <c r="Q479" s="711"/>
      <c r="R479" s="712"/>
      <c r="S479" s="611">
        <v>3.8</v>
      </c>
      <c r="T479" s="713"/>
      <c r="U479" s="713"/>
      <c r="V479" s="713"/>
      <c r="W479" s="713"/>
      <c r="X479" s="713"/>
      <c r="Y479" s="713"/>
      <c r="Z479" s="713"/>
      <c r="AA479" s="503"/>
    </row>
    <row r="480" spans="1:27" ht="21.75" customHeight="1">
      <c r="A480" s="500"/>
      <c r="B480" s="709" t="s">
        <v>634</v>
      </c>
      <c r="C480" s="709"/>
      <c r="D480" s="709"/>
      <c r="E480" s="709"/>
      <c r="F480" s="709"/>
      <c r="G480" s="709"/>
      <c r="H480" s="709"/>
      <c r="I480" s="709"/>
      <c r="J480" s="709"/>
      <c r="K480" s="709"/>
      <c r="L480" s="710"/>
      <c r="M480" s="501">
        <v>10</v>
      </c>
      <c r="N480" s="501">
        <v>3</v>
      </c>
      <c r="O480" s="502" t="s">
        <v>770</v>
      </c>
      <c r="P480" s="599" t="s">
        <v>27</v>
      </c>
      <c r="Q480" s="711"/>
      <c r="R480" s="712"/>
      <c r="S480" s="611">
        <v>3.8</v>
      </c>
      <c r="T480" s="713"/>
      <c r="U480" s="713"/>
      <c r="V480" s="713"/>
      <c r="W480" s="713"/>
      <c r="X480" s="713"/>
      <c r="Y480" s="713"/>
      <c r="Z480" s="713"/>
      <c r="AA480" s="503"/>
    </row>
    <row r="481" spans="1:27" ht="12.75" customHeight="1">
      <c r="A481" s="500"/>
      <c r="B481" s="709" t="s">
        <v>636</v>
      </c>
      <c r="C481" s="709"/>
      <c r="D481" s="709"/>
      <c r="E481" s="709"/>
      <c r="F481" s="709"/>
      <c r="G481" s="709"/>
      <c r="H481" s="709"/>
      <c r="I481" s="709"/>
      <c r="J481" s="709"/>
      <c r="K481" s="709"/>
      <c r="L481" s="710"/>
      <c r="M481" s="501">
        <v>10</v>
      </c>
      <c r="N481" s="501">
        <v>3</v>
      </c>
      <c r="O481" s="502" t="s">
        <v>770</v>
      </c>
      <c r="P481" s="599" t="s">
        <v>29</v>
      </c>
      <c r="Q481" s="711"/>
      <c r="R481" s="712"/>
      <c r="S481" s="611">
        <v>3.8</v>
      </c>
      <c r="T481" s="713"/>
      <c r="U481" s="713"/>
      <c r="V481" s="713"/>
      <c r="W481" s="713"/>
      <c r="X481" s="713"/>
      <c r="Y481" s="713"/>
      <c r="Z481" s="713"/>
      <c r="AA481" s="503"/>
    </row>
    <row r="482" spans="1:27" ht="12.75" customHeight="1">
      <c r="A482" s="500"/>
      <c r="B482" s="709" t="s">
        <v>48</v>
      </c>
      <c r="C482" s="709"/>
      <c r="D482" s="709"/>
      <c r="E482" s="709"/>
      <c r="F482" s="709"/>
      <c r="G482" s="709"/>
      <c r="H482" s="709"/>
      <c r="I482" s="709"/>
      <c r="J482" s="709"/>
      <c r="K482" s="709"/>
      <c r="L482" s="710"/>
      <c r="M482" s="501">
        <v>10</v>
      </c>
      <c r="N482" s="501">
        <v>3</v>
      </c>
      <c r="O482" s="502" t="s">
        <v>770</v>
      </c>
      <c r="P482" s="599" t="s">
        <v>45</v>
      </c>
      <c r="Q482" s="711"/>
      <c r="R482" s="712"/>
      <c r="S482" s="611">
        <v>4382.2</v>
      </c>
      <c r="T482" s="713"/>
      <c r="U482" s="713"/>
      <c r="V482" s="713"/>
      <c r="W482" s="713"/>
      <c r="X482" s="713"/>
      <c r="Y482" s="713"/>
      <c r="Z482" s="713"/>
      <c r="AA482" s="503"/>
    </row>
    <row r="483" spans="1:27" ht="12.75" customHeight="1">
      <c r="A483" s="500"/>
      <c r="B483" s="709" t="s">
        <v>49</v>
      </c>
      <c r="C483" s="709"/>
      <c r="D483" s="709"/>
      <c r="E483" s="709"/>
      <c r="F483" s="709"/>
      <c r="G483" s="709"/>
      <c r="H483" s="709"/>
      <c r="I483" s="709"/>
      <c r="J483" s="709"/>
      <c r="K483" s="709"/>
      <c r="L483" s="710"/>
      <c r="M483" s="501">
        <v>10</v>
      </c>
      <c r="N483" s="501">
        <v>3</v>
      </c>
      <c r="O483" s="502" t="s">
        <v>770</v>
      </c>
      <c r="P483" s="599" t="s">
        <v>46</v>
      </c>
      <c r="Q483" s="711"/>
      <c r="R483" s="712"/>
      <c r="S483" s="611">
        <v>4382.2</v>
      </c>
      <c r="T483" s="713"/>
      <c r="U483" s="713"/>
      <c r="V483" s="713"/>
      <c r="W483" s="713"/>
      <c r="X483" s="713"/>
      <c r="Y483" s="713"/>
      <c r="Z483" s="713"/>
      <c r="AA483" s="503"/>
    </row>
    <row r="484" spans="1:27" ht="21.75" customHeight="1">
      <c r="A484" s="500"/>
      <c r="B484" s="709" t="s">
        <v>764</v>
      </c>
      <c r="C484" s="709"/>
      <c r="D484" s="709"/>
      <c r="E484" s="709"/>
      <c r="F484" s="709"/>
      <c r="G484" s="709"/>
      <c r="H484" s="709"/>
      <c r="I484" s="709"/>
      <c r="J484" s="709"/>
      <c r="K484" s="709"/>
      <c r="L484" s="710"/>
      <c r="M484" s="501">
        <v>10</v>
      </c>
      <c r="N484" s="501">
        <v>3</v>
      </c>
      <c r="O484" s="502" t="s">
        <v>770</v>
      </c>
      <c r="P484" s="599" t="s">
        <v>50</v>
      </c>
      <c r="Q484" s="711"/>
      <c r="R484" s="712"/>
      <c r="S484" s="611">
        <v>4382.2</v>
      </c>
      <c r="T484" s="713"/>
      <c r="U484" s="713"/>
      <c r="V484" s="713"/>
      <c r="W484" s="713"/>
      <c r="X484" s="713"/>
      <c r="Y484" s="713"/>
      <c r="Z484" s="713"/>
      <c r="AA484" s="503"/>
    </row>
    <row r="485" spans="1:27" ht="21.75" customHeight="1">
      <c r="A485" s="500"/>
      <c r="B485" s="709" t="s">
        <v>173</v>
      </c>
      <c r="C485" s="709"/>
      <c r="D485" s="709"/>
      <c r="E485" s="709"/>
      <c r="F485" s="709"/>
      <c r="G485" s="709"/>
      <c r="H485" s="709"/>
      <c r="I485" s="709"/>
      <c r="J485" s="709"/>
      <c r="K485" s="709"/>
      <c r="L485" s="710"/>
      <c r="M485" s="501">
        <v>10</v>
      </c>
      <c r="N485" s="501">
        <v>3</v>
      </c>
      <c r="O485" s="502" t="s">
        <v>761</v>
      </c>
      <c r="P485" s="599">
        <v>0</v>
      </c>
      <c r="Q485" s="711"/>
      <c r="R485" s="712"/>
      <c r="S485" s="611">
        <v>3055</v>
      </c>
      <c r="T485" s="713"/>
      <c r="U485" s="713"/>
      <c r="V485" s="713"/>
      <c r="W485" s="713"/>
      <c r="X485" s="713"/>
      <c r="Y485" s="713"/>
      <c r="Z485" s="713"/>
      <c r="AA485" s="503"/>
    </row>
    <row r="486" spans="1:27" ht="32.25" customHeight="1">
      <c r="A486" s="500"/>
      <c r="B486" s="709" t="s">
        <v>57</v>
      </c>
      <c r="C486" s="709"/>
      <c r="D486" s="709"/>
      <c r="E486" s="709"/>
      <c r="F486" s="709"/>
      <c r="G486" s="709"/>
      <c r="H486" s="709"/>
      <c r="I486" s="709"/>
      <c r="J486" s="709"/>
      <c r="K486" s="709"/>
      <c r="L486" s="710"/>
      <c r="M486" s="501">
        <v>10</v>
      </c>
      <c r="N486" s="501">
        <v>3</v>
      </c>
      <c r="O486" s="502" t="s">
        <v>773</v>
      </c>
      <c r="P486" s="599">
        <v>0</v>
      </c>
      <c r="Q486" s="711"/>
      <c r="R486" s="712"/>
      <c r="S486" s="611">
        <v>3055</v>
      </c>
      <c r="T486" s="713"/>
      <c r="U486" s="713"/>
      <c r="V486" s="713"/>
      <c r="W486" s="713"/>
      <c r="X486" s="713"/>
      <c r="Y486" s="713"/>
      <c r="Z486" s="713"/>
      <c r="AA486" s="503"/>
    </row>
    <row r="487" spans="1:27" ht="21.75" customHeight="1">
      <c r="A487" s="500"/>
      <c r="B487" s="709" t="s">
        <v>774</v>
      </c>
      <c r="C487" s="709"/>
      <c r="D487" s="709"/>
      <c r="E487" s="709"/>
      <c r="F487" s="709"/>
      <c r="G487" s="709"/>
      <c r="H487" s="709"/>
      <c r="I487" s="709"/>
      <c r="J487" s="709"/>
      <c r="K487" s="709"/>
      <c r="L487" s="710"/>
      <c r="M487" s="501">
        <v>10</v>
      </c>
      <c r="N487" s="501">
        <v>3</v>
      </c>
      <c r="O487" s="502" t="s">
        <v>775</v>
      </c>
      <c r="P487" s="599">
        <v>0</v>
      </c>
      <c r="Q487" s="711"/>
      <c r="R487" s="712"/>
      <c r="S487" s="611">
        <v>3055</v>
      </c>
      <c r="T487" s="713"/>
      <c r="U487" s="713"/>
      <c r="V487" s="713"/>
      <c r="W487" s="713"/>
      <c r="X487" s="713"/>
      <c r="Y487" s="713"/>
      <c r="Z487" s="713"/>
      <c r="AA487" s="503"/>
    </row>
    <row r="488" spans="1:27" ht="21.75" customHeight="1">
      <c r="A488" s="500"/>
      <c r="B488" s="709" t="s">
        <v>633</v>
      </c>
      <c r="C488" s="709"/>
      <c r="D488" s="709"/>
      <c r="E488" s="709"/>
      <c r="F488" s="709"/>
      <c r="G488" s="709"/>
      <c r="H488" s="709"/>
      <c r="I488" s="709"/>
      <c r="J488" s="709"/>
      <c r="K488" s="709"/>
      <c r="L488" s="710"/>
      <c r="M488" s="501">
        <v>10</v>
      </c>
      <c r="N488" s="501">
        <v>3</v>
      </c>
      <c r="O488" s="502" t="s">
        <v>775</v>
      </c>
      <c r="P488" s="599" t="s">
        <v>25</v>
      </c>
      <c r="Q488" s="711"/>
      <c r="R488" s="712"/>
      <c r="S488" s="611">
        <v>15.2</v>
      </c>
      <c r="T488" s="713"/>
      <c r="U488" s="713"/>
      <c r="V488" s="713"/>
      <c r="W488" s="713"/>
      <c r="X488" s="713"/>
      <c r="Y488" s="713"/>
      <c r="Z488" s="713"/>
      <c r="AA488" s="503"/>
    </row>
    <row r="489" spans="1:27" ht="21.75" customHeight="1">
      <c r="A489" s="500"/>
      <c r="B489" s="709" t="s">
        <v>634</v>
      </c>
      <c r="C489" s="709"/>
      <c r="D489" s="709"/>
      <c r="E489" s="709"/>
      <c r="F489" s="709"/>
      <c r="G489" s="709"/>
      <c r="H489" s="709"/>
      <c r="I489" s="709"/>
      <c r="J489" s="709"/>
      <c r="K489" s="709"/>
      <c r="L489" s="710"/>
      <c r="M489" s="501">
        <v>10</v>
      </c>
      <c r="N489" s="501">
        <v>3</v>
      </c>
      <c r="O489" s="502" t="s">
        <v>775</v>
      </c>
      <c r="P489" s="599" t="s">
        <v>27</v>
      </c>
      <c r="Q489" s="711"/>
      <c r="R489" s="712"/>
      <c r="S489" s="611">
        <v>15.2</v>
      </c>
      <c r="T489" s="713"/>
      <c r="U489" s="713"/>
      <c r="V489" s="713"/>
      <c r="W489" s="713"/>
      <c r="X489" s="713"/>
      <c r="Y489" s="713"/>
      <c r="Z489" s="713"/>
      <c r="AA489" s="503"/>
    </row>
    <row r="490" spans="1:27" ht="12.75" customHeight="1">
      <c r="A490" s="500"/>
      <c r="B490" s="709" t="s">
        <v>636</v>
      </c>
      <c r="C490" s="709"/>
      <c r="D490" s="709"/>
      <c r="E490" s="709"/>
      <c r="F490" s="709"/>
      <c r="G490" s="709"/>
      <c r="H490" s="709"/>
      <c r="I490" s="709"/>
      <c r="J490" s="709"/>
      <c r="K490" s="709"/>
      <c r="L490" s="710"/>
      <c r="M490" s="501">
        <v>10</v>
      </c>
      <c r="N490" s="501">
        <v>3</v>
      </c>
      <c r="O490" s="502" t="s">
        <v>775</v>
      </c>
      <c r="P490" s="599" t="s">
        <v>29</v>
      </c>
      <c r="Q490" s="711"/>
      <c r="R490" s="712"/>
      <c r="S490" s="611">
        <v>15.2</v>
      </c>
      <c r="T490" s="713"/>
      <c r="U490" s="713"/>
      <c r="V490" s="713"/>
      <c r="W490" s="713"/>
      <c r="X490" s="713"/>
      <c r="Y490" s="713"/>
      <c r="Z490" s="713"/>
      <c r="AA490" s="503"/>
    </row>
    <row r="491" spans="1:27" ht="12.75" customHeight="1">
      <c r="A491" s="500"/>
      <c r="B491" s="709" t="s">
        <v>48</v>
      </c>
      <c r="C491" s="709"/>
      <c r="D491" s="709"/>
      <c r="E491" s="709"/>
      <c r="F491" s="709"/>
      <c r="G491" s="709"/>
      <c r="H491" s="709"/>
      <c r="I491" s="709"/>
      <c r="J491" s="709"/>
      <c r="K491" s="709"/>
      <c r="L491" s="710"/>
      <c r="M491" s="501">
        <v>10</v>
      </c>
      <c r="N491" s="501">
        <v>3</v>
      </c>
      <c r="O491" s="502" t="s">
        <v>775</v>
      </c>
      <c r="P491" s="599" t="s">
        <v>45</v>
      </c>
      <c r="Q491" s="711"/>
      <c r="R491" s="712"/>
      <c r="S491" s="611">
        <v>3039.8</v>
      </c>
      <c r="T491" s="713"/>
      <c r="U491" s="713"/>
      <c r="V491" s="713"/>
      <c r="W491" s="713"/>
      <c r="X491" s="713"/>
      <c r="Y491" s="713"/>
      <c r="Z491" s="713"/>
      <c r="AA491" s="503"/>
    </row>
    <row r="492" spans="1:27" ht="21.75" customHeight="1">
      <c r="A492" s="500"/>
      <c r="B492" s="709" t="s">
        <v>780</v>
      </c>
      <c r="C492" s="709"/>
      <c r="D492" s="709"/>
      <c r="E492" s="709"/>
      <c r="F492" s="709"/>
      <c r="G492" s="709"/>
      <c r="H492" s="709"/>
      <c r="I492" s="709"/>
      <c r="J492" s="709"/>
      <c r="K492" s="709"/>
      <c r="L492" s="710"/>
      <c r="M492" s="501">
        <v>10</v>
      </c>
      <c r="N492" s="501">
        <v>3</v>
      </c>
      <c r="O492" s="502" t="s">
        <v>775</v>
      </c>
      <c r="P492" s="599" t="s">
        <v>781</v>
      </c>
      <c r="Q492" s="711"/>
      <c r="R492" s="712"/>
      <c r="S492" s="611">
        <v>3039.8</v>
      </c>
      <c r="T492" s="713"/>
      <c r="U492" s="713"/>
      <c r="V492" s="713"/>
      <c r="W492" s="713"/>
      <c r="X492" s="713"/>
      <c r="Y492" s="713"/>
      <c r="Z492" s="713"/>
      <c r="AA492" s="503"/>
    </row>
    <row r="493" spans="1:27" ht="21.75" customHeight="1">
      <c r="A493" s="500"/>
      <c r="B493" s="709" t="s">
        <v>897</v>
      </c>
      <c r="C493" s="709"/>
      <c r="D493" s="709"/>
      <c r="E493" s="709"/>
      <c r="F493" s="709"/>
      <c r="G493" s="709"/>
      <c r="H493" s="709"/>
      <c r="I493" s="709"/>
      <c r="J493" s="709"/>
      <c r="K493" s="709"/>
      <c r="L493" s="710"/>
      <c r="M493" s="501">
        <v>10</v>
      </c>
      <c r="N493" s="501">
        <v>3</v>
      </c>
      <c r="O493" s="502" t="s">
        <v>775</v>
      </c>
      <c r="P493" s="599" t="s">
        <v>898</v>
      </c>
      <c r="Q493" s="711"/>
      <c r="R493" s="712"/>
      <c r="S493" s="611">
        <v>3039.8</v>
      </c>
      <c r="T493" s="713"/>
      <c r="U493" s="713"/>
      <c r="V493" s="713"/>
      <c r="W493" s="713"/>
      <c r="X493" s="713"/>
      <c r="Y493" s="713"/>
      <c r="Z493" s="713"/>
      <c r="AA493" s="503"/>
    </row>
    <row r="494" spans="1:27" ht="21.75" customHeight="1">
      <c r="A494" s="500"/>
      <c r="B494" s="709" t="s">
        <v>173</v>
      </c>
      <c r="C494" s="709"/>
      <c r="D494" s="709"/>
      <c r="E494" s="709"/>
      <c r="F494" s="709"/>
      <c r="G494" s="709"/>
      <c r="H494" s="709"/>
      <c r="I494" s="709"/>
      <c r="J494" s="709"/>
      <c r="K494" s="709"/>
      <c r="L494" s="710"/>
      <c r="M494" s="501">
        <v>10</v>
      </c>
      <c r="N494" s="501">
        <v>3</v>
      </c>
      <c r="O494" s="502" t="s">
        <v>761</v>
      </c>
      <c r="P494" s="599">
        <v>0</v>
      </c>
      <c r="Q494" s="711"/>
      <c r="R494" s="712"/>
      <c r="S494" s="611">
        <v>3480</v>
      </c>
      <c r="T494" s="713"/>
      <c r="U494" s="713"/>
      <c r="V494" s="713"/>
      <c r="W494" s="713"/>
      <c r="X494" s="713"/>
      <c r="Y494" s="713"/>
      <c r="Z494" s="713"/>
      <c r="AA494" s="503"/>
    </row>
    <row r="495" spans="1:27" ht="32.25" customHeight="1">
      <c r="A495" s="500"/>
      <c r="B495" s="709" t="s">
        <v>57</v>
      </c>
      <c r="C495" s="709"/>
      <c r="D495" s="709"/>
      <c r="E495" s="709"/>
      <c r="F495" s="709"/>
      <c r="G495" s="709"/>
      <c r="H495" s="709"/>
      <c r="I495" s="709"/>
      <c r="J495" s="709"/>
      <c r="K495" s="709"/>
      <c r="L495" s="710"/>
      <c r="M495" s="501">
        <v>10</v>
      </c>
      <c r="N495" s="501">
        <v>3</v>
      </c>
      <c r="O495" s="502" t="s">
        <v>773</v>
      </c>
      <c r="P495" s="599">
        <v>0</v>
      </c>
      <c r="Q495" s="711"/>
      <c r="R495" s="712"/>
      <c r="S495" s="611">
        <v>3480</v>
      </c>
      <c r="T495" s="713"/>
      <c r="U495" s="713"/>
      <c r="V495" s="713"/>
      <c r="W495" s="713"/>
      <c r="X495" s="713"/>
      <c r="Y495" s="713"/>
      <c r="Z495" s="713"/>
      <c r="AA495" s="503"/>
    </row>
    <row r="496" spans="1:27" ht="21.75" customHeight="1">
      <c r="A496" s="500"/>
      <c r="B496" s="709" t="s">
        <v>58</v>
      </c>
      <c r="C496" s="709"/>
      <c r="D496" s="709"/>
      <c r="E496" s="709"/>
      <c r="F496" s="709"/>
      <c r="G496" s="709"/>
      <c r="H496" s="709"/>
      <c r="I496" s="709"/>
      <c r="J496" s="709"/>
      <c r="K496" s="709"/>
      <c r="L496" s="710"/>
      <c r="M496" s="501">
        <v>10</v>
      </c>
      <c r="N496" s="501">
        <v>3</v>
      </c>
      <c r="O496" s="502" t="s">
        <v>776</v>
      </c>
      <c r="P496" s="599">
        <v>0</v>
      </c>
      <c r="Q496" s="711"/>
      <c r="R496" s="712"/>
      <c r="S496" s="611">
        <v>3480</v>
      </c>
      <c r="T496" s="713"/>
      <c r="U496" s="713"/>
      <c r="V496" s="713"/>
      <c r="W496" s="713"/>
      <c r="X496" s="713"/>
      <c r="Y496" s="713"/>
      <c r="Z496" s="713"/>
      <c r="AA496" s="503"/>
    </row>
    <row r="497" spans="1:27" ht="21.75" customHeight="1">
      <c r="A497" s="500"/>
      <c r="B497" s="709" t="s">
        <v>633</v>
      </c>
      <c r="C497" s="709"/>
      <c r="D497" s="709"/>
      <c r="E497" s="709"/>
      <c r="F497" s="709"/>
      <c r="G497" s="709"/>
      <c r="H497" s="709"/>
      <c r="I497" s="709"/>
      <c r="J497" s="709"/>
      <c r="K497" s="709"/>
      <c r="L497" s="710"/>
      <c r="M497" s="501">
        <v>10</v>
      </c>
      <c r="N497" s="501">
        <v>3</v>
      </c>
      <c r="O497" s="502" t="s">
        <v>776</v>
      </c>
      <c r="P497" s="599" t="s">
        <v>25</v>
      </c>
      <c r="Q497" s="711"/>
      <c r="R497" s="712"/>
      <c r="S497" s="611">
        <v>15.7</v>
      </c>
      <c r="T497" s="713"/>
      <c r="U497" s="713"/>
      <c r="V497" s="713"/>
      <c r="W497" s="713"/>
      <c r="X497" s="713"/>
      <c r="Y497" s="713"/>
      <c r="Z497" s="713"/>
      <c r="AA497" s="503"/>
    </row>
    <row r="498" spans="1:27" ht="21.75" customHeight="1">
      <c r="A498" s="500"/>
      <c r="B498" s="709" t="s">
        <v>634</v>
      </c>
      <c r="C498" s="709"/>
      <c r="D498" s="709"/>
      <c r="E498" s="709"/>
      <c r="F498" s="709"/>
      <c r="G498" s="709"/>
      <c r="H498" s="709"/>
      <c r="I498" s="709"/>
      <c r="J498" s="709"/>
      <c r="K498" s="709"/>
      <c r="L498" s="710"/>
      <c r="M498" s="501">
        <v>10</v>
      </c>
      <c r="N498" s="501">
        <v>3</v>
      </c>
      <c r="O498" s="502" t="s">
        <v>776</v>
      </c>
      <c r="P498" s="599" t="s">
        <v>27</v>
      </c>
      <c r="Q498" s="711"/>
      <c r="R498" s="712"/>
      <c r="S498" s="611">
        <v>15.7</v>
      </c>
      <c r="T498" s="713"/>
      <c r="U498" s="713"/>
      <c r="V498" s="713"/>
      <c r="W498" s="713"/>
      <c r="X498" s="713"/>
      <c r="Y498" s="713"/>
      <c r="Z498" s="713"/>
      <c r="AA498" s="503"/>
    </row>
    <row r="499" spans="1:27" ht="12.75" customHeight="1">
      <c r="A499" s="500"/>
      <c r="B499" s="709" t="s">
        <v>636</v>
      </c>
      <c r="C499" s="709"/>
      <c r="D499" s="709"/>
      <c r="E499" s="709"/>
      <c r="F499" s="709"/>
      <c r="G499" s="709"/>
      <c r="H499" s="709"/>
      <c r="I499" s="709"/>
      <c r="J499" s="709"/>
      <c r="K499" s="709"/>
      <c r="L499" s="710"/>
      <c r="M499" s="501">
        <v>10</v>
      </c>
      <c r="N499" s="501">
        <v>3</v>
      </c>
      <c r="O499" s="502" t="s">
        <v>776</v>
      </c>
      <c r="P499" s="599" t="s">
        <v>29</v>
      </c>
      <c r="Q499" s="711"/>
      <c r="R499" s="712"/>
      <c r="S499" s="611">
        <v>15.7</v>
      </c>
      <c r="T499" s="713"/>
      <c r="U499" s="713"/>
      <c r="V499" s="713"/>
      <c r="W499" s="713"/>
      <c r="X499" s="713"/>
      <c r="Y499" s="713"/>
      <c r="Z499" s="713"/>
      <c r="AA499" s="503"/>
    </row>
    <row r="500" spans="1:27" ht="12.75" customHeight="1">
      <c r="A500" s="500"/>
      <c r="B500" s="709" t="s">
        <v>48</v>
      </c>
      <c r="C500" s="709"/>
      <c r="D500" s="709"/>
      <c r="E500" s="709"/>
      <c r="F500" s="709"/>
      <c r="G500" s="709"/>
      <c r="H500" s="709"/>
      <c r="I500" s="709"/>
      <c r="J500" s="709"/>
      <c r="K500" s="709"/>
      <c r="L500" s="710"/>
      <c r="M500" s="501">
        <v>10</v>
      </c>
      <c r="N500" s="501">
        <v>3</v>
      </c>
      <c r="O500" s="502" t="s">
        <v>776</v>
      </c>
      <c r="P500" s="599" t="s">
        <v>45</v>
      </c>
      <c r="Q500" s="711"/>
      <c r="R500" s="712"/>
      <c r="S500" s="611">
        <v>3464.3</v>
      </c>
      <c r="T500" s="713"/>
      <c r="U500" s="713"/>
      <c r="V500" s="713"/>
      <c r="W500" s="713"/>
      <c r="X500" s="713"/>
      <c r="Y500" s="713"/>
      <c r="Z500" s="713"/>
      <c r="AA500" s="503"/>
    </row>
    <row r="501" spans="1:27" ht="21.75" customHeight="1">
      <c r="A501" s="500"/>
      <c r="B501" s="709" t="s">
        <v>780</v>
      </c>
      <c r="C501" s="709"/>
      <c r="D501" s="709"/>
      <c r="E501" s="709"/>
      <c r="F501" s="709"/>
      <c r="G501" s="709"/>
      <c r="H501" s="709"/>
      <c r="I501" s="709"/>
      <c r="J501" s="709"/>
      <c r="K501" s="709"/>
      <c r="L501" s="710"/>
      <c r="M501" s="501">
        <v>10</v>
      </c>
      <c r="N501" s="501">
        <v>3</v>
      </c>
      <c r="O501" s="502" t="s">
        <v>776</v>
      </c>
      <c r="P501" s="599" t="s">
        <v>781</v>
      </c>
      <c r="Q501" s="711"/>
      <c r="R501" s="712"/>
      <c r="S501" s="611">
        <v>3464.3</v>
      </c>
      <c r="T501" s="713"/>
      <c r="U501" s="713"/>
      <c r="V501" s="713"/>
      <c r="W501" s="713"/>
      <c r="X501" s="713"/>
      <c r="Y501" s="713"/>
      <c r="Z501" s="713"/>
      <c r="AA501" s="503"/>
    </row>
    <row r="502" spans="1:27" ht="21.75" customHeight="1">
      <c r="A502" s="500"/>
      <c r="B502" s="709" t="s">
        <v>897</v>
      </c>
      <c r="C502" s="709"/>
      <c r="D502" s="709"/>
      <c r="E502" s="709"/>
      <c r="F502" s="709"/>
      <c r="G502" s="709"/>
      <c r="H502" s="709"/>
      <c r="I502" s="709"/>
      <c r="J502" s="709"/>
      <c r="K502" s="709"/>
      <c r="L502" s="710"/>
      <c r="M502" s="501">
        <v>10</v>
      </c>
      <c r="N502" s="501">
        <v>3</v>
      </c>
      <c r="O502" s="502" t="s">
        <v>776</v>
      </c>
      <c r="P502" s="599" t="s">
        <v>898</v>
      </c>
      <c r="Q502" s="711"/>
      <c r="R502" s="712"/>
      <c r="S502" s="611">
        <v>3464.3</v>
      </c>
      <c r="T502" s="713"/>
      <c r="U502" s="713"/>
      <c r="V502" s="713"/>
      <c r="W502" s="713"/>
      <c r="X502" s="713"/>
      <c r="Y502" s="713"/>
      <c r="Z502" s="713"/>
      <c r="AA502" s="503"/>
    </row>
    <row r="503" spans="1:27" ht="21.75" customHeight="1">
      <c r="A503" s="500"/>
      <c r="B503" s="709" t="s">
        <v>67</v>
      </c>
      <c r="C503" s="709"/>
      <c r="D503" s="709"/>
      <c r="E503" s="709"/>
      <c r="F503" s="709"/>
      <c r="G503" s="709"/>
      <c r="H503" s="709"/>
      <c r="I503" s="709"/>
      <c r="J503" s="709"/>
      <c r="K503" s="709"/>
      <c r="L503" s="710"/>
      <c r="M503" s="501">
        <v>10</v>
      </c>
      <c r="N503" s="501">
        <v>3</v>
      </c>
      <c r="O503" s="502" t="s">
        <v>704</v>
      </c>
      <c r="P503" s="599">
        <v>0</v>
      </c>
      <c r="Q503" s="711"/>
      <c r="R503" s="712"/>
      <c r="S503" s="611">
        <v>1064</v>
      </c>
      <c r="T503" s="713"/>
      <c r="U503" s="713"/>
      <c r="V503" s="713"/>
      <c r="W503" s="713"/>
      <c r="X503" s="713"/>
      <c r="Y503" s="713"/>
      <c r="Z503" s="713"/>
      <c r="AA503" s="503"/>
    </row>
    <row r="504" spans="1:27" ht="21.75" customHeight="1">
      <c r="A504" s="500"/>
      <c r="B504" s="709" t="s">
        <v>68</v>
      </c>
      <c r="C504" s="709"/>
      <c r="D504" s="709"/>
      <c r="E504" s="709"/>
      <c r="F504" s="709"/>
      <c r="G504" s="709"/>
      <c r="H504" s="709"/>
      <c r="I504" s="709"/>
      <c r="J504" s="709"/>
      <c r="K504" s="709"/>
      <c r="L504" s="710"/>
      <c r="M504" s="501">
        <v>10</v>
      </c>
      <c r="N504" s="501">
        <v>3</v>
      </c>
      <c r="O504" s="502" t="s">
        <v>777</v>
      </c>
      <c r="P504" s="599">
        <v>0</v>
      </c>
      <c r="Q504" s="711"/>
      <c r="R504" s="712"/>
      <c r="S504" s="611">
        <v>1064</v>
      </c>
      <c r="T504" s="713"/>
      <c r="U504" s="713"/>
      <c r="V504" s="713"/>
      <c r="W504" s="713"/>
      <c r="X504" s="713"/>
      <c r="Y504" s="713"/>
      <c r="Z504" s="713"/>
      <c r="AA504" s="503"/>
    </row>
    <row r="505" spans="1:27" ht="42.75" customHeight="1">
      <c r="A505" s="500"/>
      <c r="B505" s="709" t="s">
        <v>778</v>
      </c>
      <c r="C505" s="709"/>
      <c r="D505" s="709"/>
      <c r="E505" s="709"/>
      <c r="F505" s="709"/>
      <c r="G505" s="709"/>
      <c r="H505" s="709"/>
      <c r="I505" s="709"/>
      <c r="J505" s="709"/>
      <c r="K505" s="709"/>
      <c r="L505" s="710"/>
      <c r="M505" s="501">
        <v>10</v>
      </c>
      <c r="N505" s="501">
        <v>3</v>
      </c>
      <c r="O505" s="502" t="s">
        <v>779</v>
      </c>
      <c r="P505" s="599">
        <v>0</v>
      </c>
      <c r="Q505" s="711"/>
      <c r="R505" s="712"/>
      <c r="S505" s="611">
        <v>1064</v>
      </c>
      <c r="T505" s="713"/>
      <c r="U505" s="713"/>
      <c r="V505" s="713"/>
      <c r="W505" s="713"/>
      <c r="X505" s="713"/>
      <c r="Y505" s="713"/>
      <c r="Z505" s="713"/>
      <c r="AA505" s="503"/>
    </row>
    <row r="506" spans="1:27" ht="12.75" customHeight="1">
      <c r="A506" s="500"/>
      <c r="B506" s="709" t="s">
        <v>48</v>
      </c>
      <c r="C506" s="709"/>
      <c r="D506" s="709"/>
      <c r="E506" s="709"/>
      <c r="F506" s="709"/>
      <c r="G506" s="709"/>
      <c r="H506" s="709"/>
      <c r="I506" s="709"/>
      <c r="J506" s="709"/>
      <c r="K506" s="709"/>
      <c r="L506" s="710"/>
      <c r="M506" s="501">
        <v>10</v>
      </c>
      <c r="N506" s="501">
        <v>3</v>
      </c>
      <c r="O506" s="502" t="s">
        <v>779</v>
      </c>
      <c r="P506" s="599" t="s">
        <v>45</v>
      </c>
      <c r="Q506" s="711"/>
      <c r="R506" s="712"/>
      <c r="S506" s="611">
        <v>1064</v>
      </c>
      <c r="T506" s="713"/>
      <c r="U506" s="713"/>
      <c r="V506" s="713"/>
      <c r="W506" s="713"/>
      <c r="X506" s="713"/>
      <c r="Y506" s="713"/>
      <c r="Z506" s="713"/>
      <c r="AA506" s="503"/>
    </row>
    <row r="507" spans="1:27" ht="21.75" customHeight="1">
      <c r="A507" s="500"/>
      <c r="B507" s="709" t="s">
        <v>780</v>
      </c>
      <c r="C507" s="709"/>
      <c r="D507" s="709"/>
      <c r="E507" s="709"/>
      <c r="F507" s="709"/>
      <c r="G507" s="709"/>
      <c r="H507" s="709"/>
      <c r="I507" s="709"/>
      <c r="J507" s="709"/>
      <c r="K507" s="709"/>
      <c r="L507" s="710"/>
      <c r="M507" s="501">
        <v>10</v>
      </c>
      <c r="N507" s="501">
        <v>3</v>
      </c>
      <c r="O507" s="502" t="s">
        <v>779</v>
      </c>
      <c r="P507" s="599" t="s">
        <v>781</v>
      </c>
      <c r="Q507" s="711"/>
      <c r="R507" s="712"/>
      <c r="S507" s="611">
        <v>1064</v>
      </c>
      <c r="T507" s="713"/>
      <c r="U507" s="713"/>
      <c r="V507" s="713"/>
      <c r="W507" s="713"/>
      <c r="X507" s="713"/>
      <c r="Y507" s="713"/>
      <c r="Z507" s="713"/>
      <c r="AA507" s="503"/>
    </row>
    <row r="508" spans="1:27" ht="12.75" customHeight="1">
      <c r="A508" s="500"/>
      <c r="B508" s="709" t="s">
        <v>96</v>
      </c>
      <c r="C508" s="709"/>
      <c r="D508" s="709"/>
      <c r="E508" s="709"/>
      <c r="F508" s="709"/>
      <c r="G508" s="709"/>
      <c r="H508" s="709"/>
      <c r="I508" s="709"/>
      <c r="J508" s="709"/>
      <c r="K508" s="709"/>
      <c r="L508" s="710"/>
      <c r="M508" s="501">
        <v>10</v>
      </c>
      <c r="N508" s="501">
        <v>3</v>
      </c>
      <c r="O508" s="502" t="s">
        <v>779</v>
      </c>
      <c r="P508" s="599" t="s">
        <v>782</v>
      </c>
      <c r="Q508" s="711"/>
      <c r="R508" s="712"/>
      <c r="S508" s="611">
        <v>1064</v>
      </c>
      <c r="T508" s="713"/>
      <c r="U508" s="713"/>
      <c r="V508" s="713"/>
      <c r="W508" s="713"/>
      <c r="X508" s="713"/>
      <c r="Y508" s="713"/>
      <c r="Z508" s="713"/>
      <c r="AA508" s="503"/>
    </row>
    <row r="509" spans="1:27" ht="21.75" customHeight="1">
      <c r="A509" s="500"/>
      <c r="B509" s="709" t="s">
        <v>67</v>
      </c>
      <c r="C509" s="709"/>
      <c r="D509" s="709"/>
      <c r="E509" s="709"/>
      <c r="F509" s="709"/>
      <c r="G509" s="709"/>
      <c r="H509" s="709"/>
      <c r="I509" s="709"/>
      <c r="J509" s="709"/>
      <c r="K509" s="709"/>
      <c r="L509" s="710"/>
      <c r="M509" s="501">
        <v>10</v>
      </c>
      <c r="N509" s="501">
        <v>3</v>
      </c>
      <c r="O509" s="502" t="s">
        <v>704</v>
      </c>
      <c r="P509" s="599">
        <v>0</v>
      </c>
      <c r="Q509" s="711"/>
      <c r="R509" s="712"/>
      <c r="S509" s="611">
        <v>3797.02</v>
      </c>
      <c r="T509" s="713"/>
      <c r="U509" s="713"/>
      <c r="V509" s="713"/>
      <c r="W509" s="713"/>
      <c r="X509" s="713"/>
      <c r="Y509" s="713"/>
      <c r="Z509" s="713"/>
      <c r="AA509" s="503"/>
    </row>
    <row r="510" spans="1:27" ht="12.75" customHeight="1">
      <c r="A510" s="500"/>
      <c r="B510" s="709" t="s">
        <v>899</v>
      </c>
      <c r="C510" s="709"/>
      <c r="D510" s="709"/>
      <c r="E510" s="709"/>
      <c r="F510" s="709"/>
      <c r="G510" s="709"/>
      <c r="H510" s="709"/>
      <c r="I510" s="709"/>
      <c r="J510" s="709"/>
      <c r="K510" s="709"/>
      <c r="L510" s="710"/>
      <c r="M510" s="501">
        <v>10</v>
      </c>
      <c r="N510" s="501">
        <v>3</v>
      </c>
      <c r="O510" s="502" t="s">
        <v>900</v>
      </c>
      <c r="P510" s="599">
        <v>0</v>
      </c>
      <c r="Q510" s="711"/>
      <c r="R510" s="712"/>
      <c r="S510" s="611">
        <v>3797.02</v>
      </c>
      <c r="T510" s="713"/>
      <c r="U510" s="713"/>
      <c r="V510" s="713"/>
      <c r="W510" s="713"/>
      <c r="X510" s="713"/>
      <c r="Y510" s="713"/>
      <c r="Z510" s="713"/>
      <c r="AA510" s="503"/>
    </row>
    <row r="511" spans="1:27" ht="12.75" customHeight="1">
      <c r="A511" s="500"/>
      <c r="B511" s="709" t="s">
        <v>899</v>
      </c>
      <c r="C511" s="709"/>
      <c r="D511" s="709"/>
      <c r="E511" s="709"/>
      <c r="F511" s="709"/>
      <c r="G511" s="709"/>
      <c r="H511" s="709"/>
      <c r="I511" s="709"/>
      <c r="J511" s="709"/>
      <c r="K511" s="709"/>
      <c r="L511" s="710"/>
      <c r="M511" s="501">
        <v>10</v>
      </c>
      <c r="N511" s="501">
        <v>3</v>
      </c>
      <c r="O511" s="502" t="s">
        <v>901</v>
      </c>
      <c r="P511" s="599">
        <v>0</v>
      </c>
      <c r="Q511" s="711"/>
      <c r="R511" s="712"/>
      <c r="S511" s="611">
        <v>3797.02</v>
      </c>
      <c r="T511" s="713"/>
      <c r="U511" s="713"/>
      <c r="V511" s="713"/>
      <c r="W511" s="713"/>
      <c r="X511" s="713"/>
      <c r="Y511" s="713"/>
      <c r="Z511" s="713"/>
      <c r="AA511" s="503"/>
    </row>
    <row r="512" spans="1:27" ht="12.75" customHeight="1">
      <c r="A512" s="500"/>
      <c r="B512" s="709" t="s">
        <v>48</v>
      </c>
      <c r="C512" s="709"/>
      <c r="D512" s="709"/>
      <c r="E512" s="709"/>
      <c r="F512" s="709"/>
      <c r="G512" s="709"/>
      <c r="H512" s="709"/>
      <c r="I512" s="709"/>
      <c r="J512" s="709"/>
      <c r="K512" s="709"/>
      <c r="L512" s="710"/>
      <c r="M512" s="501">
        <v>10</v>
      </c>
      <c r="N512" s="501">
        <v>3</v>
      </c>
      <c r="O512" s="502" t="s">
        <v>901</v>
      </c>
      <c r="P512" s="599" t="s">
        <v>45</v>
      </c>
      <c r="Q512" s="711"/>
      <c r="R512" s="712"/>
      <c r="S512" s="611">
        <v>3797.02</v>
      </c>
      <c r="T512" s="713"/>
      <c r="U512" s="713"/>
      <c r="V512" s="713"/>
      <c r="W512" s="713"/>
      <c r="X512" s="713"/>
      <c r="Y512" s="713"/>
      <c r="Z512" s="713"/>
      <c r="AA512" s="503"/>
    </row>
    <row r="513" spans="1:27" ht="21.75" customHeight="1">
      <c r="A513" s="500"/>
      <c r="B513" s="709" t="s">
        <v>780</v>
      </c>
      <c r="C513" s="709"/>
      <c r="D513" s="709"/>
      <c r="E513" s="709"/>
      <c r="F513" s="709"/>
      <c r="G513" s="709"/>
      <c r="H513" s="709"/>
      <c r="I513" s="709"/>
      <c r="J513" s="709"/>
      <c r="K513" s="709"/>
      <c r="L513" s="710"/>
      <c r="M513" s="501">
        <v>10</v>
      </c>
      <c r="N513" s="501">
        <v>3</v>
      </c>
      <c r="O513" s="502" t="s">
        <v>901</v>
      </c>
      <c r="P513" s="599" t="s">
        <v>781</v>
      </c>
      <c r="Q513" s="711"/>
      <c r="R513" s="712"/>
      <c r="S513" s="611">
        <v>3797.02</v>
      </c>
      <c r="T513" s="713"/>
      <c r="U513" s="713"/>
      <c r="V513" s="713"/>
      <c r="W513" s="713"/>
      <c r="X513" s="713"/>
      <c r="Y513" s="713"/>
      <c r="Z513" s="713"/>
      <c r="AA513" s="503"/>
    </row>
    <row r="514" spans="1:27" ht="12.75" customHeight="1">
      <c r="A514" s="500"/>
      <c r="B514" s="709" t="s">
        <v>96</v>
      </c>
      <c r="C514" s="709"/>
      <c r="D514" s="709"/>
      <c r="E514" s="709"/>
      <c r="F514" s="709"/>
      <c r="G514" s="709"/>
      <c r="H514" s="709"/>
      <c r="I514" s="709"/>
      <c r="J514" s="709"/>
      <c r="K514" s="709"/>
      <c r="L514" s="710"/>
      <c r="M514" s="501">
        <v>10</v>
      </c>
      <c r="N514" s="501">
        <v>3</v>
      </c>
      <c r="O514" s="502" t="s">
        <v>901</v>
      </c>
      <c r="P514" s="599" t="s">
        <v>782</v>
      </c>
      <c r="Q514" s="711"/>
      <c r="R514" s="712"/>
      <c r="S514" s="611">
        <v>3797.02</v>
      </c>
      <c r="T514" s="713"/>
      <c r="U514" s="713"/>
      <c r="V514" s="713"/>
      <c r="W514" s="713"/>
      <c r="X514" s="713"/>
      <c r="Y514" s="713"/>
      <c r="Z514" s="713"/>
      <c r="AA514" s="503"/>
    </row>
    <row r="515" spans="1:27" ht="32.25" customHeight="1">
      <c r="A515" s="500"/>
      <c r="B515" s="709" t="s">
        <v>783</v>
      </c>
      <c r="C515" s="709"/>
      <c r="D515" s="709"/>
      <c r="E515" s="709"/>
      <c r="F515" s="709"/>
      <c r="G515" s="709"/>
      <c r="H515" s="709"/>
      <c r="I515" s="709"/>
      <c r="J515" s="709"/>
      <c r="K515" s="709"/>
      <c r="L515" s="710"/>
      <c r="M515" s="501">
        <v>10</v>
      </c>
      <c r="N515" s="501">
        <v>3</v>
      </c>
      <c r="O515" s="502" t="s">
        <v>784</v>
      </c>
      <c r="P515" s="599">
        <v>0</v>
      </c>
      <c r="Q515" s="711"/>
      <c r="R515" s="712"/>
      <c r="S515" s="611">
        <v>1246.5999999999999</v>
      </c>
      <c r="T515" s="713"/>
      <c r="U515" s="713"/>
      <c r="V515" s="713"/>
      <c r="W515" s="713"/>
      <c r="X515" s="713"/>
      <c r="Y515" s="713"/>
      <c r="Z515" s="713"/>
      <c r="AA515" s="503"/>
    </row>
    <row r="516" spans="1:27" ht="12.75" customHeight="1">
      <c r="A516" s="500"/>
      <c r="B516" s="709" t="s">
        <v>785</v>
      </c>
      <c r="C516" s="709"/>
      <c r="D516" s="709"/>
      <c r="E516" s="709"/>
      <c r="F516" s="709"/>
      <c r="G516" s="709"/>
      <c r="H516" s="709"/>
      <c r="I516" s="709"/>
      <c r="J516" s="709"/>
      <c r="K516" s="709"/>
      <c r="L516" s="710"/>
      <c r="M516" s="501">
        <v>10</v>
      </c>
      <c r="N516" s="501">
        <v>3</v>
      </c>
      <c r="O516" s="502" t="s">
        <v>786</v>
      </c>
      <c r="P516" s="599">
        <v>0</v>
      </c>
      <c r="Q516" s="711"/>
      <c r="R516" s="712"/>
      <c r="S516" s="611">
        <v>1246.5999999999999</v>
      </c>
      <c r="T516" s="713"/>
      <c r="U516" s="713"/>
      <c r="V516" s="713"/>
      <c r="W516" s="713"/>
      <c r="X516" s="713"/>
      <c r="Y516" s="713"/>
      <c r="Z516" s="713"/>
      <c r="AA516" s="503"/>
    </row>
    <row r="517" spans="1:27" ht="12.75" customHeight="1">
      <c r="A517" s="500"/>
      <c r="B517" s="709" t="s">
        <v>902</v>
      </c>
      <c r="C517" s="709"/>
      <c r="D517" s="709"/>
      <c r="E517" s="709"/>
      <c r="F517" s="709"/>
      <c r="G517" s="709"/>
      <c r="H517" s="709"/>
      <c r="I517" s="709"/>
      <c r="J517" s="709"/>
      <c r="K517" s="709"/>
      <c r="L517" s="710"/>
      <c r="M517" s="501">
        <v>10</v>
      </c>
      <c r="N517" s="501">
        <v>3</v>
      </c>
      <c r="O517" s="502" t="s">
        <v>903</v>
      </c>
      <c r="P517" s="599">
        <v>0</v>
      </c>
      <c r="Q517" s="711"/>
      <c r="R517" s="712"/>
      <c r="S517" s="611">
        <v>1246.5999999999999</v>
      </c>
      <c r="T517" s="713"/>
      <c r="U517" s="713"/>
      <c r="V517" s="713"/>
      <c r="W517" s="713"/>
      <c r="X517" s="713"/>
      <c r="Y517" s="713"/>
      <c r="Z517" s="713"/>
      <c r="AA517" s="503"/>
    </row>
    <row r="518" spans="1:27" ht="12.75" customHeight="1">
      <c r="A518" s="500"/>
      <c r="B518" s="709" t="s">
        <v>48</v>
      </c>
      <c r="C518" s="709"/>
      <c r="D518" s="709"/>
      <c r="E518" s="709"/>
      <c r="F518" s="709"/>
      <c r="G518" s="709"/>
      <c r="H518" s="709"/>
      <c r="I518" s="709"/>
      <c r="J518" s="709"/>
      <c r="K518" s="709"/>
      <c r="L518" s="710"/>
      <c r="M518" s="501">
        <v>10</v>
      </c>
      <c r="N518" s="501">
        <v>3</v>
      </c>
      <c r="O518" s="502" t="s">
        <v>903</v>
      </c>
      <c r="P518" s="599" t="s">
        <v>45</v>
      </c>
      <c r="Q518" s="711"/>
      <c r="R518" s="712"/>
      <c r="S518" s="611">
        <v>1246.5999999999999</v>
      </c>
      <c r="T518" s="713"/>
      <c r="U518" s="713"/>
      <c r="V518" s="713"/>
      <c r="W518" s="713"/>
      <c r="X518" s="713"/>
      <c r="Y518" s="713"/>
      <c r="Z518" s="713"/>
      <c r="AA518" s="503"/>
    </row>
    <row r="519" spans="1:27" ht="21.75" customHeight="1">
      <c r="A519" s="500"/>
      <c r="B519" s="709" t="s">
        <v>780</v>
      </c>
      <c r="C519" s="709"/>
      <c r="D519" s="709"/>
      <c r="E519" s="709"/>
      <c r="F519" s="709"/>
      <c r="G519" s="709"/>
      <c r="H519" s="709"/>
      <c r="I519" s="709"/>
      <c r="J519" s="709"/>
      <c r="K519" s="709"/>
      <c r="L519" s="710"/>
      <c r="M519" s="501">
        <v>10</v>
      </c>
      <c r="N519" s="501">
        <v>3</v>
      </c>
      <c r="O519" s="502" t="s">
        <v>903</v>
      </c>
      <c r="P519" s="599" t="s">
        <v>781</v>
      </c>
      <c r="Q519" s="711"/>
      <c r="R519" s="712"/>
      <c r="S519" s="611">
        <v>1246.5999999999999</v>
      </c>
      <c r="T519" s="713"/>
      <c r="U519" s="713"/>
      <c r="V519" s="713"/>
      <c r="W519" s="713"/>
      <c r="X519" s="713"/>
      <c r="Y519" s="713"/>
      <c r="Z519" s="713"/>
      <c r="AA519" s="503"/>
    </row>
    <row r="520" spans="1:27" ht="12.75" customHeight="1">
      <c r="A520" s="500"/>
      <c r="B520" s="709" t="s">
        <v>96</v>
      </c>
      <c r="C520" s="709"/>
      <c r="D520" s="709"/>
      <c r="E520" s="709"/>
      <c r="F520" s="709"/>
      <c r="G520" s="709"/>
      <c r="H520" s="709"/>
      <c r="I520" s="709"/>
      <c r="J520" s="709"/>
      <c r="K520" s="709"/>
      <c r="L520" s="710"/>
      <c r="M520" s="501">
        <v>10</v>
      </c>
      <c r="N520" s="501">
        <v>3</v>
      </c>
      <c r="O520" s="502" t="s">
        <v>903</v>
      </c>
      <c r="P520" s="599" t="s">
        <v>782</v>
      </c>
      <c r="Q520" s="711"/>
      <c r="R520" s="712"/>
      <c r="S520" s="611">
        <v>1246.5999999999999</v>
      </c>
      <c r="T520" s="713"/>
      <c r="U520" s="713"/>
      <c r="V520" s="713"/>
      <c r="W520" s="713"/>
      <c r="X520" s="713"/>
      <c r="Y520" s="713"/>
      <c r="Z520" s="713"/>
      <c r="AA520" s="503"/>
    </row>
    <row r="521" spans="1:27" ht="21.75" customHeight="1">
      <c r="A521" s="500"/>
      <c r="B521" s="709" t="s">
        <v>719</v>
      </c>
      <c r="C521" s="709"/>
      <c r="D521" s="709"/>
      <c r="E521" s="709"/>
      <c r="F521" s="709"/>
      <c r="G521" s="709"/>
      <c r="H521" s="709"/>
      <c r="I521" s="709"/>
      <c r="J521" s="709"/>
      <c r="K521" s="709"/>
      <c r="L521" s="710"/>
      <c r="M521" s="501">
        <v>10</v>
      </c>
      <c r="N521" s="501">
        <v>3</v>
      </c>
      <c r="O521" s="502" t="s">
        <v>720</v>
      </c>
      <c r="P521" s="599">
        <v>0</v>
      </c>
      <c r="Q521" s="711"/>
      <c r="R521" s="712"/>
      <c r="S521" s="611">
        <v>1042.3</v>
      </c>
      <c r="T521" s="713"/>
      <c r="U521" s="713"/>
      <c r="V521" s="713"/>
      <c r="W521" s="713"/>
      <c r="X521" s="713"/>
      <c r="Y521" s="713"/>
      <c r="Z521" s="713"/>
      <c r="AA521" s="503"/>
    </row>
    <row r="522" spans="1:27" ht="32.25" customHeight="1">
      <c r="A522" s="500"/>
      <c r="B522" s="709" t="s">
        <v>787</v>
      </c>
      <c r="C522" s="709"/>
      <c r="D522" s="709"/>
      <c r="E522" s="709"/>
      <c r="F522" s="709"/>
      <c r="G522" s="709"/>
      <c r="H522" s="709"/>
      <c r="I522" s="709"/>
      <c r="J522" s="709"/>
      <c r="K522" s="709"/>
      <c r="L522" s="710"/>
      <c r="M522" s="501">
        <v>10</v>
      </c>
      <c r="N522" s="501">
        <v>3</v>
      </c>
      <c r="O522" s="502" t="s">
        <v>788</v>
      </c>
      <c r="P522" s="599">
        <v>0</v>
      </c>
      <c r="Q522" s="711"/>
      <c r="R522" s="712"/>
      <c r="S522" s="611">
        <v>1042.3</v>
      </c>
      <c r="T522" s="713"/>
      <c r="U522" s="713"/>
      <c r="V522" s="713"/>
      <c r="W522" s="713"/>
      <c r="X522" s="713"/>
      <c r="Y522" s="713"/>
      <c r="Z522" s="713"/>
      <c r="AA522" s="503"/>
    </row>
    <row r="523" spans="1:27" ht="32.25" customHeight="1">
      <c r="A523" s="500"/>
      <c r="B523" s="709" t="s">
        <v>7</v>
      </c>
      <c r="C523" s="709"/>
      <c r="D523" s="709"/>
      <c r="E523" s="709"/>
      <c r="F523" s="709"/>
      <c r="G523" s="709"/>
      <c r="H523" s="709"/>
      <c r="I523" s="709"/>
      <c r="J523" s="709"/>
      <c r="K523" s="709"/>
      <c r="L523" s="710"/>
      <c r="M523" s="501">
        <v>10</v>
      </c>
      <c r="N523" s="501">
        <v>3</v>
      </c>
      <c r="O523" s="502" t="s">
        <v>789</v>
      </c>
      <c r="P523" s="599">
        <v>0</v>
      </c>
      <c r="Q523" s="711"/>
      <c r="R523" s="712"/>
      <c r="S523" s="611">
        <v>1042.3</v>
      </c>
      <c r="T523" s="713"/>
      <c r="U523" s="713"/>
      <c r="V523" s="713"/>
      <c r="W523" s="713"/>
      <c r="X523" s="713"/>
      <c r="Y523" s="713"/>
      <c r="Z523" s="713"/>
      <c r="AA523" s="503"/>
    </row>
    <row r="524" spans="1:27" ht="21.75" customHeight="1">
      <c r="A524" s="500"/>
      <c r="B524" s="709" t="s">
        <v>724</v>
      </c>
      <c r="C524" s="709"/>
      <c r="D524" s="709"/>
      <c r="E524" s="709"/>
      <c r="F524" s="709"/>
      <c r="G524" s="709"/>
      <c r="H524" s="709"/>
      <c r="I524" s="709"/>
      <c r="J524" s="709"/>
      <c r="K524" s="709"/>
      <c r="L524" s="710"/>
      <c r="M524" s="501">
        <v>10</v>
      </c>
      <c r="N524" s="501">
        <v>3</v>
      </c>
      <c r="O524" s="502" t="s">
        <v>789</v>
      </c>
      <c r="P524" s="599" t="s">
        <v>8</v>
      </c>
      <c r="Q524" s="711"/>
      <c r="R524" s="712"/>
      <c r="S524" s="611">
        <v>1042.3</v>
      </c>
      <c r="T524" s="713"/>
      <c r="U524" s="713"/>
      <c r="V524" s="713"/>
      <c r="W524" s="713"/>
      <c r="X524" s="713"/>
      <c r="Y524" s="713"/>
      <c r="Z524" s="713"/>
      <c r="AA524" s="503"/>
    </row>
    <row r="525" spans="1:27" ht="12.75" customHeight="1">
      <c r="A525" s="500"/>
      <c r="B525" s="709" t="s">
        <v>9</v>
      </c>
      <c r="C525" s="709"/>
      <c r="D525" s="709"/>
      <c r="E525" s="709"/>
      <c r="F525" s="709"/>
      <c r="G525" s="709"/>
      <c r="H525" s="709"/>
      <c r="I525" s="709"/>
      <c r="J525" s="709"/>
      <c r="K525" s="709"/>
      <c r="L525" s="710"/>
      <c r="M525" s="501">
        <v>10</v>
      </c>
      <c r="N525" s="501">
        <v>3</v>
      </c>
      <c r="O525" s="502" t="s">
        <v>789</v>
      </c>
      <c r="P525" s="599" t="s">
        <v>10</v>
      </c>
      <c r="Q525" s="711"/>
      <c r="R525" s="712"/>
      <c r="S525" s="611">
        <v>1042.3</v>
      </c>
      <c r="T525" s="713"/>
      <c r="U525" s="713"/>
      <c r="V525" s="713"/>
      <c r="W525" s="713"/>
      <c r="X525" s="713"/>
      <c r="Y525" s="713"/>
      <c r="Z525" s="713"/>
      <c r="AA525" s="503"/>
    </row>
    <row r="526" spans="1:27" ht="42.75" customHeight="1">
      <c r="A526" s="500"/>
      <c r="B526" s="709" t="s">
        <v>11</v>
      </c>
      <c r="C526" s="709"/>
      <c r="D526" s="709"/>
      <c r="E526" s="709"/>
      <c r="F526" s="709"/>
      <c r="G526" s="709"/>
      <c r="H526" s="709"/>
      <c r="I526" s="709"/>
      <c r="J526" s="709"/>
      <c r="K526" s="709"/>
      <c r="L526" s="710"/>
      <c r="M526" s="501">
        <v>10</v>
      </c>
      <c r="N526" s="501">
        <v>3</v>
      </c>
      <c r="O526" s="502" t="s">
        <v>789</v>
      </c>
      <c r="P526" s="599" t="s">
        <v>12</v>
      </c>
      <c r="Q526" s="711"/>
      <c r="R526" s="712"/>
      <c r="S526" s="611">
        <v>1042.3</v>
      </c>
      <c r="T526" s="713"/>
      <c r="U526" s="713"/>
      <c r="V526" s="713"/>
      <c r="W526" s="713"/>
      <c r="X526" s="713"/>
      <c r="Y526" s="713"/>
      <c r="Z526" s="713"/>
      <c r="AA526" s="503"/>
    </row>
    <row r="527" spans="1:27" ht="12.75" customHeight="1">
      <c r="A527" s="500"/>
      <c r="B527" s="714" t="s">
        <v>790</v>
      </c>
      <c r="C527" s="714"/>
      <c r="D527" s="714"/>
      <c r="E527" s="714"/>
      <c r="F527" s="714"/>
      <c r="G527" s="714"/>
      <c r="H527" s="714"/>
      <c r="I527" s="714"/>
      <c r="J527" s="714"/>
      <c r="K527" s="714"/>
      <c r="L527" s="715"/>
      <c r="M527" s="596">
        <v>10</v>
      </c>
      <c r="N527" s="596">
        <v>4</v>
      </c>
      <c r="O527" s="597">
        <v>0</v>
      </c>
      <c r="P527" s="598">
        <v>0</v>
      </c>
      <c r="Q527" s="716"/>
      <c r="R527" s="717"/>
      <c r="S527" s="610">
        <v>36612.1</v>
      </c>
      <c r="T527" s="718"/>
      <c r="U527" s="718"/>
      <c r="V527" s="718"/>
      <c r="W527" s="718"/>
      <c r="X527" s="718"/>
      <c r="Y527" s="718"/>
      <c r="Z527" s="718"/>
      <c r="AA527" s="503"/>
    </row>
    <row r="528" spans="1:27" ht="21.75" customHeight="1">
      <c r="A528" s="500"/>
      <c r="B528" s="709" t="s">
        <v>173</v>
      </c>
      <c r="C528" s="709"/>
      <c r="D528" s="709"/>
      <c r="E528" s="709"/>
      <c r="F528" s="709"/>
      <c r="G528" s="709"/>
      <c r="H528" s="709"/>
      <c r="I528" s="709"/>
      <c r="J528" s="709"/>
      <c r="K528" s="709"/>
      <c r="L528" s="710"/>
      <c r="M528" s="501">
        <v>10</v>
      </c>
      <c r="N528" s="501">
        <v>4</v>
      </c>
      <c r="O528" s="502" t="s">
        <v>761</v>
      </c>
      <c r="P528" s="599">
        <v>0</v>
      </c>
      <c r="Q528" s="711"/>
      <c r="R528" s="712"/>
      <c r="S528" s="611">
        <v>20252.8</v>
      </c>
      <c r="T528" s="713"/>
      <c r="U528" s="713"/>
      <c r="V528" s="713"/>
      <c r="W528" s="713"/>
      <c r="X528" s="713"/>
      <c r="Y528" s="713"/>
      <c r="Z528" s="713"/>
      <c r="AA528" s="503"/>
    </row>
    <row r="529" spans="1:27" ht="12.75" customHeight="1">
      <c r="A529" s="500"/>
      <c r="B529" s="709" t="s">
        <v>55</v>
      </c>
      <c r="C529" s="709"/>
      <c r="D529" s="709"/>
      <c r="E529" s="709"/>
      <c r="F529" s="709"/>
      <c r="G529" s="709"/>
      <c r="H529" s="709"/>
      <c r="I529" s="709"/>
      <c r="J529" s="709"/>
      <c r="K529" s="709"/>
      <c r="L529" s="710"/>
      <c r="M529" s="501">
        <v>10</v>
      </c>
      <c r="N529" s="501">
        <v>4</v>
      </c>
      <c r="O529" s="502" t="s">
        <v>769</v>
      </c>
      <c r="P529" s="599">
        <v>0</v>
      </c>
      <c r="Q529" s="711"/>
      <c r="R529" s="712"/>
      <c r="S529" s="611">
        <v>20252.8</v>
      </c>
      <c r="T529" s="713"/>
      <c r="U529" s="713"/>
      <c r="V529" s="713"/>
      <c r="W529" s="713"/>
      <c r="X529" s="713"/>
      <c r="Y529" s="713"/>
      <c r="Z529" s="713"/>
      <c r="AA529" s="503"/>
    </row>
    <row r="530" spans="1:27" ht="84.75" customHeight="1">
      <c r="A530" s="500"/>
      <c r="B530" s="709" t="s">
        <v>771</v>
      </c>
      <c r="C530" s="709"/>
      <c r="D530" s="709"/>
      <c r="E530" s="709"/>
      <c r="F530" s="709"/>
      <c r="G530" s="709"/>
      <c r="H530" s="709"/>
      <c r="I530" s="709"/>
      <c r="J530" s="709"/>
      <c r="K530" s="709"/>
      <c r="L530" s="710"/>
      <c r="M530" s="501">
        <v>10</v>
      </c>
      <c r="N530" s="501">
        <v>4</v>
      </c>
      <c r="O530" s="502" t="s">
        <v>772</v>
      </c>
      <c r="P530" s="599">
        <v>0</v>
      </c>
      <c r="Q530" s="711"/>
      <c r="R530" s="712"/>
      <c r="S530" s="611">
        <v>20252.8</v>
      </c>
      <c r="T530" s="713"/>
      <c r="U530" s="713"/>
      <c r="V530" s="713"/>
      <c r="W530" s="713"/>
      <c r="X530" s="713"/>
      <c r="Y530" s="713"/>
      <c r="Z530" s="713"/>
      <c r="AA530" s="503"/>
    </row>
    <row r="531" spans="1:27" ht="12.75" customHeight="1">
      <c r="A531" s="500"/>
      <c r="B531" s="709" t="s">
        <v>48</v>
      </c>
      <c r="C531" s="709"/>
      <c r="D531" s="709"/>
      <c r="E531" s="709"/>
      <c r="F531" s="709"/>
      <c r="G531" s="709"/>
      <c r="H531" s="709"/>
      <c r="I531" s="709"/>
      <c r="J531" s="709"/>
      <c r="K531" s="709"/>
      <c r="L531" s="710"/>
      <c r="M531" s="501">
        <v>10</v>
      </c>
      <c r="N531" s="501">
        <v>4</v>
      </c>
      <c r="O531" s="502" t="s">
        <v>772</v>
      </c>
      <c r="P531" s="599" t="s">
        <v>45</v>
      </c>
      <c r="Q531" s="711"/>
      <c r="R531" s="712"/>
      <c r="S531" s="611">
        <v>20252.8</v>
      </c>
      <c r="T531" s="713"/>
      <c r="U531" s="713"/>
      <c r="V531" s="713"/>
      <c r="W531" s="713"/>
      <c r="X531" s="713"/>
      <c r="Y531" s="713"/>
      <c r="Z531" s="713"/>
      <c r="AA531" s="503"/>
    </row>
    <row r="532" spans="1:27" ht="12.75" customHeight="1">
      <c r="A532" s="500"/>
      <c r="B532" s="709" t="s">
        <v>49</v>
      </c>
      <c r="C532" s="709"/>
      <c r="D532" s="709"/>
      <c r="E532" s="709"/>
      <c r="F532" s="709"/>
      <c r="G532" s="709"/>
      <c r="H532" s="709"/>
      <c r="I532" s="709"/>
      <c r="J532" s="709"/>
      <c r="K532" s="709"/>
      <c r="L532" s="710"/>
      <c r="M532" s="501">
        <v>10</v>
      </c>
      <c r="N532" s="501">
        <v>4</v>
      </c>
      <c r="O532" s="502" t="s">
        <v>772</v>
      </c>
      <c r="P532" s="599" t="s">
        <v>46</v>
      </c>
      <c r="Q532" s="711"/>
      <c r="R532" s="712"/>
      <c r="S532" s="611">
        <v>20252.8</v>
      </c>
      <c r="T532" s="713"/>
      <c r="U532" s="713"/>
      <c r="V532" s="713"/>
      <c r="W532" s="713"/>
      <c r="X532" s="713"/>
      <c r="Y532" s="713"/>
      <c r="Z532" s="713"/>
      <c r="AA532" s="503"/>
    </row>
    <row r="533" spans="1:27" ht="21.75" customHeight="1">
      <c r="A533" s="500"/>
      <c r="B533" s="709" t="s">
        <v>764</v>
      </c>
      <c r="C533" s="709"/>
      <c r="D533" s="709"/>
      <c r="E533" s="709"/>
      <c r="F533" s="709"/>
      <c r="G533" s="709"/>
      <c r="H533" s="709"/>
      <c r="I533" s="709"/>
      <c r="J533" s="709"/>
      <c r="K533" s="709"/>
      <c r="L533" s="710"/>
      <c r="M533" s="501">
        <v>10</v>
      </c>
      <c r="N533" s="501">
        <v>4</v>
      </c>
      <c r="O533" s="502" t="s">
        <v>772</v>
      </c>
      <c r="P533" s="599" t="s">
        <v>50</v>
      </c>
      <c r="Q533" s="711"/>
      <c r="R533" s="712"/>
      <c r="S533" s="611">
        <v>20252.8</v>
      </c>
      <c r="T533" s="713"/>
      <c r="U533" s="713"/>
      <c r="V533" s="713"/>
      <c r="W533" s="713"/>
      <c r="X533" s="713"/>
      <c r="Y533" s="713"/>
      <c r="Z533" s="713"/>
      <c r="AA533" s="503"/>
    </row>
    <row r="534" spans="1:27" ht="21.75" customHeight="1">
      <c r="A534" s="500"/>
      <c r="B534" s="709" t="s">
        <v>173</v>
      </c>
      <c r="C534" s="709"/>
      <c r="D534" s="709"/>
      <c r="E534" s="709"/>
      <c r="F534" s="709"/>
      <c r="G534" s="709"/>
      <c r="H534" s="709"/>
      <c r="I534" s="709"/>
      <c r="J534" s="709"/>
      <c r="K534" s="709"/>
      <c r="L534" s="710"/>
      <c r="M534" s="501">
        <v>10</v>
      </c>
      <c r="N534" s="501">
        <v>4</v>
      </c>
      <c r="O534" s="502" t="s">
        <v>761</v>
      </c>
      <c r="P534" s="599">
        <v>0</v>
      </c>
      <c r="Q534" s="711"/>
      <c r="R534" s="712"/>
      <c r="S534" s="611">
        <v>12658.1</v>
      </c>
      <c r="T534" s="713"/>
      <c r="U534" s="713"/>
      <c r="V534" s="713"/>
      <c r="W534" s="713"/>
      <c r="X534" s="713"/>
      <c r="Y534" s="713"/>
      <c r="Z534" s="713"/>
      <c r="AA534" s="503"/>
    </row>
    <row r="535" spans="1:27" ht="12.75" customHeight="1">
      <c r="A535" s="500"/>
      <c r="B535" s="709" t="s">
        <v>55</v>
      </c>
      <c r="C535" s="709"/>
      <c r="D535" s="709"/>
      <c r="E535" s="709"/>
      <c r="F535" s="709"/>
      <c r="G535" s="709"/>
      <c r="H535" s="709"/>
      <c r="I535" s="709"/>
      <c r="J535" s="709"/>
      <c r="K535" s="709"/>
      <c r="L535" s="710"/>
      <c r="M535" s="501">
        <v>10</v>
      </c>
      <c r="N535" s="501">
        <v>4</v>
      </c>
      <c r="O535" s="502" t="s">
        <v>769</v>
      </c>
      <c r="P535" s="599">
        <v>0</v>
      </c>
      <c r="Q535" s="711"/>
      <c r="R535" s="712"/>
      <c r="S535" s="611">
        <v>12658.1</v>
      </c>
      <c r="T535" s="713"/>
      <c r="U535" s="713"/>
      <c r="V535" s="713"/>
      <c r="W535" s="713"/>
      <c r="X535" s="713"/>
      <c r="Y535" s="713"/>
      <c r="Z535" s="713"/>
      <c r="AA535" s="503"/>
    </row>
    <row r="536" spans="1:27" ht="21.75" customHeight="1">
      <c r="A536" s="500"/>
      <c r="B536" s="709" t="s">
        <v>904</v>
      </c>
      <c r="C536" s="709"/>
      <c r="D536" s="709"/>
      <c r="E536" s="709"/>
      <c r="F536" s="709"/>
      <c r="G536" s="709"/>
      <c r="H536" s="709"/>
      <c r="I536" s="709"/>
      <c r="J536" s="709"/>
      <c r="K536" s="709"/>
      <c r="L536" s="710"/>
      <c r="M536" s="501">
        <v>10</v>
      </c>
      <c r="N536" s="501">
        <v>4</v>
      </c>
      <c r="O536" s="502" t="s">
        <v>905</v>
      </c>
      <c r="P536" s="599">
        <v>0</v>
      </c>
      <c r="Q536" s="711"/>
      <c r="R536" s="712"/>
      <c r="S536" s="611">
        <v>12658.1</v>
      </c>
      <c r="T536" s="713"/>
      <c r="U536" s="713"/>
      <c r="V536" s="713"/>
      <c r="W536" s="713"/>
      <c r="X536" s="713"/>
      <c r="Y536" s="713"/>
      <c r="Z536" s="713"/>
      <c r="AA536" s="503"/>
    </row>
    <row r="537" spans="1:27" ht="12.75" customHeight="1">
      <c r="A537" s="500"/>
      <c r="B537" s="709" t="s">
        <v>48</v>
      </c>
      <c r="C537" s="709"/>
      <c r="D537" s="709"/>
      <c r="E537" s="709"/>
      <c r="F537" s="709"/>
      <c r="G537" s="709"/>
      <c r="H537" s="709"/>
      <c r="I537" s="709"/>
      <c r="J537" s="709"/>
      <c r="K537" s="709"/>
      <c r="L537" s="710"/>
      <c r="M537" s="501">
        <v>10</v>
      </c>
      <c r="N537" s="501">
        <v>4</v>
      </c>
      <c r="O537" s="502" t="s">
        <v>905</v>
      </c>
      <c r="P537" s="599" t="s">
        <v>45</v>
      </c>
      <c r="Q537" s="711"/>
      <c r="R537" s="712"/>
      <c r="S537" s="611">
        <v>12658.1</v>
      </c>
      <c r="T537" s="713"/>
      <c r="U537" s="713"/>
      <c r="V537" s="713"/>
      <c r="W537" s="713"/>
      <c r="X537" s="713"/>
      <c r="Y537" s="713"/>
      <c r="Z537" s="713"/>
      <c r="AA537" s="503"/>
    </row>
    <row r="538" spans="1:27" ht="12.75" customHeight="1">
      <c r="A538" s="500"/>
      <c r="B538" s="709" t="s">
        <v>49</v>
      </c>
      <c r="C538" s="709"/>
      <c r="D538" s="709"/>
      <c r="E538" s="709"/>
      <c r="F538" s="709"/>
      <c r="G538" s="709"/>
      <c r="H538" s="709"/>
      <c r="I538" s="709"/>
      <c r="J538" s="709"/>
      <c r="K538" s="709"/>
      <c r="L538" s="710"/>
      <c r="M538" s="501">
        <v>10</v>
      </c>
      <c r="N538" s="501">
        <v>4</v>
      </c>
      <c r="O538" s="502" t="s">
        <v>905</v>
      </c>
      <c r="P538" s="599" t="s">
        <v>46</v>
      </c>
      <c r="Q538" s="711"/>
      <c r="R538" s="712"/>
      <c r="S538" s="611">
        <v>12658.1</v>
      </c>
      <c r="T538" s="713"/>
      <c r="U538" s="713"/>
      <c r="V538" s="713"/>
      <c r="W538" s="713"/>
      <c r="X538" s="713"/>
      <c r="Y538" s="713"/>
      <c r="Z538" s="713"/>
      <c r="AA538" s="503"/>
    </row>
    <row r="539" spans="1:27" ht="21.75" customHeight="1">
      <c r="A539" s="500"/>
      <c r="B539" s="709" t="s">
        <v>764</v>
      </c>
      <c r="C539" s="709"/>
      <c r="D539" s="709"/>
      <c r="E539" s="709"/>
      <c r="F539" s="709"/>
      <c r="G539" s="709"/>
      <c r="H539" s="709"/>
      <c r="I539" s="709"/>
      <c r="J539" s="709"/>
      <c r="K539" s="709"/>
      <c r="L539" s="710"/>
      <c r="M539" s="501">
        <v>10</v>
      </c>
      <c r="N539" s="501">
        <v>4</v>
      </c>
      <c r="O539" s="502" t="s">
        <v>905</v>
      </c>
      <c r="P539" s="599" t="s">
        <v>50</v>
      </c>
      <c r="Q539" s="711"/>
      <c r="R539" s="712"/>
      <c r="S539" s="611">
        <v>12658.1</v>
      </c>
      <c r="T539" s="713"/>
      <c r="U539" s="713"/>
      <c r="V539" s="713"/>
      <c r="W539" s="713"/>
      <c r="X539" s="713"/>
      <c r="Y539" s="713"/>
      <c r="Z539" s="713"/>
      <c r="AA539" s="503"/>
    </row>
    <row r="540" spans="1:27" ht="21.75" customHeight="1">
      <c r="A540" s="500"/>
      <c r="B540" s="709" t="s">
        <v>719</v>
      </c>
      <c r="C540" s="709"/>
      <c r="D540" s="709"/>
      <c r="E540" s="709"/>
      <c r="F540" s="709"/>
      <c r="G540" s="709"/>
      <c r="H540" s="709"/>
      <c r="I540" s="709"/>
      <c r="J540" s="709"/>
      <c r="K540" s="709"/>
      <c r="L540" s="710"/>
      <c r="M540" s="501">
        <v>10</v>
      </c>
      <c r="N540" s="501">
        <v>4</v>
      </c>
      <c r="O540" s="502" t="s">
        <v>720</v>
      </c>
      <c r="P540" s="599">
        <v>0</v>
      </c>
      <c r="Q540" s="711"/>
      <c r="R540" s="712"/>
      <c r="S540" s="611">
        <v>3701.2</v>
      </c>
      <c r="T540" s="713"/>
      <c r="U540" s="713"/>
      <c r="V540" s="713"/>
      <c r="W540" s="713"/>
      <c r="X540" s="713"/>
      <c r="Y540" s="713"/>
      <c r="Z540" s="713"/>
      <c r="AA540" s="503"/>
    </row>
    <row r="541" spans="1:27" ht="12.75" customHeight="1">
      <c r="A541" s="500"/>
      <c r="B541" s="709" t="s">
        <v>721</v>
      </c>
      <c r="C541" s="709"/>
      <c r="D541" s="709"/>
      <c r="E541" s="709"/>
      <c r="F541" s="709"/>
      <c r="G541" s="709"/>
      <c r="H541" s="709"/>
      <c r="I541" s="709"/>
      <c r="J541" s="709"/>
      <c r="K541" s="709"/>
      <c r="L541" s="710"/>
      <c r="M541" s="501">
        <v>10</v>
      </c>
      <c r="N541" s="501">
        <v>4</v>
      </c>
      <c r="O541" s="502" t="s">
        <v>722</v>
      </c>
      <c r="P541" s="599">
        <v>0</v>
      </c>
      <c r="Q541" s="711"/>
      <c r="R541" s="712"/>
      <c r="S541" s="611">
        <v>3701.2</v>
      </c>
      <c r="T541" s="713"/>
      <c r="U541" s="713"/>
      <c r="V541" s="713"/>
      <c r="W541" s="713"/>
      <c r="X541" s="713"/>
      <c r="Y541" s="713"/>
      <c r="Z541" s="713"/>
      <c r="AA541" s="503"/>
    </row>
    <row r="542" spans="1:27" ht="53.25" customHeight="1">
      <c r="A542" s="500"/>
      <c r="B542" s="709" t="s">
        <v>82</v>
      </c>
      <c r="C542" s="709"/>
      <c r="D542" s="709"/>
      <c r="E542" s="709"/>
      <c r="F542" s="709"/>
      <c r="G542" s="709"/>
      <c r="H542" s="709"/>
      <c r="I542" s="709"/>
      <c r="J542" s="709"/>
      <c r="K542" s="709"/>
      <c r="L542" s="710"/>
      <c r="M542" s="501">
        <v>10</v>
      </c>
      <c r="N542" s="501">
        <v>4</v>
      </c>
      <c r="O542" s="502" t="s">
        <v>791</v>
      </c>
      <c r="P542" s="599">
        <v>0</v>
      </c>
      <c r="Q542" s="711"/>
      <c r="R542" s="712"/>
      <c r="S542" s="611">
        <v>3701.2</v>
      </c>
      <c r="T542" s="713"/>
      <c r="U542" s="713"/>
      <c r="V542" s="713"/>
      <c r="W542" s="713"/>
      <c r="X542" s="713"/>
      <c r="Y542" s="713"/>
      <c r="Z542" s="713"/>
      <c r="AA542" s="503"/>
    </row>
    <row r="543" spans="1:27" ht="12.75" customHeight="1">
      <c r="A543" s="500"/>
      <c r="B543" s="709" t="s">
        <v>48</v>
      </c>
      <c r="C543" s="709"/>
      <c r="D543" s="709"/>
      <c r="E543" s="709"/>
      <c r="F543" s="709"/>
      <c r="G543" s="709"/>
      <c r="H543" s="709"/>
      <c r="I543" s="709"/>
      <c r="J543" s="709"/>
      <c r="K543" s="709"/>
      <c r="L543" s="710"/>
      <c r="M543" s="501">
        <v>10</v>
      </c>
      <c r="N543" s="501">
        <v>4</v>
      </c>
      <c r="O543" s="502" t="s">
        <v>791</v>
      </c>
      <c r="P543" s="599" t="s">
        <v>45</v>
      </c>
      <c r="Q543" s="711"/>
      <c r="R543" s="712"/>
      <c r="S543" s="611">
        <v>3701.2</v>
      </c>
      <c r="T543" s="713"/>
      <c r="U543" s="713"/>
      <c r="V543" s="713"/>
      <c r="W543" s="713"/>
      <c r="X543" s="713"/>
      <c r="Y543" s="713"/>
      <c r="Z543" s="713"/>
      <c r="AA543" s="503"/>
    </row>
    <row r="544" spans="1:27" ht="12.75" customHeight="1">
      <c r="A544" s="500"/>
      <c r="B544" s="709" t="s">
        <v>49</v>
      </c>
      <c r="C544" s="709"/>
      <c r="D544" s="709"/>
      <c r="E544" s="709"/>
      <c r="F544" s="709"/>
      <c r="G544" s="709"/>
      <c r="H544" s="709"/>
      <c r="I544" s="709"/>
      <c r="J544" s="709"/>
      <c r="K544" s="709"/>
      <c r="L544" s="710"/>
      <c r="M544" s="501">
        <v>10</v>
      </c>
      <c r="N544" s="501">
        <v>4</v>
      </c>
      <c r="O544" s="502" t="s">
        <v>791</v>
      </c>
      <c r="P544" s="599" t="s">
        <v>46</v>
      </c>
      <c r="Q544" s="711"/>
      <c r="R544" s="712"/>
      <c r="S544" s="611">
        <v>3701.2</v>
      </c>
      <c r="T544" s="713"/>
      <c r="U544" s="713"/>
      <c r="V544" s="713"/>
      <c r="W544" s="713"/>
      <c r="X544" s="713"/>
      <c r="Y544" s="713"/>
      <c r="Z544" s="713"/>
      <c r="AA544" s="503"/>
    </row>
    <row r="545" spans="1:27" ht="21.75" customHeight="1">
      <c r="A545" s="500"/>
      <c r="B545" s="709" t="s">
        <v>764</v>
      </c>
      <c r="C545" s="709"/>
      <c r="D545" s="709"/>
      <c r="E545" s="709"/>
      <c r="F545" s="709"/>
      <c r="G545" s="709"/>
      <c r="H545" s="709"/>
      <c r="I545" s="709"/>
      <c r="J545" s="709"/>
      <c r="K545" s="709"/>
      <c r="L545" s="710"/>
      <c r="M545" s="501">
        <v>10</v>
      </c>
      <c r="N545" s="501">
        <v>4</v>
      </c>
      <c r="O545" s="502" t="s">
        <v>791</v>
      </c>
      <c r="P545" s="599" t="s">
        <v>50</v>
      </c>
      <c r="Q545" s="711"/>
      <c r="R545" s="712"/>
      <c r="S545" s="611">
        <v>3701.2</v>
      </c>
      <c r="T545" s="713"/>
      <c r="U545" s="713"/>
      <c r="V545" s="713"/>
      <c r="W545" s="713"/>
      <c r="X545" s="713"/>
      <c r="Y545" s="713"/>
      <c r="Z545" s="713"/>
      <c r="AA545" s="503"/>
    </row>
    <row r="546" spans="1:27" ht="12.75" customHeight="1">
      <c r="A546" s="500"/>
      <c r="B546" s="714" t="s">
        <v>59</v>
      </c>
      <c r="C546" s="714"/>
      <c r="D546" s="714"/>
      <c r="E546" s="714"/>
      <c r="F546" s="714"/>
      <c r="G546" s="714"/>
      <c r="H546" s="714"/>
      <c r="I546" s="714"/>
      <c r="J546" s="714"/>
      <c r="K546" s="714"/>
      <c r="L546" s="715"/>
      <c r="M546" s="596">
        <v>10</v>
      </c>
      <c r="N546" s="596">
        <v>6</v>
      </c>
      <c r="O546" s="597">
        <v>0</v>
      </c>
      <c r="P546" s="598">
        <v>0</v>
      </c>
      <c r="Q546" s="716"/>
      <c r="R546" s="717"/>
      <c r="S546" s="610">
        <v>4072.4839999999999</v>
      </c>
      <c r="T546" s="718"/>
      <c r="U546" s="718"/>
      <c r="V546" s="718"/>
      <c r="W546" s="718"/>
      <c r="X546" s="718"/>
      <c r="Y546" s="718"/>
      <c r="Z546" s="718"/>
      <c r="AA546" s="503"/>
    </row>
    <row r="547" spans="1:27" ht="21.75" customHeight="1">
      <c r="A547" s="500"/>
      <c r="B547" s="709" t="s">
        <v>173</v>
      </c>
      <c r="C547" s="709"/>
      <c r="D547" s="709"/>
      <c r="E547" s="709"/>
      <c r="F547" s="709"/>
      <c r="G547" s="709"/>
      <c r="H547" s="709"/>
      <c r="I547" s="709"/>
      <c r="J547" s="709"/>
      <c r="K547" s="709"/>
      <c r="L547" s="710"/>
      <c r="M547" s="501">
        <v>10</v>
      </c>
      <c r="N547" s="501">
        <v>6</v>
      </c>
      <c r="O547" s="502" t="s">
        <v>761</v>
      </c>
      <c r="P547" s="599">
        <v>0</v>
      </c>
      <c r="Q547" s="711"/>
      <c r="R547" s="712"/>
      <c r="S547" s="611">
        <v>3641.2840000000001</v>
      </c>
      <c r="T547" s="713"/>
      <c r="U547" s="713"/>
      <c r="V547" s="713"/>
      <c r="W547" s="713"/>
      <c r="X547" s="713"/>
      <c r="Y547" s="713"/>
      <c r="Z547" s="713"/>
      <c r="AA547" s="503"/>
    </row>
    <row r="548" spans="1:27" ht="21.75" customHeight="1">
      <c r="A548" s="500"/>
      <c r="B548" s="709" t="s">
        <v>60</v>
      </c>
      <c r="C548" s="709"/>
      <c r="D548" s="709"/>
      <c r="E548" s="709"/>
      <c r="F548" s="709"/>
      <c r="G548" s="709"/>
      <c r="H548" s="709"/>
      <c r="I548" s="709"/>
      <c r="J548" s="709"/>
      <c r="K548" s="709"/>
      <c r="L548" s="710"/>
      <c r="M548" s="501">
        <v>10</v>
      </c>
      <c r="N548" s="501">
        <v>6</v>
      </c>
      <c r="O548" s="502" t="s">
        <v>792</v>
      </c>
      <c r="P548" s="599">
        <v>0</v>
      </c>
      <c r="Q548" s="711"/>
      <c r="R548" s="712"/>
      <c r="S548" s="611">
        <v>3641.2840000000001</v>
      </c>
      <c r="T548" s="713"/>
      <c r="U548" s="713"/>
      <c r="V548" s="713"/>
      <c r="W548" s="713"/>
      <c r="X548" s="713"/>
      <c r="Y548" s="713"/>
      <c r="Z548" s="713"/>
      <c r="AA548" s="503"/>
    </row>
    <row r="549" spans="1:27" ht="21.75" customHeight="1">
      <c r="A549" s="500"/>
      <c r="B549" s="709" t="s">
        <v>61</v>
      </c>
      <c r="C549" s="709"/>
      <c r="D549" s="709"/>
      <c r="E549" s="709"/>
      <c r="F549" s="709"/>
      <c r="G549" s="709"/>
      <c r="H549" s="709"/>
      <c r="I549" s="709"/>
      <c r="J549" s="709"/>
      <c r="K549" s="709"/>
      <c r="L549" s="710"/>
      <c r="M549" s="501">
        <v>10</v>
      </c>
      <c r="N549" s="501">
        <v>6</v>
      </c>
      <c r="O549" s="502" t="s">
        <v>793</v>
      </c>
      <c r="P549" s="599">
        <v>0</v>
      </c>
      <c r="Q549" s="711"/>
      <c r="R549" s="712"/>
      <c r="S549" s="611">
        <v>3641.2840000000001</v>
      </c>
      <c r="T549" s="713"/>
      <c r="U549" s="713"/>
      <c r="V549" s="713"/>
      <c r="W549" s="713"/>
      <c r="X549" s="713"/>
      <c r="Y549" s="713"/>
      <c r="Z549" s="713"/>
      <c r="AA549" s="503"/>
    </row>
    <row r="550" spans="1:27" ht="53.25" customHeight="1">
      <c r="A550" s="500"/>
      <c r="B550" s="709" t="s">
        <v>18</v>
      </c>
      <c r="C550" s="709"/>
      <c r="D550" s="709"/>
      <c r="E550" s="709"/>
      <c r="F550" s="709"/>
      <c r="G550" s="709"/>
      <c r="H550" s="709"/>
      <c r="I550" s="709"/>
      <c r="J550" s="709"/>
      <c r="K550" s="709"/>
      <c r="L550" s="710"/>
      <c r="M550" s="501">
        <v>10</v>
      </c>
      <c r="N550" s="501">
        <v>6</v>
      </c>
      <c r="O550" s="502" t="s">
        <v>793</v>
      </c>
      <c r="P550" s="599" t="s">
        <v>19</v>
      </c>
      <c r="Q550" s="711"/>
      <c r="R550" s="712"/>
      <c r="S550" s="611">
        <v>3397.4769999999999</v>
      </c>
      <c r="T550" s="713"/>
      <c r="U550" s="713"/>
      <c r="V550" s="713"/>
      <c r="W550" s="713"/>
      <c r="X550" s="713"/>
      <c r="Y550" s="713"/>
      <c r="Z550" s="713"/>
      <c r="AA550" s="503"/>
    </row>
    <row r="551" spans="1:27" ht="21.75" customHeight="1">
      <c r="A551" s="500"/>
      <c r="B551" s="709" t="s">
        <v>38</v>
      </c>
      <c r="C551" s="709"/>
      <c r="D551" s="709"/>
      <c r="E551" s="709"/>
      <c r="F551" s="709"/>
      <c r="G551" s="709"/>
      <c r="H551" s="709"/>
      <c r="I551" s="709"/>
      <c r="J551" s="709"/>
      <c r="K551" s="709"/>
      <c r="L551" s="710"/>
      <c r="M551" s="501">
        <v>10</v>
      </c>
      <c r="N551" s="501">
        <v>6</v>
      </c>
      <c r="O551" s="502" t="s">
        <v>793</v>
      </c>
      <c r="P551" s="599" t="s">
        <v>39</v>
      </c>
      <c r="Q551" s="711"/>
      <c r="R551" s="712"/>
      <c r="S551" s="611">
        <v>3397.4769999999999</v>
      </c>
      <c r="T551" s="713"/>
      <c r="U551" s="713"/>
      <c r="V551" s="713"/>
      <c r="W551" s="713"/>
      <c r="X551" s="713"/>
      <c r="Y551" s="713"/>
      <c r="Z551" s="713"/>
      <c r="AA551" s="503"/>
    </row>
    <row r="552" spans="1:27" ht="21.75" customHeight="1">
      <c r="A552" s="500"/>
      <c r="B552" s="709" t="s">
        <v>621</v>
      </c>
      <c r="C552" s="709"/>
      <c r="D552" s="709"/>
      <c r="E552" s="709"/>
      <c r="F552" s="709"/>
      <c r="G552" s="709"/>
      <c r="H552" s="709"/>
      <c r="I552" s="709"/>
      <c r="J552" s="709"/>
      <c r="K552" s="709"/>
      <c r="L552" s="710"/>
      <c r="M552" s="501">
        <v>10</v>
      </c>
      <c r="N552" s="501">
        <v>6</v>
      </c>
      <c r="O552" s="502" t="s">
        <v>793</v>
      </c>
      <c r="P552" s="599" t="s">
        <v>40</v>
      </c>
      <c r="Q552" s="711"/>
      <c r="R552" s="712"/>
      <c r="S552" s="611">
        <v>2609.4290000000001</v>
      </c>
      <c r="T552" s="713"/>
      <c r="U552" s="713"/>
      <c r="V552" s="713"/>
      <c r="W552" s="713"/>
      <c r="X552" s="713"/>
      <c r="Y552" s="713"/>
      <c r="Z552" s="713"/>
      <c r="AA552" s="503"/>
    </row>
    <row r="553" spans="1:27" ht="32.25" customHeight="1">
      <c r="A553" s="500"/>
      <c r="B553" s="709" t="s">
        <v>622</v>
      </c>
      <c r="C553" s="709"/>
      <c r="D553" s="709"/>
      <c r="E553" s="709"/>
      <c r="F553" s="709"/>
      <c r="G553" s="709"/>
      <c r="H553" s="709"/>
      <c r="I553" s="709"/>
      <c r="J553" s="709"/>
      <c r="K553" s="709"/>
      <c r="L553" s="710"/>
      <c r="M553" s="501">
        <v>10</v>
      </c>
      <c r="N553" s="501">
        <v>6</v>
      </c>
      <c r="O553" s="502" t="s">
        <v>793</v>
      </c>
      <c r="P553" s="599" t="s">
        <v>42</v>
      </c>
      <c r="Q553" s="711"/>
      <c r="R553" s="712"/>
      <c r="S553" s="611">
        <v>788.048</v>
      </c>
      <c r="T553" s="713"/>
      <c r="U553" s="713"/>
      <c r="V553" s="713"/>
      <c r="W553" s="713"/>
      <c r="X553" s="713"/>
      <c r="Y553" s="713"/>
      <c r="Z553" s="713"/>
      <c r="AA553" s="503"/>
    </row>
    <row r="554" spans="1:27" ht="21.75" customHeight="1">
      <c r="A554" s="500"/>
      <c r="B554" s="709" t="s">
        <v>633</v>
      </c>
      <c r="C554" s="709"/>
      <c r="D554" s="709"/>
      <c r="E554" s="709"/>
      <c r="F554" s="709"/>
      <c r="G554" s="709"/>
      <c r="H554" s="709"/>
      <c r="I554" s="709"/>
      <c r="J554" s="709"/>
      <c r="K554" s="709"/>
      <c r="L554" s="710"/>
      <c r="M554" s="501">
        <v>10</v>
      </c>
      <c r="N554" s="501">
        <v>6</v>
      </c>
      <c r="O554" s="502" t="s">
        <v>793</v>
      </c>
      <c r="P554" s="599" t="s">
        <v>25</v>
      </c>
      <c r="Q554" s="711"/>
      <c r="R554" s="712"/>
      <c r="S554" s="611">
        <v>243.80699999999999</v>
      </c>
      <c r="T554" s="713"/>
      <c r="U554" s="713"/>
      <c r="V554" s="713"/>
      <c r="W554" s="713"/>
      <c r="X554" s="713"/>
      <c r="Y554" s="713"/>
      <c r="Z554" s="713"/>
      <c r="AA554" s="503"/>
    </row>
    <row r="555" spans="1:27" ht="21.75" customHeight="1">
      <c r="A555" s="500"/>
      <c r="B555" s="709" t="s">
        <v>634</v>
      </c>
      <c r="C555" s="709"/>
      <c r="D555" s="709"/>
      <c r="E555" s="709"/>
      <c r="F555" s="709"/>
      <c r="G555" s="709"/>
      <c r="H555" s="709"/>
      <c r="I555" s="709"/>
      <c r="J555" s="709"/>
      <c r="K555" s="709"/>
      <c r="L555" s="710"/>
      <c r="M555" s="501">
        <v>10</v>
      </c>
      <c r="N555" s="501">
        <v>6</v>
      </c>
      <c r="O555" s="502" t="s">
        <v>793</v>
      </c>
      <c r="P555" s="599" t="s">
        <v>27</v>
      </c>
      <c r="Q555" s="711"/>
      <c r="R555" s="712"/>
      <c r="S555" s="611">
        <v>243.80699999999999</v>
      </c>
      <c r="T555" s="713"/>
      <c r="U555" s="713"/>
      <c r="V555" s="713"/>
      <c r="W555" s="713"/>
      <c r="X555" s="713"/>
      <c r="Y555" s="713"/>
      <c r="Z555" s="713"/>
      <c r="AA555" s="503"/>
    </row>
    <row r="556" spans="1:27" ht="21.75" customHeight="1">
      <c r="A556" s="500"/>
      <c r="B556" s="709" t="s">
        <v>635</v>
      </c>
      <c r="C556" s="709"/>
      <c r="D556" s="709"/>
      <c r="E556" s="709"/>
      <c r="F556" s="709"/>
      <c r="G556" s="709"/>
      <c r="H556" s="709"/>
      <c r="I556" s="709"/>
      <c r="J556" s="709"/>
      <c r="K556" s="709"/>
      <c r="L556" s="710"/>
      <c r="M556" s="501">
        <v>10</v>
      </c>
      <c r="N556" s="501">
        <v>6</v>
      </c>
      <c r="O556" s="502" t="s">
        <v>793</v>
      </c>
      <c r="P556" s="599" t="s">
        <v>28</v>
      </c>
      <c r="Q556" s="711"/>
      <c r="R556" s="712"/>
      <c r="S556" s="611">
        <v>138.80699999999999</v>
      </c>
      <c r="T556" s="713"/>
      <c r="U556" s="713"/>
      <c r="V556" s="713"/>
      <c r="W556" s="713"/>
      <c r="X556" s="713"/>
      <c r="Y556" s="713"/>
      <c r="Z556" s="713"/>
      <c r="AA556" s="503"/>
    </row>
    <row r="557" spans="1:27" ht="12.75" customHeight="1">
      <c r="A557" s="500"/>
      <c r="B557" s="709" t="s">
        <v>636</v>
      </c>
      <c r="C557" s="709"/>
      <c r="D557" s="709"/>
      <c r="E557" s="709"/>
      <c r="F557" s="709"/>
      <c r="G557" s="709"/>
      <c r="H557" s="709"/>
      <c r="I557" s="709"/>
      <c r="J557" s="709"/>
      <c r="K557" s="709"/>
      <c r="L557" s="710"/>
      <c r="M557" s="501">
        <v>10</v>
      </c>
      <c r="N557" s="501">
        <v>6</v>
      </c>
      <c r="O557" s="502" t="s">
        <v>793</v>
      </c>
      <c r="P557" s="599" t="s">
        <v>29</v>
      </c>
      <c r="Q557" s="711"/>
      <c r="R557" s="712"/>
      <c r="S557" s="611">
        <v>105</v>
      </c>
      <c r="T557" s="713"/>
      <c r="U557" s="713"/>
      <c r="V557" s="713"/>
      <c r="W557" s="713"/>
      <c r="X557" s="713"/>
      <c r="Y557" s="713"/>
      <c r="Z557" s="713"/>
      <c r="AA557" s="503"/>
    </row>
    <row r="558" spans="1:27" ht="21.75" customHeight="1">
      <c r="A558" s="500"/>
      <c r="B558" s="709" t="s">
        <v>173</v>
      </c>
      <c r="C558" s="709"/>
      <c r="D558" s="709"/>
      <c r="E558" s="709"/>
      <c r="F558" s="709"/>
      <c r="G558" s="709"/>
      <c r="H558" s="709"/>
      <c r="I558" s="709"/>
      <c r="J558" s="709"/>
      <c r="K558" s="709"/>
      <c r="L558" s="710"/>
      <c r="M558" s="501">
        <v>10</v>
      </c>
      <c r="N558" s="501">
        <v>6</v>
      </c>
      <c r="O558" s="502" t="s">
        <v>761</v>
      </c>
      <c r="P558" s="599">
        <v>0</v>
      </c>
      <c r="Q558" s="711"/>
      <c r="R558" s="712"/>
      <c r="S558" s="611">
        <v>431.2</v>
      </c>
      <c r="T558" s="713"/>
      <c r="U558" s="713"/>
      <c r="V558" s="713"/>
      <c r="W558" s="713"/>
      <c r="X558" s="713"/>
      <c r="Y558" s="713"/>
      <c r="Z558" s="713"/>
      <c r="AA558" s="503"/>
    </row>
    <row r="559" spans="1:27" ht="21.75" customHeight="1">
      <c r="A559" s="500"/>
      <c r="B559" s="709" t="s">
        <v>60</v>
      </c>
      <c r="C559" s="709"/>
      <c r="D559" s="709"/>
      <c r="E559" s="709"/>
      <c r="F559" s="709"/>
      <c r="G559" s="709"/>
      <c r="H559" s="709"/>
      <c r="I559" s="709"/>
      <c r="J559" s="709"/>
      <c r="K559" s="709"/>
      <c r="L559" s="710"/>
      <c r="M559" s="501">
        <v>10</v>
      </c>
      <c r="N559" s="501">
        <v>6</v>
      </c>
      <c r="O559" s="502" t="s">
        <v>792</v>
      </c>
      <c r="P559" s="599">
        <v>0</v>
      </c>
      <c r="Q559" s="711"/>
      <c r="R559" s="712"/>
      <c r="S559" s="611">
        <v>431.2</v>
      </c>
      <c r="T559" s="713"/>
      <c r="U559" s="713"/>
      <c r="V559" s="713"/>
      <c r="W559" s="713"/>
      <c r="X559" s="713"/>
      <c r="Y559" s="713"/>
      <c r="Z559" s="713"/>
      <c r="AA559" s="503"/>
    </row>
    <row r="560" spans="1:27" ht="32.25" customHeight="1">
      <c r="A560" s="500"/>
      <c r="B560" s="709" t="s">
        <v>62</v>
      </c>
      <c r="C560" s="709"/>
      <c r="D560" s="709"/>
      <c r="E560" s="709"/>
      <c r="F560" s="709"/>
      <c r="G560" s="709"/>
      <c r="H560" s="709"/>
      <c r="I560" s="709"/>
      <c r="J560" s="709"/>
      <c r="K560" s="709"/>
      <c r="L560" s="710"/>
      <c r="M560" s="501">
        <v>10</v>
      </c>
      <c r="N560" s="501">
        <v>6</v>
      </c>
      <c r="O560" s="502" t="s">
        <v>794</v>
      </c>
      <c r="P560" s="599">
        <v>0</v>
      </c>
      <c r="Q560" s="711"/>
      <c r="R560" s="712"/>
      <c r="S560" s="611">
        <v>431.2</v>
      </c>
      <c r="T560" s="713"/>
      <c r="U560" s="713"/>
      <c r="V560" s="713"/>
      <c r="W560" s="713"/>
      <c r="X560" s="713"/>
      <c r="Y560" s="713"/>
      <c r="Z560" s="713"/>
      <c r="AA560" s="503"/>
    </row>
    <row r="561" spans="1:27" ht="21.75" customHeight="1">
      <c r="A561" s="500"/>
      <c r="B561" s="709" t="s">
        <v>633</v>
      </c>
      <c r="C561" s="709"/>
      <c r="D561" s="709"/>
      <c r="E561" s="709"/>
      <c r="F561" s="709"/>
      <c r="G561" s="709"/>
      <c r="H561" s="709"/>
      <c r="I561" s="709"/>
      <c r="J561" s="709"/>
      <c r="K561" s="709"/>
      <c r="L561" s="710"/>
      <c r="M561" s="501">
        <v>10</v>
      </c>
      <c r="N561" s="501">
        <v>6</v>
      </c>
      <c r="O561" s="502" t="s">
        <v>794</v>
      </c>
      <c r="P561" s="599" t="s">
        <v>25</v>
      </c>
      <c r="Q561" s="711"/>
      <c r="R561" s="712"/>
      <c r="S561" s="611">
        <v>431.2</v>
      </c>
      <c r="T561" s="713"/>
      <c r="U561" s="713"/>
      <c r="V561" s="713"/>
      <c r="W561" s="713"/>
      <c r="X561" s="713"/>
      <c r="Y561" s="713"/>
      <c r="Z561" s="713"/>
      <c r="AA561" s="503"/>
    </row>
    <row r="562" spans="1:27" ht="21.75" customHeight="1">
      <c r="A562" s="500"/>
      <c r="B562" s="709" t="s">
        <v>634</v>
      </c>
      <c r="C562" s="709"/>
      <c r="D562" s="709"/>
      <c r="E562" s="709"/>
      <c r="F562" s="709"/>
      <c r="G562" s="709"/>
      <c r="H562" s="709"/>
      <c r="I562" s="709"/>
      <c r="J562" s="709"/>
      <c r="K562" s="709"/>
      <c r="L562" s="710"/>
      <c r="M562" s="501">
        <v>10</v>
      </c>
      <c r="N562" s="501">
        <v>6</v>
      </c>
      <c r="O562" s="502" t="s">
        <v>794</v>
      </c>
      <c r="P562" s="599" t="s">
        <v>27</v>
      </c>
      <c r="Q562" s="711"/>
      <c r="R562" s="712"/>
      <c r="S562" s="611">
        <v>431.2</v>
      </c>
      <c r="T562" s="713"/>
      <c r="U562" s="713"/>
      <c r="V562" s="713"/>
      <c r="W562" s="713"/>
      <c r="X562" s="713"/>
      <c r="Y562" s="713"/>
      <c r="Z562" s="713"/>
      <c r="AA562" s="503"/>
    </row>
    <row r="563" spans="1:27" ht="21.75" customHeight="1">
      <c r="A563" s="500"/>
      <c r="B563" s="709" t="s">
        <v>635</v>
      </c>
      <c r="C563" s="709"/>
      <c r="D563" s="709"/>
      <c r="E563" s="709"/>
      <c r="F563" s="709"/>
      <c r="G563" s="709"/>
      <c r="H563" s="709"/>
      <c r="I563" s="709"/>
      <c r="J563" s="709"/>
      <c r="K563" s="709"/>
      <c r="L563" s="710"/>
      <c r="M563" s="501">
        <v>10</v>
      </c>
      <c r="N563" s="501">
        <v>6</v>
      </c>
      <c r="O563" s="502" t="s">
        <v>794</v>
      </c>
      <c r="P563" s="599" t="s">
        <v>28</v>
      </c>
      <c r="Q563" s="711"/>
      <c r="R563" s="712"/>
      <c r="S563" s="611">
        <v>12.3</v>
      </c>
      <c r="T563" s="713"/>
      <c r="U563" s="713"/>
      <c r="V563" s="713"/>
      <c r="W563" s="713"/>
      <c r="X563" s="713"/>
      <c r="Y563" s="713"/>
      <c r="Z563" s="713"/>
      <c r="AA563" s="503"/>
    </row>
    <row r="564" spans="1:27" ht="12.75" customHeight="1">
      <c r="A564" s="500"/>
      <c r="B564" s="709" t="s">
        <v>636</v>
      </c>
      <c r="C564" s="709"/>
      <c r="D564" s="709"/>
      <c r="E564" s="709"/>
      <c r="F564" s="709"/>
      <c r="G564" s="709"/>
      <c r="H564" s="709"/>
      <c r="I564" s="709"/>
      <c r="J564" s="709"/>
      <c r="K564" s="709"/>
      <c r="L564" s="710"/>
      <c r="M564" s="501">
        <v>10</v>
      </c>
      <c r="N564" s="501">
        <v>6</v>
      </c>
      <c r="O564" s="502" t="s">
        <v>794</v>
      </c>
      <c r="P564" s="599" t="s">
        <v>29</v>
      </c>
      <c r="Q564" s="711"/>
      <c r="R564" s="712"/>
      <c r="S564" s="611">
        <v>418.9</v>
      </c>
      <c r="T564" s="713"/>
      <c r="U564" s="713"/>
      <c r="V564" s="713"/>
      <c r="W564" s="713"/>
      <c r="X564" s="713"/>
      <c r="Y564" s="713"/>
      <c r="Z564" s="713"/>
      <c r="AA564" s="503"/>
    </row>
    <row r="565" spans="1:27" ht="12.75" customHeight="1">
      <c r="A565" s="500"/>
      <c r="B565" s="719" t="s">
        <v>795</v>
      </c>
      <c r="C565" s="719"/>
      <c r="D565" s="719"/>
      <c r="E565" s="719"/>
      <c r="F565" s="719"/>
      <c r="G565" s="719"/>
      <c r="H565" s="719"/>
      <c r="I565" s="719"/>
      <c r="J565" s="719"/>
      <c r="K565" s="719"/>
      <c r="L565" s="720"/>
      <c r="M565" s="593">
        <v>11</v>
      </c>
      <c r="N565" s="593">
        <v>0</v>
      </c>
      <c r="O565" s="594">
        <v>0</v>
      </c>
      <c r="P565" s="595">
        <v>0</v>
      </c>
      <c r="Q565" s="721"/>
      <c r="R565" s="722"/>
      <c r="S565" s="609">
        <v>400</v>
      </c>
      <c r="T565" s="723"/>
      <c r="U565" s="723"/>
      <c r="V565" s="723"/>
      <c r="W565" s="723"/>
      <c r="X565" s="723"/>
      <c r="Y565" s="723"/>
      <c r="Z565" s="723"/>
      <c r="AA565" s="503"/>
    </row>
    <row r="566" spans="1:27" ht="20.25" customHeight="1">
      <c r="A566" s="500"/>
      <c r="B566" s="714" t="s">
        <v>113</v>
      </c>
      <c r="C566" s="714"/>
      <c r="D566" s="714"/>
      <c r="E566" s="714"/>
      <c r="F566" s="714"/>
      <c r="G566" s="714"/>
      <c r="H566" s="714"/>
      <c r="I566" s="714"/>
      <c r="J566" s="714"/>
      <c r="K566" s="714"/>
      <c r="L566" s="715"/>
      <c r="M566" s="596">
        <v>11</v>
      </c>
      <c r="N566" s="596">
        <v>5</v>
      </c>
      <c r="O566" s="597">
        <v>0</v>
      </c>
      <c r="P566" s="598">
        <v>0</v>
      </c>
      <c r="Q566" s="716"/>
      <c r="R566" s="717"/>
      <c r="S566" s="610">
        <v>400</v>
      </c>
      <c r="T566" s="718"/>
      <c r="U566" s="718"/>
      <c r="V566" s="718"/>
      <c r="W566" s="718"/>
      <c r="X566" s="718"/>
      <c r="Y566" s="718"/>
      <c r="Z566" s="718"/>
      <c r="AA566" s="503"/>
    </row>
    <row r="567" spans="1:27" ht="32.25" customHeight="1">
      <c r="A567" s="500"/>
      <c r="B567" s="709" t="s">
        <v>783</v>
      </c>
      <c r="C567" s="709"/>
      <c r="D567" s="709"/>
      <c r="E567" s="709"/>
      <c r="F567" s="709"/>
      <c r="G567" s="709"/>
      <c r="H567" s="709"/>
      <c r="I567" s="709"/>
      <c r="J567" s="709"/>
      <c r="K567" s="709"/>
      <c r="L567" s="710"/>
      <c r="M567" s="501">
        <v>11</v>
      </c>
      <c r="N567" s="501">
        <v>5</v>
      </c>
      <c r="O567" s="502" t="s">
        <v>784</v>
      </c>
      <c r="P567" s="599">
        <v>0</v>
      </c>
      <c r="Q567" s="711"/>
      <c r="R567" s="712"/>
      <c r="S567" s="611">
        <v>180</v>
      </c>
      <c r="T567" s="713"/>
      <c r="U567" s="713"/>
      <c r="V567" s="713"/>
      <c r="W567" s="713"/>
      <c r="X567" s="713"/>
      <c r="Y567" s="713"/>
      <c r="Z567" s="713"/>
      <c r="AA567" s="503"/>
    </row>
    <row r="568" spans="1:27" ht="12.75" customHeight="1">
      <c r="A568" s="500"/>
      <c r="B568" s="709" t="s">
        <v>131</v>
      </c>
      <c r="C568" s="709"/>
      <c r="D568" s="709"/>
      <c r="E568" s="709"/>
      <c r="F568" s="709"/>
      <c r="G568" s="709"/>
      <c r="H568" s="709"/>
      <c r="I568" s="709"/>
      <c r="J568" s="709"/>
      <c r="K568" s="709"/>
      <c r="L568" s="710"/>
      <c r="M568" s="501">
        <v>11</v>
      </c>
      <c r="N568" s="501">
        <v>5</v>
      </c>
      <c r="O568" s="502" t="s">
        <v>796</v>
      </c>
      <c r="P568" s="599">
        <v>0</v>
      </c>
      <c r="Q568" s="711"/>
      <c r="R568" s="712"/>
      <c r="S568" s="611">
        <v>180</v>
      </c>
      <c r="T568" s="713"/>
      <c r="U568" s="713"/>
      <c r="V568" s="713"/>
      <c r="W568" s="713"/>
      <c r="X568" s="713"/>
      <c r="Y568" s="713"/>
      <c r="Z568" s="713"/>
      <c r="AA568" s="503"/>
    </row>
    <row r="569" spans="1:27" ht="12.75" customHeight="1">
      <c r="A569" s="500"/>
      <c r="B569" s="709" t="s">
        <v>114</v>
      </c>
      <c r="C569" s="709"/>
      <c r="D569" s="709"/>
      <c r="E569" s="709"/>
      <c r="F569" s="709"/>
      <c r="G569" s="709"/>
      <c r="H569" s="709"/>
      <c r="I569" s="709"/>
      <c r="J569" s="709"/>
      <c r="K569" s="709"/>
      <c r="L569" s="710"/>
      <c r="M569" s="501">
        <v>11</v>
      </c>
      <c r="N569" s="501">
        <v>5</v>
      </c>
      <c r="O569" s="502" t="s">
        <v>797</v>
      </c>
      <c r="P569" s="599">
        <v>0</v>
      </c>
      <c r="Q569" s="711"/>
      <c r="R569" s="712"/>
      <c r="S569" s="611">
        <v>180</v>
      </c>
      <c r="T569" s="713"/>
      <c r="U569" s="713"/>
      <c r="V569" s="713"/>
      <c r="W569" s="713"/>
      <c r="X569" s="713"/>
      <c r="Y569" s="713"/>
      <c r="Z569" s="713"/>
      <c r="AA569" s="503"/>
    </row>
    <row r="570" spans="1:27" ht="21.75" customHeight="1">
      <c r="A570" s="500"/>
      <c r="B570" s="709" t="s">
        <v>633</v>
      </c>
      <c r="C570" s="709"/>
      <c r="D570" s="709"/>
      <c r="E570" s="709"/>
      <c r="F570" s="709"/>
      <c r="G570" s="709"/>
      <c r="H570" s="709"/>
      <c r="I570" s="709"/>
      <c r="J570" s="709"/>
      <c r="K570" s="709"/>
      <c r="L570" s="710"/>
      <c r="M570" s="501">
        <v>11</v>
      </c>
      <c r="N570" s="501">
        <v>5</v>
      </c>
      <c r="O570" s="502" t="s">
        <v>797</v>
      </c>
      <c r="P570" s="599" t="s">
        <v>25</v>
      </c>
      <c r="Q570" s="711"/>
      <c r="R570" s="712"/>
      <c r="S570" s="611">
        <v>180</v>
      </c>
      <c r="T570" s="713"/>
      <c r="U570" s="713"/>
      <c r="V570" s="713"/>
      <c r="W570" s="713"/>
      <c r="X570" s="713"/>
      <c r="Y570" s="713"/>
      <c r="Z570" s="713"/>
      <c r="AA570" s="503"/>
    </row>
    <row r="571" spans="1:27" ht="21.75" customHeight="1">
      <c r="A571" s="500"/>
      <c r="B571" s="709" t="s">
        <v>634</v>
      </c>
      <c r="C571" s="709"/>
      <c r="D571" s="709"/>
      <c r="E571" s="709"/>
      <c r="F571" s="709"/>
      <c r="G571" s="709"/>
      <c r="H571" s="709"/>
      <c r="I571" s="709"/>
      <c r="J571" s="709"/>
      <c r="K571" s="709"/>
      <c r="L571" s="710"/>
      <c r="M571" s="501">
        <v>11</v>
      </c>
      <c r="N571" s="501">
        <v>5</v>
      </c>
      <c r="O571" s="502" t="s">
        <v>797</v>
      </c>
      <c r="P571" s="599" t="s">
        <v>27</v>
      </c>
      <c r="Q571" s="711"/>
      <c r="R571" s="712"/>
      <c r="S571" s="611">
        <v>180</v>
      </c>
      <c r="T571" s="713"/>
      <c r="U571" s="713"/>
      <c r="V571" s="713"/>
      <c r="W571" s="713"/>
      <c r="X571" s="713"/>
      <c r="Y571" s="713"/>
      <c r="Z571" s="713"/>
      <c r="AA571" s="503"/>
    </row>
    <row r="572" spans="1:27" ht="12.75" customHeight="1">
      <c r="A572" s="500"/>
      <c r="B572" s="709" t="s">
        <v>636</v>
      </c>
      <c r="C572" s="709"/>
      <c r="D572" s="709"/>
      <c r="E572" s="709"/>
      <c r="F572" s="709"/>
      <c r="G572" s="709"/>
      <c r="H572" s="709"/>
      <c r="I572" s="709"/>
      <c r="J572" s="709"/>
      <c r="K572" s="709"/>
      <c r="L572" s="710"/>
      <c r="M572" s="501">
        <v>11</v>
      </c>
      <c r="N572" s="501">
        <v>5</v>
      </c>
      <c r="O572" s="502" t="s">
        <v>797</v>
      </c>
      <c r="P572" s="599" t="s">
        <v>29</v>
      </c>
      <c r="Q572" s="711"/>
      <c r="R572" s="712"/>
      <c r="S572" s="611">
        <v>180</v>
      </c>
      <c r="T572" s="713"/>
      <c r="U572" s="713"/>
      <c r="V572" s="713"/>
      <c r="W572" s="713"/>
      <c r="X572" s="713"/>
      <c r="Y572" s="713"/>
      <c r="Z572" s="713"/>
      <c r="AA572" s="503"/>
    </row>
    <row r="573" spans="1:27" ht="32.25" customHeight="1">
      <c r="A573" s="500"/>
      <c r="B573" s="709" t="s">
        <v>783</v>
      </c>
      <c r="C573" s="709"/>
      <c r="D573" s="709"/>
      <c r="E573" s="709"/>
      <c r="F573" s="709"/>
      <c r="G573" s="709"/>
      <c r="H573" s="709"/>
      <c r="I573" s="709"/>
      <c r="J573" s="709"/>
      <c r="K573" s="709"/>
      <c r="L573" s="710"/>
      <c r="M573" s="501">
        <v>11</v>
      </c>
      <c r="N573" s="501">
        <v>5</v>
      </c>
      <c r="O573" s="502" t="s">
        <v>784</v>
      </c>
      <c r="P573" s="599">
        <v>0</v>
      </c>
      <c r="Q573" s="711"/>
      <c r="R573" s="712"/>
      <c r="S573" s="611">
        <v>220</v>
      </c>
      <c r="T573" s="713"/>
      <c r="U573" s="713"/>
      <c r="V573" s="713"/>
      <c r="W573" s="713"/>
      <c r="X573" s="713"/>
      <c r="Y573" s="713"/>
      <c r="Z573" s="713"/>
      <c r="AA573" s="503"/>
    </row>
    <row r="574" spans="1:27" ht="12.75" customHeight="1">
      <c r="A574" s="500"/>
      <c r="B574" s="709" t="s">
        <v>785</v>
      </c>
      <c r="C574" s="709"/>
      <c r="D574" s="709"/>
      <c r="E574" s="709"/>
      <c r="F574" s="709"/>
      <c r="G574" s="709"/>
      <c r="H574" s="709"/>
      <c r="I574" s="709"/>
      <c r="J574" s="709"/>
      <c r="K574" s="709"/>
      <c r="L574" s="710"/>
      <c r="M574" s="501">
        <v>11</v>
      </c>
      <c r="N574" s="501">
        <v>5</v>
      </c>
      <c r="O574" s="502" t="s">
        <v>786</v>
      </c>
      <c r="P574" s="599">
        <v>0</v>
      </c>
      <c r="Q574" s="711"/>
      <c r="R574" s="712"/>
      <c r="S574" s="611">
        <v>220</v>
      </c>
      <c r="T574" s="713"/>
      <c r="U574" s="713"/>
      <c r="V574" s="713"/>
      <c r="W574" s="713"/>
      <c r="X574" s="713"/>
      <c r="Y574" s="713"/>
      <c r="Z574" s="713"/>
      <c r="AA574" s="503"/>
    </row>
    <row r="575" spans="1:27" ht="12.75" customHeight="1">
      <c r="A575" s="500"/>
      <c r="B575" s="709" t="s">
        <v>114</v>
      </c>
      <c r="C575" s="709"/>
      <c r="D575" s="709"/>
      <c r="E575" s="709"/>
      <c r="F575" s="709"/>
      <c r="G575" s="709"/>
      <c r="H575" s="709"/>
      <c r="I575" s="709"/>
      <c r="J575" s="709"/>
      <c r="K575" s="709"/>
      <c r="L575" s="710"/>
      <c r="M575" s="501">
        <v>11</v>
      </c>
      <c r="N575" s="501">
        <v>5</v>
      </c>
      <c r="O575" s="502" t="s">
        <v>798</v>
      </c>
      <c r="P575" s="599">
        <v>0</v>
      </c>
      <c r="Q575" s="711"/>
      <c r="R575" s="712"/>
      <c r="S575" s="611">
        <v>220</v>
      </c>
      <c r="T575" s="713"/>
      <c r="U575" s="713"/>
      <c r="V575" s="713"/>
      <c r="W575" s="713"/>
      <c r="X575" s="713"/>
      <c r="Y575" s="713"/>
      <c r="Z575" s="713"/>
      <c r="AA575" s="503"/>
    </row>
    <row r="576" spans="1:27" ht="21.75" customHeight="1">
      <c r="A576" s="500"/>
      <c r="B576" s="709" t="s">
        <v>633</v>
      </c>
      <c r="C576" s="709"/>
      <c r="D576" s="709"/>
      <c r="E576" s="709"/>
      <c r="F576" s="709"/>
      <c r="G576" s="709"/>
      <c r="H576" s="709"/>
      <c r="I576" s="709"/>
      <c r="J576" s="709"/>
      <c r="K576" s="709"/>
      <c r="L576" s="710"/>
      <c r="M576" s="501">
        <v>11</v>
      </c>
      <c r="N576" s="501">
        <v>5</v>
      </c>
      <c r="O576" s="502" t="s">
        <v>798</v>
      </c>
      <c r="P576" s="599" t="s">
        <v>25</v>
      </c>
      <c r="Q576" s="711"/>
      <c r="R576" s="712"/>
      <c r="S576" s="611">
        <v>220</v>
      </c>
      <c r="T576" s="713"/>
      <c r="U576" s="713"/>
      <c r="V576" s="713"/>
      <c r="W576" s="713"/>
      <c r="X576" s="713"/>
      <c r="Y576" s="713"/>
      <c r="Z576" s="713"/>
      <c r="AA576" s="503"/>
    </row>
    <row r="577" spans="1:27" ht="21.75" customHeight="1">
      <c r="A577" s="500"/>
      <c r="B577" s="709" t="s">
        <v>634</v>
      </c>
      <c r="C577" s="709"/>
      <c r="D577" s="709"/>
      <c r="E577" s="709"/>
      <c r="F577" s="709"/>
      <c r="G577" s="709"/>
      <c r="H577" s="709"/>
      <c r="I577" s="709"/>
      <c r="J577" s="709"/>
      <c r="K577" s="709"/>
      <c r="L577" s="710"/>
      <c r="M577" s="501">
        <v>11</v>
      </c>
      <c r="N577" s="501">
        <v>5</v>
      </c>
      <c r="O577" s="502" t="s">
        <v>798</v>
      </c>
      <c r="P577" s="599" t="s">
        <v>27</v>
      </c>
      <c r="Q577" s="711"/>
      <c r="R577" s="712"/>
      <c r="S577" s="611">
        <v>220</v>
      </c>
      <c r="T577" s="713"/>
      <c r="U577" s="713"/>
      <c r="V577" s="713"/>
      <c r="W577" s="713"/>
      <c r="X577" s="713"/>
      <c r="Y577" s="713"/>
      <c r="Z577" s="713"/>
      <c r="AA577" s="503"/>
    </row>
    <row r="578" spans="1:27" ht="12.75" customHeight="1">
      <c r="A578" s="500"/>
      <c r="B578" s="709" t="s">
        <v>636</v>
      </c>
      <c r="C578" s="709"/>
      <c r="D578" s="709"/>
      <c r="E578" s="709"/>
      <c r="F578" s="709"/>
      <c r="G578" s="709"/>
      <c r="H578" s="709"/>
      <c r="I578" s="709"/>
      <c r="J578" s="709"/>
      <c r="K578" s="709"/>
      <c r="L578" s="710"/>
      <c r="M578" s="501">
        <v>11</v>
      </c>
      <c r="N578" s="501">
        <v>5</v>
      </c>
      <c r="O578" s="502" t="s">
        <v>798</v>
      </c>
      <c r="P578" s="599" t="s">
        <v>29</v>
      </c>
      <c r="Q578" s="711"/>
      <c r="R578" s="712"/>
      <c r="S578" s="611">
        <v>220</v>
      </c>
      <c r="T578" s="713"/>
      <c r="U578" s="713"/>
      <c r="V578" s="713"/>
      <c r="W578" s="713"/>
      <c r="X578" s="713"/>
      <c r="Y578" s="713"/>
      <c r="Z578" s="713"/>
      <c r="AA578" s="503"/>
    </row>
    <row r="579" spans="1:27" ht="12.75" customHeight="1">
      <c r="A579" s="500"/>
      <c r="B579" s="719" t="s">
        <v>799</v>
      </c>
      <c r="C579" s="719"/>
      <c r="D579" s="719"/>
      <c r="E579" s="719"/>
      <c r="F579" s="719"/>
      <c r="G579" s="719"/>
      <c r="H579" s="719"/>
      <c r="I579" s="719"/>
      <c r="J579" s="719"/>
      <c r="K579" s="719"/>
      <c r="L579" s="720"/>
      <c r="M579" s="593">
        <v>12</v>
      </c>
      <c r="N579" s="593">
        <v>0</v>
      </c>
      <c r="O579" s="594">
        <v>0</v>
      </c>
      <c r="P579" s="595">
        <v>0</v>
      </c>
      <c r="Q579" s="721"/>
      <c r="R579" s="722"/>
      <c r="S579" s="609">
        <v>180</v>
      </c>
      <c r="T579" s="723"/>
      <c r="U579" s="723"/>
      <c r="V579" s="723"/>
      <c r="W579" s="723"/>
      <c r="X579" s="723"/>
      <c r="Y579" s="723"/>
      <c r="Z579" s="723"/>
      <c r="AA579" s="503"/>
    </row>
    <row r="580" spans="1:27" ht="12.75" customHeight="1">
      <c r="A580" s="500"/>
      <c r="B580" s="714" t="s">
        <v>115</v>
      </c>
      <c r="C580" s="714"/>
      <c r="D580" s="714"/>
      <c r="E580" s="714"/>
      <c r="F580" s="714"/>
      <c r="G580" s="714"/>
      <c r="H580" s="714"/>
      <c r="I580" s="714"/>
      <c r="J580" s="714"/>
      <c r="K580" s="714"/>
      <c r="L580" s="715"/>
      <c r="M580" s="596">
        <v>12</v>
      </c>
      <c r="N580" s="596">
        <v>2</v>
      </c>
      <c r="O580" s="597">
        <v>0</v>
      </c>
      <c r="P580" s="598">
        <v>0</v>
      </c>
      <c r="Q580" s="716"/>
      <c r="R580" s="717"/>
      <c r="S580" s="610">
        <v>180</v>
      </c>
      <c r="T580" s="718"/>
      <c r="U580" s="718"/>
      <c r="V580" s="718"/>
      <c r="W580" s="718"/>
      <c r="X580" s="718"/>
      <c r="Y580" s="718"/>
      <c r="Z580" s="718"/>
      <c r="AA580" s="503"/>
    </row>
    <row r="581" spans="1:27" ht="32.25" customHeight="1">
      <c r="A581" s="500"/>
      <c r="B581" s="709" t="s">
        <v>617</v>
      </c>
      <c r="C581" s="709"/>
      <c r="D581" s="709"/>
      <c r="E581" s="709"/>
      <c r="F581" s="709"/>
      <c r="G581" s="709"/>
      <c r="H581" s="709"/>
      <c r="I581" s="709"/>
      <c r="J581" s="709"/>
      <c r="K581" s="709"/>
      <c r="L581" s="710"/>
      <c r="M581" s="501">
        <v>12</v>
      </c>
      <c r="N581" s="501">
        <v>2</v>
      </c>
      <c r="O581" s="502" t="s">
        <v>618</v>
      </c>
      <c r="P581" s="599">
        <v>0</v>
      </c>
      <c r="Q581" s="711"/>
      <c r="R581" s="712"/>
      <c r="S581" s="611">
        <v>180</v>
      </c>
      <c r="T581" s="713"/>
      <c r="U581" s="713"/>
      <c r="V581" s="713"/>
      <c r="W581" s="713"/>
      <c r="X581" s="713"/>
      <c r="Y581" s="713"/>
      <c r="Z581" s="713"/>
      <c r="AA581" s="503"/>
    </row>
    <row r="582" spans="1:27" ht="21.75" customHeight="1">
      <c r="A582" s="500"/>
      <c r="B582" s="709" t="s">
        <v>800</v>
      </c>
      <c r="C582" s="709"/>
      <c r="D582" s="709"/>
      <c r="E582" s="709"/>
      <c r="F582" s="709"/>
      <c r="G582" s="709"/>
      <c r="H582" s="709"/>
      <c r="I582" s="709"/>
      <c r="J582" s="709"/>
      <c r="K582" s="709"/>
      <c r="L582" s="710"/>
      <c r="M582" s="501">
        <v>12</v>
      </c>
      <c r="N582" s="501">
        <v>2</v>
      </c>
      <c r="O582" s="502" t="s">
        <v>801</v>
      </c>
      <c r="P582" s="599">
        <v>0</v>
      </c>
      <c r="Q582" s="711"/>
      <c r="R582" s="712"/>
      <c r="S582" s="611">
        <v>180</v>
      </c>
      <c r="T582" s="713"/>
      <c r="U582" s="713"/>
      <c r="V582" s="713"/>
      <c r="W582" s="713"/>
      <c r="X582" s="713"/>
      <c r="Y582" s="713"/>
      <c r="Z582" s="713"/>
      <c r="AA582" s="503"/>
    </row>
    <row r="583" spans="1:27" ht="21.75" customHeight="1">
      <c r="A583" s="500"/>
      <c r="B583" s="709" t="s">
        <v>633</v>
      </c>
      <c r="C583" s="709"/>
      <c r="D583" s="709"/>
      <c r="E583" s="709"/>
      <c r="F583" s="709"/>
      <c r="G583" s="709"/>
      <c r="H583" s="709"/>
      <c r="I583" s="709"/>
      <c r="J583" s="709"/>
      <c r="K583" s="709"/>
      <c r="L583" s="710"/>
      <c r="M583" s="501">
        <v>12</v>
      </c>
      <c r="N583" s="501">
        <v>2</v>
      </c>
      <c r="O583" s="502" t="s">
        <v>801</v>
      </c>
      <c r="P583" s="599" t="s">
        <v>25</v>
      </c>
      <c r="Q583" s="711"/>
      <c r="R583" s="712"/>
      <c r="S583" s="611">
        <v>180</v>
      </c>
      <c r="T583" s="713"/>
      <c r="U583" s="713"/>
      <c r="V583" s="713"/>
      <c r="W583" s="713"/>
      <c r="X583" s="713"/>
      <c r="Y583" s="713"/>
      <c r="Z583" s="713"/>
      <c r="AA583" s="503"/>
    </row>
    <row r="584" spans="1:27" ht="21.75" customHeight="1">
      <c r="A584" s="500"/>
      <c r="B584" s="709" t="s">
        <v>634</v>
      </c>
      <c r="C584" s="709"/>
      <c r="D584" s="709"/>
      <c r="E584" s="709"/>
      <c r="F584" s="709"/>
      <c r="G584" s="709"/>
      <c r="H584" s="709"/>
      <c r="I584" s="709"/>
      <c r="J584" s="709"/>
      <c r="K584" s="709"/>
      <c r="L584" s="710"/>
      <c r="M584" s="501">
        <v>12</v>
      </c>
      <c r="N584" s="501">
        <v>2</v>
      </c>
      <c r="O584" s="502" t="s">
        <v>801</v>
      </c>
      <c r="P584" s="599" t="s">
        <v>27</v>
      </c>
      <c r="Q584" s="711"/>
      <c r="R584" s="712"/>
      <c r="S584" s="611">
        <v>180</v>
      </c>
      <c r="T584" s="713"/>
      <c r="U584" s="713"/>
      <c r="V584" s="713"/>
      <c r="W584" s="713"/>
      <c r="X584" s="713"/>
      <c r="Y584" s="713"/>
      <c r="Z584" s="713"/>
      <c r="AA584" s="503"/>
    </row>
    <row r="585" spans="1:27" ht="12.75" customHeight="1">
      <c r="A585" s="500"/>
      <c r="B585" s="709" t="s">
        <v>636</v>
      </c>
      <c r="C585" s="709"/>
      <c r="D585" s="709"/>
      <c r="E585" s="709"/>
      <c r="F585" s="709"/>
      <c r="G585" s="709"/>
      <c r="H585" s="709"/>
      <c r="I585" s="709"/>
      <c r="J585" s="709"/>
      <c r="K585" s="709"/>
      <c r="L585" s="710"/>
      <c r="M585" s="501">
        <v>12</v>
      </c>
      <c r="N585" s="501">
        <v>2</v>
      </c>
      <c r="O585" s="502" t="s">
        <v>801</v>
      </c>
      <c r="P585" s="599" t="s">
        <v>29</v>
      </c>
      <c r="Q585" s="711"/>
      <c r="R585" s="712"/>
      <c r="S585" s="611">
        <v>180</v>
      </c>
      <c r="T585" s="713"/>
      <c r="U585" s="713"/>
      <c r="V585" s="713"/>
      <c r="W585" s="713"/>
      <c r="X585" s="713"/>
      <c r="Y585" s="713"/>
      <c r="Z585" s="713"/>
      <c r="AA585" s="503"/>
    </row>
    <row r="586" spans="1:27" ht="34.5" customHeight="1">
      <c r="A586" s="500"/>
      <c r="B586" s="719" t="s">
        <v>802</v>
      </c>
      <c r="C586" s="719"/>
      <c r="D586" s="719"/>
      <c r="E586" s="719"/>
      <c r="F586" s="719"/>
      <c r="G586" s="719"/>
      <c r="H586" s="719"/>
      <c r="I586" s="719"/>
      <c r="J586" s="719"/>
      <c r="K586" s="719"/>
      <c r="L586" s="720"/>
      <c r="M586" s="593">
        <v>14</v>
      </c>
      <c r="N586" s="593">
        <v>0</v>
      </c>
      <c r="O586" s="594">
        <v>0</v>
      </c>
      <c r="P586" s="595">
        <v>0</v>
      </c>
      <c r="Q586" s="721"/>
      <c r="R586" s="722"/>
      <c r="S586" s="609">
        <v>16896.687000000002</v>
      </c>
      <c r="T586" s="723"/>
      <c r="U586" s="723"/>
      <c r="V586" s="723"/>
      <c r="W586" s="723"/>
      <c r="X586" s="723"/>
      <c r="Y586" s="723"/>
      <c r="Z586" s="723"/>
      <c r="AA586" s="503"/>
    </row>
    <row r="587" spans="1:27" ht="30" customHeight="1">
      <c r="A587" s="500"/>
      <c r="B587" s="714" t="s">
        <v>121</v>
      </c>
      <c r="C587" s="714"/>
      <c r="D587" s="714"/>
      <c r="E587" s="714"/>
      <c r="F587" s="714"/>
      <c r="G587" s="714"/>
      <c r="H587" s="714"/>
      <c r="I587" s="714"/>
      <c r="J587" s="714"/>
      <c r="K587" s="714"/>
      <c r="L587" s="715"/>
      <c r="M587" s="596">
        <v>14</v>
      </c>
      <c r="N587" s="596">
        <v>1</v>
      </c>
      <c r="O587" s="597">
        <v>0</v>
      </c>
      <c r="P587" s="598">
        <v>0</v>
      </c>
      <c r="Q587" s="716"/>
      <c r="R587" s="717"/>
      <c r="S587" s="610">
        <v>14844.97</v>
      </c>
      <c r="T587" s="718"/>
      <c r="U587" s="718"/>
      <c r="V587" s="718"/>
      <c r="W587" s="718"/>
      <c r="X587" s="718"/>
      <c r="Y587" s="718"/>
      <c r="Z587" s="718"/>
      <c r="AA587" s="503"/>
    </row>
    <row r="588" spans="1:27" ht="21.75" customHeight="1">
      <c r="A588" s="500"/>
      <c r="B588" s="709" t="s">
        <v>667</v>
      </c>
      <c r="C588" s="709"/>
      <c r="D588" s="709"/>
      <c r="E588" s="709"/>
      <c r="F588" s="709"/>
      <c r="G588" s="709"/>
      <c r="H588" s="709"/>
      <c r="I588" s="709"/>
      <c r="J588" s="709"/>
      <c r="K588" s="709"/>
      <c r="L588" s="710"/>
      <c r="M588" s="501">
        <v>14</v>
      </c>
      <c r="N588" s="501">
        <v>1</v>
      </c>
      <c r="O588" s="502" t="s">
        <v>668</v>
      </c>
      <c r="P588" s="599">
        <v>0</v>
      </c>
      <c r="Q588" s="711"/>
      <c r="R588" s="712"/>
      <c r="S588" s="611">
        <v>14844.97</v>
      </c>
      <c r="T588" s="713"/>
      <c r="U588" s="713"/>
      <c r="V588" s="713"/>
      <c r="W588" s="713"/>
      <c r="X588" s="713"/>
      <c r="Y588" s="713"/>
      <c r="Z588" s="713"/>
      <c r="AA588" s="503"/>
    </row>
    <row r="589" spans="1:27" ht="12.75" customHeight="1">
      <c r="A589" s="500"/>
      <c r="B589" s="709" t="s">
        <v>803</v>
      </c>
      <c r="C589" s="709"/>
      <c r="D589" s="709"/>
      <c r="E589" s="709"/>
      <c r="F589" s="709"/>
      <c r="G589" s="709"/>
      <c r="H589" s="709"/>
      <c r="I589" s="709"/>
      <c r="J589" s="709"/>
      <c r="K589" s="709"/>
      <c r="L589" s="710"/>
      <c r="M589" s="501">
        <v>14</v>
      </c>
      <c r="N589" s="501">
        <v>1</v>
      </c>
      <c r="O589" s="502" t="s">
        <v>804</v>
      </c>
      <c r="P589" s="599">
        <v>0</v>
      </c>
      <c r="Q589" s="711"/>
      <c r="R589" s="712"/>
      <c r="S589" s="611">
        <v>14844.97</v>
      </c>
      <c r="T589" s="713"/>
      <c r="U589" s="713"/>
      <c r="V589" s="713"/>
      <c r="W589" s="713"/>
      <c r="X589" s="713"/>
      <c r="Y589" s="713"/>
      <c r="Z589" s="713"/>
      <c r="AA589" s="503"/>
    </row>
    <row r="590" spans="1:27" ht="12.75" customHeight="1">
      <c r="A590" s="500"/>
      <c r="B590" s="709" t="s">
        <v>63</v>
      </c>
      <c r="C590" s="709"/>
      <c r="D590" s="709"/>
      <c r="E590" s="709"/>
      <c r="F590" s="709"/>
      <c r="G590" s="709"/>
      <c r="H590" s="709"/>
      <c r="I590" s="709"/>
      <c r="J590" s="709"/>
      <c r="K590" s="709"/>
      <c r="L590" s="710"/>
      <c r="M590" s="501">
        <v>14</v>
      </c>
      <c r="N590" s="501">
        <v>1</v>
      </c>
      <c r="O590" s="502" t="s">
        <v>804</v>
      </c>
      <c r="P590" s="599" t="s">
        <v>118</v>
      </c>
      <c r="Q590" s="711"/>
      <c r="R590" s="712"/>
      <c r="S590" s="611">
        <v>14844.97</v>
      </c>
      <c r="T590" s="713"/>
      <c r="U590" s="713"/>
      <c r="V590" s="713"/>
      <c r="W590" s="713"/>
      <c r="X590" s="713"/>
      <c r="Y590" s="713"/>
      <c r="Z590" s="713"/>
      <c r="AA590" s="503"/>
    </row>
    <row r="591" spans="1:27" ht="12.75" customHeight="1">
      <c r="A591" s="500"/>
      <c r="B591" s="709" t="s">
        <v>122</v>
      </c>
      <c r="C591" s="709"/>
      <c r="D591" s="709"/>
      <c r="E591" s="709"/>
      <c r="F591" s="709"/>
      <c r="G591" s="709"/>
      <c r="H591" s="709"/>
      <c r="I591" s="709"/>
      <c r="J591" s="709"/>
      <c r="K591" s="709"/>
      <c r="L591" s="710"/>
      <c r="M591" s="501">
        <v>14</v>
      </c>
      <c r="N591" s="501">
        <v>1</v>
      </c>
      <c r="O591" s="502" t="s">
        <v>804</v>
      </c>
      <c r="P591" s="599" t="s">
        <v>123</v>
      </c>
      <c r="Q591" s="711"/>
      <c r="R591" s="712"/>
      <c r="S591" s="611">
        <v>14844.97</v>
      </c>
      <c r="T591" s="713"/>
      <c r="U591" s="713"/>
      <c r="V591" s="713"/>
      <c r="W591" s="713"/>
      <c r="X591" s="713"/>
      <c r="Y591" s="713"/>
      <c r="Z591" s="713"/>
      <c r="AA591" s="503"/>
    </row>
    <row r="592" spans="1:27" ht="12.75" customHeight="1">
      <c r="A592" s="500"/>
      <c r="B592" s="709" t="s">
        <v>803</v>
      </c>
      <c r="C592" s="709"/>
      <c r="D592" s="709"/>
      <c r="E592" s="709"/>
      <c r="F592" s="709"/>
      <c r="G592" s="709"/>
      <c r="H592" s="709"/>
      <c r="I592" s="709"/>
      <c r="J592" s="709"/>
      <c r="K592" s="709"/>
      <c r="L592" s="710"/>
      <c r="M592" s="501">
        <v>14</v>
      </c>
      <c r="N592" s="501">
        <v>1</v>
      </c>
      <c r="O592" s="502" t="s">
        <v>804</v>
      </c>
      <c r="P592" s="599" t="s">
        <v>124</v>
      </c>
      <c r="Q592" s="711"/>
      <c r="R592" s="712"/>
      <c r="S592" s="611">
        <v>14844.97</v>
      </c>
      <c r="T592" s="713"/>
      <c r="U592" s="713"/>
      <c r="V592" s="713"/>
      <c r="W592" s="713"/>
      <c r="X592" s="713"/>
      <c r="Y592" s="713"/>
      <c r="Z592" s="713"/>
      <c r="AA592" s="503"/>
    </row>
    <row r="593" spans="1:27" ht="12.75" customHeight="1">
      <c r="A593" s="500"/>
      <c r="B593" s="714" t="s">
        <v>906</v>
      </c>
      <c r="C593" s="714"/>
      <c r="D593" s="714"/>
      <c r="E593" s="714"/>
      <c r="F593" s="714"/>
      <c r="G593" s="714"/>
      <c r="H593" s="714"/>
      <c r="I593" s="714"/>
      <c r="J593" s="714"/>
      <c r="K593" s="714"/>
      <c r="L593" s="715"/>
      <c r="M593" s="596">
        <v>14</v>
      </c>
      <c r="N593" s="596">
        <v>2</v>
      </c>
      <c r="O593" s="597">
        <v>0</v>
      </c>
      <c r="P593" s="598">
        <v>0</v>
      </c>
      <c r="Q593" s="716"/>
      <c r="R593" s="717"/>
      <c r="S593" s="610">
        <v>932.2</v>
      </c>
      <c r="T593" s="718"/>
      <c r="U593" s="718"/>
      <c r="V593" s="718"/>
      <c r="W593" s="718"/>
      <c r="X593" s="718"/>
      <c r="Y593" s="718"/>
      <c r="Z593" s="718"/>
      <c r="AA593" s="503"/>
    </row>
    <row r="594" spans="1:27" ht="21.75" customHeight="1">
      <c r="A594" s="500"/>
      <c r="B594" s="709" t="s">
        <v>667</v>
      </c>
      <c r="C594" s="709"/>
      <c r="D594" s="709"/>
      <c r="E594" s="709"/>
      <c r="F594" s="709"/>
      <c r="G594" s="709"/>
      <c r="H594" s="709"/>
      <c r="I594" s="709"/>
      <c r="J594" s="709"/>
      <c r="K594" s="709"/>
      <c r="L594" s="710"/>
      <c r="M594" s="501">
        <v>14</v>
      </c>
      <c r="N594" s="501">
        <v>2</v>
      </c>
      <c r="O594" s="502" t="s">
        <v>668</v>
      </c>
      <c r="P594" s="599">
        <v>0</v>
      </c>
      <c r="Q594" s="711"/>
      <c r="R594" s="712"/>
      <c r="S594" s="611">
        <v>932.2</v>
      </c>
      <c r="T594" s="713"/>
      <c r="U594" s="713"/>
      <c r="V594" s="713"/>
      <c r="W594" s="713"/>
      <c r="X594" s="713"/>
      <c r="Y594" s="713"/>
      <c r="Z594" s="713"/>
      <c r="AA594" s="503"/>
    </row>
    <row r="595" spans="1:27" ht="21.75" customHeight="1">
      <c r="A595" s="500"/>
      <c r="B595" s="709" t="s">
        <v>907</v>
      </c>
      <c r="C595" s="709"/>
      <c r="D595" s="709"/>
      <c r="E595" s="709"/>
      <c r="F595" s="709"/>
      <c r="G595" s="709"/>
      <c r="H595" s="709"/>
      <c r="I595" s="709"/>
      <c r="J595" s="709"/>
      <c r="K595" s="709"/>
      <c r="L595" s="710"/>
      <c r="M595" s="501">
        <v>14</v>
      </c>
      <c r="N595" s="501">
        <v>2</v>
      </c>
      <c r="O595" s="502" t="s">
        <v>908</v>
      </c>
      <c r="P595" s="599">
        <v>0</v>
      </c>
      <c r="Q595" s="711"/>
      <c r="R595" s="712"/>
      <c r="S595" s="611">
        <v>932.2</v>
      </c>
      <c r="T595" s="713"/>
      <c r="U595" s="713"/>
      <c r="V595" s="713"/>
      <c r="W595" s="713"/>
      <c r="X595" s="713"/>
      <c r="Y595" s="713"/>
      <c r="Z595" s="713"/>
      <c r="AA595" s="503"/>
    </row>
    <row r="596" spans="1:27" ht="12.75" customHeight="1">
      <c r="A596" s="500"/>
      <c r="B596" s="709" t="s">
        <v>63</v>
      </c>
      <c r="C596" s="709"/>
      <c r="D596" s="709"/>
      <c r="E596" s="709"/>
      <c r="F596" s="709"/>
      <c r="G596" s="709"/>
      <c r="H596" s="709"/>
      <c r="I596" s="709"/>
      <c r="J596" s="709"/>
      <c r="K596" s="709"/>
      <c r="L596" s="710"/>
      <c r="M596" s="501">
        <v>14</v>
      </c>
      <c r="N596" s="501">
        <v>2</v>
      </c>
      <c r="O596" s="502" t="s">
        <v>908</v>
      </c>
      <c r="P596" s="599" t="s">
        <v>118</v>
      </c>
      <c r="Q596" s="711"/>
      <c r="R596" s="712"/>
      <c r="S596" s="611">
        <v>932.2</v>
      </c>
      <c r="T596" s="713"/>
      <c r="U596" s="713"/>
      <c r="V596" s="713"/>
      <c r="W596" s="713"/>
      <c r="X596" s="713"/>
      <c r="Y596" s="713"/>
      <c r="Z596" s="713"/>
      <c r="AA596" s="503"/>
    </row>
    <row r="597" spans="1:27" ht="12.75" customHeight="1">
      <c r="A597" s="500"/>
      <c r="B597" s="709" t="s">
        <v>122</v>
      </c>
      <c r="C597" s="709"/>
      <c r="D597" s="709"/>
      <c r="E597" s="709"/>
      <c r="F597" s="709"/>
      <c r="G597" s="709"/>
      <c r="H597" s="709"/>
      <c r="I597" s="709"/>
      <c r="J597" s="709"/>
      <c r="K597" s="709"/>
      <c r="L597" s="710"/>
      <c r="M597" s="501">
        <v>14</v>
      </c>
      <c r="N597" s="501">
        <v>2</v>
      </c>
      <c r="O597" s="502" t="s">
        <v>908</v>
      </c>
      <c r="P597" s="599" t="s">
        <v>123</v>
      </c>
      <c r="Q597" s="711"/>
      <c r="R597" s="712"/>
      <c r="S597" s="611">
        <v>932.2</v>
      </c>
      <c r="T597" s="713"/>
      <c r="U597" s="713"/>
      <c r="V597" s="713"/>
      <c r="W597" s="713"/>
      <c r="X597" s="713"/>
      <c r="Y597" s="713"/>
      <c r="Z597" s="713"/>
      <c r="AA597" s="503"/>
    </row>
    <row r="598" spans="1:27" ht="12.75" customHeight="1">
      <c r="A598" s="500"/>
      <c r="B598" s="709" t="s">
        <v>906</v>
      </c>
      <c r="C598" s="709"/>
      <c r="D598" s="709"/>
      <c r="E598" s="709"/>
      <c r="F598" s="709"/>
      <c r="G598" s="709"/>
      <c r="H598" s="709"/>
      <c r="I598" s="709"/>
      <c r="J598" s="709"/>
      <c r="K598" s="709"/>
      <c r="L598" s="710"/>
      <c r="M598" s="501">
        <v>14</v>
      </c>
      <c r="N598" s="501">
        <v>2</v>
      </c>
      <c r="O598" s="502" t="s">
        <v>908</v>
      </c>
      <c r="P598" s="599" t="s">
        <v>909</v>
      </c>
      <c r="Q598" s="711"/>
      <c r="R598" s="712"/>
      <c r="S598" s="611">
        <v>932.2</v>
      </c>
      <c r="T598" s="713"/>
      <c r="U598" s="713"/>
      <c r="V598" s="713"/>
      <c r="W598" s="713"/>
      <c r="X598" s="713"/>
      <c r="Y598" s="713"/>
      <c r="Z598" s="713"/>
      <c r="AA598" s="503"/>
    </row>
    <row r="599" spans="1:27" ht="20.25" customHeight="1">
      <c r="A599" s="500"/>
      <c r="B599" s="714" t="s">
        <v>125</v>
      </c>
      <c r="C599" s="714"/>
      <c r="D599" s="714"/>
      <c r="E599" s="714"/>
      <c r="F599" s="714"/>
      <c r="G599" s="714"/>
      <c r="H599" s="714"/>
      <c r="I599" s="714"/>
      <c r="J599" s="714"/>
      <c r="K599" s="714"/>
      <c r="L599" s="715"/>
      <c r="M599" s="596">
        <v>14</v>
      </c>
      <c r="N599" s="596">
        <v>3</v>
      </c>
      <c r="O599" s="597">
        <v>0</v>
      </c>
      <c r="P599" s="598">
        <v>0</v>
      </c>
      <c r="Q599" s="716"/>
      <c r="R599" s="717"/>
      <c r="S599" s="610">
        <v>1119.5170000000001</v>
      </c>
      <c r="T599" s="718"/>
      <c r="U599" s="718"/>
      <c r="V599" s="718"/>
      <c r="W599" s="718"/>
      <c r="X599" s="718"/>
      <c r="Y599" s="718"/>
      <c r="Z599" s="718"/>
      <c r="AA599" s="503"/>
    </row>
    <row r="600" spans="1:27" ht="32.25" customHeight="1">
      <c r="A600" s="500"/>
      <c r="B600" s="709" t="s">
        <v>645</v>
      </c>
      <c r="C600" s="709"/>
      <c r="D600" s="709"/>
      <c r="E600" s="709"/>
      <c r="F600" s="709"/>
      <c r="G600" s="709"/>
      <c r="H600" s="709"/>
      <c r="I600" s="709"/>
      <c r="J600" s="709"/>
      <c r="K600" s="709"/>
      <c r="L600" s="710"/>
      <c r="M600" s="501">
        <v>14</v>
      </c>
      <c r="N600" s="501">
        <v>3</v>
      </c>
      <c r="O600" s="502" t="s">
        <v>646</v>
      </c>
      <c r="P600" s="599">
        <v>0</v>
      </c>
      <c r="Q600" s="711"/>
      <c r="R600" s="712"/>
      <c r="S600" s="611">
        <v>1119.5170000000001</v>
      </c>
      <c r="T600" s="713"/>
      <c r="U600" s="713"/>
      <c r="V600" s="713"/>
      <c r="W600" s="713"/>
      <c r="X600" s="713"/>
      <c r="Y600" s="713"/>
      <c r="Z600" s="713"/>
      <c r="AA600" s="503"/>
    </row>
    <row r="601" spans="1:27" ht="63.75" customHeight="1">
      <c r="A601" s="500"/>
      <c r="B601" s="709" t="s">
        <v>126</v>
      </c>
      <c r="C601" s="709"/>
      <c r="D601" s="709"/>
      <c r="E601" s="709"/>
      <c r="F601" s="709"/>
      <c r="G601" s="709"/>
      <c r="H601" s="709"/>
      <c r="I601" s="709"/>
      <c r="J601" s="709"/>
      <c r="K601" s="709"/>
      <c r="L601" s="710"/>
      <c r="M601" s="501">
        <v>14</v>
      </c>
      <c r="N601" s="501">
        <v>3</v>
      </c>
      <c r="O601" s="502" t="s">
        <v>805</v>
      </c>
      <c r="P601" s="599">
        <v>0</v>
      </c>
      <c r="Q601" s="711"/>
      <c r="R601" s="712"/>
      <c r="S601" s="611">
        <v>595.13599999999997</v>
      </c>
      <c r="T601" s="713"/>
      <c r="U601" s="713"/>
      <c r="V601" s="713"/>
      <c r="W601" s="713"/>
      <c r="X601" s="713"/>
      <c r="Y601" s="713"/>
      <c r="Z601" s="713"/>
      <c r="AA601" s="503"/>
    </row>
    <row r="602" spans="1:27" ht="12.75" customHeight="1">
      <c r="A602" s="500"/>
      <c r="B602" s="709" t="s">
        <v>63</v>
      </c>
      <c r="C602" s="709"/>
      <c r="D602" s="709"/>
      <c r="E602" s="709"/>
      <c r="F602" s="709"/>
      <c r="G602" s="709"/>
      <c r="H602" s="709"/>
      <c r="I602" s="709"/>
      <c r="J602" s="709"/>
      <c r="K602" s="709"/>
      <c r="L602" s="710"/>
      <c r="M602" s="501">
        <v>14</v>
      </c>
      <c r="N602" s="501">
        <v>3</v>
      </c>
      <c r="O602" s="502" t="s">
        <v>805</v>
      </c>
      <c r="P602" s="599" t="s">
        <v>118</v>
      </c>
      <c r="Q602" s="711"/>
      <c r="R602" s="712"/>
      <c r="S602" s="611">
        <v>595.13599999999997</v>
      </c>
      <c r="T602" s="713"/>
      <c r="U602" s="713"/>
      <c r="V602" s="713"/>
      <c r="W602" s="713"/>
      <c r="X602" s="713"/>
      <c r="Y602" s="713"/>
      <c r="Z602" s="713"/>
      <c r="AA602" s="503"/>
    </row>
    <row r="603" spans="1:27" ht="12.75" customHeight="1">
      <c r="A603" s="500"/>
      <c r="B603" s="709" t="s">
        <v>179</v>
      </c>
      <c r="C603" s="709"/>
      <c r="D603" s="709"/>
      <c r="E603" s="709"/>
      <c r="F603" s="709"/>
      <c r="G603" s="709"/>
      <c r="H603" s="709"/>
      <c r="I603" s="709"/>
      <c r="J603" s="709"/>
      <c r="K603" s="709"/>
      <c r="L603" s="710"/>
      <c r="M603" s="501">
        <v>14</v>
      </c>
      <c r="N603" s="501">
        <v>3</v>
      </c>
      <c r="O603" s="502" t="s">
        <v>805</v>
      </c>
      <c r="P603" s="599" t="s">
        <v>180</v>
      </c>
      <c r="Q603" s="711"/>
      <c r="R603" s="712"/>
      <c r="S603" s="611">
        <v>595.13599999999997</v>
      </c>
      <c r="T603" s="713"/>
      <c r="U603" s="713"/>
      <c r="V603" s="713"/>
      <c r="W603" s="713"/>
      <c r="X603" s="713"/>
      <c r="Y603" s="713"/>
      <c r="Z603" s="713"/>
      <c r="AA603" s="503"/>
    </row>
    <row r="604" spans="1:27" ht="32.25" customHeight="1">
      <c r="A604" s="500"/>
      <c r="B604" s="709" t="s">
        <v>127</v>
      </c>
      <c r="C604" s="709"/>
      <c r="D604" s="709"/>
      <c r="E604" s="709"/>
      <c r="F604" s="709"/>
      <c r="G604" s="709"/>
      <c r="H604" s="709"/>
      <c r="I604" s="709"/>
      <c r="J604" s="709"/>
      <c r="K604" s="709"/>
      <c r="L604" s="710"/>
      <c r="M604" s="501">
        <v>14</v>
      </c>
      <c r="N604" s="501">
        <v>3</v>
      </c>
      <c r="O604" s="502" t="s">
        <v>806</v>
      </c>
      <c r="P604" s="599">
        <v>0</v>
      </c>
      <c r="Q604" s="711"/>
      <c r="R604" s="712"/>
      <c r="S604" s="611">
        <v>524.38099999999997</v>
      </c>
      <c r="T604" s="713"/>
      <c r="U604" s="713"/>
      <c r="V604" s="713"/>
      <c r="W604" s="713"/>
      <c r="X604" s="713"/>
      <c r="Y604" s="713"/>
      <c r="Z604" s="713"/>
      <c r="AA604" s="503"/>
    </row>
    <row r="605" spans="1:27" ht="12.75" customHeight="1">
      <c r="A605" s="500"/>
      <c r="B605" s="709" t="s">
        <v>63</v>
      </c>
      <c r="C605" s="709"/>
      <c r="D605" s="709"/>
      <c r="E605" s="709"/>
      <c r="F605" s="709"/>
      <c r="G605" s="709"/>
      <c r="H605" s="709"/>
      <c r="I605" s="709"/>
      <c r="J605" s="709"/>
      <c r="K605" s="709"/>
      <c r="L605" s="710"/>
      <c r="M605" s="501">
        <v>14</v>
      </c>
      <c r="N605" s="501">
        <v>3</v>
      </c>
      <c r="O605" s="502" t="s">
        <v>806</v>
      </c>
      <c r="P605" s="599" t="s">
        <v>118</v>
      </c>
      <c r="Q605" s="711"/>
      <c r="R605" s="712"/>
      <c r="S605" s="611">
        <v>524.38099999999997</v>
      </c>
      <c r="T605" s="713"/>
      <c r="U605" s="713"/>
      <c r="V605" s="713"/>
      <c r="W605" s="713"/>
      <c r="X605" s="713"/>
      <c r="Y605" s="713"/>
      <c r="Z605" s="713"/>
      <c r="AA605" s="503"/>
    </row>
    <row r="606" spans="1:27" ht="12.75" customHeight="1" thickBot="1">
      <c r="A606" s="500"/>
      <c r="B606" s="702" t="s">
        <v>179</v>
      </c>
      <c r="C606" s="702"/>
      <c r="D606" s="702"/>
      <c r="E606" s="702"/>
      <c r="F606" s="702"/>
      <c r="G606" s="702"/>
      <c r="H606" s="702"/>
      <c r="I606" s="702"/>
      <c r="J606" s="702"/>
      <c r="K606" s="702"/>
      <c r="L606" s="703"/>
      <c r="M606" s="504">
        <v>14</v>
      </c>
      <c r="N606" s="504">
        <v>3</v>
      </c>
      <c r="O606" s="505" t="s">
        <v>806</v>
      </c>
      <c r="P606" s="600" t="s">
        <v>180</v>
      </c>
      <c r="Q606" s="704"/>
      <c r="R606" s="705"/>
      <c r="S606" s="612">
        <v>524.38099999999997</v>
      </c>
      <c r="T606" s="706"/>
      <c r="U606" s="706"/>
      <c r="V606" s="706"/>
      <c r="W606" s="706"/>
      <c r="X606" s="706"/>
      <c r="Y606" s="706"/>
      <c r="Z606" s="706"/>
      <c r="AA606" s="503"/>
    </row>
    <row r="607" spans="1:27" ht="409.6" hidden="1" customHeight="1">
      <c r="A607" s="500"/>
      <c r="B607" s="601"/>
      <c r="C607" s="601"/>
      <c r="D607" s="601"/>
      <c r="E607" s="601"/>
      <c r="F607" s="601"/>
      <c r="G607" s="601"/>
      <c r="H607" s="601"/>
      <c r="I607" s="601"/>
      <c r="J607" s="601"/>
      <c r="K607" s="601"/>
      <c r="L607" s="602"/>
      <c r="M607" s="603">
        <v>14</v>
      </c>
      <c r="N607" s="603">
        <v>3</v>
      </c>
      <c r="O607" s="604" t="s">
        <v>806</v>
      </c>
      <c r="P607" s="604" t="s">
        <v>807</v>
      </c>
      <c r="Q607" s="603">
        <v>0</v>
      </c>
      <c r="R607" s="603"/>
      <c r="S607" s="603">
        <v>524470.81599999999</v>
      </c>
      <c r="T607" s="603"/>
      <c r="U607" s="603"/>
      <c r="V607" s="603"/>
      <c r="W607" s="603"/>
      <c r="X607" s="605"/>
      <c r="Y607" s="606"/>
      <c r="Z607" s="607"/>
      <c r="AA607" s="507"/>
    </row>
    <row r="608" spans="1:27" ht="3" customHeight="1" thickBot="1">
      <c r="A608" s="500" t="s">
        <v>808</v>
      </c>
      <c r="B608" s="508"/>
      <c r="C608" s="508"/>
      <c r="D608" s="508"/>
      <c r="E608" s="508"/>
      <c r="F608" s="508"/>
      <c r="G608" s="508"/>
      <c r="H608" s="508"/>
      <c r="I608" s="508"/>
      <c r="J608" s="508"/>
      <c r="K608" s="508"/>
      <c r="L608" s="509"/>
      <c r="M608" s="510"/>
      <c r="N608" s="511"/>
      <c r="O608" s="508"/>
      <c r="P608" s="512"/>
      <c r="Q608" s="512"/>
      <c r="R608" s="510"/>
      <c r="S608" s="510"/>
      <c r="T608" s="510">
        <v>0</v>
      </c>
      <c r="U608" s="510">
        <v>0</v>
      </c>
      <c r="V608" s="510">
        <v>0</v>
      </c>
      <c r="W608" s="510">
        <v>0</v>
      </c>
      <c r="X608" s="511">
        <v>0</v>
      </c>
      <c r="Y608" s="513">
        <v>0</v>
      </c>
      <c r="Z608" s="514">
        <v>0</v>
      </c>
      <c r="AA608" s="497"/>
    </row>
    <row r="609" spans="1:27" ht="25.5" customHeight="1">
      <c r="A609" s="507"/>
      <c r="B609" s="515"/>
      <c r="C609" s="498"/>
      <c r="D609" s="498"/>
      <c r="E609" s="498"/>
      <c r="F609" s="498"/>
      <c r="G609" s="498"/>
      <c r="H609" s="498"/>
      <c r="I609" s="498"/>
      <c r="J609" s="498"/>
      <c r="K609" s="498"/>
      <c r="L609" s="499"/>
      <c r="M609" s="499"/>
      <c r="N609" s="499"/>
      <c r="O609" s="499"/>
      <c r="P609" s="499"/>
      <c r="Q609" s="499"/>
      <c r="R609" s="499"/>
      <c r="S609" s="499"/>
      <c r="T609" s="499"/>
      <c r="U609" s="499"/>
      <c r="V609" s="499"/>
      <c r="W609" s="499"/>
      <c r="X609" s="499"/>
      <c r="Y609" s="499"/>
      <c r="Z609" s="499"/>
      <c r="AA609" s="499"/>
    </row>
    <row r="610" spans="1:27" ht="11.25" customHeight="1">
      <c r="A610" s="507"/>
      <c r="B610" s="516"/>
      <c r="C610" s="499"/>
      <c r="D610" s="499"/>
      <c r="E610" s="499"/>
      <c r="F610" s="499"/>
      <c r="G610" s="499"/>
      <c r="H610" s="499"/>
      <c r="I610" s="499"/>
      <c r="J610" s="499"/>
      <c r="K610" s="499"/>
      <c r="L610" s="499"/>
      <c r="M610" s="499"/>
      <c r="N610" s="499"/>
      <c r="O610" s="499"/>
      <c r="P610" s="499"/>
      <c r="Q610" s="499"/>
      <c r="R610" s="499"/>
      <c r="S610" s="499"/>
      <c r="T610" s="499"/>
      <c r="U610" s="499"/>
      <c r="V610" s="499"/>
      <c r="W610" s="499"/>
      <c r="X610" s="499"/>
      <c r="Y610" s="499"/>
      <c r="Z610" s="499"/>
      <c r="AA610" s="499"/>
    </row>
    <row r="611" spans="1:27" ht="12.75" customHeight="1">
      <c r="A611" s="499" t="s">
        <v>363</v>
      </c>
      <c r="B611" s="499"/>
      <c r="C611" s="499"/>
      <c r="D611" s="499"/>
      <c r="E611" s="499"/>
      <c r="F611" s="499"/>
      <c r="G611" s="499"/>
      <c r="H611" s="499"/>
      <c r="I611" s="499"/>
      <c r="J611" s="499"/>
      <c r="K611" s="499"/>
      <c r="L611" s="499"/>
      <c r="M611" s="499"/>
      <c r="N611" s="499"/>
      <c r="O611" s="499"/>
      <c r="P611" s="499"/>
      <c r="Q611" s="499"/>
      <c r="R611" s="499"/>
      <c r="S611" s="499"/>
      <c r="T611" s="499"/>
      <c r="U611" s="499"/>
      <c r="V611" s="499"/>
      <c r="W611" s="499"/>
      <c r="X611" s="499"/>
      <c r="Y611" s="499"/>
      <c r="Z611" s="499"/>
      <c r="AA611" s="499"/>
    </row>
  </sheetData>
  <mergeCells count="1770">
    <mergeCell ref="B19:L19"/>
    <mergeCell ref="Q19:R19"/>
    <mergeCell ref="T19:Z19"/>
    <mergeCell ref="L4:S4"/>
    <mergeCell ref="L5:S5"/>
    <mergeCell ref="L6:S6"/>
    <mergeCell ref="B24:L24"/>
    <mergeCell ref="Q24:R24"/>
    <mergeCell ref="T24:Z24"/>
    <mergeCell ref="B25:L25"/>
    <mergeCell ref="Q25:R25"/>
    <mergeCell ref="T25:Z25"/>
    <mergeCell ref="B22:L22"/>
    <mergeCell ref="Q22:R22"/>
    <mergeCell ref="T22:Z22"/>
    <mergeCell ref="B23:L23"/>
    <mergeCell ref="Q23:R23"/>
    <mergeCell ref="T23:Z23"/>
    <mergeCell ref="B20:L20"/>
    <mergeCell ref="Q20:R20"/>
    <mergeCell ref="T20:Z20"/>
    <mergeCell ref="B21:L21"/>
    <mergeCell ref="Q21:R21"/>
    <mergeCell ref="T21:Z21"/>
    <mergeCell ref="A9:S9"/>
    <mergeCell ref="B30:L30"/>
    <mergeCell ref="Q30:R30"/>
    <mergeCell ref="T30:Z30"/>
    <mergeCell ref="B31:L31"/>
    <mergeCell ref="Q31:R31"/>
    <mergeCell ref="T31:Z31"/>
    <mergeCell ref="B28:L28"/>
    <mergeCell ref="Q28:R28"/>
    <mergeCell ref="T28:Z28"/>
    <mergeCell ref="B29:L29"/>
    <mergeCell ref="Q29:R29"/>
    <mergeCell ref="T29:Z29"/>
    <mergeCell ref="B26:L26"/>
    <mergeCell ref="Q26:R26"/>
    <mergeCell ref="T26:Z26"/>
    <mergeCell ref="B27:L27"/>
    <mergeCell ref="Q27:R27"/>
    <mergeCell ref="T27:Z27"/>
    <mergeCell ref="B36:L36"/>
    <mergeCell ref="Q36:R36"/>
    <mergeCell ref="T36:Z36"/>
    <mergeCell ref="B37:L37"/>
    <mergeCell ref="Q37:R37"/>
    <mergeCell ref="T37:Z37"/>
    <mergeCell ref="B34:L34"/>
    <mergeCell ref="Q34:R34"/>
    <mergeCell ref="T34:Z34"/>
    <mergeCell ref="B35:L35"/>
    <mergeCell ref="Q35:R35"/>
    <mergeCell ref="T35:Z35"/>
    <mergeCell ref="B32:L32"/>
    <mergeCell ref="Q32:R32"/>
    <mergeCell ref="T32:Z32"/>
    <mergeCell ref="B33:L33"/>
    <mergeCell ref="Q33:R33"/>
    <mergeCell ref="T33:Z33"/>
    <mergeCell ref="B42:L42"/>
    <mergeCell ref="Q42:R42"/>
    <mergeCell ref="T42:Z42"/>
    <mergeCell ref="B43:L43"/>
    <mergeCell ref="Q43:R43"/>
    <mergeCell ref="T43:Z43"/>
    <mergeCell ref="B40:L40"/>
    <mergeCell ref="Q40:R40"/>
    <mergeCell ref="T40:Z40"/>
    <mergeCell ref="B41:L41"/>
    <mergeCell ref="Q41:R41"/>
    <mergeCell ref="T41:Z41"/>
    <mergeCell ref="B38:L38"/>
    <mergeCell ref="Q38:R38"/>
    <mergeCell ref="T38:Z38"/>
    <mergeCell ref="B39:L39"/>
    <mergeCell ref="Q39:R39"/>
    <mergeCell ref="T39:Z39"/>
    <mergeCell ref="B48:L48"/>
    <mergeCell ref="Q48:R48"/>
    <mergeCell ref="T48:Z48"/>
    <mergeCell ref="B49:L49"/>
    <mergeCell ref="Q49:R49"/>
    <mergeCell ref="T49:Z49"/>
    <mergeCell ref="B46:L46"/>
    <mergeCell ref="Q46:R46"/>
    <mergeCell ref="T46:Z46"/>
    <mergeCell ref="B47:L47"/>
    <mergeCell ref="Q47:R47"/>
    <mergeCell ref="T47:Z47"/>
    <mergeCell ref="B44:L44"/>
    <mergeCell ref="Q44:R44"/>
    <mergeCell ref="T44:Z44"/>
    <mergeCell ref="B45:L45"/>
    <mergeCell ref="Q45:R45"/>
    <mergeCell ref="T45:Z45"/>
    <mergeCell ref="B54:L54"/>
    <mergeCell ref="Q54:R54"/>
    <mergeCell ref="T54:Z54"/>
    <mergeCell ref="B55:L55"/>
    <mergeCell ref="Q55:R55"/>
    <mergeCell ref="T55:Z55"/>
    <mergeCell ref="B52:L52"/>
    <mergeCell ref="Q52:R52"/>
    <mergeCell ref="T52:Z52"/>
    <mergeCell ref="B53:L53"/>
    <mergeCell ref="Q53:R53"/>
    <mergeCell ref="T53:Z53"/>
    <mergeCell ref="B50:L50"/>
    <mergeCell ref="Q50:R50"/>
    <mergeCell ref="T50:Z50"/>
    <mergeCell ref="B51:L51"/>
    <mergeCell ref="Q51:R51"/>
    <mergeCell ref="T51:Z51"/>
    <mergeCell ref="B60:L60"/>
    <mergeCell ref="Q60:R60"/>
    <mergeCell ref="T60:Z60"/>
    <mergeCell ref="B61:L61"/>
    <mergeCell ref="Q61:R61"/>
    <mergeCell ref="T61:Z61"/>
    <mergeCell ref="B58:L58"/>
    <mergeCell ref="Q58:R58"/>
    <mergeCell ref="T58:Z58"/>
    <mergeCell ref="B59:L59"/>
    <mergeCell ref="Q59:R59"/>
    <mergeCell ref="T59:Z59"/>
    <mergeCell ref="B56:L56"/>
    <mergeCell ref="Q56:R56"/>
    <mergeCell ref="T56:Z56"/>
    <mergeCell ref="B57:L57"/>
    <mergeCell ref="Q57:R57"/>
    <mergeCell ref="T57:Z57"/>
    <mergeCell ref="B66:L66"/>
    <mergeCell ref="Q66:R66"/>
    <mergeCell ref="T66:Z66"/>
    <mergeCell ref="B67:L67"/>
    <mergeCell ref="Q67:R67"/>
    <mergeCell ref="T67:Z67"/>
    <mergeCell ref="B64:L64"/>
    <mergeCell ref="Q64:R64"/>
    <mergeCell ref="T64:Z64"/>
    <mergeCell ref="B65:L65"/>
    <mergeCell ref="Q65:R65"/>
    <mergeCell ref="T65:Z65"/>
    <mergeCell ref="B62:L62"/>
    <mergeCell ref="Q62:R62"/>
    <mergeCell ref="T62:Z62"/>
    <mergeCell ref="B63:L63"/>
    <mergeCell ref="Q63:R63"/>
    <mergeCell ref="T63:Z63"/>
    <mergeCell ref="B72:L72"/>
    <mergeCell ref="Q72:R72"/>
    <mergeCell ref="T72:Z72"/>
    <mergeCell ref="B73:L73"/>
    <mergeCell ref="Q73:R73"/>
    <mergeCell ref="T73:Z73"/>
    <mergeCell ref="B70:L70"/>
    <mergeCell ref="Q70:R70"/>
    <mergeCell ref="T70:Z70"/>
    <mergeCell ref="B71:L71"/>
    <mergeCell ref="Q71:R71"/>
    <mergeCell ref="T71:Z71"/>
    <mergeCell ref="B68:L68"/>
    <mergeCell ref="Q68:R68"/>
    <mergeCell ref="T68:Z68"/>
    <mergeCell ref="B69:L69"/>
    <mergeCell ref="Q69:R69"/>
    <mergeCell ref="T69:Z69"/>
    <mergeCell ref="B78:L78"/>
    <mergeCell ref="Q78:R78"/>
    <mergeCell ref="T78:Z78"/>
    <mergeCell ref="B79:L79"/>
    <mergeCell ref="Q79:R79"/>
    <mergeCell ref="T79:Z79"/>
    <mergeCell ref="B76:L76"/>
    <mergeCell ref="Q76:R76"/>
    <mergeCell ref="T76:Z76"/>
    <mergeCell ref="B77:L77"/>
    <mergeCell ref="Q77:R77"/>
    <mergeCell ref="T77:Z77"/>
    <mergeCell ref="B74:L74"/>
    <mergeCell ref="Q74:R74"/>
    <mergeCell ref="T74:Z74"/>
    <mergeCell ref="B75:L75"/>
    <mergeCell ref="Q75:R75"/>
    <mergeCell ref="T75:Z75"/>
    <mergeCell ref="B84:L84"/>
    <mergeCell ref="Q84:R84"/>
    <mergeCell ref="T84:Z84"/>
    <mergeCell ref="B85:L85"/>
    <mergeCell ref="Q85:R85"/>
    <mergeCell ref="T85:Z85"/>
    <mergeCell ref="B82:L82"/>
    <mergeCell ref="Q82:R82"/>
    <mergeCell ref="T82:Z82"/>
    <mergeCell ref="B83:L83"/>
    <mergeCell ref="Q83:R83"/>
    <mergeCell ref="T83:Z83"/>
    <mergeCell ref="B80:L80"/>
    <mergeCell ref="Q80:R80"/>
    <mergeCell ref="T80:Z80"/>
    <mergeCell ref="B81:L81"/>
    <mergeCell ref="Q81:R81"/>
    <mergeCell ref="T81:Z81"/>
    <mergeCell ref="B90:L90"/>
    <mergeCell ref="Q90:R90"/>
    <mergeCell ref="T90:Z90"/>
    <mergeCell ref="B91:L91"/>
    <mergeCell ref="Q91:R91"/>
    <mergeCell ref="T91:Z91"/>
    <mergeCell ref="B88:L88"/>
    <mergeCell ref="Q88:R88"/>
    <mergeCell ref="T88:Z88"/>
    <mergeCell ref="B89:L89"/>
    <mergeCell ref="Q89:R89"/>
    <mergeCell ref="T89:Z89"/>
    <mergeCell ref="B86:L86"/>
    <mergeCell ref="Q86:R86"/>
    <mergeCell ref="T86:Z86"/>
    <mergeCell ref="B87:L87"/>
    <mergeCell ref="Q87:R87"/>
    <mergeCell ref="T87:Z87"/>
    <mergeCell ref="B96:L96"/>
    <mergeCell ref="Q96:R96"/>
    <mergeCell ref="T96:Z96"/>
    <mergeCell ref="B97:L97"/>
    <mergeCell ref="Q97:R97"/>
    <mergeCell ref="T97:Z97"/>
    <mergeCell ref="B94:L94"/>
    <mergeCell ref="Q94:R94"/>
    <mergeCell ref="T94:Z94"/>
    <mergeCell ref="B95:L95"/>
    <mergeCell ref="Q95:R95"/>
    <mergeCell ref="T95:Z95"/>
    <mergeCell ref="B92:L92"/>
    <mergeCell ref="Q92:R92"/>
    <mergeCell ref="T92:Z92"/>
    <mergeCell ref="B93:L93"/>
    <mergeCell ref="Q93:R93"/>
    <mergeCell ref="T93:Z93"/>
    <mergeCell ref="B102:L102"/>
    <mergeCell ref="Q102:R102"/>
    <mergeCell ref="T102:Z102"/>
    <mergeCell ref="B103:L103"/>
    <mergeCell ref="Q103:R103"/>
    <mergeCell ref="T103:Z103"/>
    <mergeCell ref="B100:L100"/>
    <mergeCell ref="Q100:R100"/>
    <mergeCell ref="T100:Z100"/>
    <mergeCell ref="B101:L101"/>
    <mergeCell ref="Q101:R101"/>
    <mergeCell ref="T101:Z101"/>
    <mergeCell ref="B98:L98"/>
    <mergeCell ref="Q98:R98"/>
    <mergeCell ref="T98:Z98"/>
    <mergeCell ref="B99:L99"/>
    <mergeCell ref="Q99:R99"/>
    <mergeCell ref="T99:Z99"/>
    <mergeCell ref="B108:L108"/>
    <mergeCell ref="Q108:R108"/>
    <mergeCell ref="T108:Z108"/>
    <mergeCell ref="B109:L109"/>
    <mergeCell ref="Q109:R109"/>
    <mergeCell ref="T109:Z109"/>
    <mergeCell ref="B106:L106"/>
    <mergeCell ref="Q106:R106"/>
    <mergeCell ref="T106:Z106"/>
    <mergeCell ref="B107:L107"/>
    <mergeCell ref="Q107:R107"/>
    <mergeCell ref="T107:Z107"/>
    <mergeCell ref="B104:L104"/>
    <mergeCell ref="Q104:R104"/>
    <mergeCell ref="T104:Z104"/>
    <mergeCell ref="B105:L105"/>
    <mergeCell ref="Q105:R105"/>
    <mergeCell ref="T105:Z105"/>
    <mergeCell ref="B114:L114"/>
    <mergeCell ref="Q114:R114"/>
    <mergeCell ref="T114:Z114"/>
    <mergeCell ref="B115:L115"/>
    <mergeCell ref="Q115:R115"/>
    <mergeCell ref="T115:Z115"/>
    <mergeCell ref="B112:L112"/>
    <mergeCell ref="Q112:R112"/>
    <mergeCell ref="T112:Z112"/>
    <mergeCell ref="B113:L113"/>
    <mergeCell ref="Q113:R113"/>
    <mergeCell ref="T113:Z113"/>
    <mergeCell ref="B110:L110"/>
    <mergeCell ref="Q110:R110"/>
    <mergeCell ref="T110:Z110"/>
    <mergeCell ref="B111:L111"/>
    <mergeCell ref="Q111:R111"/>
    <mergeCell ref="T111:Z111"/>
    <mergeCell ref="B120:L120"/>
    <mergeCell ref="Q120:R120"/>
    <mergeCell ref="T120:Z120"/>
    <mergeCell ref="B121:L121"/>
    <mergeCell ref="Q121:R121"/>
    <mergeCell ref="T121:Z121"/>
    <mergeCell ref="B118:L118"/>
    <mergeCell ref="Q118:R118"/>
    <mergeCell ref="T118:Z118"/>
    <mergeCell ref="B119:L119"/>
    <mergeCell ref="Q119:R119"/>
    <mergeCell ref="T119:Z119"/>
    <mergeCell ref="B116:L116"/>
    <mergeCell ref="Q116:R116"/>
    <mergeCell ref="T116:Z116"/>
    <mergeCell ref="B117:L117"/>
    <mergeCell ref="Q117:R117"/>
    <mergeCell ref="T117:Z117"/>
    <mergeCell ref="B126:L126"/>
    <mergeCell ref="Q126:R126"/>
    <mergeCell ref="T126:Z126"/>
    <mergeCell ref="B127:L127"/>
    <mergeCell ref="Q127:R127"/>
    <mergeCell ref="T127:Z127"/>
    <mergeCell ref="B124:L124"/>
    <mergeCell ref="Q124:R124"/>
    <mergeCell ref="T124:Z124"/>
    <mergeCell ref="B125:L125"/>
    <mergeCell ref="Q125:R125"/>
    <mergeCell ref="T125:Z125"/>
    <mergeCell ref="B122:L122"/>
    <mergeCell ref="Q122:R122"/>
    <mergeCell ref="T122:Z122"/>
    <mergeCell ref="B123:L123"/>
    <mergeCell ref="Q123:R123"/>
    <mergeCell ref="T123:Z123"/>
    <mergeCell ref="B132:L132"/>
    <mergeCell ref="Q132:R132"/>
    <mergeCell ref="T132:Z132"/>
    <mergeCell ref="B133:L133"/>
    <mergeCell ref="Q133:R133"/>
    <mergeCell ref="T133:Z133"/>
    <mergeCell ref="B130:L130"/>
    <mergeCell ref="Q130:R130"/>
    <mergeCell ref="T130:Z130"/>
    <mergeCell ref="B131:L131"/>
    <mergeCell ref="Q131:R131"/>
    <mergeCell ref="T131:Z131"/>
    <mergeCell ref="B128:L128"/>
    <mergeCell ref="Q128:R128"/>
    <mergeCell ref="T128:Z128"/>
    <mergeCell ref="B129:L129"/>
    <mergeCell ref="Q129:R129"/>
    <mergeCell ref="T129:Z129"/>
    <mergeCell ref="B138:L138"/>
    <mergeCell ref="Q138:R138"/>
    <mergeCell ref="T138:Z138"/>
    <mergeCell ref="B139:L139"/>
    <mergeCell ref="Q139:R139"/>
    <mergeCell ref="T139:Z139"/>
    <mergeCell ref="B136:L136"/>
    <mergeCell ref="Q136:R136"/>
    <mergeCell ref="T136:Z136"/>
    <mergeCell ref="B137:L137"/>
    <mergeCell ref="Q137:R137"/>
    <mergeCell ref="T137:Z137"/>
    <mergeCell ref="B134:L134"/>
    <mergeCell ref="Q134:R134"/>
    <mergeCell ref="T134:Z134"/>
    <mergeCell ref="B135:L135"/>
    <mergeCell ref="Q135:R135"/>
    <mergeCell ref="T135:Z135"/>
    <mergeCell ref="B144:L144"/>
    <mergeCell ref="Q144:R144"/>
    <mergeCell ref="T144:Z144"/>
    <mergeCell ref="B145:L145"/>
    <mergeCell ref="Q145:R145"/>
    <mergeCell ref="T145:Z145"/>
    <mergeCell ref="B142:L142"/>
    <mergeCell ref="Q142:R142"/>
    <mergeCell ref="T142:Z142"/>
    <mergeCell ref="B143:L143"/>
    <mergeCell ref="Q143:R143"/>
    <mergeCell ref="T143:Z143"/>
    <mergeCell ref="B140:L140"/>
    <mergeCell ref="Q140:R140"/>
    <mergeCell ref="T140:Z140"/>
    <mergeCell ref="B141:L141"/>
    <mergeCell ref="Q141:R141"/>
    <mergeCell ref="T141:Z141"/>
    <mergeCell ref="B150:L150"/>
    <mergeCell ref="Q150:R150"/>
    <mergeCell ref="T150:Z150"/>
    <mergeCell ref="B151:L151"/>
    <mergeCell ref="Q151:R151"/>
    <mergeCell ref="T151:Z151"/>
    <mergeCell ref="B148:L148"/>
    <mergeCell ref="Q148:R148"/>
    <mergeCell ref="T148:Z148"/>
    <mergeCell ref="B149:L149"/>
    <mergeCell ref="Q149:R149"/>
    <mergeCell ref="T149:Z149"/>
    <mergeCell ref="B146:L146"/>
    <mergeCell ref="Q146:R146"/>
    <mergeCell ref="T146:Z146"/>
    <mergeCell ref="B147:L147"/>
    <mergeCell ref="Q147:R147"/>
    <mergeCell ref="T147:Z147"/>
    <mergeCell ref="B156:L156"/>
    <mergeCell ref="Q156:R156"/>
    <mergeCell ref="T156:Z156"/>
    <mergeCell ref="B157:L157"/>
    <mergeCell ref="Q157:R157"/>
    <mergeCell ref="T157:Z157"/>
    <mergeCell ref="B154:L154"/>
    <mergeCell ref="Q154:R154"/>
    <mergeCell ref="T154:Z154"/>
    <mergeCell ref="B155:L155"/>
    <mergeCell ref="Q155:R155"/>
    <mergeCell ref="T155:Z155"/>
    <mergeCell ref="B152:L152"/>
    <mergeCell ref="Q152:R152"/>
    <mergeCell ref="T152:Z152"/>
    <mergeCell ref="B153:L153"/>
    <mergeCell ref="Q153:R153"/>
    <mergeCell ref="T153:Z153"/>
    <mergeCell ref="B162:L162"/>
    <mergeCell ref="Q162:R162"/>
    <mergeCell ref="T162:Z162"/>
    <mergeCell ref="B163:L163"/>
    <mergeCell ref="Q163:R163"/>
    <mergeCell ref="T163:Z163"/>
    <mergeCell ref="B160:L160"/>
    <mergeCell ref="Q160:R160"/>
    <mergeCell ref="T160:Z160"/>
    <mergeCell ref="B161:L161"/>
    <mergeCell ref="Q161:R161"/>
    <mergeCell ref="T161:Z161"/>
    <mergeCell ref="B158:L158"/>
    <mergeCell ref="Q158:R158"/>
    <mergeCell ref="T158:Z158"/>
    <mergeCell ref="B159:L159"/>
    <mergeCell ref="Q159:R159"/>
    <mergeCell ref="T159:Z159"/>
    <mergeCell ref="B168:L168"/>
    <mergeCell ref="Q168:R168"/>
    <mergeCell ref="T168:Z168"/>
    <mergeCell ref="B169:L169"/>
    <mergeCell ref="Q169:R169"/>
    <mergeCell ref="T169:Z169"/>
    <mergeCell ref="B166:L166"/>
    <mergeCell ref="Q166:R166"/>
    <mergeCell ref="T166:Z166"/>
    <mergeCell ref="B167:L167"/>
    <mergeCell ref="Q167:R167"/>
    <mergeCell ref="T167:Z167"/>
    <mergeCell ref="B164:L164"/>
    <mergeCell ref="Q164:R164"/>
    <mergeCell ref="T164:Z164"/>
    <mergeCell ref="B165:L165"/>
    <mergeCell ref="Q165:R165"/>
    <mergeCell ref="T165:Z165"/>
    <mergeCell ref="B174:L174"/>
    <mergeCell ref="Q174:R174"/>
    <mergeCell ref="T174:Z174"/>
    <mergeCell ref="B175:L175"/>
    <mergeCell ref="Q175:R175"/>
    <mergeCell ref="T175:Z175"/>
    <mergeCell ref="B172:L172"/>
    <mergeCell ref="Q172:R172"/>
    <mergeCell ref="T172:Z172"/>
    <mergeCell ref="B173:L173"/>
    <mergeCell ref="Q173:R173"/>
    <mergeCell ref="T173:Z173"/>
    <mergeCell ref="B170:L170"/>
    <mergeCell ref="Q170:R170"/>
    <mergeCell ref="T170:Z170"/>
    <mergeCell ref="B171:L171"/>
    <mergeCell ref="Q171:R171"/>
    <mergeCell ref="T171:Z171"/>
    <mergeCell ref="B180:L180"/>
    <mergeCell ref="Q180:R180"/>
    <mergeCell ref="T180:Z180"/>
    <mergeCell ref="B181:L181"/>
    <mergeCell ref="Q181:R181"/>
    <mergeCell ref="T181:Z181"/>
    <mergeCell ref="B178:L178"/>
    <mergeCell ref="Q178:R178"/>
    <mergeCell ref="T178:Z178"/>
    <mergeCell ref="B179:L179"/>
    <mergeCell ref="Q179:R179"/>
    <mergeCell ref="T179:Z179"/>
    <mergeCell ref="B176:L176"/>
    <mergeCell ref="Q176:R176"/>
    <mergeCell ref="T176:Z176"/>
    <mergeCell ref="B177:L177"/>
    <mergeCell ref="Q177:R177"/>
    <mergeCell ref="T177:Z177"/>
    <mergeCell ref="B186:L186"/>
    <mergeCell ref="Q186:R186"/>
    <mergeCell ref="T186:Z186"/>
    <mergeCell ref="B187:L187"/>
    <mergeCell ref="Q187:R187"/>
    <mergeCell ref="T187:Z187"/>
    <mergeCell ref="B184:L184"/>
    <mergeCell ref="Q184:R184"/>
    <mergeCell ref="T184:Z184"/>
    <mergeCell ref="B185:L185"/>
    <mergeCell ref="Q185:R185"/>
    <mergeCell ref="T185:Z185"/>
    <mergeCell ref="B182:L182"/>
    <mergeCell ref="Q182:R182"/>
    <mergeCell ref="T182:Z182"/>
    <mergeCell ref="B183:L183"/>
    <mergeCell ref="Q183:R183"/>
    <mergeCell ref="T183:Z183"/>
    <mergeCell ref="B192:L192"/>
    <mergeCell ref="Q192:R192"/>
    <mergeCell ref="T192:Z192"/>
    <mergeCell ref="B193:L193"/>
    <mergeCell ref="Q193:R193"/>
    <mergeCell ref="T193:Z193"/>
    <mergeCell ref="B190:L190"/>
    <mergeCell ref="Q190:R190"/>
    <mergeCell ref="T190:Z190"/>
    <mergeCell ref="B191:L191"/>
    <mergeCell ref="Q191:R191"/>
    <mergeCell ref="T191:Z191"/>
    <mergeCell ref="B188:L188"/>
    <mergeCell ref="Q188:R188"/>
    <mergeCell ref="T188:Z188"/>
    <mergeCell ref="B189:L189"/>
    <mergeCell ref="Q189:R189"/>
    <mergeCell ref="T189:Z189"/>
    <mergeCell ref="B198:L198"/>
    <mergeCell ref="Q198:R198"/>
    <mergeCell ref="T198:Z198"/>
    <mergeCell ref="B199:L199"/>
    <mergeCell ref="Q199:R199"/>
    <mergeCell ref="T199:Z199"/>
    <mergeCell ref="B196:L196"/>
    <mergeCell ref="Q196:R196"/>
    <mergeCell ref="T196:Z196"/>
    <mergeCell ref="B197:L197"/>
    <mergeCell ref="Q197:R197"/>
    <mergeCell ref="T197:Z197"/>
    <mergeCell ref="B194:L194"/>
    <mergeCell ref="Q194:R194"/>
    <mergeCell ref="T194:Z194"/>
    <mergeCell ref="B195:L195"/>
    <mergeCell ref="Q195:R195"/>
    <mergeCell ref="T195:Z195"/>
    <mergeCell ref="B204:L204"/>
    <mergeCell ref="Q204:R204"/>
    <mergeCell ref="T204:Z204"/>
    <mergeCell ref="B205:L205"/>
    <mergeCell ref="Q205:R205"/>
    <mergeCell ref="T205:Z205"/>
    <mergeCell ref="B202:L202"/>
    <mergeCell ref="Q202:R202"/>
    <mergeCell ref="T202:Z202"/>
    <mergeCell ref="B203:L203"/>
    <mergeCell ref="Q203:R203"/>
    <mergeCell ref="T203:Z203"/>
    <mergeCell ref="B200:L200"/>
    <mergeCell ref="Q200:R200"/>
    <mergeCell ref="T200:Z200"/>
    <mergeCell ref="B201:L201"/>
    <mergeCell ref="Q201:R201"/>
    <mergeCell ref="T201:Z201"/>
    <mergeCell ref="B210:L210"/>
    <mergeCell ref="Q210:R210"/>
    <mergeCell ref="T210:Z210"/>
    <mergeCell ref="B211:L211"/>
    <mergeCell ref="Q211:R211"/>
    <mergeCell ref="T211:Z211"/>
    <mergeCell ref="B208:L208"/>
    <mergeCell ref="Q208:R208"/>
    <mergeCell ref="T208:Z208"/>
    <mergeCell ref="B209:L209"/>
    <mergeCell ref="Q209:R209"/>
    <mergeCell ref="T209:Z209"/>
    <mergeCell ref="B206:L206"/>
    <mergeCell ref="Q206:R206"/>
    <mergeCell ref="T206:Z206"/>
    <mergeCell ref="B207:L207"/>
    <mergeCell ref="Q207:R207"/>
    <mergeCell ref="T207:Z207"/>
    <mergeCell ref="B216:L216"/>
    <mergeCell ref="Q216:R216"/>
    <mergeCell ref="T216:Z216"/>
    <mergeCell ref="B217:L217"/>
    <mergeCell ref="Q217:R217"/>
    <mergeCell ref="T217:Z217"/>
    <mergeCell ref="B214:L214"/>
    <mergeCell ref="Q214:R214"/>
    <mergeCell ref="T214:Z214"/>
    <mergeCell ref="B215:L215"/>
    <mergeCell ref="Q215:R215"/>
    <mergeCell ref="T215:Z215"/>
    <mergeCell ref="B212:L212"/>
    <mergeCell ref="Q212:R212"/>
    <mergeCell ref="T212:Z212"/>
    <mergeCell ref="B213:L213"/>
    <mergeCell ref="Q213:R213"/>
    <mergeCell ref="T213:Z213"/>
    <mergeCell ref="B222:L222"/>
    <mergeCell ref="Q222:R222"/>
    <mergeCell ref="T222:Z222"/>
    <mergeCell ref="B223:L223"/>
    <mergeCell ref="Q223:R223"/>
    <mergeCell ref="T223:Z223"/>
    <mergeCell ref="B220:L220"/>
    <mergeCell ref="Q220:R220"/>
    <mergeCell ref="T220:Z220"/>
    <mergeCell ref="B221:L221"/>
    <mergeCell ref="Q221:R221"/>
    <mergeCell ref="T221:Z221"/>
    <mergeCell ref="B218:L218"/>
    <mergeCell ref="Q218:R218"/>
    <mergeCell ref="T218:Z218"/>
    <mergeCell ref="B219:L219"/>
    <mergeCell ref="Q219:R219"/>
    <mergeCell ref="T219:Z219"/>
    <mergeCell ref="B228:L228"/>
    <mergeCell ref="Q228:R228"/>
    <mergeCell ref="T228:Z228"/>
    <mergeCell ref="B229:L229"/>
    <mergeCell ref="Q229:R229"/>
    <mergeCell ref="T229:Z229"/>
    <mergeCell ref="B226:L226"/>
    <mergeCell ref="Q226:R226"/>
    <mergeCell ref="T226:Z226"/>
    <mergeCell ref="B227:L227"/>
    <mergeCell ref="Q227:R227"/>
    <mergeCell ref="T227:Z227"/>
    <mergeCell ref="B224:L224"/>
    <mergeCell ref="Q224:R224"/>
    <mergeCell ref="T224:Z224"/>
    <mergeCell ref="B225:L225"/>
    <mergeCell ref="Q225:R225"/>
    <mergeCell ref="T225:Z225"/>
    <mergeCell ref="B234:L234"/>
    <mergeCell ref="Q234:R234"/>
    <mergeCell ref="T234:Z234"/>
    <mergeCell ref="B235:L235"/>
    <mergeCell ref="Q235:R235"/>
    <mergeCell ref="T235:Z235"/>
    <mergeCell ref="B232:L232"/>
    <mergeCell ref="Q232:R232"/>
    <mergeCell ref="T232:Z232"/>
    <mergeCell ref="B233:L233"/>
    <mergeCell ref="Q233:R233"/>
    <mergeCell ref="T233:Z233"/>
    <mergeCell ref="B230:L230"/>
    <mergeCell ref="Q230:R230"/>
    <mergeCell ref="T230:Z230"/>
    <mergeCell ref="B231:L231"/>
    <mergeCell ref="Q231:R231"/>
    <mergeCell ref="T231:Z231"/>
    <mergeCell ref="B240:L240"/>
    <mergeCell ref="Q240:R240"/>
    <mergeCell ref="T240:Z240"/>
    <mergeCell ref="B241:L241"/>
    <mergeCell ref="Q241:R241"/>
    <mergeCell ref="T241:Z241"/>
    <mergeCell ref="B238:L238"/>
    <mergeCell ref="Q238:R238"/>
    <mergeCell ref="T238:Z238"/>
    <mergeCell ref="B239:L239"/>
    <mergeCell ref="Q239:R239"/>
    <mergeCell ref="T239:Z239"/>
    <mergeCell ref="B236:L236"/>
    <mergeCell ref="Q236:R236"/>
    <mergeCell ref="T236:Z236"/>
    <mergeCell ref="B237:L237"/>
    <mergeCell ref="Q237:R237"/>
    <mergeCell ref="T237:Z237"/>
    <mergeCell ref="B246:L246"/>
    <mergeCell ref="Q246:R246"/>
    <mergeCell ref="T246:Z246"/>
    <mergeCell ref="B247:L247"/>
    <mergeCell ref="Q247:R247"/>
    <mergeCell ref="T247:Z247"/>
    <mergeCell ref="B244:L244"/>
    <mergeCell ref="Q244:R244"/>
    <mergeCell ref="T244:Z244"/>
    <mergeCell ref="B245:L245"/>
    <mergeCell ref="Q245:R245"/>
    <mergeCell ref="T245:Z245"/>
    <mergeCell ref="B242:L242"/>
    <mergeCell ref="Q242:R242"/>
    <mergeCell ref="T242:Z242"/>
    <mergeCell ref="B243:L243"/>
    <mergeCell ref="Q243:R243"/>
    <mergeCell ref="T243:Z243"/>
    <mergeCell ref="B252:L252"/>
    <mergeCell ref="Q252:R252"/>
    <mergeCell ref="T252:Z252"/>
    <mergeCell ref="B253:L253"/>
    <mergeCell ref="Q253:R253"/>
    <mergeCell ref="T253:Z253"/>
    <mergeCell ref="B250:L250"/>
    <mergeCell ref="Q250:R250"/>
    <mergeCell ref="T250:Z250"/>
    <mergeCell ref="B251:L251"/>
    <mergeCell ref="Q251:R251"/>
    <mergeCell ref="T251:Z251"/>
    <mergeCell ref="B248:L248"/>
    <mergeCell ref="Q248:R248"/>
    <mergeCell ref="T248:Z248"/>
    <mergeCell ref="B249:L249"/>
    <mergeCell ref="Q249:R249"/>
    <mergeCell ref="T249:Z249"/>
    <mergeCell ref="B258:L258"/>
    <mergeCell ref="Q258:R258"/>
    <mergeCell ref="T258:Z258"/>
    <mergeCell ref="B259:L259"/>
    <mergeCell ref="Q259:R259"/>
    <mergeCell ref="T259:Z259"/>
    <mergeCell ref="B256:L256"/>
    <mergeCell ref="Q256:R256"/>
    <mergeCell ref="T256:Z256"/>
    <mergeCell ref="B257:L257"/>
    <mergeCell ref="Q257:R257"/>
    <mergeCell ref="T257:Z257"/>
    <mergeCell ref="B254:L254"/>
    <mergeCell ref="Q254:R254"/>
    <mergeCell ref="T254:Z254"/>
    <mergeCell ref="B255:L255"/>
    <mergeCell ref="Q255:R255"/>
    <mergeCell ref="T255:Z255"/>
    <mergeCell ref="B264:L264"/>
    <mergeCell ref="Q264:R264"/>
    <mergeCell ref="T264:Z264"/>
    <mergeCell ref="B265:L265"/>
    <mergeCell ref="Q265:R265"/>
    <mergeCell ref="T265:Z265"/>
    <mergeCell ref="B262:L262"/>
    <mergeCell ref="Q262:R262"/>
    <mergeCell ref="T262:Z262"/>
    <mergeCell ref="B263:L263"/>
    <mergeCell ref="Q263:R263"/>
    <mergeCell ref="T263:Z263"/>
    <mergeCell ref="B260:L260"/>
    <mergeCell ref="Q260:R260"/>
    <mergeCell ref="T260:Z260"/>
    <mergeCell ref="B261:L261"/>
    <mergeCell ref="Q261:R261"/>
    <mergeCell ref="T261:Z261"/>
    <mergeCell ref="B270:L270"/>
    <mergeCell ref="Q270:R270"/>
    <mergeCell ref="T270:Z270"/>
    <mergeCell ref="B271:L271"/>
    <mergeCell ref="Q271:R271"/>
    <mergeCell ref="T271:Z271"/>
    <mergeCell ref="B268:L268"/>
    <mergeCell ref="Q268:R268"/>
    <mergeCell ref="T268:Z268"/>
    <mergeCell ref="B269:L269"/>
    <mergeCell ref="Q269:R269"/>
    <mergeCell ref="T269:Z269"/>
    <mergeCell ref="B266:L266"/>
    <mergeCell ref="Q266:R266"/>
    <mergeCell ref="T266:Z266"/>
    <mergeCell ref="B267:L267"/>
    <mergeCell ref="Q267:R267"/>
    <mergeCell ref="T267:Z267"/>
    <mergeCell ref="B276:L276"/>
    <mergeCell ref="Q276:R276"/>
    <mergeCell ref="T276:Z276"/>
    <mergeCell ref="B277:L277"/>
    <mergeCell ref="Q277:R277"/>
    <mergeCell ref="T277:Z277"/>
    <mergeCell ref="B274:L274"/>
    <mergeCell ref="Q274:R274"/>
    <mergeCell ref="T274:Z274"/>
    <mergeCell ref="B275:L275"/>
    <mergeCell ref="Q275:R275"/>
    <mergeCell ref="T275:Z275"/>
    <mergeCell ref="B272:L272"/>
    <mergeCell ref="Q272:R272"/>
    <mergeCell ref="T272:Z272"/>
    <mergeCell ref="B273:L273"/>
    <mergeCell ref="Q273:R273"/>
    <mergeCell ref="T273:Z273"/>
    <mergeCell ref="B282:L282"/>
    <mergeCell ref="Q282:R282"/>
    <mergeCell ref="T282:Z282"/>
    <mergeCell ref="B283:L283"/>
    <mergeCell ref="Q283:R283"/>
    <mergeCell ref="T283:Z283"/>
    <mergeCell ref="B280:L280"/>
    <mergeCell ref="Q280:R280"/>
    <mergeCell ref="T280:Z280"/>
    <mergeCell ref="B281:L281"/>
    <mergeCell ref="Q281:R281"/>
    <mergeCell ref="T281:Z281"/>
    <mergeCell ref="B278:L278"/>
    <mergeCell ref="Q278:R278"/>
    <mergeCell ref="T278:Z278"/>
    <mergeCell ref="B279:L279"/>
    <mergeCell ref="Q279:R279"/>
    <mergeCell ref="T279:Z279"/>
    <mergeCell ref="B288:L288"/>
    <mergeCell ref="Q288:R288"/>
    <mergeCell ref="T288:Z288"/>
    <mergeCell ref="B289:L289"/>
    <mergeCell ref="Q289:R289"/>
    <mergeCell ref="T289:Z289"/>
    <mergeCell ref="B286:L286"/>
    <mergeCell ref="Q286:R286"/>
    <mergeCell ref="T286:Z286"/>
    <mergeCell ref="B287:L287"/>
    <mergeCell ref="Q287:R287"/>
    <mergeCell ref="T287:Z287"/>
    <mergeCell ref="B284:L284"/>
    <mergeCell ref="Q284:R284"/>
    <mergeCell ref="T284:Z284"/>
    <mergeCell ref="B285:L285"/>
    <mergeCell ref="Q285:R285"/>
    <mergeCell ref="T285:Z285"/>
    <mergeCell ref="B294:L294"/>
    <mergeCell ref="Q294:R294"/>
    <mergeCell ref="T294:Z294"/>
    <mergeCell ref="B295:L295"/>
    <mergeCell ref="Q295:R295"/>
    <mergeCell ref="T295:Z295"/>
    <mergeCell ref="B292:L292"/>
    <mergeCell ref="Q292:R292"/>
    <mergeCell ref="T292:Z292"/>
    <mergeCell ref="B293:L293"/>
    <mergeCell ref="Q293:R293"/>
    <mergeCell ref="T293:Z293"/>
    <mergeCell ref="B290:L290"/>
    <mergeCell ref="Q290:R290"/>
    <mergeCell ref="T290:Z290"/>
    <mergeCell ref="B291:L291"/>
    <mergeCell ref="Q291:R291"/>
    <mergeCell ref="T291:Z291"/>
    <mergeCell ref="B300:L300"/>
    <mergeCell ref="Q300:R300"/>
    <mergeCell ref="T300:Z300"/>
    <mergeCell ref="B301:L301"/>
    <mergeCell ref="Q301:R301"/>
    <mergeCell ref="T301:Z301"/>
    <mergeCell ref="B298:L298"/>
    <mergeCell ref="Q298:R298"/>
    <mergeCell ref="T298:Z298"/>
    <mergeCell ref="B299:L299"/>
    <mergeCell ref="Q299:R299"/>
    <mergeCell ref="T299:Z299"/>
    <mergeCell ref="B296:L296"/>
    <mergeCell ref="Q296:R296"/>
    <mergeCell ref="T296:Z296"/>
    <mergeCell ref="B297:L297"/>
    <mergeCell ref="Q297:R297"/>
    <mergeCell ref="T297:Z297"/>
    <mergeCell ref="B306:L306"/>
    <mergeCell ref="Q306:R306"/>
    <mergeCell ref="T306:Z306"/>
    <mergeCell ref="B307:L307"/>
    <mergeCell ref="Q307:R307"/>
    <mergeCell ref="T307:Z307"/>
    <mergeCell ref="B304:L304"/>
    <mergeCell ref="Q304:R304"/>
    <mergeCell ref="T304:Z304"/>
    <mergeCell ref="B305:L305"/>
    <mergeCell ref="Q305:R305"/>
    <mergeCell ref="T305:Z305"/>
    <mergeCell ref="B302:L302"/>
    <mergeCell ref="Q302:R302"/>
    <mergeCell ref="T302:Z302"/>
    <mergeCell ref="B303:L303"/>
    <mergeCell ref="Q303:R303"/>
    <mergeCell ref="T303:Z303"/>
    <mergeCell ref="B312:L312"/>
    <mergeCell ref="Q312:R312"/>
    <mergeCell ref="T312:Z312"/>
    <mergeCell ref="B313:L313"/>
    <mergeCell ref="Q313:R313"/>
    <mergeCell ref="T313:Z313"/>
    <mergeCell ref="B310:L310"/>
    <mergeCell ref="Q310:R310"/>
    <mergeCell ref="T310:Z310"/>
    <mergeCell ref="B311:L311"/>
    <mergeCell ref="Q311:R311"/>
    <mergeCell ref="T311:Z311"/>
    <mergeCell ref="B308:L308"/>
    <mergeCell ref="Q308:R308"/>
    <mergeCell ref="T308:Z308"/>
    <mergeCell ref="B309:L309"/>
    <mergeCell ref="Q309:R309"/>
    <mergeCell ref="T309:Z309"/>
    <mergeCell ref="B318:L318"/>
    <mergeCell ref="Q318:R318"/>
    <mergeCell ref="T318:Z318"/>
    <mergeCell ref="B319:L319"/>
    <mergeCell ref="Q319:R319"/>
    <mergeCell ref="T319:Z319"/>
    <mergeCell ref="B316:L316"/>
    <mergeCell ref="Q316:R316"/>
    <mergeCell ref="T316:Z316"/>
    <mergeCell ref="B317:L317"/>
    <mergeCell ref="Q317:R317"/>
    <mergeCell ref="T317:Z317"/>
    <mergeCell ref="B314:L314"/>
    <mergeCell ref="Q314:R314"/>
    <mergeCell ref="T314:Z314"/>
    <mergeCell ref="B315:L315"/>
    <mergeCell ref="Q315:R315"/>
    <mergeCell ref="T315:Z315"/>
    <mergeCell ref="B324:L324"/>
    <mergeCell ref="Q324:R324"/>
    <mergeCell ref="T324:Z324"/>
    <mergeCell ref="B325:L325"/>
    <mergeCell ref="Q325:R325"/>
    <mergeCell ref="T325:Z325"/>
    <mergeCell ref="B322:L322"/>
    <mergeCell ref="Q322:R322"/>
    <mergeCell ref="T322:Z322"/>
    <mergeCell ref="B323:L323"/>
    <mergeCell ref="Q323:R323"/>
    <mergeCell ref="T323:Z323"/>
    <mergeCell ref="B320:L320"/>
    <mergeCell ref="Q320:R320"/>
    <mergeCell ref="T320:Z320"/>
    <mergeCell ref="B321:L321"/>
    <mergeCell ref="Q321:R321"/>
    <mergeCell ref="T321:Z321"/>
    <mergeCell ref="B330:L330"/>
    <mergeCell ref="Q330:R330"/>
    <mergeCell ref="T330:Z330"/>
    <mergeCell ref="B331:L331"/>
    <mergeCell ref="Q331:R331"/>
    <mergeCell ref="T331:Z331"/>
    <mergeCell ref="B328:L328"/>
    <mergeCell ref="Q328:R328"/>
    <mergeCell ref="T328:Z328"/>
    <mergeCell ref="B329:L329"/>
    <mergeCell ref="Q329:R329"/>
    <mergeCell ref="T329:Z329"/>
    <mergeCell ref="B326:L326"/>
    <mergeCell ref="Q326:R326"/>
    <mergeCell ref="T326:Z326"/>
    <mergeCell ref="B327:L327"/>
    <mergeCell ref="Q327:R327"/>
    <mergeCell ref="T327:Z327"/>
    <mergeCell ref="B336:L336"/>
    <mergeCell ref="Q336:R336"/>
    <mergeCell ref="T336:Z336"/>
    <mergeCell ref="B337:L337"/>
    <mergeCell ref="Q337:R337"/>
    <mergeCell ref="T337:Z337"/>
    <mergeCell ref="B334:L334"/>
    <mergeCell ref="Q334:R334"/>
    <mergeCell ref="T334:Z334"/>
    <mergeCell ref="B335:L335"/>
    <mergeCell ref="Q335:R335"/>
    <mergeCell ref="T335:Z335"/>
    <mergeCell ref="B332:L332"/>
    <mergeCell ref="Q332:R332"/>
    <mergeCell ref="T332:Z332"/>
    <mergeCell ref="B333:L333"/>
    <mergeCell ref="Q333:R333"/>
    <mergeCell ref="T333:Z333"/>
    <mergeCell ref="B342:L342"/>
    <mergeCell ref="Q342:R342"/>
    <mergeCell ref="T342:Z342"/>
    <mergeCell ref="B343:L343"/>
    <mergeCell ref="Q343:R343"/>
    <mergeCell ref="T343:Z343"/>
    <mergeCell ref="B340:L340"/>
    <mergeCell ref="Q340:R340"/>
    <mergeCell ref="T340:Z340"/>
    <mergeCell ref="B341:L341"/>
    <mergeCell ref="Q341:R341"/>
    <mergeCell ref="T341:Z341"/>
    <mergeCell ref="B338:L338"/>
    <mergeCell ref="Q338:R338"/>
    <mergeCell ref="T338:Z338"/>
    <mergeCell ref="B339:L339"/>
    <mergeCell ref="Q339:R339"/>
    <mergeCell ref="T339:Z339"/>
    <mergeCell ref="B348:L348"/>
    <mergeCell ref="Q348:R348"/>
    <mergeCell ref="T348:Z348"/>
    <mergeCell ref="B349:L349"/>
    <mergeCell ref="Q349:R349"/>
    <mergeCell ref="T349:Z349"/>
    <mergeCell ref="B346:L346"/>
    <mergeCell ref="Q346:R346"/>
    <mergeCell ref="T346:Z346"/>
    <mergeCell ref="B347:L347"/>
    <mergeCell ref="Q347:R347"/>
    <mergeCell ref="T347:Z347"/>
    <mergeCell ref="B344:L344"/>
    <mergeCell ref="Q344:R344"/>
    <mergeCell ref="T344:Z344"/>
    <mergeCell ref="B345:L345"/>
    <mergeCell ref="Q345:R345"/>
    <mergeCell ref="T345:Z345"/>
    <mergeCell ref="B354:L354"/>
    <mergeCell ref="Q354:R354"/>
    <mergeCell ref="T354:Z354"/>
    <mergeCell ref="B355:L355"/>
    <mergeCell ref="Q355:R355"/>
    <mergeCell ref="T355:Z355"/>
    <mergeCell ref="B352:L352"/>
    <mergeCell ref="Q352:R352"/>
    <mergeCell ref="T352:Z352"/>
    <mergeCell ref="B353:L353"/>
    <mergeCell ref="Q353:R353"/>
    <mergeCell ref="T353:Z353"/>
    <mergeCell ref="B350:L350"/>
    <mergeCell ref="Q350:R350"/>
    <mergeCell ref="T350:Z350"/>
    <mergeCell ref="B351:L351"/>
    <mergeCell ref="Q351:R351"/>
    <mergeCell ref="T351:Z351"/>
    <mergeCell ref="B360:L360"/>
    <mergeCell ref="Q360:R360"/>
    <mergeCell ref="T360:Z360"/>
    <mergeCell ref="B361:L361"/>
    <mergeCell ref="Q361:R361"/>
    <mergeCell ref="T361:Z361"/>
    <mergeCell ref="B358:L358"/>
    <mergeCell ref="Q358:R358"/>
    <mergeCell ref="T358:Z358"/>
    <mergeCell ref="B359:L359"/>
    <mergeCell ref="Q359:R359"/>
    <mergeCell ref="T359:Z359"/>
    <mergeCell ref="B356:L356"/>
    <mergeCell ref="Q356:R356"/>
    <mergeCell ref="T356:Z356"/>
    <mergeCell ref="B357:L357"/>
    <mergeCell ref="Q357:R357"/>
    <mergeCell ref="T357:Z357"/>
    <mergeCell ref="B366:L366"/>
    <mergeCell ref="Q366:R366"/>
    <mergeCell ref="T366:Z366"/>
    <mergeCell ref="B367:L367"/>
    <mergeCell ref="Q367:R367"/>
    <mergeCell ref="T367:Z367"/>
    <mergeCell ref="B364:L364"/>
    <mergeCell ref="Q364:R364"/>
    <mergeCell ref="T364:Z364"/>
    <mergeCell ref="B365:L365"/>
    <mergeCell ref="Q365:R365"/>
    <mergeCell ref="T365:Z365"/>
    <mergeCell ref="B362:L362"/>
    <mergeCell ref="Q362:R362"/>
    <mergeCell ref="T362:Z362"/>
    <mergeCell ref="B363:L363"/>
    <mergeCell ref="Q363:R363"/>
    <mergeCell ref="T363:Z363"/>
    <mergeCell ref="B372:L372"/>
    <mergeCell ref="Q372:R372"/>
    <mergeCell ref="T372:Z372"/>
    <mergeCell ref="B373:L373"/>
    <mergeCell ref="Q373:R373"/>
    <mergeCell ref="T373:Z373"/>
    <mergeCell ref="B370:L370"/>
    <mergeCell ref="Q370:R370"/>
    <mergeCell ref="T370:Z370"/>
    <mergeCell ref="B371:L371"/>
    <mergeCell ref="Q371:R371"/>
    <mergeCell ref="T371:Z371"/>
    <mergeCell ref="B368:L368"/>
    <mergeCell ref="Q368:R368"/>
    <mergeCell ref="T368:Z368"/>
    <mergeCell ref="B369:L369"/>
    <mergeCell ref="Q369:R369"/>
    <mergeCell ref="T369:Z369"/>
    <mergeCell ref="B378:L378"/>
    <mergeCell ref="Q378:R378"/>
    <mergeCell ref="T378:Z378"/>
    <mergeCell ref="B379:L379"/>
    <mergeCell ref="Q379:R379"/>
    <mergeCell ref="T379:Z379"/>
    <mergeCell ref="B376:L376"/>
    <mergeCell ref="Q376:R376"/>
    <mergeCell ref="T376:Z376"/>
    <mergeCell ref="B377:L377"/>
    <mergeCell ref="Q377:R377"/>
    <mergeCell ref="T377:Z377"/>
    <mergeCell ref="B374:L374"/>
    <mergeCell ref="Q374:R374"/>
    <mergeCell ref="T374:Z374"/>
    <mergeCell ref="B375:L375"/>
    <mergeCell ref="Q375:R375"/>
    <mergeCell ref="T375:Z375"/>
    <mergeCell ref="B384:L384"/>
    <mergeCell ref="Q384:R384"/>
    <mergeCell ref="T384:Z384"/>
    <mergeCell ref="B385:L385"/>
    <mergeCell ref="Q385:R385"/>
    <mergeCell ref="T385:Z385"/>
    <mergeCell ref="B382:L382"/>
    <mergeCell ref="Q382:R382"/>
    <mergeCell ref="T382:Z382"/>
    <mergeCell ref="B383:L383"/>
    <mergeCell ref="Q383:R383"/>
    <mergeCell ref="T383:Z383"/>
    <mergeCell ref="B380:L380"/>
    <mergeCell ref="Q380:R380"/>
    <mergeCell ref="T380:Z380"/>
    <mergeCell ref="B381:L381"/>
    <mergeCell ref="Q381:R381"/>
    <mergeCell ref="T381:Z381"/>
    <mergeCell ref="B390:L390"/>
    <mergeCell ref="Q390:R390"/>
    <mergeCell ref="T390:Z390"/>
    <mergeCell ref="B391:L391"/>
    <mergeCell ref="Q391:R391"/>
    <mergeCell ref="T391:Z391"/>
    <mergeCell ref="B388:L388"/>
    <mergeCell ref="Q388:R388"/>
    <mergeCell ref="T388:Z388"/>
    <mergeCell ref="B389:L389"/>
    <mergeCell ref="Q389:R389"/>
    <mergeCell ref="T389:Z389"/>
    <mergeCell ref="B386:L386"/>
    <mergeCell ref="Q386:R386"/>
    <mergeCell ref="T386:Z386"/>
    <mergeCell ref="B387:L387"/>
    <mergeCell ref="Q387:R387"/>
    <mergeCell ref="T387:Z387"/>
    <mergeCell ref="B396:L396"/>
    <mergeCell ref="Q396:R396"/>
    <mergeCell ref="T396:Z396"/>
    <mergeCell ref="B397:L397"/>
    <mergeCell ref="Q397:R397"/>
    <mergeCell ref="T397:Z397"/>
    <mergeCell ref="B394:L394"/>
    <mergeCell ref="Q394:R394"/>
    <mergeCell ref="T394:Z394"/>
    <mergeCell ref="B395:L395"/>
    <mergeCell ref="Q395:R395"/>
    <mergeCell ref="T395:Z395"/>
    <mergeCell ref="B392:L392"/>
    <mergeCell ref="Q392:R392"/>
    <mergeCell ref="T392:Z392"/>
    <mergeCell ref="B393:L393"/>
    <mergeCell ref="Q393:R393"/>
    <mergeCell ref="T393:Z393"/>
    <mergeCell ref="B402:L402"/>
    <mergeCell ref="Q402:R402"/>
    <mergeCell ref="T402:Z402"/>
    <mergeCell ref="B403:L403"/>
    <mergeCell ref="Q403:R403"/>
    <mergeCell ref="T403:Z403"/>
    <mergeCell ref="B400:L400"/>
    <mergeCell ref="Q400:R400"/>
    <mergeCell ref="T400:Z400"/>
    <mergeCell ref="B401:L401"/>
    <mergeCell ref="Q401:R401"/>
    <mergeCell ref="T401:Z401"/>
    <mergeCell ref="B398:L398"/>
    <mergeCell ref="Q398:R398"/>
    <mergeCell ref="T398:Z398"/>
    <mergeCell ref="B399:L399"/>
    <mergeCell ref="Q399:R399"/>
    <mergeCell ref="T399:Z399"/>
    <mergeCell ref="B408:L408"/>
    <mergeCell ref="Q408:R408"/>
    <mergeCell ref="T408:Z408"/>
    <mergeCell ref="B409:L409"/>
    <mergeCell ref="Q409:R409"/>
    <mergeCell ref="T409:Z409"/>
    <mergeCell ref="B406:L406"/>
    <mergeCell ref="Q406:R406"/>
    <mergeCell ref="T406:Z406"/>
    <mergeCell ref="B407:L407"/>
    <mergeCell ref="Q407:R407"/>
    <mergeCell ref="T407:Z407"/>
    <mergeCell ref="B404:L404"/>
    <mergeCell ref="Q404:R404"/>
    <mergeCell ref="T404:Z404"/>
    <mergeCell ref="B405:L405"/>
    <mergeCell ref="Q405:R405"/>
    <mergeCell ref="T405:Z405"/>
    <mergeCell ref="B414:L414"/>
    <mergeCell ref="Q414:R414"/>
    <mergeCell ref="T414:Z414"/>
    <mergeCell ref="B415:L415"/>
    <mergeCell ref="Q415:R415"/>
    <mergeCell ref="T415:Z415"/>
    <mergeCell ref="B412:L412"/>
    <mergeCell ref="Q412:R412"/>
    <mergeCell ref="T412:Z412"/>
    <mergeCell ref="B413:L413"/>
    <mergeCell ref="Q413:R413"/>
    <mergeCell ref="T413:Z413"/>
    <mergeCell ref="B410:L410"/>
    <mergeCell ref="Q410:R410"/>
    <mergeCell ref="T410:Z410"/>
    <mergeCell ref="B411:L411"/>
    <mergeCell ref="Q411:R411"/>
    <mergeCell ref="T411:Z411"/>
    <mergeCell ref="B420:L420"/>
    <mergeCell ref="Q420:R420"/>
    <mergeCell ref="T420:Z420"/>
    <mergeCell ref="B421:L421"/>
    <mergeCell ref="Q421:R421"/>
    <mergeCell ref="T421:Z421"/>
    <mergeCell ref="B418:L418"/>
    <mergeCell ref="Q418:R418"/>
    <mergeCell ref="T418:Z418"/>
    <mergeCell ref="B419:L419"/>
    <mergeCell ref="Q419:R419"/>
    <mergeCell ref="T419:Z419"/>
    <mergeCell ref="B416:L416"/>
    <mergeCell ref="Q416:R416"/>
    <mergeCell ref="T416:Z416"/>
    <mergeCell ref="B417:L417"/>
    <mergeCell ref="Q417:R417"/>
    <mergeCell ref="T417:Z417"/>
    <mergeCell ref="B426:L426"/>
    <mergeCell ref="Q426:R426"/>
    <mergeCell ref="T426:Z426"/>
    <mergeCell ref="B427:L427"/>
    <mergeCell ref="Q427:R427"/>
    <mergeCell ref="T427:Z427"/>
    <mergeCell ref="B424:L424"/>
    <mergeCell ref="Q424:R424"/>
    <mergeCell ref="T424:Z424"/>
    <mergeCell ref="B425:L425"/>
    <mergeCell ref="Q425:R425"/>
    <mergeCell ref="T425:Z425"/>
    <mergeCell ref="B422:L422"/>
    <mergeCell ref="Q422:R422"/>
    <mergeCell ref="T422:Z422"/>
    <mergeCell ref="B423:L423"/>
    <mergeCell ref="Q423:R423"/>
    <mergeCell ref="T423:Z423"/>
    <mergeCell ref="B432:L432"/>
    <mergeCell ref="Q432:R432"/>
    <mergeCell ref="T432:Z432"/>
    <mergeCell ref="B433:L433"/>
    <mergeCell ref="Q433:R433"/>
    <mergeCell ref="T433:Z433"/>
    <mergeCell ref="B430:L430"/>
    <mergeCell ref="Q430:R430"/>
    <mergeCell ref="T430:Z430"/>
    <mergeCell ref="B431:L431"/>
    <mergeCell ref="Q431:R431"/>
    <mergeCell ref="T431:Z431"/>
    <mergeCell ref="B428:L428"/>
    <mergeCell ref="Q428:R428"/>
    <mergeCell ref="T428:Z428"/>
    <mergeCell ref="B429:L429"/>
    <mergeCell ref="Q429:R429"/>
    <mergeCell ref="T429:Z429"/>
    <mergeCell ref="B438:L438"/>
    <mergeCell ref="Q438:R438"/>
    <mergeCell ref="T438:Z438"/>
    <mergeCell ref="B439:L439"/>
    <mergeCell ref="Q439:R439"/>
    <mergeCell ref="T439:Z439"/>
    <mergeCell ref="B436:L436"/>
    <mergeCell ref="Q436:R436"/>
    <mergeCell ref="T436:Z436"/>
    <mergeCell ref="B437:L437"/>
    <mergeCell ref="Q437:R437"/>
    <mergeCell ref="T437:Z437"/>
    <mergeCell ref="B434:L434"/>
    <mergeCell ref="Q434:R434"/>
    <mergeCell ref="T434:Z434"/>
    <mergeCell ref="B435:L435"/>
    <mergeCell ref="Q435:R435"/>
    <mergeCell ref="T435:Z435"/>
    <mergeCell ref="B444:L444"/>
    <mergeCell ref="Q444:R444"/>
    <mergeCell ref="T444:Z444"/>
    <mergeCell ref="B445:L445"/>
    <mergeCell ref="Q445:R445"/>
    <mergeCell ref="T445:Z445"/>
    <mergeCell ref="B442:L442"/>
    <mergeCell ref="Q442:R442"/>
    <mergeCell ref="T442:Z442"/>
    <mergeCell ref="B443:L443"/>
    <mergeCell ref="Q443:R443"/>
    <mergeCell ref="T443:Z443"/>
    <mergeCell ref="B440:L440"/>
    <mergeCell ref="Q440:R440"/>
    <mergeCell ref="T440:Z440"/>
    <mergeCell ref="B441:L441"/>
    <mergeCell ref="Q441:R441"/>
    <mergeCell ref="T441:Z441"/>
    <mergeCell ref="B450:L450"/>
    <mergeCell ref="Q450:R450"/>
    <mergeCell ref="T450:Z450"/>
    <mergeCell ref="B451:L451"/>
    <mergeCell ref="Q451:R451"/>
    <mergeCell ref="T451:Z451"/>
    <mergeCell ref="B448:L448"/>
    <mergeCell ref="Q448:R448"/>
    <mergeCell ref="T448:Z448"/>
    <mergeCell ref="B449:L449"/>
    <mergeCell ref="Q449:R449"/>
    <mergeCell ref="T449:Z449"/>
    <mergeCell ref="B446:L446"/>
    <mergeCell ref="Q446:R446"/>
    <mergeCell ref="T446:Z446"/>
    <mergeCell ref="B447:L447"/>
    <mergeCell ref="Q447:R447"/>
    <mergeCell ref="T447:Z447"/>
    <mergeCell ref="B456:L456"/>
    <mergeCell ref="Q456:R456"/>
    <mergeCell ref="T456:Z456"/>
    <mergeCell ref="B457:L457"/>
    <mergeCell ref="Q457:R457"/>
    <mergeCell ref="T457:Z457"/>
    <mergeCell ref="B454:L454"/>
    <mergeCell ref="Q454:R454"/>
    <mergeCell ref="T454:Z454"/>
    <mergeCell ref="B455:L455"/>
    <mergeCell ref="Q455:R455"/>
    <mergeCell ref="T455:Z455"/>
    <mergeCell ref="B452:L452"/>
    <mergeCell ref="Q452:R452"/>
    <mergeCell ref="T452:Z452"/>
    <mergeCell ref="B453:L453"/>
    <mergeCell ref="Q453:R453"/>
    <mergeCell ref="T453:Z453"/>
    <mergeCell ref="B462:L462"/>
    <mergeCell ref="Q462:R462"/>
    <mergeCell ref="T462:Z462"/>
    <mergeCell ref="B463:L463"/>
    <mergeCell ref="Q463:R463"/>
    <mergeCell ref="T463:Z463"/>
    <mergeCell ref="B460:L460"/>
    <mergeCell ref="Q460:R460"/>
    <mergeCell ref="T460:Z460"/>
    <mergeCell ref="B461:L461"/>
    <mergeCell ref="Q461:R461"/>
    <mergeCell ref="T461:Z461"/>
    <mergeCell ref="B458:L458"/>
    <mergeCell ref="Q458:R458"/>
    <mergeCell ref="T458:Z458"/>
    <mergeCell ref="B459:L459"/>
    <mergeCell ref="Q459:R459"/>
    <mergeCell ref="T459:Z459"/>
    <mergeCell ref="B468:L468"/>
    <mergeCell ref="Q468:R468"/>
    <mergeCell ref="T468:Z468"/>
    <mergeCell ref="B469:L469"/>
    <mergeCell ref="Q469:R469"/>
    <mergeCell ref="T469:Z469"/>
    <mergeCell ref="B466:L466"/>
    <mergeCell ref="Q466:R466"/>
    <mergeCell ref="T466:Z466"/>
    <mergeCell ref="B467:L467"/>
    <mergeCell ref="Q467:R467"/>
    <mergeCell ref="T467:Z467"/>
    <mergeCell ref="B464:L464"/>
    <mergeCell ref="Q464:R464"/>
    <mergeCell ref="T464:Z464"/>
    <mergeCell ref="B465:L465"/>
    <mergeCell ref="Q465:R465"/>
    <mergeCell ref="T465:Z465"/>
    <mergeCell ref="B474:L474"/>
    <mergeCell ref="Q474:R474"/>
    <mergeCell ref="T474:Z474"/>
    <mergeCell ref="B475:L475"/>
    <mergeCell ref="Q475:R475"/>
    <mergeCell ref="T475:Z475"/>
    <mergeCell ref="B472:L472"/>
    <mergeCell ref="Q472:R472"/>
    <mergeCell ref="T472:Z472"/>
    <mergeCell ref="B473:L473"/>
    <mergeCell ref="Q473:R473"/>
    <mergeCell ref="T473:Z473"/>
    <mergeCell ref="B470:L470"/>
    <mergeCell ref="Q470:R470"/>
    <mergeCell ref="T470:Z470"/>
    <mergeCell ref="B471:L471"/>
    <mergeCell ref="Q471:R471"/>
    <mergeCell ref="T471:Z471"/>
    <mergeCell ref="B480:L480"/>
    <mergeCell ref="Q480:R480"/>
    <mergeCell ref="T480:Z480"/>
    <mergeCell ref="B481:L481"/>
    <mergeCell ref="Q481:R481"/>
    <mergeCell ref="T481:Z481"/>
    <mergeCell ref="B478:L478"/>
    <mergeCell ref="Q478:R478"/>
    <mergeCell ref="T478:Z478"/>
    <mergeCell ref="B479:L479"/>
    <mergeCell ref="Q479:R479"/>
    <mergeCell ref="T479:Z479"/>
    <mergeCell ref="B476:L476"/>
    <mergeCell ref="Q476:R476"/>
    <mergeCell ref="T476:Z476"/>
    <mergeCell ref="B477:L477"/>
    <mergeCell ref="Q477:R477"/>
    <mergeCell ref="T477:Z477"/>
    <mergeCell ref="B486:L486"/>
    <mergeCell ref="Q486:R486"/>
    <mergeCell ref="T486:Z486"/>
    <mergeCell ref="B487:L487"/>
    <mergeCell ref="Q487:R487"/>
    <mergeCell ref="T487:Z487"/>
    <mergeCell ref="B484:L484"/>
    <mergeCell ref="Q484:R484"/>
    <mergeCell ref="T484:Z484"/>
    <mergeCell ref="B485:L485"/>
    <mergeCell ref="Q485:R485"/>
    <mergeCell ref="T485:Z485"/>
    <mergeCell ref="B482:L482"/>
    <mergeCell ref="Q482:R482"/>
    <mergeCell ref="T482:Z482"/>
    <mergeCell ref="B483:L483"/>
    <mergeCell ref="Q483:R483"/>
    <mergeCell ref="T483:Z483"/>
    <mergeCell ref="B492:L492"/>
    <mergeCell ref="Q492:R492"/>
    <mergeCell ref="T492:Z492"/>
    <mergeCell ref="B493:L493"/>
    <mergeCell ref="Q493:R493"/>
    <mergeCell ref="T493:Z493"/>
    <mergeCell ref="B490:L490"/>
    <mergeCell ref="Q490:R490"/>
    <mergeCell ref="T490:Z490"/>
    <mergeCell ref="B491:L491"/>
    <mergeCell ref="Q491:R491"/>
    <mergeCell ref="T491:Z491"/>
    <mergeCell ref="B488:L488"/>
    <mergeCell ref="Q488:R488"/>
    <mergeCell ref="T488:Z488"/>
    <mergeCell ref="B489:L489"/>
    <mergeCell ref="Q489:R489"/>
    <mergeCell ref="T489:Z489"/>
    <mergeCell ref="B498:L498"/>
    <mergeCell ref="Q498:R498"/>
    <mergeCell ref="T498:Z498"/>
    <mergeCell ref="B499:L499"/>
    <mergeCell ref="Q499:R499"/>
    <mergeCell ref="T499:Z499"/>
    <mergeCell ref="B496:L496"/>
    <mergeCell ref="Q496:R496"/>
    <mergeCell ref="T496:Z496"/>
    <mergeCell ref="B497:L497"/>
    <mergeCell ref="Q497:R497"/>
    <mergeCell ref="T497:Z497"/>
    <mergeCell ref="B494:L494"/>
    <mergeCell ref="Q494:R494"/>
    <mergeCell ref="T494:Z494"/>
    <mergeCell ref="B495:L495"/>
    <mergeCell ref="Q495:R495"/>
    <mergeCell ref="T495:Z495"/>
    <mergeCell ref="B504:L504"/>
    <mergeCell ref="Q504:R504"/>
    <mergeCell ref="T504:Z504"/>
    <mergeCell ref="B505:L505"/>
    <mergeCell ref="Q505:R505"/>
    <mergeCell ref="T505:Z505"/>
    <mergeCell ref="B502:L502"/>
    <mergeCell ref="Q502:R502"/>
    <mergeCell ref="T502:Z502"/>
    <mergeCell ref="B503:L503"/>
    <mergeCell ref="Q503:R503"/>
    <mergeCell ref="T503:Z503"/>
    <mergeCell ref="B500:L500"/>
    <mergeCell ref="Q500:R500"/>
    <mergeCell ref="T500:Z500"/>
    <mergeCell ref="B501:L501"/>
    <mergeCell ref="Q501:R501"/>
    <mergeCell ref="T501:Z501"/>
    <mergeCell ref="B510:L510"/>
    <mergeCell ref="Q510:R510"/>
    <mergeCell ref="T510:Z510"/>
    <mergeCell ref="B511:L511"/>
    <mergeCell ref="Q511:R511"/>
    <mergeCell ref="T511:Z511"/>
    <mergeCell ref="B508:L508"/>
    <mergeCell ref="Q508:R508"/>
    <mergeCell ref="T508:Z508"/>
    <mergeCell ref="B509:L509"/>
    <mergeCell ref="Q509:R509"/>
    <mergeCell ref="T509:Z509"/>
    <mergeCell ref="B506:L506"/>
    <mergeCell ref="Q506:R506"/>
    <mergeCell ref="T506:Z506"/>
    <mergeCell ref="B507:L507"/>
    <mergeCell ref="Q507:R507"/>
    <mergeCell ref="T507:Z507"/>
    <mergeCell ref="B516:L516"/>
    <mergeCell ref="Q516:R516"/>
    <mergeCell ref="T516:Z516"/>
    <mergeCell ref="B517:L517"/>
    <mergeCell ref="Q517:R517"/>
    <mergeCell ref="T517:Z517"/>
    <mergeCell ref="B514:L514"/>
    <mergeCell ref="Q514:R514"/>
    <mergeCell ref="T514:Z514"/>
    <mergeCell ref="B515:L515"/>
    <mergeCell ref="Q515:R515"/>
    <mergeCell ref="T515:Z515"/>
    <mergeCell ref="B512:L512"/>
    <mergeCell ref="Q512:R512"/>
    <mergeCell ref="T512:Z512"/>
    <mergeCell ref="B513:L513"/>
    <mergeCell ref="Q513:R513"/>
    <mergeCell ref="T513:Z513"/>
    <mergeCell ref="B522:L522"/>
    <mergeCell ref="Q522:R522"/>
    <mergeCell ref="T522:Z522"/>
    <mergeCell ref="B523:L523"/>
    <mergeCell ref="Q523:R523"/>
    <mergeCell ref="T523:Z523"/>
    <mergeCell ref="B520:L520"/>
    <mergeCell ref="Q520:R520"/>
    <mergeCell ref="T520:Z520"/>
    <mergeCell ref="B521:L521"/>
    <mergeCell ref="Q521:R521"/>
    <mergeCell ref="T521:Z521"/>
    <mergeCell ref="B518:L518"/>
    <mergeCell ref="Q518:R518"/>
    <mergeCell ref="T518:Z518"/>
    <mergeCell ref="B519:L519"/>
    <mergeCell ref="Q519:R519"/>
    <mergeCell ref="T519:Z519"/>
    <mergeCell ref="B528:L528"/>
    <mergeCell ref="Q528:R528"/>
    <mergeCell ref="T528:Z528"/>
    <mergeCell ref="B529:L529"/>
    <mergeCell ref="Q529:R529"/>
    <mergeCell ref="T529:Z529"/>
    <mergeCell ref="B526:L526"/>
    <mergeCell ref="Q526:R526"/>
    <mergeCell ref="T526:Z526"/>
    <mergeCell ref="B527:L527"/>
    <mergeCell ref="Q527:R527"/>
    <mergeCell ref="T527:Z527"/>
    <mergeCell ref="B524:L524"/>
    <mergeCell ref="Q524:R524"/>
    <mergeCell ref="T524:Z524"/>
    <mergeCell ref="B525:L525"/>
    <mergeCell ref="Q525:R525"/>
    <mergeCell ref="T525:Z525"/>
    <mergeCell ref="B534:L534"/>
    <mergeCell ref="Q534:R534"/>
    <mergeCell ref="T534:Z534"/>
    <mergeCell ref="B535:L535"/>
    <mergeCell ref="Q535:R535"/>
    <mergeCell ref="T535:Z535"/>
    <mergeCell ref="B532:L532"/>
    <mergeCell ref="Q532:R532"/>
    <mergeCell ref="T532:Z532"/>
    <mergeCell ref="B533:L533"/>
    <mergeCell ref="Q533:R533"/>
    <mergeCell ref="T533:Z533"/>
    <mergeCell ref="B530:L530"/>
    <mergeCell ref="Q530:R530"/>
    <mergeCell ref="T530:Z530"/>
    <mergeCell ref="B531:L531"/>
    <mergeCell ref="Q531:R531"/>
    <mergeCell ref="T531:Z531"/>
    <mergeCell ref="B540:L540"/>
    <mergeCell ref="Q540:R540"/>
    <mergeCell ref="T540:Z540"/>
    <mergeCell ref="B541:L541"/>
    <mergeCell ref="Q541:R541"/>
    <mergeCell ref="T541:Z541"/>
    <mergeCell ref="B538:L538"/>
    <mergeCell ref="Q538:R538"/>
    <mergeCell ref="T538:Z538"/>
    <mergeCell ref="B539:L539"/>
    <mergeCell ref="Q539:R539"/>
    <mergeCell ref="T539:Z539"/>
    <mergeCell ref="B536:L536"/>
    <mergeCell ref="Q536:R536"/>
    <mergeCell ref="T536:Z536"/>
    <mergeCell ref="B537:L537"/>
    <mergeCell ref="Q537:R537"/>
    <mergeCell ref="T537:Z537"/>
    <mergeCell ref="B546:L546"/>
    <mergeCell ref="Q546:R546"/>
    <mergeCell ref="T546:Z546"/>
    <mergeCell ref="B547:L547"/>
    <mergeCell ref="Q547:R547"/>
    <mergeCell ref="T547:Z547"/>
    <mergeCell ref="B544:L544"/>
    <mergeCell ref="Q544:R544"/>
    <mergeCell ref="T544:Z544"/>
    <mergeCell ref="B545:L545"/>
    <mergeCell ref="Q545:R545"/>
    <mergeCell ref="T545:Z545"/>
    <mergeCell ref="B542:L542"/>
    <mergeCell ref="Q542:R542"/>
    <mergeCell ref="T542:Z542"/>
    <mergeCell ref="B543:L543"/>
    <mergeCell ref="Q543:R543"/>
    <mergeCell ref="T543:Z543"/>
    <mergeCell ref="B552:L552"/>
    <mergeCell ref="Q552:R552"/>
    <mergeCell ref="T552:Z552"/>
    <mergeCell ref="B553:L553"/>
    <mergeCell ref="Q553:R553"/>
    <mergeCell ref="T553:Z553"/>
    <mergeCell ref="B550:L550"/>
    <mergeCell ref="Q550:R550"/>
    <mergeCell ref="T550:Z550"/>
    <mergeCell ref="B551:L551"/>
    <mergeCell ref="Q551:R551"/>
    <mergeCell ref="T551:Z551"/>
    <mergeCell ref="B548:L548"/>
    <mergeCell ref="Q548:R548"/>
    <mergeCell ref="T548:Z548"/>
    <mergeCell ref="B549:L549"/>
    <mergeCell ref="Q549:R549"/>
    <mergeCell ref="T549:Z549"/>
    <mergeCell ref="B558:L558"/>
    <mergeCell ref="Q558:R558"/>
    <mergeCell ref="T558:Z558"/>
    <mergeCell ref="B559:L559"/>
    <mergeCell ref="Q559:R559"/>
    <mergeCell ref="T559:Z559"/>
    <mergeCell ref="B556:L556"/>
    <mergeCell ref="Q556:R556"/>
    <mergeCell ref="T556:Z556"/>
    <mergeCell ref="B557:L557"/>
    <mergeCell ref="Q557:R557"/>
    <mergeCell ref="T557:Z557"/>
    <mergeCell ref="B554:L554"/>
    <mergeCell ref="Q554:R554"/>
    <mergeCell ref="T554:Z554"/>
    <mergeCell ref="B555:L555"/>
    <mergeCell ref="Q555:R555"/>
    <mergeCell ref="T555:Z555"/>
    <mergeCell ref="B564:L564"/>
    <mergeCell ref="Q564:R564"/>
    <mergeCell ref="T564:Z564"/>
    <mergeCell ref="B565:L565"/>
    <mergeCell ref="Q565:R565"/>
    <mergeCell ref="T565:Z565"/>
    <mergeCell ref="B562:L562"/>
    <mergeCell ref="Q562:R562"/>
    <mergeCell ref="T562:Z562"/>
    <mergeCell ref="B563:L563"/>
    <mergeCell ref="Q563:R563"/>
    <mergeCell ref="T563:Z563"/>
    <mergeCell ref="B560:L560"/>
    <mergeCell ref="Q560:R560"/>
    <mergeCell ref="T560:Z560"/>
    <mergeCell ref="B561:L561"/>
    <mergeCell ref="Q561:R561"/>
    <mergeCell ref="T561:Z561"/>
    <mergeCell ref="B570:L570"/>
    <mergeCell ref="Q570:R570"/>
    <mergeCell ref="T570:Z570"/>
    <mergeCell ref="B571:L571"/>
    <mergeCell ref="Q571:R571"/>
    <mergeCell ref="T571:Z571"/>
    <mergeCell ref="B568:L568"/>
    <mergeCell ref="Q568:R568"/>
    <mergeCell ref="T568:Z568"/>
    <mergeCell ref="B569:L569"/>
    <mergeCell ref="Q569:R569"/>
    <mergeCell ref="T569:Z569"/>
    <mergeCell ref="B566:L566"/>
    <mergeCell ref="Q566:R566"/>
    <mergeCell ref="T566:Z566"/>
    <mergeCell ref="B567:L567"/>
    <mergeCell ref="Q567:R567"/>
    <mergeCell ref="T567:Z567"/>
    <mergeCell ref="B576:L576"/>
    <mergeCell ref="Q576:R576"/>
    <mergeCell ref="T576:Z576"/>
    <mergeCell ref="B577:L577"/>
    <mergeCell ref="Q577:R577"/>
    <mergeCell ref="T577:Z577"/>
    <mergeCell ref="B574:L574"/>
    <mergeCell ref="Q574:R574"/>
    <mergeCell ref="T574:Z574"/>
    <mergeCell ref="B575:L575"/>
    <mergeCell ref="Q575:R575"/>
    <mergeCell ref="T575:Z575"/>
    <mergeCell ref="B572:L572"/>
    <mergeCell ref="Q572:R572"/>
    <mergeCell ref="T572:Z572"/>
    <mergeCell ref="B573:L573"/>
    <mergeCell ref="Q573:R573"/>
    <mergeCell ref="T573:Z573"/>
    <mergeCell ref="B582:L582"/>
    <mergeCell ref="Q582:R582"/>
    <mergeCell ref="T582:Z582"/>
    <mergeCell ref="B583:L583"/>
    <mergeCell ref="Q583:R583"/>
    <mergeCell ref="T583:Z583"/>
    <mergeCell ref="B580:L580"/>
    <mergeCell ref="Q580:R580"/>
    <mergeCell ref="T580:Z580"/>
    <mergeCell ref="B581:L581"/>
    <mergeCell ref="Q581:R581"/>
    <mergeCell ref="T581:Z581"/>
    <mergeCell ref="B578:L578"/>
    <mergeCell ref="Q578:R578"/>
    <mergeCell ref="T578:Z578"/>
    <mergeCell ref="B579:L579"/>
    <mergeCell ref="Q579:R579"/>
    <mergeCell ref="T579:Z579"/>
    <mergeCell ref="B588:L588"/>
    <mergeCell ref="Q588:R588"/>
    <mergeCell ref="T588:Z588"/>
    <mergeCell ref="B589:L589"/>
    <mergeCell ref="Q589:R589"/>
    <mergeCell ref="T589:Z589"/>
    <mergeCell ref="B586:L586"/>
    <mergeCell ref="Q586:R586"/>
    <mergeCell ref="T586:Z586"/>
    <mergeCell ref="B587:L587"/>
    <mergeCell ref="Q587:R587"/>
    <mergeCell ref="T587:Z587"/>
    <mergeCell ref="B584:L584"/>
    <mergeCell ref="Q584:R584"/>
    <mergeCell ref="T584:Z584"/>
    <mergeCell ref="B585:L585"/>
    <mergeCell ref="Q585:R585"/>
    <mergeCell ref="T585:Z585"/>
    <mergeCell ref="B597:L597"/>
    <mergeCell ref="Q597:R597"/>
    <mergeCell ref="T597:Z597"/>
    <mergeCell ref="B594:L594"/>
    <mergeCell ref="Q594:R594"/>
    <mergeCell ref="T594:Z594"/>
    <mergeCell ref="B595:L595"/>
    <mergeCell ref="Q595:R595"/>
    <mergeCell ref="T595:Z595"/>
    <mergeCell ref="B592:L592"/>
    <mergeCell ref="Q592:R592"/>
    <mergeCell ref="T592:Z592"/>
    <mergeCell ref="B593:L593"/>
    <mergeCell ref="Q593:R593"/>
    <mergeCell ref="T593:Z593"/>
    <mergeCell ref="B590:L590"/>
    <mergeCell ref="Q590:R590"/>
    <mergeCell ref="T590:Z590"/>
    <mergeCell ref="B591:L591"/>
    <mergeCell ref="Q591:R591"/>
    <mergeCell ref="T591:Z591"/>
    <mergeCell ref="B606:L606"/>
    <mergeCell ref="Q606:R606"/>
    <mergeCell ref="T606:Z606"/>
    <mergeCell ref="N2:S3"/>
    <mergeCell ref="A8:S8"/>
    <mergeCell ref="B604:L604"/>
    <mergeCell ref="Q604:R604"/>
    <mergeCell ref="T604:Z604"/>
    <mergeCell ref="B605:L605"/>
    <mergeCell ref="Q605:R605"/>
    <mergeCell ref="T605:Z605"/>
    <mergeCell ref="B602:L602"/>
    <mergeCell ref="Q602:R602"/>
    <mergeCell ref="T602:Z602"/>
    <mergeCell ref="B603:L603"/>
    <mergeCell ref="Q603:R603"/>
    <mergeCell ref="T603:Z603"/>
    <mergeCell ref="B600:L600"/>
    <mergeCell ref="Q600:R600"/>
    <mergeCell ref="T600:Z600"/>
    <mergeCell ref="B601:L601"/>
    <mergeCell ref="Q601:R601"/>
    <mergeCell ref="T601:Z601"/>
    <mergeCell ref="B598:L598"/>
    <mergeCell ref="Q598:R598"/>
    <mergeCell ref="T598:Z598"/>
    <mergeCell ref="B599:L599"/>
    <mergeCell ref="Q599:R599"/>
    <mergeCell ref="T599:Z599"/>
    <mergeCell ref="B596:L596"/>
    <mergeCell ref="Q596:R596"/>
    <mergeCell ref="T596:Z596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3"/>
  <sheetViews>
    <sheetView showGridLines="0" view="pageBreakPreview" topLeftCell="A4" zoomScale="60" zoomScaleNormal="100" workbookViewId="0">
      <selection activeCell="AG17" sqref="AG17:AH17"/>
    </sheetView>
  </sheetViews>
  <sheetFormatPr defaultColWidth="9.140625" defaultRowHeight="12.75"/>
  <cols>
    <col min="1" max="1" width="1.7109375" style="403" customWidth="1"/>
    <col min="2" max="11" width="0" style="403" hidden="1" customWidth="1"/>
    <col min="12" max="12" width="44" style="403" customWidth="1"/>
    <col min="13" max="14" width="5.7109375" style="403" customWidth="1"/>
    <col min="15" max="15" width="9.5703125" style="403" customWidth="1"/>
    <col min="16" max="16" width="5.7109375" style="403" customWidth="1"/>
    <col min="17" max="18" width="0" style="403" hidden="1" customWidth="1"/>
    <col min="19" max="19" width="10.140625" style="403" customWidth="1"/>
    <col min="20" max="20" width="10" style="403" customWidth="1"/>
    <col min="21" max="26" width="0" style="403" hidden="1" customWidth="1"/>
    <col min="27" max="256" width="9.140625" style="403" customWidth="1"/>
    <col min="257" max="16384" width="9.140625" style="403"/>
  </cols>
  <sheetData>
    <row r="1" spans="1:26" s="395" customFormat="1" ht="12.75" customHeight="1">
      <c r="A1" s="392"/>
      <c r="B1" s="392"/>
      <c r="C1" s="392"/>
      <c r="D1" s="392"/>
      <c r="E1" s="392"/>
      <c r="F1" s="393"/>
      <c r="G1" s="394"/>
      <c r="H1" s="394"/>
      <c r="I1" s="394"/>
      <c r="J1" s="394"/>
      <c r="K1" s="394"/>
      <c r="L1" s="411"/>
      <c r="M1" s="411"/>
      <c r="N1" s="533"/>
      <c r="O1" s="519"/>
      <c r="P1" s="411"/>
      <c r="Q1" s="411"/>
      <c r="R1" s="533" t="s">
        <v>483</v>
      </c>
      <c r="S1" s="724" t="s">
        <v>483</v>
      </c>
      <c r="T1" s="724"/>
      <c r="U1" s="394"/>
      <c r="V1" s="394"/>
      <c r="W1" s="394"/>
      <c r="X1" s="394"/>
      <c r="Y1" s="394"/>
      <c r="Z1" s="394"/>
    </row>
    <row r="2" spans="1:26" s="395" customFormat="1" ht="11.25" customHeight="1">
      <c r="A2" s="396"/>
      <c r="B2" s="397"/>
      <c r="C2" s="397"/>
      <c r="D2" s="397"/>
      <c r="E2" s="397"/>
      <c r="F2" s="393"/>
      <c r="G2" s="394"/>
      <c r="H2" s="394"/>
      <c r="I2" s="394"/>
      <c r="J2" s="394"/>
      <c r="K2" s="394"/>
      <c r="L2" s="707" t="s">
        <v>145</v>
      </c>
      <c r="M2" s="707"/>
      <c r="N2" s="707"/>
      <c r="O2" s="707"/>
      <c r="P2" s="707"/>
      <c r="Q2" s="707"/>
      <c r="R2" s="707"/>
      <c r="S2" s="707"/>
      <c r="T2" s="707"/>
      <c r="U2" s="394"/>
      <c r="V2" s="394"/>
      <c r="W2" s="394"/>
      <c r="X2" s="394"/>
      <c r="Y2" s="394"/>
      <c r="Z2" s="394"/>
    </row>
    <row r="3" spans="1:26" s="395" customFormat="1" ht="3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532"/>
      <c r="M3" s="532"/>
      <c r="N3" s="532"/>
      <c r="O3" s="532"/>
      <c r="P3" s="532"/>
      <c r="Q3" s="532"/>
      <c r="R3" s="532"/>
      <c r="S3" s="411"/>
      <c r="T3" s="411"/>
      <c r="U3" s="394"/>
      <c r="V3" s="394"/>
      <c r="W3" s="394"/>
      <c r="X3" s="394"/>
      <c r="Y3" s="394"/>
      <c r="Z3" s="394"/>
    </row>
    <row r="4" spans="1:26" s="395" customFormat="1" ht="15.75" customHeight="1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707" t="s">
        <v>189</v>
      </c>
      <c r="M4" s="707"/>
      <c r="N4" s="707"/>
      <c r="O4" s="707"/>
      <c r="P4" s="707"/>
      <c r="Q4" s="707"/>
      <c r="R4" s="707"/>
      <c r="S4" s="707"/>
      <c r="T4" s="707"/>
      <c r="U4" s="394"/>
      <c r="V4" s="394"/>
      <c r="W4" s="394"/>
      <c r="X4" s="394"/>
      <c r="Y4" s="394"/>
      <c r="Z4" s="394"/>
    </row>
    <row r="5" spans="1:26" s="395" customFormat="1" ht="12.7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707" t="s">
        <v>302</v>
      </c>
      <c r="M5" s="707"/>
      <c r="N5" s="707"/>
      <c r="O5" s="707"/>
      <c r="P5" s="707"/>
      <c r="Q5" s="707"/>
      <c r="R5" s="707"/>
      <c r="S5" s="707"/>
      <c r="T5" s="707"/>
      <c r="U5" s="394"/>
      <c r="V5" s="394"/>
      <c r="W5" s="394"/>
      <c r="X5" s="394"/>
      <c r="Y5" s="394"/>
      <c r="Z5" s="394"/>
    </row>
    <row r="6" spans="1:26" s="395" customFormat="1" ht="12.75" customHeight="1">
      <c r="A6" s="394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724" t="s">
        <v>830</v>
      </c>
      <c r="M6" s="724"/>
      <c r="N6" s="724"/>
      <c r="O6" s="724"/>
      <c r="P6" s="724"/>
      <c r="Q6" s="724"/>
      <c r="R6" s="724"/>
      <c r="S6" s="724"/>
      <c r="T6" s="724"/>
      <c r="U6" s="394"/>
      <c r="V6" s="394"/>
      <c r="W6" s="394"/>
      <c r="X6" s="394"/>
      <c r="Y6" s="394"/>
      <c r="Z6" s="394"/>
    </row>
    <row r="7" spans="1:26" ht="12.75" customHeight="1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741"/>
      <c r="M7" s="741"/>
      <c r="N7" s="741"/>
      <c r="O7" s="741"/>
      <c r="P7" s="741"/>
      <c r="Q7" s="741"/>
      <c r="R7" s="741"/>
      <c r="S7" s="417"/>
      <c r="T7" s="417"/>
      <c r="U7" s="417"/>
      <c r="V7" s="417"/>
      <c r="W7" s="417"/>
      <c r="X7" s="417"/>
      <c r="Y7" s="417"/>
      <c r="Z7" s="417"/>
    </row>
    <row r="8" spans="1:26" ht="12.75" customHeight="1">
      <c r="A8" s="417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</row>
    <row r="9" spans="1:26" ht="12.75" customHeight="1">
      <c r="A9" s="743" t="s">
        <v>841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417"/>
      <c r="V9" s="417"/>
      <c r="W9" s="417"/>
      <c r="X9" s="417"/>
      <c r="Y9" s="417"/>
      <c r="Z9" s="417"/>
    </row>
    <row r="10" spans="1:26" ht="53.25" customHeight="1">
      <c r="A10" s="613"/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742" t="s">
        <v>911</v>
      </c>
      <c r="M10" s="742"/>
      <c r="N10" s="742"/>
      <c r="O10" s="742"/>
      <c r="P10" s="742"/>
      <c r="Q10" s="742"/>
      <c r="R10" s="742"/>
      <c r="S10" s="742"/>
      <c r="T10" s="742"/>
      <c r="U10" s="417"/>
      <c r="V10" s="417"/>
      <c r="W10" s="417"/>
      <c r="X10" s="417"/>
      <c r="Y10" s="417"/>
      <c r="Z10" s="417"/>
    </row>
    <row r="11" spans="1:26" ht="12.75" customHeight="1">
      <c r="A11" s="419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7"/>
      <c r="T11" s="417"/>
      <c r="U11" s="417"/>
      <c r="V11" s="417"/>
      <c r="W11" s="417"/>
      <c r="X11" s="417"/>
      <c r="Y11" s="417"/>
      <c r="Z11" s="417"/>
    </row>
    <row r="12" spans="1:26" ht="12.75" customHeight="1">
      <c r="A12" s="615" t="s">
        <v>601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7"/>
      <c r="T12" s="417"/>
      <c r="U12" s="417"/>
      <c r="V12" s="417"/>
      <c r="W12" s="417"/>
      <c r="X12" s="417"/>
      <c r="Y12" s="417"/>
      <c r="Z12" s="417"/>
    </row>
    <row r="13" spans="1:26" ht="12.75" customHeight="1">
      <c r="A13" s="615" t="s">
        <v>602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615"/>
      <c r="M13" s="419"/>
      <c r="N13" s="419"/>
      <c r="O13" s="419"/>
      <c r="P13" s="419"/>
      <c r="Q13" s="419"/>
      <c r="R13" s="419"/>
      <c r="S13" s="417"/>
      <c r="T13" s="417"/>
      <c r="U13" s="417"/>
      <c r="V13" s="417"/>
      <c r="W13" s="417"/>
      <c r="X13" s="417"/>
      <c r="Y13" s="417"/>
      <c r="Z13" s="417"/>
    </row>
    <row r="14" spans="1:26" ht="8.25" customHeight="1">
      <c r="A14" s="419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616"/>
      <c r="M14" s="419"/>
      <c r="N14" s="419"/>
      <c r="O14" s="419"/>
      <c r="P14" s="419"/>
      <c r="Q14" s="419"/>
      <c r="R14" s="419"/>
      <c r="S14" s="417"/>
      <c r="T14" s="417"/>
      <c r="U14" s="417"/>
      <c r="V14" s="417"/>
      <c r="W14" s="417"/>
      <c r="X14" s="417"/>
      <c r="Y14" s="417"/>
      <c r="Z14" s="417"/>
    </row>
    <row r="15" spans="1:26" ht="6.75" customHeight="1" thickBo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7"/>
      <c r="T15" s="417"/>
      <c r="U15" s="417"/>
      <c r="V15" s="417"/>
      <c r="W15" s="417"/>
      <c r="X15" s="417"/>
      <c r="Y15" s="417"/>
      <c r="Z15" s="417"/>
    </row>
    <row r="16" spans="1:26" ht="12.75" customHeight="1" thickBot="1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51"/>
      <c r="M16" s="452"/>
      <c r="N16" s="452"/>
      <c r="O16" s="452"/>
      <c r="P16" s="453"/>
      <c r="Q16" s="490"/>
      <c r="R16" s="491"/>
      <c r="S16" s="524"/>
      <c r="T16" s="524"/>
      <c r="U16" s="412"/>
      <c r="V16" s="413" t="s">
        <v>546</v>
      </c>
      <c r="W16" s="414"/>
      <c r="X16" s="415"/>
      <c r="Y16" s="416"/>
      <c r="Z16" s="417"/>
    </row>
    <row r="17" spans="1:26" ht="66" customHeight="1" thickBot="1">
      <c r="A17" s="421"/>
      <c r="B17" s="422" t="s">
        <v>603</v>
      </c>
      <c r="C17" s="423" t="s">
        <v>604</v>
      </c>
      <c r="D17" s="423"/>
      <c r="E17" s="423"/>
      <c r="F17" s="423"/>
      <c r="G17" s="423" t="s">
        <v>605</v>
      </c>
      <c r="H17" s="423"/>
      <c r="I17" s="423"/>
      <c r="J17" s="423" t="s">
        <v>606</v>
      </c>
      <c r="K17" s="423" t="s">
        <v>607</v>
      </c>
      <c r="L17" s="454" t="s">
        <v>0</v>
      </c>
      <c r="M17" s="455" t="s">
        <v>1</v>
      </c>
      <c r="N17" s="455" t="s">
        <v>2</v>
      </c>
      <c r="O17" s="455" t="s">
        <v>3</v>
      </c>
      <c r="P17" s="425" t="s">
        <v>4</v>
      </c>
      <c r="Q17" s="456" t="s">
        <v>608</v>
      </c>
      <c r="R17" s="455" t="s">
        <v>845</v>
      </c>
      <c r="S17" s="425" t="s">
        <v>809</v>
      </c>
      <c r="T17" s="456" t="s">
        <v>842</v>
      </c>
      <c r="U17" s="426"/>
      <c r="V17" s="425" t="s">
        <v>611</v>
      </c>
      <c r="W17" s="427" t="s">
        <v>612</v>
      </c>
      <c r="X17" s="428" t="s">
        <v>613</v>
      </c>
      <c r="Y17" s="429" t="s">
        <v>614</v>
      </c>
      <c r="Z17" s="430"/>
    </row>
    <row r="18" spans="1:26" ht="12.75" customHeight="1">
      <c r="A18" s="421"/>
      <c r="B18" s="431"/>
      <c r="C18" s="431"/>
      <c r="D18" s="431"/>
      <c r="E18" s="431"/>
      <c r="F18" s="431"/>
      <c r="G18" s="431"/>
      <c r="H18" s="431"/>
      <c r="I18" s="431"/>
      <c r="J18" s="431"/>
      <c r="K18" s="432"/>
      <c r="L18" s="457">
        <v>1</v>
      </c>
      <c r="M18" s="458">
        <v>2</v>
      </c>
      <c r="N18" s="458">
        <v>3</v>
      </c>
      <c r="O18" s="458">
        <v>4</v>
      </c>
      <c r="P18" s="458">
        <v>5</v>
      </c>
      <c r="Q18" s="435">
        <v>7</v>
      </c>
      <c r="R18" s="435">
        <v>6</v>
      </c>
      <c r="S18" s="458">
        <v>9</v>
      </c>
      <c r="T18" s="435">
        <v>10</v>
      </c>
      <c r="U18" s="459"/>
      <c r="V18" s="460">
        <v>9</v>
      </c>
      <c r="W18" s="460">
        <v>10</v>
      </c>
      <c r="X18" s="435">
        <v>11</v>
      </c>
      <c r="Y18" s="437">
        <v>12</v>
      </c>
      <c r="Z18" s="430"/>
    </row>
    <row r="19" spans="1:26" ht="12" customHeight="1" thickBot="1">
      <c r="A19" s="404"/>
      <c r="B19" s="461"/>
      <c r="C19" s="461"/>
      <c r="D19" s="462"/>
      <c r="E19" s="463"/>
      <c r="F19" s="463"/>
      <c r="G19" s="464"/>
      <c r="H19" s="465"/>
      <c r="I19" s="465"/>
      <c r="J19" s="464"/>
      <c r="K19" s="465"/>
      <c r="L19" s="448" t="s">
        <v>144</v>
      </c>
      <c r="M19" s="466"/>
      <c r="N19" s="539"/>
      <c r="O19" s="467"/>
      <c r="P19" s="468"/>
      <c r="Q19" s="469"/>
      <c r="R19" s="489">
        <v>0</v>
      </c>
      <c r="S19" s="444">
        <v>504557</v>
      </c>
      <c r="T19" s="443">
        <v>504340</v>
      </c>
      <c r="U19" s="492"/>
      <c r="V19" s="471"/>
      <c r="W19" s="473"/>
      <c r="X19" s="471"/>
      <c r="Y19" s="474"/>
      <c r="Z19" s="475"/>
    </row>
    <row r="20" spans="1:26" ht="12.75" customHeight="1">
      <c r="A20" s="404"/>
      <c r="B20" s="736" t="s">
        <v>357</v>
      </c>
      <c r="C20" s="736"/>
      <c r="D20" s="736"/>
      <c r="E20" s="736"/>
      <c r="F20" s="736"/>
      <c r="G20" s="736"/>
      <c r="H20" s="736"/>
      <c r="I20" s="736"/>
      <c r="J20" s="736"/>
      <c r="K20" s="736"/>
      <c r="L20" s="737"/>
      <c r="M20" s="536">
        <v>0</v>
      </c>
      <c r="N20" s="536">
        <v>0</v>
      </c>
      <c r="O20" s="406" t="s">
        <v>615</v>
      </c>
      <c r="P20" s="407" t="s">
        <v>480</v>
      </c>
      <c r="Q20" s="738"/>
      <c r="R20" s="739"/>
      <c r="S20" s="410">
        <v>4663</v>
      </c>
      <c r="T20" s="410">
        <v>9394</v>
      </c>
      <c r="U20" s="740"/>
      <c r="V20" s="740"/>
      <c r="W20" s="740"/>
      <c r="X20" s="740"/>
      <c r="Y20" s="740"/>
      <c r="Z20" s="405"/>
    </row>
    <row r="21" spans="1:26" ht="12.75" customHeight="1">
      <c r="A21" s="404"/>
      <c r="B21" s="726" t="s">
        <v>616</v>
      </c>
      <c r="C21" s="726"/>
      <c r="D21" s="726"/>
      <c r="E21" s="726"/>
      <c r="F21" s="726"/>
      <c r="G21" s="726"/>
      <c r="H21" s="726"/>
      <c r="I21" s="726"/>
      <c r="J21" s="726"/>
      <c r="K21" s="726"/>
      <c r="L21" s="727"/>
      <c r="M21" s="538">
        <v>1</v>
      </c>
      <c r="N21" s="538">
        <v>0</v>
      </c>
      <c r="O21" s="476">
        <v>0</v>
      </c>
      <c r="P21" s="493">
        <v>0</v>
      </c>
      <c r="Q21" s="728"/>
      <c r="R21" s="729"/>
      <c r="S21" s="494">
        <v>31359</v>
      </c>
      <c r="T21" s="494">
        <v>30255</v>
      </c>
      <c r="U21" s="730"/>
      <c r="V21" s="730"/>
      <c r="W21" s="730"/>
      <c r="X21" s="730"/>
      <c r="Y21" s="730"/>
      <c r="Z21" s="405"/>
    </row>
    <row r="22" spans="1:26" ht="30" customHeight="1">
      <c r="A22" s="404"/>
      <c r="B22" s="731" t="s">
        <v>86</v>
      </c>
      <c r="C22" s="731"/>
      <c r="D22" s="731"/>
      <c r="E22" s="731"/>
      <c r="F22" s="731"/>
      <c r="G22" s="731"/>
      <c r="H22" s="731"/>
      <c r="I22" s="731"/>
      <c r="J22" s="731"/>
      <c r="K22" s="731"/>
      <c r="L22" s="732"/>
      <c r="M22" s="537">
        <v>1</v>
      </c>
      <c r="N22" s="537">
        <v>2</v>
      </c>
      <c r="O22" s="477">
        <v>0</v>
      </c>
      <c r="P22" s="495">
        <v>0</v>
      </c>
      <c r="Q22" s="733"/>
      <c r="R22" s="734"/>
      <c r="S22" s="496">
        <v>1058</v>
      </c>
      <c r="T22" s="496">
        <v>1058</v>
      </c>
      <c r="U22" s="735"/>
      <c r="V22" s="735"/>
      <c r="W22" s="735"/>
      <c r="X22" s="735"/>
      <c r="Y22" s="735"/>
      <c r="Z22" s="405"/>
    </row>
    <row r="23" spans="1:26" ht="32.25" customHeight="1">
      <c r="A23" s="404"/>
      <c r="B23" s="736" t="s">
        <v>617</v>
      </c>
      <c r="C23" s="736"/>
      <c r="D23" s="736"/>
      <c r="E23" s="736"/>
      <c r="F23" s="736"/>
      <c r="G23" s="736"/>
      <c r="H23" s="736"/>
      <c r="I23" s="736"/>
      <c r="J23" s="736"/>
      <c r="K23" s="736"/>
      <c r="L23" s="737"/>
      <c r="M23" s="536">
        <v>1</v>
      </c>
      <c r="N23" s="536">
        <v>2</v>
      </c>
      <c r="O23" s="406" t="s">
        <v>618</v>
      </c>
      <c r="P23" s="407">
        <v>0</v>
      </c>
      <c r="Q23" s="738"/>
      <c r="R23" s="739"/>
      <c r="S23" s="410">
        <v>1058</v>
      </c>
      <c r="T23" s="410">
        <v>1058</v>
      </c>
      <c r="U23" s="740"/>
      <c r="V23" s="740"/>
      <c r="W23" s="740"/>
      <c r="X23" s="740"/>
      <c r="Y23" s="740"/>
      <c r="Z23" s="405"/>
    </row>
    <row r="24" spans="1:26" ht="21.75" customHeight="1">
      <c r="A24" s="404"/>
      <c r="B24" s="736" t="s">
        <v>619</v>
      </c>
      <c r="C24" s="736"/>
      <c r="D24" s="736"/>
      <c r="E24" s="736"/>
      <c r="F24" s="736"/>
      <c r="G24" s="736"/>
      <c r="H24" s="736"/>
      <c r="I24" s="736"/>
      <c r="J24" s="736"/>
      <c r="K24" s="736"/>
      <c r="L24" s="737"/>
      <c r="M24" s="536">
        <v>1</v>
      </c>
      <c r="N24" s="536">
        <v>2</v>
      </c>
      <c r="O24" s="406" t="s">
        <v>620</v>
      </c>
      <c r="P24" s="407">
        <v>0</v>
      </c>
      <c r="Q24" s="738"/>
      <c r="R24" s="739"/>
      <c r="S24" s="410">
        <v>1058</v>
      </c>
      <c r="T24" s="410">
        <v>1058</v>
      </c>
      <c r="U24" s="740"/>
      <c r="V24" s="740"/>
      <c r="W24" s="740"/>
      <c r="X24" s="740"/>
      <c r="Y24" s="740"/>
      <c r="Z24" s="405"/>
    </row>
    <row r="25" spans="1:26" ht="53.25" customHeight="1">
      <c r="A25" s="404"/>
      <c r="B25" s="736" t="s">
        <v>18</v>
      </c>
      <c r="C25" s="736"/>
      <c r="D25" s="736"/>
      <c r="E25" s="736"/>
      <c r="F25" s="736"/>
      <c r="G25" s="736"/>
      <c r="H25" s="736"/>
      <c r="I25" s="736"/>
      <c r="J25" s="736"/>
      <c r="K25" s="736"/>
      <c r="L25" s="737"/>
      <c r="M25" s="536">
        <v>1</v>
      </c>
      <c r="N25" s="536">
        <v>2</v>
      </c>
      <c r="O25" s="406" t="s">
        <v>620</v>
      </c>
      <c r="P25" s="407" t="s">
        <v>19</v>
      </c>
      <c r="Q25" s="738"/>
      <c r="R25" s="739"/>
      <c r="S25" s="410">
        <v>1058</v>
      </c>
      <c r="T25" s="410">
        <v>1058</v>
      </c>
      <c r="U25" s="740"/>
      <c r="V25" s="740"/>
      <c r="W25" s="740"/>
      <c r="X25" s="740"/>
      <c r="Y25" s="740"/>
      <c r="Z25" s="405"/>
    </row>
    <row r="26" spans="1:26" ht="21.75" customHeight="1">
      <c r="A26" s="404"/>
      <c r="B26" s="736" t="s">
        <v>38</v>
      </c>
      <c r="C26" s="736"/>
      <c r="D26" s="736"/>
      <c r="E26" s="736"/>
      <c r="F26" s="736"/>
      <c r="G26" s="736"/>
      <c r="H26" s="736"/>
      <c r="I26" s="736"/>
      <c r="J26" s="736"/>
      <c r="K26" s="736"/>
      <c r="L26" s="737"/>
      <c r="M26" s="536">
        <v>1</v>
      </c>
      <c r="N26" s="536">
        <v>2</v>
      </c>
      <c r="O26" s="406" t="s">
        <v>620</v>
      </c>
      <c r="P26" s="407" t="s">
        <v>39</v>
      </c>
      <c r="Q26" s="738"/>
      <c r="R26" s="739"/>
      <c r="S26" s="410">
        <v>1058</v>
      </c>
      <c r="T26" s="410">
        <v>1058</v>
      </c>
      <c r="U26" s="740"/>
      <c r="V26" s="740"/>
      <c r="W26" s="740"/>
      <c r="X26" s="740"/>
      <c r="Y26" s="740"/>
      <c r="Z26" s="405"/>
    </row>
    <row r="27" spans="1:26" ht="21.75" customHeight="1">
      <c r="A27" s="404"/>
      <c r="B27" s="736" t="s">
        <v>621</v>
      </c>
      <c r="C27" s="736"/>
      <c r="D27" s="736"/>
      <c r="E27" s="736"/>
      <c r="F27" s="736"/>
      <c r="G27" s="736"/>
      <c r="H27" s="736"/>
      <c r="I27" s="736"/>
      <c r="J27" s="736"/>
      <c r="K27" s="736"/>
      <c r="L27" s="737"/>
      <c r="M27" s="536">
        <v>1</v>
      </c>
      <c r="N27" s="536">
        <v>2</v>
      </c>
      <c r="O27" s="406" t="s">
        <v>620</v>
      </c>
      <c r="P27" s="407" t="s">
        <v>40</v>
      </c>
      <c r="Q27" s="738"/>
      <c r="R27" s="739"/>
      <c r="S27" s="410">
        <v>813</v>
      </c>
      <c r="T27" s="410">
        <v>813</v>
      </c>
      <c r="U27" s="740"/>
      <c r="V27" s="740"/>
      <c r="W27" s="740"/>
      <c r="X27" s="740"/>
      <c r="Y27" s="740"/>
      <c r="Z27" s="405"/>
    </row>
    <row r="28" spans="1:26" ht="32.25" customHeight="1">
      <c r="A28" s="404"/>
      <c r="B28" s="736" t="s">
        <v>622</v>
      </c>
      <c r="C28" s="736"/>
      <c r="D28" s="736"/>
      <c r="E28" s="736"/>
      <c r="F28" s="736"/>
      <c r="G28" s="736"/>
      <c r="H28" s="736"/>
      <c r="I28" s="736"/>
      <c r="J28" s="736"/>
      <c r="K28" s="736"/>
      <c r="L28" s="737"/>
      <c r="M28" s="536">
        <v>1</v>
      </c>
      <c r="N28" s="536">
        <v>2</v>
      </c>
      <c r="O28" s="406" t="s">
        <v>620</v>
      </c>
      <c r="P28" s="407" t="s">
        <v>42</v>
      </c>
      <c r="Q28" s="738"/>
      <c r="R28" s="739"/>
      <c r="S28" s="410">
        <v>245</v>
      </c>
      <c r="T28" s="410">
        <v>245</v>
      </c>
      <c r="U28" s="740"/>
      <c r="V28" s="740"/>
      <c r="W28" s="740"/>
      <c r="X28" s="740"/>
      <c r="Y28" s="740"/>
      <c r="Z28" s="405"/>
    </row>
    <row r="29" spans="1:26" ht="39.75" customHeight="1">
      <c r="A29" s="404"/>
      <c r="B29" s="731" t="s">
        <v>83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2"/>
      <c r="M29" s="537">
        <v>1</v>
      </c>
      <c r="N29" s="537">
        <v>3</v>
      </c>
      <c r="O29" s="477">
        <v>0</v>
      </c>
      <c r="P29" s="495">
        <v>0</v>
      </c>
      <c r="Q29" s="733"/>
      <c r="R29" s="734"/>
      <c r="S29" s="496">
        <v>3224</v>
      </c>
      <c r="T29" s="496">
        <v>3066</v>
      </c>
      <c r="U29" s="735"/>
      <c r="V29" s="735"/>
      <c r="W29" s="735"/>
      <c r="X29" s="735"/>
      <c r="Y29" s="735"/>
      <c r="Z29" s="405"/>
    </row>
    <row r="30" spans="1:26" ht="21.75" customHeight="1">
      <c r="A30" s="404"/>
      <c r="B30" s="736" t="s">
        <v>623</v>
      </c>
      <c r="C30" s="736"/>
      <c r="D30" s="736"/>
      <c r="E30" s="736"/>
      <c r="F30" s="736"/>
      <c r="G30" s="736"/>
      <c r="H30" s="736"/>
      <c r="I30" s="736"/>
      <c r="J30" s="736"/>
      <c r="K30" s="736"/>
      <c r="L30" s="737"/>
      <c r="M30" s="536">
        <v>1</v>
      </c>
      <c r="N30" s="536">
        <v>3</v>
      </c>
      <c r="O30" s="406" t="s">
        <v>624</v>
      </c>
      <c r="P30" s="407">
        <v>0</v>
      </c>
      <c r="Q30" s="738"/>
      <c r="R30" s="739"/>
      <c r="S30" s="410">
        <v>3224</v>
      </c>
      <c r="T30" s="410">
        <v>3066</v>
      </c>
      <c r="U30" s="740"/>
      <c r="V30" s="740"/>
      <c r="W30" s="740"/>
      <c r="X30" s="740"/>
      <c r="Y30" s="740"/>
      <c r="Z30" s="405"/>
    </row>
    <row r="31" spans="1:26" ht="21.75" customHeight="1">
      <c r="A31" s="404"/>
      <c r="B31" s="736" t="s">
        <v>625</v>
      </c>
      <c r="C31" s="736"/>
      <c r="D31" s="736"/>
      <c r="E31" s="736"/>
      <c r="F31" s="736"/>
      <c r="G31" s="736"/>
      <c r="H31" s="736"/>
      <c r="I31" s="736"/>
      <c r="J31" s="736"/>
      <c r="K31" s="736"/>
      <c r="L31" s="737"/>
      <c r="M31" s="536">
        <v>1</v>
      </c>
      <c r="N31" s="536">
        <v>3</v>
      </c>
      <c r="O31" s="406" t="s">
        <v>626</v>
      </c>
      <c r="P31" s="407">
        <v>0</v>
      </c>
      <c r="Q31" s="738"/>
      <c r="R31" s="739"/>
      <c r="S31" s="410">
        <v>1123</v>
      </c>
      <c r="T31" s="410">
        <v>1123</v>
      </c>
      <c r="U31" s="740"/>
      <c r="V31" s="740"/>
      <c r="W31" s="740"/>
      <c r="X31" s="740"/>
      <c r="Y31" s="740"/>
      <c r="Z31" s="405"/>
    </row>
    <row r="32" spans="1:26" ht="53.25" customHeight="1">
      <c r="A32" s="404"/>
      <c r="B32" s="736" t="s">
        <v>18</v>
      </c>
      <c r="C32" s="736"/>
      <c r="D32" s="736"/>
      <c r="E32" s="736"/>
      <c r="F32" s="736"/>
      <c r="G32" s="736"/>
      <c r="H32" s="736"/>
      <c r="I32" s="736"/>
      <c r="J32" s="736"/>
      <c r="K32" s="736"/>
      <c r="L32" s="737"/>
      <c r="M32" s="536">
        <v>1</v>
      </c>
      <c r="N32" s="536">
        <v>3</v>
      </c>
      <c r="O32" s="406" t="s">
        <v>626</v>
      </c>
      <c r="P32" s="407" t="s">
        <v>19</v>
      </c>
      <c r="Q32" s="738"/>
      <c r="R32" s="739"/>
      <c r="S32" s="410">
        <v>1123</v>
      </c>
      <c r="T32" s="410">
        <v>1123</v>
      </c>
      <c r="U32" s="740"/>
      <c r="V32" s="740"/>
      <c r="W32" s="740"/>
      <c r="X32" s="740"/>
      <c r="Y32" s="740"/>
      <c r="Z32" s="405"/>
    </row>
    <row r="33" spans="1:26" ht="21.75" customHeight="1">
      <c r="A33" s="404"/>
      <c r="B33" s="736" t="s">
        <v>38</v>
      </c>
      <c r="C33" s="736"/>
      <c r="D33" s="736"/>
      <c r="E33" s="736"/>
      <c r="F33" s="736"/>
      <c r="G33" s="736"/>
      <c r="H33" s="736"/>
      <c r="I33" s="736"/>
      <c r="J33" s="736"/>
      <c r="K33" s="736"/>
      <c r="L33" s="737"/>
      <c r="M33" s="536">
        <v>1</v>
      </c>
      <c r="N33" s="536">
        <v>3</v>
      </c>
      <c r="O33" s="406" t="s">
        <v>626</v>
      </c>
      <c r="P33" s="407" t="s">
        <v>39</v>
      </c>
      <c r="Q33" s="738"/>
      <c r="R33" s="739"/>
      <c r="S33" s="410">
        <v>1123</v>
      </c>
      <c r="T33" s="410">
        <v>1123</v>
      </c>
      <c r="U33" s="740"/>
      <c r="V33" s="740"/>
      <c r="W33" s="740"/>
      <c r="X33" s="740"/>
      <c r="Y33" s="740"/>
      <c r="Z33" s="405"/>
    </row>
    <row r="34" spans="1:26" ht="21.75" customHeight="1">
      <c r="A34" s="404"/>
      <c r="B34" s="736" t="s">
        <v>621</v>
      </c>
      <c r="C34" s="736"/>
      <c r="D34" s="736"/>
      <c r="E34" s="736"/>
      <c r="F34" s="736"/>
      <c r="G34" s="736"/>
      <c r="H34" s="736"/>
      <c r="I34" s="736"/>
      <c r="J34" s="736"/>
      <c r="K34" s="736"/>
      <c r="L34" s="737"/>
      <c r="M34" s="536">
        <v>1</v>
      </c>
      <c r="N34" s="536">
        <v>3</v>
      </c>
      <c r="O34" s="406" t="s">
        <v>626</v>
      </c>
      <c r="P34" s="407" t="s">
        <v>40</v>
      </c>
      <c r="Q34" s="738"/>
      <c r="R34" s="739"/>
      <c r="S34" s="410">
        <v>862</v>
      </c>
      <c r="T34" s="410">
        <v>862</v>
      </c>
      <c r="U34" s="740"/>
      <c r="V34" s="740"/>
      <c r="W34" s="740"/>
      <c r="X34" s="740"/>
      <c r="Y34" s="740"/>
      <c r="Z34" s="405"/>
    </row>
    <row r="35" spans="1:26" ht="32.25" customHeight="1">
      <c r="A35" s="404"/>
      <c r="B35" s="736" t="s">
        <v>622</v>
      </c>
      <c r="C35" s="736"/>
      <c r="D35" s="736"/>
      <c r="E35" s="736"/>
      <c r="F35" s="736"/>
      <c r="G35" s="736"/>
      <c r="H35" s="736"/>
      <c r="I35" s="736"/>
      <c r="J35" s="736"/>
      <c r="K35" s="736"/>
      <c r="L35" s="737"/>
      <c r="M35" s="536">
        <v>1</v>
      </c>
      <c r="N35" s="536">
        <v>3</v>
      </c>
      <c r="O35" s="406" t="s">
        <v>626</v>
      </c>
      <c r="P35" s="407" t="s">
        <v>42</v>
      </c>
      <c r="Q35" s="738"/>
      <c r="R35" s="739"/>
      <c r="S35" s="410">
        <v>261</v>
      </c>
      <c r="T35" s="410">
        <v>261</v>
      </c>
      <c r="U35" s="740"/>
      <c r="V35" s="740"/>
      <c r="W35" s="740"/>
      <c r="X35" s="740"/>
      <c r="Y35" s="740"/>
      <c r="Z35" s="405"/>
    </row>
    <row r="36" spans="1:26" ht="21.75" customHeight="1">
      <c r="A36" s="404"/>
      <c r="B36" s="736" t="s">
        <v>627</v>
      </c>
      <c r="C36" s="736"/>
      <c r="D36" s="736"/>
      <c r="E36" s="736"/>
      <c r="F36" s="736"/>
      <c r="G36" s="736"/>
      <c r="H36" s="736"/>
      <c r="I36" s="736"/>
      <c r="J36" s="736"/>
      <c r="K36" s="736"/>
      <c r="L36" s="737"/>
      <c r="M36" s="536">
        <v>1</v>
      </c>
      <c r="N36" s="536">
        <v>3</v>
      </c>
      <c r="O36" s="406" t="s">
        <v>628</v>
      </c>
      <c r="P36" s="407">
        <v>0</v>
      </c>
      <c r="Q36" s="738"/>
      <c r="R36" s="739"/>
      <c r="S36" s="410">
        <v>968</v>
      </c>
      <c r="T36" s="410">
        <v>968</v>
      </c>
      <c r="U36" s="740"/>
      <c r="V36" s="740"/>
      <c r="W36" s="740"/>
      <c r="X36" s="740"/>
      <c r="Y36" s="740"/>
      <c r="Z36" s="405"/>
    </row>
    <row r="37" spans="1:26" ht="53.25" customHeight="1">
      <c r="A37" s="404"/>
      <c r="B37" s="736" t="s">
        <v>18</v>
      </c>
      <c r="C37" s="736"/>
      <c r="D37" s="736"/>
      <c r="E37" s="736"/>
      <c r="F37" s="736"/>
      <c r="G37" s="736"/>
      <c r="H37" s="736"/>
      <c r="I37" s="736"/>
      <c r="J37" s="736"/>
      <c r="K37" s="736"/>
      <c r="L37" s="737"/>
      <c r="M37" s="536">
        <v>1</v>
      </c>
      <c r="N37" s="536">
        <v>3</v>
      </c>
      <c r="O37" s="406" t="s">
        <v>628</v>
      </c>
      <c r="P37" s="407" t="s">
        <v>19</v>
      </c>
      <c r="Q37" s="738"/>
      <c r="R37" s="739"/>
      <c r="S37" s="410">
        <v>968</v>
      </c>
      <c r="T37" s="410">
        <v>968</v>
      </c>
      <c r="U37" s="740"/>
      <c r="V37" s="740"/>
      <c r="W37" s="740"/>
      <c r="X37" s="740"/>
      <c r="Y37" s="740"/>
      <c r="Z37" s="405"/>
    </row>
    <row r="38" spans="1:26" ht="21.75" customHeight="1">
      <c r="A38" s="404"/>
      <c r="B38" s="736" t="s">
        <v>38</v>
      </c>
      <c r="C38" s="736"/>
      <c r="D38" s="736"/>
      <c r="E38" s="736"/>
      <c r="F38" s="736"/>
      <c r="G38" s="736"/>
      <c r="H38" s="736"/>
      <c r="I38" s="736"/>
      <c r="J38" s="736"/>
      <c r="K38" s="736"/>
      <c r="L38" s="737"/>
      <c r="M38" s="536">
        <v>1</v>
      </c>
      <c r="N38" s="536">
        <v>3</v>
      </c>
      <c r="O38" s="406" t="s">
        <v>628</v>
      </c>
      <c r="P38" s="407" t="s">
        <v>39</v>
      </c>
      <c r="Q38" s="738"/>
      <c r="R38" s="739"/>
      <c r="S38" s="410">
        <v>968</v>
      </c>
      <c r="T38" s="410">
        <v>968</v>
      </c>
      <c r="U38" s="740"/>
      <c r="V38" s="740"/>
      <c r="W38" s="740"/>
      <c r="X38" s="740"/>
      <c r="Y38" s="740"/>
      <c r="Z38" s="405"/>
    </row>
    <row r="39" spans="1:26" ht="21.75" customHeight="1">
      <c r="A39" s="404"/>
      <c r="B39" s="736" t="s">
        <v>621</v>
      </c>
      <c r="C39" s="736"/>
      <c r="D39" s="736"/>
      <c r="E39" s="736"/>
      <c r="F39" s="736"/>
      <c r="G39" s="736"/>
      <c r="H39" s="736"/>
      <c r="I39" s="736"/>
      <c r="J39" s="736"/>
      <c r="K39" s="736"/>
      <c r="L39" s="737"/>
      <c r="M39" s="536">
        <v>1</v>
      </c>
      <c r="N39" s="536">
        <v>3</v>
      </c>
      <c r="O39" s="406" t="s">
        <v>628</v>
      </c>
      <c r="P39" s="407" t="s">
        <v>40</v>
      </c>
      <c r="Q39" s="738"/>
      <c r="R39" s="739"/>
      <c r="S39" s="410">
        <v>744</v>
      </c>
      <c r="T39" s="410">
        <v>744</v>
      </c>
      <c r="U39" s="740"/>
      <c r="V39" s="740"/>
      <c r="W39" s="740"/>
      <c r="X39" s="740"/>
      <c r="Y39" s="740"/>
      <c r="Z39" s="405"/>
    </row>
    <row r="40" spans="1:26" ht="32.25" customHeight="1">
      <c r="A40" s="404"/>
      <c r="B40" s="736" t="s">
        <v>622</v>
      </c>
      <c r="C40" s="736"/>
      <c r="D40" s="736"/>
      <c r="E40" s="736"/>
      <c r="F40" s="736"/>
      <c r="G40" s="736"/>
      <c r="H40" s="736"/>
      <c r="I40" s="736"/>
      <c r="J40" s="736"/>
      <c r="K40" s="736"/>
      <c r="L40" s="737"/>
      <c r="M40" s="536">
        <v>1</v>
      </c>
      <c r="N40" s="536">
        <v>3</v>
      </c>
      <c r="O40" s="406" t="s">
        <v>628</v>
      </c>
      <c r="P40" s="407" t="s">
        <v>42</v>
      </c>
      <c r="Q40" s="738"/>
      <c r="R40" s="739"/>
      <c r="S40" s="410">
        <v>224</v>
      </c>
      <c r="T40" s="410">
        <v>224</v>
      </c>
      <c r="U40" s="740"/>
      <c r="V40" s="740"/>
      <c r="W40" s="740"/>
      <c r="X40" s="740"/>
      <c r="Y40" s="740"/>
      <c r="Z40" s="405"/>
    </row>
    <row r="41" spans="1:26" ht="42.75" customHeight="1">
      <c r="A41" s="404"/>
      <c r="B41" s="736" t="s">
        <v>629</v>
      </c>
      <c r="C41" s="736"/>
      <c r="D41" s="736"/>
      <c r="E41" s="736"/>
      <c r="F41" s="736"/>
      <c r="G41" s="736"/>
      <c r="H41" s="736"/>
      <c r="I41" s="736"/>
      <c r="J41" s="736"/>
      <c r="K41" s="736"/>
      <c r="L41" s="737"/>
      <c r="M41" s="536">
        <v>1</v>
      </c>
      <c r="N41" s="536">
        <v>3</v>
      </c>
      <c r="O41" s="406" t="s">
        <v>630</v>
      </c>
      <c r="P41" s="407">
        <v>0</v>
      </c>
      <c r="Q41" s="738"/>
      <c r="R41" s="739"/>
      <c r="S41" s="410">
        <v>779</v>
      </c>
      <c r="T41" s="410">
        <v>779</v>
      </c>
      <c r="U41" s="740"/>
      <c r="V41" s="740"/>
      <c r="W41" s="740"/>
      <c r="X41" s="740"/>
      <c r="Y41" s="740"/>
      <c r="Z41" s="405"/>
    </row>
    <row r="42" spans="1:26" ht="53.25" customHeight="1">
      <c r="A42" s="404"/>
      <c r="B42" s="736" t="s">
        <v>18</v>
      </c>
      <c r="C42" s="736"/>
      <c r="D42" s="736"/>
      <c r="E42" s="736"/>
      <c r="F42" s="736"/>
      <c r="G42" s="736"/>
      <c r="H42" s="736"/>
      <c r="I42" s="736"/>
      <c r="J42" s="736"/>
      <c r="K42" s="736"/>
      <c r="L42" s="737"/>
      <c r="M42" s="536">
        <v>1</v>
      </c>
      <c r="N42" s="536">
        <v>3</v>
      </c>
      <c r="O42" s="406" t="s">
        <v>630</v>
      </c>
      <c r="P42" s="407" t="s">
        <v>19</v>
      </c>
      <c r="Q42" s="738"/>
      <c r="R42" s="739"/>
      <c r="S42" s="410">
        <v>779</v>
      </c>
      <c r="T42" s="410">
        <v>779</v>
      </c>
      <c r="U42" s="740"/>
      <c r="V42" s="740"/>
      <c r="W42" s="740"/>
      <c r="X42" s="740"/>
      <c r="Y42" s="740"/>
      <c r="Z42" s="405"/>
    </row>
    <row r="43" spans="1:26" ht="21.75" customHeight="1">
      <c r="A43" s="404"/>
      <c r="B43" s="736" t="s">
        <v>38</v>
      </c>
      <c r="C43" s="736"/>
      <c r="D43" s="736"/>
      <c r="E43" s="736"/>
      <c r="F43" s="736"/>
      <c r="G43" s="736"/>
      <c r="H43" s="736"/>
      <c r="I43" s="736"/>
      <c r="J43" s="736"/>
      <c r="K43" s="736"/>
      <c r="L43" s="737"/>
      <c r="M43" s="536">
        <v>1</v>
      </c>
      <c r="N43" s="536">
        <v>3</v>
      </c>
      <c r="O43" s="406" t="s">
        <v>630</v>
      </c>
      <c r="P43" s="407" t="s">
        <v>39</v>
      </c>
      <c r="Q43" s="738"/>
      <c r="R43" s="739"/>
      <c r="S43" s="410">
        <v>779</v>
      </c>
      <c r="T43" s="410">
        <v>779</v>
      </c>
      <c r="U43" s="740"/>
      <c r="V43" s="740"/>
      <c r="W43" s="740"/>
      <c r="X43" s="740"/>
      <c r="Y43" s="740"/>
      <c r="Z43" s="405"/>
    </row>
    <row r="44" spans="1:26" ht="21.75" customHeight="1">
      <c r="A44" s="404"/>
      <c r="B44" s="736" t="s">
        <v>621</v>
      </c>
      <c r="C44" s="736"/>
      <c r="D44" s="736"/>
      <c r="E44" s="736"/>
      <c r="F44" s="736"/>
      <c r="G44" s="736"/>
      <c r="H44" s="736"/>
      <c r="I44" s="736"/>
      <c r="J44" s="736"/>
      <c r="K44" s="736"/>
      <c r="L44" s="737"/>
      <c r="M44" s="536">
        <v>1</v>
      </c>
      <c r="N44" s="536">
        <v>3</v>
      </c>
      <c r="O44" s="406" t="s">
        <v>630</v>
      </c>
      <c r="P44" s="407" t="s">
        <v>40</v>
      </c>
      <c r="Q44" s="738"/>
      <c r="R44" s="739"/>
      <c r="S44" s="410">
        <v>598</v>
      </c>
      <c r="T44" s="410">
        <v>598</v>
      </c>
      <c r="U44" s="740"/>
      <c r="V44" s="740"/>
      <c r="W44" s="740"/>
      <c r="X44" s="740"/>
      <c r="Y44" s="740"/>
      <c r="Z44" s="405"/>
    </row>
    <row r="45" spans="1:26" ht="32.25" customHeight="1">
      <c r="A45" s="404"/>
      <c r="B45" s="736" t="s">
        <v>622</v>
      </c>
      <c r="C45" s="736"/>
      <c r="D45" s="736"/>
      <c r="E45" s="736"/>
      <c r="F45" s="736"/>
      <c r="G45" s="736"/>
      <c r="H45" s="736"/>
      <c r="I45" s="736"/>
      <c r="J45" s="736"/>
      <c r="K45" s="736"/>
      <c r="L45" s="737"/>
      <c r="M45" s="536">
        <v>1</v>
      </c>
      <c r="N45" s="536">
        <v>3</v>
      </c>
      <c r="O45" s="406" t="s">
        <v>630</v>
      </c>
      <c r="P45" s="407" t="s">
        <v>42</v>
      </c>
      <c r="Q45" s="738"/>
      <c r="R45" s="739"/>
      <c r="S45" s="410">
        <v>181</v>
      </c>
      <c r="T45" s="410">
        <v>181</v>
      </c>
      <c r="U45" s="740"/>
      <c r="V45" s="740"/>
      <c r="W45" s="740"/>
      <c r="X45" s="740"/>
      <c r="Y45" s="740"/>
      <c r="Z45" s="405"/>
    </row>
    <row r="46" spans="1:26" ht="32.25" customHeight="1">
      <c r="A46" s="404"/>
      <c r="B46" s="736" t="s">
        <v>631</v>
      </c>
      <c r="C46" s="736"/>
      <c r="D46" s="736"/>
      <c r="E46" s="736"/>
      <c r="F46" s="736"/>
      <c r="G46" s="736"/>
      <c r="H46" s="736"/>
      <c r="I46" s="736"/>
      <c r="J46" s="736"/>
      <c r="K46" s="736"/>
      <c r="L46" s="737"/>
      <c r="M46" s="536">
        <v>1</v>
      </c>
      <c r="N46" s="536">
        <v>3</v>
      </c>
      <c r="O46" s="406" t="s">
        <v>632</v>
      </c>
      <c r="P46" s="407">
        <v>0</v>
      </c>
      <c r="Q46" s="738"/>
      <c r="R46" s="739"/>
      <c r="S46" s="410">
        <v>354</v>
      </c>
      <c r="T46" s="410">
        <v>196</v>
      </c>
      <c r="U46" s="740"/>
      <c r="V46" s="740"/>
      <c r="W46" s="740"/>
      <c r="X46" s="740"/>
      <c r="Y46" s="740"/>
      <c r="Z46" s="405"/>
    </row>
    <row r="47" spans="1:26" ht="21.75" customHeight="1">
      <c r="A47" s="404"/>
      <c r="B47" s="736" t="s">
        <v>633</v>
      </c>
      <c r="C47" s="736"/>
      <c r="D47" s="736"/>
      <c r="E47" s="736"/>
      <c r="F47" s="736"/>
      <c r="G47" s="736"/>
      <c r="H47" s="736"/>
      <c r="I47" s="736"/>
      <c r="J47" s="736"/>
      <c r="K47" s="736"/>
      <c r="L47" s="737"/>
      <c r="M47" s="536">
        <v>1</v>
      </c>
      <c r="N47" s="536">
        <v>3</v>
      </c>
      <c r="O47" s="406" t="s">
        <v>632</v>
      </c>
      <c r="P47" s="407" t="s">
        <v>25</v>
      </c>
      <c r="Q47" s="738"/>
      <c r="R47" s="739"/>
      <c r="S47" s="410">
        <v>350</v>
      </c>
      <c r="T47" s="410">
        <v>195</v>
      </c>
      <c r="U47" s="740"/>
      <c r="V47" s="740"/>
      <c r="W47" s="740"/>
      <c r="X47" s="740"/>
      <c r="Y47" s="740"/>
      <c r="Z47" s="405"/>
    </row>
    <row r="48" spans="1:26" ht="21.75" customHeight="1">
      <c r="A48" s="404"/>
      <c r="B48" s="736" t="s">
        <v>634</v>
      </c>
      <c r="C48" s="736"/>
      <c r="D48" s="736"/>
      <c r="E48" s="736"/>
      <c r="F48" s="736"/>
      <c r="G48" s="736"/>
      <c r="H48" s="736"/>
      <c r="I48" s="736"/>
      <c r="J48" s="736"/>
      <c r="K48" s="736"/>
      <c r="L48" s="737"/>
      <c r="M48" s="536">
        <v>1</v>
      </c>
      <c r="N48" s="536">
        <v>3</v>
      </c>
      <c r="O48" s="406" t="s">
        <v>632</v>
      </c>
      <c r="P48" s="407" t="s">
        <v>27</v>
      </c>
      <c r="Q48" s="738"/>
      <c r="R48" s="739"/>
      <c r="S48" s="410">
        <v>350</v>
      </c>
      <c r="T48" s="410">
        <v>195</v>
      </c>
      <c r="U48" s="740"/>
      <c r="V48" s="740"/>
      <c r="W48" s="740"/>
      <c r="X48" s="740"/>
      <c r="Y48" s="740"/>
      <c r="Z48" s="405"/>
    </row>
    <row r="49" spans="1:26" ht="21.75" customHeight="1">
      <c r="A49" s="404"/>
      <c r="B49" s="736" t="s">
        <v>635</v>
      </c>
      <c r="C49" s="736"/>
      <c r="D49" s="736"/>
      <c r="E49" s="736"/>
      <c r="F49" s="736"/>
      <c r="G49" s="736"/>
      <c r="H49" s="736"/>
      <c r="I49" s="736"/>
      <c r="J49" s="736"/>
      <c r="K49" s="736"/>
      <c r="L49" s="737"/>
      <c r="M49" s="536">
        <v>1</v>
      </c>
      <c r="N49" s="536">
        <v>3</v>
      </c>
      <c r="O49" s="406" t="s">
        <v>632</v>
      </c>
      <c r="P49" s="407" t="s">
        <v>28</v>
      </c>
      <c r="Q49" s="738"/>
      <c r="R49" s="739"/>
      <c r="S49" s="410">
        <v>55</v>
      </c>
      <c r="T49" s="410">
        <v>28</v>
      </c>
      <c r="U49" s="740"/>
      <c r="V49" s="740"/>
      <c r="W49" s="740"/>
      <c r="X49" s="740"/>
      <c r="Y49" s="740"/>
      <c r="Z49" s="405"/>
    </row>
    <row r="50" spans="1:26" ht="12.75" customHeight="1">
      <c r="A50" s="404"/>
      <c r="B50" s="736" t="s">
        <v>636</v>
      </c>
      <c r="C50" s="736"/>
      <c r="D50" s="736"/>
      <c r="E50" s="736"/>
      <c r="F50" s="736"/>
      <c r="G50" s="736"/>
      <c r="H50" s="736"/>
      <c r="I50" s="736"/>
      <c r="J50" s="736"/>
      <c r="K50" s="736"/>
      <c r="L50" s="737"/>
      <c r="M50" s="536">
        <v>1</v>
      </c>
      <c r="N50" s="536">
        <v>3</v>
      </c>
      <c r="O50" s="406" t="s">
        <v>632</v>
      </c>
      <c r="P50" s="407" t="s">
        <v>29</v>
      </c>
      <c r="Q50" s="738"/>
      <c r="R50" s="739"/>
      <c r="S50" s="410">
        <v>295</v>
      </c>
      <c r="T50" s="410">
        <v>167</v>
      </c>
      <c r="U50" s="740"/>
      <c r="V50" s="740"/>
      <c r="W50" s="740"/>
      <c r="X50" s="740"/>
      <c r="Y50" s="740"/>
      <c r="Z50" s="405"/>
    </row>
    <row r="51" spans="1:26" ht="12.75" customHeight="1">
      <c r="A51" s="404"/>
      <c r="B51" s="736" t="s">
        <v>30</v>
      </c>
      <c r="C51" s="736"/>
      <c r="D51" s="736"/>
      <c r="E51" s="736"/>
      <c r="F51" s="736"/>
      <c r="G51" s="736"/>
      <c r="H51" s="736"/>
      <c r="I51" s="736"/>
      <c r="J51" s="736"/>
      <c r="K51" s="736"/>
      <c r="L51" s="737"/>
      <c r="M51" s="536">
        <v>1</v>
      </c>
      <c r="N51" s="536">
        <v>3</v>
      </c>
      <c r="O51" s="406" t="s">
        <v>632</v>
      </c>
      <c r="P51" s="407" t="s">
        <v>31</v>
      </c>
      <c r="Q51" s="738"/>
      <c r="R51" s="739"/>
      <c r="S51" s="410">
        <v>4</v>
      </c>
      <c r="T51" s="410">
        <v>1</v>
      </c>
      <c r="U51" s="740"/>
      <c r="V51" s="740"/>
      <c r="W51" s="740"/>
      <c r="X51" s="740"/>
      <c r="Y51" s="740"/>
      <c r="Z51" s="405"/>
    </row>
    <row r="52" spans="1:26" ht="12.75" customHeight="1">
      <c r="A52" s="404"/>
      <c r="B52" s="736" t="s">
        <v>637</v>
      </c>
      <c r="C52" s="736"/>
      <c r="D52" s="736"/>
      <c r="E52" s="736"/>
      <c r="F52" s="736"/>
      <c r="G52" s="736"/>
      <c r="H52" s="736"/>
      <c r="I52" s="736"/>
      <c r="J52" s="736"/>
      <c r="K52" s="736"/>
      <c r="L52" s="737"/>
      <c r="M52" s="536">
        <v>1</v>
      </c>
      <c r="N52" s="536">
        <v>3</v>
      </c>
      <c r="O52" s="406" t="s">
        <v>632</v>
      </c>
      <c r="P52" s="407" t="s">
        <v>32</v>
      </c>
      <c r="Q52" s="738"/>
      <c r="R52" s="739"/>
      <c r="S52" s="410">
        <v>4</v>
      </c>
      <c r="T52" s="410">
        <v>1</v>
      </c>
      <c r="U52" s="740"/>
      <c r="V52" s="740"/>
      <c r="W52" s="740"/>
      <c r="X52" s="740"/>
      <c r="Y52" s="740"/>
      <c r="Z52" s="405"/>
    </row>
    <row r="53" spans="1:26" ht="21.75" customHeight="1">
      <c r="A53" s="404"/>
      <c r="B53" s="736" t="s">
        <v>33</v>
      </c>
      <c r="C53" s="736"/>
      <c r="D53" s="736"/>
      <c r="E53" s="736"/>
      <c r="F53" s="736"/>
      <c r="G53" s="736"/>
      <c r="H53" s="736"/>
      <c r="I53" s="736"/>
      <c r="J53" s="736"/>
      <c r="K53" s="736"/>
      <c r="L53" s="737"/>
      <c r="M53" s="536">
        <v>1</v>
      </c>
      <c r="N53" s="536">
        <v>3</v>
      </c>
      <c r="O53" s="406" t="s">
        <v>632</v>
      </c>
      <c r="P53" s="407" t="s">
        <v>34</v>
      </c>
      <c r="Q53" s="738"/>
      <c r="R53" s="739"/>
      <c r="S53" s="410">
        <v>3</v>
      </c>
      <c r="T53" s="410">
        <v>1</v>
      </c>
      <c r="U53" s="740"/>
      <c r="V53" s="740"/>
      <c r="W53" s="740"/>
      <c r="X53" s="740"/>
      <c r="Y53" s="740"/>
      <c r="Z53" s="405"/>
    </row>
    <row r="54" spans="1:26" ht="12.75" customHeight="1">
      <c r="A54" s="404"/>
      <c r="B54" s="736" t="s">
        <v>638</v>
      </c>
      <c r="C54" s="736"/>
      <c r="D54" s="736"/>
      <c r="E54" s="736"/>
      <c r="F54" s="736"/>
      <c r="G54" s="736"/>
      <c r="H54" s="736"/>
      <c r="I54" s="736"/>
      <c r="J54" s="736"/>
      <c r="K54" s="736"/>
      <c r="L54" s="737"/>
      <c r="M54" s="536">
        <v>1</v>
      </c>
      <c r="N54" s="536">
        <v>3</v>
      </c>
      <c r="O54" s="406" t="s">
        <v>632</v>
      </c>
      <c r="P54" s="407" t="s">
        <v>35</v>
      </c>
      <c r="Q54" s="738"/>
      <c r="R54" s="739"/>
      <c r="S54" s="410">
        <v>1</v>
      </c>
      <c r="T54" s="410">
        <v>0</v>
      </c>
      <c r="U54" s="740"/>
      <c r="V54" s="740"/>
      <c r="W54" s="740"/>
      <c r="X54" s="740"/>
      <c r="Y54" s="740"/>
      <c r="Z54" s="405"/>
    </row>
    <row r="55" spans="1:26" ht="12.75" customHeight="1">
      <c r="A55" s="404"/>
      <c r="B55" s="736" t="s">
        <v>88</v>
      </c>
      <c r="C55" s="736"/>
      <c r="D55" s="736"/>
      <c r="E55" s="736"/>
      <c r="F55" s="736"/>
      <c r="G55" s="736"/>
      <c r="H55" s="736"/>
      <c r="I55" s="736"/>
      <c r="J55" s="736"/>
      <c r="K55" s="736"/>
      <c r="L55" s="737"/>
      <c r="M55" s="536">
        <v>1</v>
      </c>
      <c r="N55" s="536">
        <v>3</v>
      </c>
      <c r="O55" s="406" t="s">
        <v>632</v>
      </c>
      <c r="P55" s="407" t="s">
        <v>89</v>
      </c>
      <c r="Q55" s="738"/>
      <c r="R55" s="739"/>
      <c r="S55" s="410">
        <v>0</v>
      </c>
      <c r="T55" s="410">
        <v>0</v>
      </c>
      <c r="U55" s="740"/>
      <c r="V55" s="740"/>
      <c r="W55" s="740"/>
      <c r="X55" s="740"/>
      <c r="Y55" s="740"/>
      <c r="Z55" s="405"/>
    </row>
    <row r="56" spans="1:26" ht="39.75" customHeight="1">
      <c r="A56" s="404"/>
      <c r="B56" s="731" t="s">
        <v>87</v>
      </c>
      <c r="C56" s="731"/>
      <c r="D56" s="731"/>
      <c r="E56" s="731"/>
      <c r="F56" s="731"/>
      <c r="G56" s="731"/>
      <c r="H56" s="731"/>
      <c r="I56" s="731"/>
      <c r="J56" s="731"/>
      <c r="K56" s="731"/>
      <c r="L56" s="732"/>
      <c r="M56" s="537">
        <v>1</v>
      </c>
      <c r="N56" s="537">
        <v>4</v>
      </c>
      <c r="O56" s="477">
        <v>0</v>
      </c>
      <c r="P56" s="495">
        <v>0</v>
      </c>
      <c r="Q56" s="733"/>
      <c r="R56" s="734"/>
      <c r="S56" s="496">
        <v>15852</v>
      </c>
      <c r="T56" s="496">
        <v>15242</v>
      </c>
      <c r="U56" s="735"/>
      <c r="V56" s="735"/>
      <c r="W56" s="735"/>
      <c r="X56" s="735"/>
      <c r="Y56" s="735"/>
      <c r="Z56" s="405"/>
    </row>
    <row r="57" spans="1:26" ht="32.25" customHeight="1">
      <c r="A57" s="404"/>
      <c r="B57" s="736" t="s">
        <v>174</v>
      </c>
      <c r="C57" s="736"/>
      <c r="D57" s="736"/>
      <c r="E57" s="736"/>
      <c r="F57" s="736"/>
      <c r="G57" s="736"/>
      <c r="H57" s="736"/>
      <c r="I57" s="736"/>
      <c r="J57" s="736"/>
      <c r="K57" s="736"/>
      <c r="L57" s="737"/>
      <c r="M57" s="536">
        <v>1</v>
      </c>
      <c r="N57" s="536">
        <v>4</v>
      </c>
      <c r="O57" s="406" t="s">
        <v>733</v>
      </c>
      <c r="P57" s="407">
        <v>0</v>
      </c>
      <c r="Q57" s="738"/>
      <c r="R57" s="739"/>
      <c r="S57" s="410">
        <v>27</v>
      </c>
      <c r="T57" s="410">
        <v>12</v>
      </c>
      <c r="U57" s="740"/>
      <c r="V57" s="740"/>
      <c r="W57" s="740"/>
      <c r="X57" s="740"/>
      <c r="Y57" s="740"/>
      <c r="Z57" s="405"/>
    </row>
    <row r="58" spans="1:26" ht="21.75" customHeight="1">
      <c r="A58" s="404"/>
      <c r="B58" s="736" t="s">
        <v>26</v>
      </c>
      <c r="C58" s="736"/>
      <c r="D58" s="736"/>
      <c r="E58" s="736"/>
      <c r="F58" s="736"/>
      <c r="G58" s="736"/>
      <c r="H58" s="736"/>
      <c r="I58" s="736"/>
      <c r="J58" s="736"/>
      <c r="K58" s="736"/>
      <c r="L58" s="737"/>
      <c r="M58" s="536">
        <v>1</v>
      </c>
      <c r="N58" s="536">
        <v>4</v>
      </c>
      <c r="O58" s="406" t="s">
        <v>734</v>
      </c>
      <c r="P58" s="407">
        <v>0</v>
      </c>
      <c r="Q58" s="738"/>
      <c r="R58" s="739"/>
      <c r="S58" s="410">
        <v>27</v>
      </c>
      <c r="T58" s="410">
        <v>12</v>
      </c>
      <c r="U58" s="740"/>
      <c r="V58" s="740"/>
      <c r="W58" s="740"/>
      <c r="X58" s="740"/>
      <c r="Y58" s="740"/>
      <c r="Z58" s="405"/>
    </row>
    <row r="59" spans="1:26" ht="21.75" customHeight="1">
      <c r="A59" s="404"/>
      <c r="B59" s="736" t="s">
        <v>633</v>
      </c>
      <c r="C59" s="736"/>
      <c r="D59" s="736"/>
      <c r="E59" s="736"/>
      <c r="F59" s="736"/>
      <c r="G59" s="736"/>
      <c r="H59" s="736"/>
      <c r="I59" s="736"/>
      <c r="J59" s="736"/>
      <c r="K59" s="736"/>
      <c r="L59" s="737"/>
      <c r="M59" s="536">
        <v>1</v>
      </c>
      <c r="N59" s="536">
        <v>4</v>
      </c>
      <c r="O59" s="406" t="s">
        <v>734</v>
      </c>
      <c r="P59" s="407" t="s">
        <v>25</v>
      </c>
      <c r="Q59" s="738"/>
      <c r="R59" s="739"/>
      <c r="S59" s="410">
        <v>27</v>
      </c>
      <c r="T59" s="410">
        <v>12</v>
      </c>
      <c r="U59" s="740"/>
      <c r="V59" s="740"/>
      <c r="W59" s="740"/>
      <c r="X59" s="740"/>
      <c r="Y59" s="740"/>
      <c r="Z59" s="405"/>
    </row>
    <row r="60" spans="1:26" ht="21.75" customHeight="1">
      <c r="A60" s="404"/>
      <c r="B60" s="736" t="s">
        <v>634</v>
      </c>
      <c r="C60" s="736"/>
      <c r="D60" s="736"/>
      <c r="E60" s="736"/>
      <c r="F60" s="736"/>
      <c r="G60" s="736"/>
      <c r="H60" s="736"/>
      <c r="I60" s="736"/>
      <c r="J60" s="736"/>
      <c r="K60" s="736"/>
      <c r="L60" s="737"/>
      <c r="M60" s="536">
        <v>1</v>
      </c>
      <c r="N60" s="536">
        <v>4</v>
      </c>
      <c r="O60" s="406" t="s">
        <v>734</v>
      </c>
      <c r="P60" s="407" t="s">
        <v>27</v>
      </c>
      <c r="Q60" s="738"/>
      <c r="R60" s="739"/>
      <c r="S60" s="410">
        <v>27</v>
      </c>
      <c r="T60" s="410">
        <v>12</v>
      </c>
      <c r="U60" s="740"/>
      <c r="V60" s="740"/>
      <c r="W60" s="740"/>
      <c r="X60" s="740"/>
      <c r="Y60" s="740"/>
      <c r="Z60" s="405"/>
    </row>
    <row r="61" spans="1:26" ht="12.75" customHeight="1">
      <c r="A61" s="404"/>
      <c r="B61" s="736" t="s">
        <v>636</v>
      </c>
      <c r="C61" s="736"/>
      <c r="D61" s="736"/>
      <c r="E61" s="736"/>
      <c r="F61" s="736"/>
      <c r="G61" s="736"/>
      <c r="H61" s="736"/>
      <c r="I61" s="736"/>
      <c r="J61" s="736"/>
      <c r="K61" s="736"/>
      <c r="L61" s="737"/>
      <c r="M61" s="536">
        <v>1</v>
      </c>
      <c r="N61" s="536">
        <v>4</v>
      </c>
      <c r="O61" s="406" t="s">
        <v>734</v>
      </c>
      <c r="P61" s="407" t="s">
        <v>29</v>
      </c>
      <c r="Q61" s="738"/>
      <c r="R61" s="739"/>
      <c r="S61" s="410">
        <v>27</v>
      </c>
      <c r="T61" s="410">
        <v>12</v>
      </c>
      <c r="U61" s="740"/>
      <c r="V61" s="740"/>
      <c r="W61" s="740"/>
      <c r="X61" s="740"/>
      <c r="Y61" s="740"/>
      <c r="Z61" s="405"/>
    </row>
    <row r="62" spans="1:26" ht="32.25" customHeight="1">
      <c r="A62" s="404"/>
      <c r="B62" s="736" t="s">
        <v>617</v>
      </c>
      <c r="C62" s="736"/>
      <c r="D62" s="736"/>
      <c r="E62" s="736"/>
      <c r="F62" s="736"/>
      <c r="G62" s="736"/>
      <c r="H62" s="736"/>
      <c r="I62" s="736"/>
      <c r="J62" s="736"/>
      <c r="K62" s="736"/>
      <c r="L62" s="737"/>
      <c r="M62" s="536">
        <v>1</v>
      </c>
      <c r="N62" s="536">
        <v>4</v>
      </c>
      <c r="O62" s="406" t="s">
        <v>618</v>
      </c>
      <c r="P62" s="407">
        <v>0</v>
      </c>
      <c r="Q62" s="738"/>
      <c r="R62" s="739"/>
      <c r="S62" s="410">
        <v>15825</v>
      </c>
      <c r="T62" s="410">
        <v>15230</v>
      </c>
      <c r="U62" s="740"/>
      <c r="V62" s="740"/>
      <c r="W62" s="740"/>
      <c r="X62" s="740"/>
      <c r="Y62" s="740"/>
      <c r="Z62" s="405"/>
    </row>
    <row r="63" spans="1:26" ht="21.75" customHeight="1">
      <c r="A63" s="404"/>
      <c r="B63" s="736" t="s">
        <v>640</v>
      </c>
      <c r="C63" s="736"/>
      <c r="D63" s="736"/>
      <c r="E63" s="736"/>
      <c r="F63" s="736"/>
      <c r="G63" s="736"/>
      <c r="H63" s="736"/>
      <c r="I63" s="736"/>
      <c r="J63" s="736"/>
      <c r="K63" s="736"/>
      <c r="L63" s="737"/>
      <c r="M63" s="536">
        <v>1</v>
      </c>
      <c r="N63" s="536">
        <v>4</v>
      </c>
      <c r="O63" s="406" t="s">
        <v>641</v>
      </c>
      <c r="P63" s="407">
        <v>0</v>
      </c>
      <c r="Q63" s="738"/>
      <c r="R63" s="739"/>
      <c r="S63" s="410">
        <v>12459</v>
      </c>
      <c r="T63" s="410">
        <v>12459</v>
      </c>
      <c r="U63" s="740"/>
      <c r="V63" s="740"/>
      <c r="W63" s="740"/>
      <c r="X63" s="740"/>
      <c r="Y63" s="740"/>
      <c r="Z63" s="405"/>
    </row>
    <row r="64" spans="1:26" ht="53.25" customHeight="1">
      <c r="A64" s="404"/>
      <c r="B64" s="736" t="s">
        <v>18</v>
      </c>
      <c r="C64" s="736"/>
      <c r="D64" s="736"/>
      <c r="E64" s="736"/>
      <c r="F64" s="736"/>
      <c r="G64" s="736"/>
      <c r="H64" s="736"/>
      <c r="I64" s="736"/>
      <c r="J64" s="736"/>
      <c r="K64" s="736"/>
      <c r="L64" s="737"/>
      <c r="M64" s="536">
        <v>1</v>
      </c>
      <c r="N64" s="536">
        <v>4</v>
      </c>
      <c r="O64" s="406" t="s">
        <v>641</v>
      </c>
      <c r="P64" s="407" t="s">
        <v>19</v>
      </c>
      <c r="Q64" s="738"/>
      <c r="R64" s="739"/>
      <c r="S64" s="410">
        <v>12459</v>
      </c>
      <c r="T64" s="410">
        <v>12459</v>
      </c>
      <c r="U64" s="740"/>
      <c r="V64" s="740"/>
      <c r="W64" s="740"/>
      <c r="X64" s="740"/>
      <c r="Y64" s="740"/>
      <c r="Z64" s="405"/>
    </row>
    <row r="65" spans="1:26" ht="21.75" customHeight="1">
      <c r="A65" s="404"/>
      <c r="B65" s="736" t="s">
        <v>38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7"/>
      <c r="M65" s="536">
        <v>1</v>
      </c>
      <c r="N65" s="536">
        <v>4</v>
      </c>
      <c r="O65" s="406" t="s">
        <v>641</v>
      </c>
      <c r="P65" s="407" t="s">
        <v>39</v>
      </c>
      <c r="Q65" s="738"/>
      <c r="R65" s="739"/>
      <c r="S65" s="410">
        <v>12459</v>
      </c>
      <c r="T65" s="410">
        <v>12459</v>
      </c>
      <c r="U65" s="740"/>
      <c r="V65" s="740"/>
      <c r="W65" s="740"/>
      <c r="X65" s="740"/>
      <c r="Y65" s="740"/>
      <c r="Z65" s="405"/>
    </row>
    <row r="66" spans="1:26" ht="21.75" customHeight="1">
      <c r="A66" s="404"/>
      <c r="B66" s="736" t="s">
        <v>621</v>
      </c>
      <c r="C66" s="736"/>
      <c r="D66" s="736"/>
      <c r="E66" s="736"/>
      <c r="F66" s="736"/>
      <c r="G66" s="736"/>
      <c r="H66" s="736"/>
      <c r="I66" s="736"/>
      <c r="J66" s="736"/>
      <c r="K66" s="736"/>
      <c r="L66" s="737"/>
      <c r="M66" s="536">
        <v>1</v>
      </c>
      <c r="N66" s="536">
        <v>4</v>
      </c>
      <c r="O66" s="406" t="s">
        <v>641</v>
      </c>
      <c r="P66" s="407" t="s">
        <v>40</v>
      </c>
      <c r="Q66" s="738"/>
      <c r="R66" s="739"/>
      <c r="S66" s="410">
        <v>9569</v>
      </c>
      <c r="T66" s="410">
        <v>9569</v>
      </c>
      <c r="U66" s="740"/>
      <c r="V66" s="740"/>
      <c r="W66" s="740"/>
      <c r="X66" s="740"/>
      <c r="Y66" s="740"/>
      <c r="Z66" s="405"/>
    </row>
    <row r="67" spans="1:26" ht="32.25" customHeight="1">
      <c r="A67" s="404"/>
      <c r="B67" s="736" t="s">
        <v>622</v>
      </c>
      <c r="C67" s="736"/>
      <c r="D67" s="736"/>
      <c r="E67" s="736"/>
      <c r="F67" s="736"/>
      <c r="G67" s="736"/>
      <c r="H67" s="736"/>
      <c r="I67" s="736"/>
      <c r="J67" s="736"/>
      <c r="K67" s="736"/>
      <c r="L67" s="737"/>
      <c r="M67" s="536">
        <v>1</v>
      </c>
      <c r="N67" s="536">
        <v>4</v>
      </c>
      <c r="O67" s="406" t="s">
        <v>641</v>
      </c>
      <c r="P67" s="407" t="s">
        <v>42</v>
      </c>
      <c r="Q67" s="738"/>
      <c r="R67" s="739"/>
      <c r="S67" s="410">
        <v>2890</v>
      </c>
      <c r="T67" s="410">
        <v>2890</v>
      </c>
      <c r="U67" s="740"/>
      <c r="V67" s="740"/>
      <c r="W67" s="740"/>
      <c r="X67" s="740"/>
      <c r="Y67" s="740"/>
      <c r="Z67" s="405"/>
    </row>
    <row r="68" spans="1:26" ht="32.25" customHeight="1">
      <c r="A68" s="404"/>
      <c r="B68" s="736" t="s">
        <v>642</v>
      </c>
      <c r="C68" s="736"/>
      <c r="D68" s="736"/>
      <c r="E68" s="736"/>
      <c r="F68" s="736"/>
      <c r="G68" s="736"/>
      <c r="H68" s="736"/>
      <c r="I68" s="736"/>
      <c r="J68" s="736"/>
      <c r="K68" s="736"/>
      <c r="L68" s="737"/>
      <c r="M68" s="536">
        <v>1</v>
      </c>
      <c r="N68" s="536">
        <v>4</v>
      </c>
      <c r="O68" s="406" t="s">
        <v>643</v>
      </c>
      <c r="P68" s="407">
        <v>0</v>
      </c>
      <c r="Q68" s="738"/>
      <c r="R68" s="739"/>
      <c r="S68" s="410">
        <v>3357</v>
      </c>
      <c r="T68" s="410">
        <v>2767</v>
      </c>
      <c r="U68" s="740"/>
      <c r="V68" s="740"/>
      <c r="W68" s="740"/>
      <c r="X68" s="740"/>
      <c r="Y68" s="740"/>
      <c r="Z68" s="405"/>
    </row>
    <row r="69" spans="1:26" ht="21.75" customHeight="1">
      <c r="A69" s="404"/>
      <c r="B69" s="736" t="s">
        <v>633</v>
      </c>
      <c r="C69" s="736"/>
      <c r="D69" s="736"/>
      <c r="E69" s="736"/>
      <c r="F69" s="736"/>
      <c r="G69" s="736"/>
      <c r="H69" s="736"/>
      <c r="I69" s="736"/>
      <c r="J69" s="736"/>
      <c r="K69" s="736"/>
      <c r="L69" s="737"/>
      <c r="M69" s="536">
        <v>1</v>
      </c>
      <c r="N69" s="536">
        <v>4</v>
      </c>
      <c r="O69" s="406" t="s">
        <v>643</v>
      </c>
      <c r="P69" s="407" t="s">
        <v>25</v>
      </c>
      <c r="Q69" s="738"/>
      <c r="R69" s="739"/>
      <c r="S69" s="410">
        <v>3144</v>
      </c>
      <c r="T69" s="410">
        <v>2664</v>
      </c>
      <c r="U69" s="740"/>
      <c r="V69" s="740"/>
      <c r="W69" s="740"/>
      <c r="X69" s="740"/>
      <c r="Y69" s="740"/>
      <c r="Z69" s="405"/>
    </row>
    <row r="70" spans="1:26" ht="21.75" customHeight="1">
      <c r="A70" s="404"/>
      <c r="B70" s="736" t="s">
        <v>634</v>
      </c>
      <c r="C70" s="736"/>
      <c r="D70" s="736"/>
      <c r="E70" s="736"/>
      <c r="F70" s="736"/>
      <c r="G70" s="736"/>
      <c r="H70" s="736"/>
      <c r="I70" s="736"/>
      <c r="J70" s="736"/>
      <c r="K70" s="736"/>
      <c r="L70" s="737"/>
      <c r="M70" s="536">
        <v>1</v>
      </c>
      <c r="N70" s="536">
        <v>4</v>
      </c>
      <c r="O70" s="406" t="s">
        <v>643</v>
      </c>
      <c r="P70" s="407" t="s">
        <v>27</v>
      </c>
      <c r="Q70" s="738"/>
      <c r="R70" s="739"/>
      <c r="S70" s="410">
        <v>3144</v>
      </c>
      <c r="T70" s="410">
        <v>2664</v>
      </c>
      <c r="U70" s="740"/>
      <c r="V70" s="740"/>
      <c r="W70" s="740"/>
      <c r="X70" s="740"/>
      <c r="Y70" s="740"/>
      <c r="Z70" s="405"/>
    </row>
    <row r="71" spans="1:26" ht="21.75" customHeight="1">
      <c r="A71" s="404"/>
      <c r="B71" s="736" t="s">
        <v>635</v>
      </c>
      <c r="C71" s="736"/>
      <c r="D71" s="736"/>
      <c r="E71" s="736"/>
      <c r="F71" s="736"/>
      <c r="G71" s="736"/>
      <c r="H71" s="736"/>
      <c r="I71" s="736"/>
      <c r="J71" s="736"/>
      <c r="K71" s="736"/>
      <c r="L71" s="737"/>
      <c r="M71" s="536">
        <v>1</v>
      </c>
      <c r="N71" s="536">
        <v>4</v>
      </c>
      <c r="O71" s="406" t="s">
        <v>643</v>
      </c>
      <c r="P71" s="407" t="s">
        <v>28</v>
      </c>
      <c r="Q71" s="738"/>
      <c r="R71" s="739"/>
      <c r="S71" s="410">
        <v>303</v>
      </c>
      <c r="T71" s="410">
        <v>151</v>
      </c>
      <c r="U71" s="740"/>
      <c r="V71" s="740"/>
      <c r="W71" s="740"/>
      <c r="X71" s="740"/>
      <c r="Y71" s="740"/>
      <c r="Z71" s="405"/>
    </row>
    <row r="72" spans="1:26" ht="12.75" customHeight="1">
      <c r="A72" s="404"/>
      <c r="B72" s="736" t="s">
        <v>636</v>
      </c>
      <c r="C72" s="736"/>
      <c r="D72" s="736"/>
      <c r="E72" s="736"/>
      <c r="F72" s="736"/>
      <c r="G72" s="736"/>
      <c r="H72" s="736"/>
      <c r="I72" s="736"/>
      <c r="J72" s="736"/>
      <c r="K72" s="736"/>
      <c r="L72" s="737"/>
      <c r="M72" s="536">
        <v>1</v>
      </c>
      <c r="N72" s="536">
        <v>4</v>
      </c>
      <c r="O72" s="406" t="s">
        <v>643</v>
      </c>
      <c r="P72" s="407" t="s">
        <v>29</v>
      </c>
      <c r="Q72" s="738"/>
      <c r="R72" s="739"/>
      <c r="S72" s="410">
        <v>2841</v>
      </c>
      <c r="T72" s="410">
        <v>2513</v>
      </c>
      <c r="U72" s="740"/>
      <c r="V72" s="740"/>
      <c r="W72" s="740"/>
      <c r="X72" s="740"/>
      <c r="Y72" s="740"/>
      <c r="Z72" s="405"/>
    </row>
    <row r="73" spans="1:26" ht="12.75" customHeight="1">
      <c r="A73" s="404"/>
      <c r="B73" s="736" t="s">
        <v>30</v>
      </c>
      <c r="C73" s="736"/>
      <c r="D73" s="736"/>
      <c r="E73" s="736"/>
      <c r="F73" s="736"/>
      <c r="G73" s="736"/>
      <c r="H73" s="736"/>
      <c r="I73" s="736"/>
      <c r="J73" s="736"/>
      <c r="K73" s="736"/>
      <c r="L73" s="737"/>
      <c r="M73" s="536">
        <v>1</v>
      </c>
      <c r="N73" s="536">
        <v>4</v>
      </c>
      <c r="O73" s="406" t="s">
        <v>643</v>
      </c>
      <c r="P73" s="407" t="s">
        <v>31</v>
      </c>
      <c r="Q73" s="738"/>
      <c r="R73" s="739"/>
      <c r="S73" s="410">
        <v>213</v>
      </c>
      <c r="T73" s="410">
        <v>103</v>
      </c>
      <c r="U73" s="740"/>
      <c r="V73" s="740"/>
      <c r="W73" s="740"/>
      <c r="X73" s="740"/>
      <c r="Y73" s="740"/>
      <c r="Z73" s="405"/>
    </row>
    <row r="74" spans="1:26" ht="12.75" customHeight="1">
      <c r="A74" s="404"/>
      <c r="B74" s="736" t="s">
        <v>637</v>
      </c>
      <c r="C74" s="736"/>
      <c r="D74" s="736"/>
      <c r="E74" s="736"/>
      <c r="F74" s="736"/>
      <c r="G74" s="736"/>
      <c r="H74" s="736"/>
      <c r="I74" s="736"/>
      <c r="J74" s="736"/>
      <c r="K74" s="736"/>
      <c r="L74" s="737"/>
      <c r="M74" s="536">
        <v>1</v>
      </c>
      <c r="N74" s="536">
        <v>4</v>
      </c>
      <c r="O74" s="406" t="s">
        <v>643</v>
      </c>
      <c r="P74" s="407" t="s">
        <v>32</v>
      </c>
      <c r="Q74" s="738"/>
      <c r="R74" s="739"/>
      <c r="S74" s="410">
        <v>213</v>
      </c>
      <c r="T74" s="410">
        <v>103</v>
      </c>
      <c r="U74" s="740"/>
      <c r="V74" s="740"/>
      <c r="W74" s="740"/>
      <c r="X74" s="740"/>
      <c r="Y74" s="740"/>
      <c r="Z74" s="405"/>
    </row>
    <row r="75" spans="1:26" ht="21.75" customHeight="1">
      <c r="A75" s="404"/>
      <c r="B75" s="736" t="s">
        <v>33</v>
      </c>
      <c r="C75" s="736"/>
      <c r="D75" s="736"/>
      <c r="E75" s="736"/>
      <c r="F75" s="736"/>
      <c r="G75" s="736"/>
      <c r="H75" s="736"/>
      <c r="I75" s="736"/>
      <c r="J75" s="736"/>
      <c r="K75" s="736"/>
      <c r="L75" s="737"/>
      <c r="M75" s="536">
        <v>1</v>
      </c>
      <c r="N75" s="536">
        <v>4</v>
      </c>
      <c r="O75" s="406" t="s">
        <v>643</v>
      </c>
      <c r="P75" s="407" t="s">
        <v>34</v>
      </c>
      <c r="Q75" s="738"/>
      <c r="R75" s="739"/>
      <c r="S75" s="410">
        <v>82</v>
      </c>
      <c r="T75" s="410">
        <v>38</v>
      </c>
      <c r="U75" s="740"/>
      <c r="V75" s="740"/>
      <c r="W75" s="740"/>
      <c r="X75" s="740"/>
      <c r="Y75" s="740"/>
      <c r="Z75" s="405"/>
    </row>
    <row r="76" spans="1:26" ht="12.75" customHeight="1">
      <c r="A76" s="404"/>
      <c r="B76" s="736" t="s">
        <v>638</v>
      </c>
      <c r="C76" s="736"/>
      <c r="D76" s="736"/>
      <c r="E76" s="736"/>
      <c r="F76" s="736"/>
      <c r="G76" s="736"/>
      <c r="H76" s="736"/>
      <c r="I76" s="736"/>
      <c r="J76" s="736"/>
      <c r="K76" s="736"/>
      <c r="L76" s="737"/>
      <c r="M76" s="536">
        <v>1</v>
      </c>
      <c r="N76" s="536">
        <v>4</v>
      </c>
      <c r="O76" s="406" t="s">
        <v>643</v>
      </c>
      <c r="P76" s="407" t="s">
        <v>35</v>
      </c>
      <c r="Q76" s="738"/>
      <c r="R76" s="739"/>
      <c r="S76" s="410">
        <v>40</v>
      </c>
      <c r="T76" s="410">
        <v>20</v>
      </c>
      <c r="U76" s="740"/>
      <c r="V76" s="740"/>
      <c r="W76" s="740"/>
      <c r="X76" s="740"/>
      <c r="Y76" s="740"/>
      <c r="Z76" s="405"/>
    </row>
    <row r="77" spans="1:26" ht="12.75" customHeight="1">
      <c r="A77" s="404"/>
      <c r="B77" s="736" t="s">
        <v>88</v>
      </c>
      <c r="C77" s="736"/>
      <c r="D77" s="736"/>
      <c r="E77" s="736"/>
      <c r="F77" s="736"/>
      <c r="G77" s="736"/>
      <c r="H77" s="736"/>
      <c r="I77" s="736"/>
      <c r="J77" s="736"/>
      <c r="K77" s="736"/>
      <c r="L77" s="737"/>
      <c r="M77" s="536">
        <v>1</v>
      </c>
      <c r="N77" s="536">
        <v>4</v>
      </c>
      <c r="O77" s="406" t="s">
        <v>643</v>
      </c>
      <c r="P77" s="407" t="s">
        <v>89</v>
      </c>
      <c r="Q77" s="738"/>
      <c r="R77" s="739"/>
      <c r="S77" s="410">
        <v>91</v>
      </c>
      <c r="T77" s="410">
        <v>45</v>
      </c>
      <c r="U77" s="740"/>
      <c r="V77" s="740"/>
      <c r="W77" s="740"/>
      <c r="X77" s="740"/>
      <c r="Y77" s="740"/>
      <c r="Z77" s="405"/>
    </row>
    <row r="78" spans="1:26" ht="32.25" customHeight="1">
      <c r="A78" s="404"/>
      <c r="B78" s="736" t="s">
        <v>872</v>
      </c>
      <c r="C78" s="736"/>
      <c r="D78" s="736"/>
      <c r="E78" s="736"/>
      <c r="F78" s="736"/>
      <c r="G78" s="736"/>
      <c r="H78" s="736"/>
      <c r="I78" s="736"/>
      <c r="J78" s="736"/>
      <c r="K78" s="736"/>
      <c r="L78" s="737"/>
      <c r="M78" s="536">
        <v>1</v>
      </c>
      <c r="N78" s="536">
        <v>4</v>
      </c>
      <c r="O78" s="406" t="s">
        <v>873</v>
      </c>
      <c r="P78" s="407">
        <v>0</v>
      </c>
      <c r="Q78" s="738"/>
      <c r="R78" s="739"/>
      <c r="S78" s="410">
        <v>9</v>
      </c>
      <c r="T78" s="410">
        <v>4</v>
      </c>
      <c r="U78" s="740"/>
      <c r="V78" s="740"/>
      <c r="W78" s="740"/>
      <c r="X78" s="740"/>
      <c r="Y78" s="740"/>
      <c r="Z78" s="405"/>
    </row>
    <row r="79" spans="1:26" ht="53.25" customHeight="1">
      <c r="A79" s="404"/>
      <c r="B79" s="736" t="s">
        <v>18</v>
      </c>
      <c r="C79" s="736"/>
      <c r="D79" s="736"/>
      <c r="E79" s="736"/>
      <c r="F79" s="736"/>
      <c r="G79" s="736"/>
      <c r="H79" s="736"/>
      <c r="I79" s="736"/>
      <c r="J79" s="736"/>
      <c r="K79" s="736"/>
      <c r="L79" s="737"/>
      <c r="M79" s="536">
        <v>1</v>
      </c>
      <c r="N79" s="536">
        <v>4</v>
      </c>
      <c r="O79" s="406" t="s">
        <v>873</v>
      </c>
      <c r="P79" s="407" t="s">
        <v>19</v>
      </c>
      <c r="Q79" s="738"/>
      <c r="R79" s="739"/>
      <c r="S79" s="410">
        <v>9</v>
      </c>
      <c r="T79" s="410">
        <v>4</v>
      </c>
      <c r="U79" s="740"/>
      <c r="V79" s="740"/>
      <c r="W79" s="740"/>
      <c r="X79" s="740"/>
      <c r="Y79" s="740"/>
      <c r="Z79" s="405"/>
    </row>
    <row r="80" spans="1:26" ht="21.75" customHeight="1">
      <c r="A80" s="404"/>
      <c r="B80" s="736" t="s">
        <v>38</v>
      </c>
      <c r="C80" s="736"/>
      <c r="D80" s="736"/>
      <c r="E80" s="736"/>
      <c r="F80" s="736"/>
      <c r="G80" s="736"/>
      <c r="H80" s="736"/>
      <c r="I80" s="736"/>
      <c r="J80" s="736"/>
      <c r="K80" s="736"/>
      <c r="L80" s="737"/>
      <c r="M80" s="536">
        <v>1</v>
      </c>
      <c r="N80" s="536">
        <v>4</v>
      </c>
      <c r="O80" s="406" t="s">
        <v>873</v>
      </c>
      <c r="P80" s="407" t="s">
        <v>39</v>
      </c>
      <c r="Q80" s="738"/>
      <c r="R80" s="739"/>
      <c r="S80" s="410">
        <v>9</v>
      </c>
      <c r="T80" s="410">
        <v>4</v>
      </c>
      <c r="U80" s="740"/>
      <c r="V80" s="740"/>
      <c r="W80" s="740"/>
      <c r="X80" s="740"/>
      <c r="Y80" s="740"/>
      <c r="Z80" s="405"/>
    </row>
    <row r="81" spans="1:26" ht="32.25" customHeight="1">
      <c r="A81" s="404"/>
      <c r="B81" s="736" t="s">
        <v>639</v>
      </c>
      <c r="C81" s="736"/>
      <c r="D81" s="736"/>
      <c r="E81" s="736"/>
      <c r="F81" s="736"/>
      <c r="G81" s="736"/>
      <c r="H81" s="736"/>
      <c r="I81" s="736"/>
      <c r="J81" s="736"/>
      <c r="K81" s="736"/>
      <c r="L81" s="737"/>
      <c r="M81" s="536">
        <v>1</v>
      </c>
      <c r="N81" s="536">
        <v>4</v>
      </c>
      <c r="O81" s="406" t="s">
        <v>873</v>
      </c>
      <c r="P81" s="407" t="s">
        <v>41</v>
      </c>
      <c r="Q81" s="738"/>
      <c r="R81" s="739"/>
      <c r="S81" s="410">
        <v>9</v>
      </c>
      <c r="T81" s="410">
        <v>4</v>
      </c>
      <c r="U81" s="740"/>
      <c r="V81" s="740"/>
      <c r="W81" s="740"/>
      <c r="X81" s="740"/>
      <c r="Y81" s="740"/>
      <c r="Z81" s="405"/>
    </row>
    <row r="82" spans="1:26" ht="12.75" customHeight="1">
      <c r="A82" s="404"/>
      <c r="B82" s="731" t="s">
        <v>644</v>
      </c>
      <c r="C82" s="731"/>
      <c r="D82" s="731"/>
      <c r="E82" s="731"/>
      <c r="F82" s="731"/>
      <c r="G82" s="731"/>
      <c r="H82" s="731"/>
      <c r="I82" s="731"/>
      <c r="J82" s="731"/>
      <c r="K82" s="731"/>
      <c r="L82" s="732"/>
      <c r="M82" s="537">
        <v>1</v>
      </c>
      <c r="N82" s="537">
        <v>5</v>
      </c>
      <c r="O82" s="477">
        <v>0</v>
      </c>
      <c r="P82" s="495">
        <v>0</v>
      </c>
      <c r="Q82" s="733"/>
      <c r="R82" s="734"/>
      <c r="S82" s="496">
        <v>18</v>
      </c>
      <c r="T82" s="496">
        <v>18</v>
      </c>
      <c r="U82" s="735"/>
      <c r="V82" s="735"/>
      <c r="W82" s="735"/>
      <c r="X82" s="735"/>
      <c r="Y82" s="735"/>
      <c r="Z82" s="405"/>
    </row>
    <row r="83" spans="1:26" ht="32.25" customHeight="1">
      <c r="A83" s="404"/>
      <c r="B83" s="736" t="s">
        <v>645</v>
      </c>
      <c r="C83" s="736"/>
      <c r="D83" s="736"/>
      <c r="E83" s="736"/>
      <c r="F83" s="736"/>
      <c r="G83" s="736"/>
      <c r="H83" s="736"/>
      <c r="I83" s="736"/>
      <c r="J83" s="736"/>
      <c r="K83" s="736"/>
      <c r="L83" s="737"/>
      <c r="M83" s="536">
        <v>1</v>
      </c>
      <c r="N83" s="536">
        <v>5</v>
      </c>
      <c r="O83" s="406" t="s">
        <v>646</v>
      </c>
      <c r="P83" s="407">
        <v>0</v>
      </c>
      <c r="Q83" s="738"/>
      <c r="R83" s="739"/>
      <c r="S83" s="410">
        <v>18</v>
      </c>
      <c r="T83" s="410">
        <v>18</v>
      </c>
      <c r="U83" s="740"/>
      <c r="V83" s="740"/>
      <c r="W83" s="740"/>
      <c r="X83" s="740"/>
      <c r="Y83" s="740"/>
      <c r="Z83" s="405"/>
    </row>
    <row r="84" spans="1:26" ht="42.75" customHeight="1">
      <c r="A84" s="404"/>
      <c r="B84" s="736" t="s">
        <v>647</v>
      </c>
      <c r="C84" s="736"/>
      <c r="D84" s="736"/>
      <c r="E84" s="736"/>
      <c r="F84" s="736"/>
      <c r="G84" s="736"/>
      <c r="H84" s="736"/>
      <c r="I84" s="736"/>
      <c r="J84" s="736"/>
      <c r="K84" s="736"/>
      <c r="L84" s="737"/>
      <c r="M84" s="536">
        <v>1</v>
      </c>
      <c r="N84" s="536">
        <v>5</v>
      </c>
      <c r="O84" s="406" t="s">
        <v>648</v>
      </c>
      <c r="P84" s="407">
        <v>0</v>
      </c>
      <c r="Q84" s="738"/>
      <c r="R84" s="739"/>
      <c r="S84" s="410">
        <v>18</v>
      </c>
      <c r="T84" s="410">
        <v>18</v>
      </c>
      <c r="U84" s="740"/>
      <c r="V84" s="740"/>
      <c r="W84" s="740"/>
      <c r="X84" s="740"/>
      <c r="Y84" s="740"/>
      <c r="Z84" s="405"/>
    </row>
    <row r="85" spans="1:26" ht="21.75" customHeight="1">
      <c r="A85" s="404"/>
      <c r="B85" s="736" t="s">
        <v>633</v>
      </c>
      <c r="C85" s="736"/>
      <c r="D85" s="736"/>
      <c r="E85" s="736"/>
      <c r="F85" s="736"/>
      <c r="G85" s="736"/>
      <c r="H85" s="736"/>
      <c r="I85" s="736"/>
      <c r="J85" s="736"/>
      <c r="K85" s="736"/>
      <c r="L85" s="737"/>
      <c r="M85" s="536">
        <v>1</v>
      </c>
      <c r="N85" s="536">
        <v>5</v>
      </c>
      <c r="O85" s="406" t="s">
        <v>648</v>
      </c>
      <c r="P85" s="407" t="s">
        <v>25</v>
      </c>
      <c r="Q85" s="738"/>
      <c r="R85" s="739"/>
      <c r="S85" s="410">
        <v>18</v>
      </c>
      <c r="T85" s="410">
        <v>18</v>
      </c>
      <c r="U85" s="740"/>
      <c r="V85" s="740"/>
      <c r="W85" s="740"/>
      <c r="X85" s="740"/>
      <c r="Y85" s="740"/>
      <c r="Z85" s="405"/>
    </row>
    <row r="86" spans="1:26" ht="21.75" customHeight="1">
      <c r="A86" s="404"/>
      <c r="B86" s="736" t="s">
        <v>634</v>
      </c>
      <c r="C86" s="736"/>
      <c r="D86" s="736"/>
      <c r="E86" s="736"/>
      <c r="F86" s="736"/>
      <c r="G86" s="736"/>
      <c r="H86" s="736"/>
      <c r="I86" s="736"/>
      <c r="J86" s="736"/>
      <c r="K86" s="736"/>
      <c r="L86" s="737"/>
      <c r="M86" s="536">
        <v>1</v>
      </c>
      <c r="N86" s="536">
        <v>5</v>
      </c>
      <c r="O86" s="406" t="s">
        <v>648</v>
      </c>
      <c r="P86" s="407" t="s">
        <v>27</v>
      </c>
      <c r="Q86" s="738"/>
      <c r="R86" s="739"/>
      <c r="S86" s="410">
        <v>18</v>
      </c>
      <c r="T86" s="410">
        <v>18</v>
      </c>
      <c r="U86" s="740"/>
      <c r="V86" s="740"/>
      <c r="W86" s="740"/>
      <c r="X86" s="740"/>
      <c r="Y86" s="740"/>
      <c r="Z86" s="405"/>
    </row>
    <row r="87" spans="1:26" ht="12.75" customHeight="1">
      <c r="A87" s="404"/>
      <c r="B87" s="736" t="s">
        <v>636</v>
      </c>
      <c r="C87" s="736"/>
      <c r="D87" s="736"/>
      <c r="E87" s="736"/>
      <c r="F87" s="736"/>
      <c r="G87" s="736"/>
      <c r="H87" s="736"/>
      <c r="I87" s="736"/>
      <c r="J87" s="736"/>
      <c r="K87" s="736"/>
      <c r="L87" s="737"/>
      <c r="M87" s="536">
        <v>1</v>
      </c>
      <c r="N87" s="536">
        <v>5</v>
      </c>
      <c r="O87" s="406" t="s">
        <v>648</v>
      </c>
      <c r="P87" s="407" t="s">
        <v>29</v>
      </c>
      <c r="Q87" s="738"/>
      <c r="R87" s="739"/>
      <c r="S87" s="410">
        <v>18</v>
      </c>
      <c r="T87" s="410">
        <v>18</v>
      </c>
      <c r="U87" s="740"/>
      <c r="V87" s="740"/>
      <c r="W87" s="740"/>
      <c r="X87" s="740"/>
      <c r="Y87" s="740"/>
      <c r="Z87" s="405"/>
    </row>
    <row r="88" spans="1:26" ht="30" customHeight="1">
      <c r="A88" s="404"/>
      <c r="B88" s="731" t="s">
        <v>84</v>
      </c>
      <c r="C88" s="731"/>
      <c r="D88" s="731"/>
      <c r="E88" s="731"/>
      <c r="F88" s="731"/>
      <c r="G88" s="731"/>
      <c r="H88" s="731"/>
      <c r="I88" s="731"/>
      <c r="J88" s="731"/>
      <c r="K88" s="731"/>
      <c r="L88" s="732"/>
      <c r="M88" s="537">
        <v>1</v>
      </c>
      <c r="N88" s="537">
        <v>6</v>
      </c>
      <c r="O88" s="477">
        <v>0</v>
      </c>
      <c r="P88" s="495">
        <v>0</v>
      </c>
      <c r="Q88" s="733"/>
      <c r="R88" s="734"/>
      <c r="S88" s="496">
        <v>5893</v>
      </c>
      <c r="T88" s="496">
        <v>5663</v>
      </c>
      <c r="U88" s="735"/>
      <c r="V88" s="735"/>
      <c r="W88" s="735"/>
      <c r="X88" s="735"/>
      <c r="Y88" s="735"/>
      <c r="Z88" s="405"/>
    </row>
    <row r="89" spans="1:26" ht="21.75" customHeight="1">
      <c r="A89" s="404"/>
      <c r="B89" s="736" t="s">
        <v>61</v>
      </c>
      <c r="C89" s="736"/>
      <c r="D89" s="736"/>
      <c r="E89" s="736"/>
      <c r="F89" s="736"/>
      <c r="G89" s="736"/>
      <c r="H89" s="736"/>
      <c r="I89" s="736"/>
      <c r="J89" s="736"/>
      <c r="K89" s="736"/>
      <c r="L89" s="737"/>
      <c r="M89" s="536">
        <v>1</v>
      </c>
      <c r="N89" s="536">
        <v>6</v>
      </c>
      <c r="O89" s="406" t="s">
        <v>649</v>
      </c>
      <c r="P89" s="407">
        <v>0</v>
      </c>
      <c r="Q89" s="738"/>
      <c r="R89" s="739"/>
      <c r="S89" s="410">
        <v>4520</v>
      </c>
      <c r="T89" s="410">
        <v>4306</v>
      </c>
      <c r="U89" s="740"/>
      <c r="V89" s="740"/>
      <c r="W89" s="740"/>
      <c r="X89" s="740"/>
      <c r="Y89" s="740"/>
      <c r="Z89" s="405"/>
    </row>
    <row r="90" spans="1:26" ht="42.75" customHeight="1">
      <c r="A90" s="404"/>
      <c r="B90" s="736" t="s">
        <v>650</v>
      </c>
      <c r="C90" s="736"/>
      <c r="D90" s="736"/>
      <c r="E90" s="736"/>
      <c r="F90" s="736"/>
      <c r="G90" s="736"/>
      <c r="H90" s="736"/>
      <c r="I90" s="736"/>
      <c r="J90" s="736"/>
      <c r="K90" s="736"/>
      <c r="L90" s="737"/>
      <c r="M90" s="536">
        <v>1</v>
      </c>
      <c r="N90" s="536">
        <v>6</v>
      </c>
      <c r="O90" s="406" t="s">
        <v>651</v>
      </c>
      <c r="P90" s="407">
        <v>0</v>
      </c>
      <c r="Q90" s="738"/>
      <c r="R90" s="739"/>
      <c r="S90" s="410">
        <v>4116</v>
      </c>
      <c r="T90" s="410">
        <v>4117</v>
      </c>
      <c r="U90" s="740"/>
      <c r="V90" s="740"/>
      <c r="W90" s="740"/>
      <c r="X90" s="740"/>
      <c r="Y90" s="740"/>
      <c r="Z90" s="405"/>
    </row>
    <row r="91" spans="1:26" ht="53.25" customHeight="1">
      <c r="A91" s="404"/>
      <c r="B91" s="736" t="s">
        <v>18</v>
      </c>
      <c r="C91" s="736"/>
      <c r="D91" s="736"/>
      <c r="E91" s="736"/>
      <c r="F91" s="736"/>
      <c r="G91" s="736"/>
      <c r="H91" s="736"/>
      <c r="I91" s="736"/>
      <c r="J91" s="736"/>
      <c r="K91" s="736"/>
      <c r="L91" s="737"/>
      <c r="M91" s="536">
        <v>1</v>
      </c>
      <c r="N91" s="536">
        <v>6</v>
      </c>
      <c r="O91" s="406" t="s">
        <v>651</v>
      </c>
      <c r="P91" s="407" t="s">
        <v>19</v>
      </c>
      <c r="Q91" s="738"/>
      <c r="R91" s="739"/>
      <c r="S91" s="410">
        <v>4116</v>
      </c>
      <c r="T91" s="410">
        <v>4117</v>
      </c>
      <c r="U91" s="740"/>
      <c r="V91" s="740"/>
      <c r="W91" s="740"/>
      <c r="X91" s="740"/>
      <c r="Y91" s="740"/>
      <c r="Z91" s="405"/>
    </row>
    <row r="92" spans="1:26" ht="21.75" customHeight="1">
      <c r="A92" s="404"/>
      <c r="B92" s="736" t="s">
        <v>38</v>
      </c>
      <c r="C92" s="736"/>
      <c r="D92" s="736"/>
      <c r="E92" s="736"/>
      <c r="F92" s="736"/>
      <c r="G92" s="736"/>
      <c r="H92" s="736"/>
      <c r="I92" s="736"/>
      <c r="J92" s="736"/>
      <c r="K92" s="736"/>
      <c r="L92" s="737"/>
      <c r="M92" s="536">
        <v>1</v>
      </c>
      <c r="N92" s="536">
        <v>6</v>
      </c>
      <c r="O92" s="406" t="s">
        <v>651</v>
      </c>
      <c r="P92" s="407" t="s">
        <v>39</v>
      </c>
      <c r="Q92" s="738"/>
      <c r="R92" s="739"/>
      <c r="S92" s="410">
        <v>4116</v>
      </c>
      <c r="T92" s="410">
        <v>4117</v>
      </c>
      <c r="U92" s="740"/>
      <c r="V92" s="740"/>
      <c r="W92" s="740"/>
      <c r="X92" s="740"/>
      <c r="Y92" s="740"/>
      <c r="Z92" s="405"/>
    </row>
    <row r="93" spans="1:26" ht="21.75" customHeight="1">
      <c r="A93" s="404"/>
      <c r="B93" s="736" t="s">
        <v>621</v>
      </c>
      <c r="C93" s="736"/>
      <c r="D93" s="736"/>
      <c r="E93" s="736"/>
      <c r="F93" s="736"/>
      <c r="G93" s="736"/>
      <c r="H93" s="736"/>
      <c r="I93" s="736"/>
      <c r="J93" s="736"/>
      <c r="K93" s="736"/>
      <c r="L93" s="737"/>
      <c r="M93" s="536">
        <v>1</v>
      </c>
      <c r="N93" s="536">
        <v>6</v>
      </c>
      <c r="O93" s="406" t="s">
        <v>651</v>
      </c>
      <c r="P93" s="407" t="s">
        <v>40</v>
      </c>
      <c r="Q93" s="738"/>
      <c r="R93" s="739"/>
      <c r="S93" s="410">
        <v>3161</v>
      </c>
      <c r="T93" s="410">
        <v>3162</v>
      </c>
      <c r="U93" s="740"/>
      <c r="V93" s="740"/>
      <c r="W93" s="740"/>
      <c r="X93" s="740"/>
      <c r="Y93" s="740"/>
      <c r="Z93" s="405"/>
    </row>
    <row r="94" spans="1:26" ht="32.25" customHeight="1">
      <c r="A94" s="404"/>
      <c r="B94" s="736" t="s">
        <v>622</v>
      </c>
      <c r="C94" s="736"/>
      <c r="D94" s="736"/>
      <c r="E94" s="736"/>
      <c r="F94" s="736"/>
      <c r="G94" s="736"/>
      <c r="H94" s="736"/>
      <c r="I94" s="736"/>
      <c r="J94" s="736"/>
      <c r="K94" s="736"/>
      <c r="L94" s="737"/>
      <c r="M94" s="536">
        <v>1</v>
      </c>
      <c r="N94" s="536">
        <v>6</v>
      </c>
      <c r="O94" s="406" t="s">
        <v>651</v>
      </c>
      <c r="P94" s="407" t="s">
        <v>42</v>
      </c>
      <c r="Q94" s="738"/>
      <c r="R94" s="739"/>
      <c r="S94" s="410">
        <v>955</v>
      </c>
      <c r="T94" s="410">
        <v>955</v>
      </c>
      <c r="U94" s="740"/>
      <c r="V94" s="740"/>
      <c r="W94" s="740"/>
      <c r="X94" s="740"/>
      <c r="Y94" s="740"/>
      <c r="Z94" s="405"/>
    </row>
    <row r="95" spans="1:26" ht="21.75" customHeight="1">
      <c r="A95" s="404"/>
      <c r="B95" s="736" t="s">
        <v>61</v>
      </c>
      <c r="C95" s="736"/>
      <c r="D95" s="736"/>
      <c r="E95" s="736"/>
      <c r="F95" s="736"/>
      <c r="G95" s="736"/>
      <c r="H95" s="736"/>
      <c r="I95" s="736"/>
      <c r="J95" s="736"/>
      <c r="K95" s="736"/>
      <c r="L95" s="737"/>
      <c r="M95" s="536">
        <v>1</v>
      </c>
      <c r="N95" s="536">
        <v>6</v>
      </c>
      <c r="O95" s="406" t="s">
        <v>652</v>
      </c>
      <c r="P95" s="407">
        <v>0</v>
      </c>
      <c r="Q95" s="738"/>
      <c r="R95" s="739"/>
      <c r="S95" s="410">
        <v>404</v>
      </c>
      <c r="T95" s="410">
        <v>189</v>
      </c>
      <c r="U95" s="740"/>
      <c r="V95" s="740"/>
      <c r="W95" s="740"/>
      <c r="X95" s="740"/>
      <c r="Y95" s="740"/>
      <c r="Z95" s="405"/>
    </row>
    <row r="96" spans="1:26" ht="21.75" customHeight="1">
      <c r="A96" s="404"/>
      <c r="B96" s="736" t="s">
        <v>633</v>
      </c>
      <c r="C96" s="736"/>
      <c r="D96" s="736"/>
      <c r="E96" s="736"/>
      <c r="F96" s="736"/>
      <c r="G96" s="736"/>
      <c r="H96" s="736"/>
      <c r="I96" s="736"/>
      <c r="J96" s="736"/>
      <c r="K96" s="736"/>
      <c r="L96" s="737"/>
      <c r="M96" s="536">
        <v>1</v>
      </c>
      <c r="N96" s="536">
        <v>6</v>
      </c>
      <c r="O96" s="406" t="s">
        <v>652</v>
      </c>
      <c r="P96" s="407" t="s">
        <v>25</v>
      </c>
      <c r="Q96" s="738"/>
      <c r="R96" s="739"/>
      <c r="S96" s="410">
        <v>395</v>
      </c>
      <c r="T96" s="410">
        <v>180</v>
      </c>
      <c r="U96" s="740"/>
      <c r="V96" s="740"/>
      <c r="W96" s="740"/>
      <c r="X96" s="740"/>
      <c r="Y96" s="740"/>
      <c r="Z96" s="405"/>
    </row>
    <row r="97" spans="1:26" ht="21.75" customHeight="1">
      <c r="A97" s="404"/>
      <c r="B97" s="736" t="s">
        <v>634</v>
      </c>
      <c r="C97" s="736"/>
      <c r="D97" s="736"/>
      <c r="E97" s="736"/>
      <c r="F97" s="736"/>
      <c r="G97" s="736"/>
      <c r="H97" s="736"/>
      <c r="I97" s="736"/>
      <c r="J97" s="736"/>
      <c r="K97" s="736"/>
      <c r="L97" s="737"/>
      <c r="M97" s="536">
        <v>1</v>
      </c>
      <c r="N97" s="536">
        <v>6</v>
      </c>
      <c r="O97" s="406" t="s">
        <v>652</v>
      </c>
      <c r="P97" s="407" t="s">
        <v>27</v>
      </c>
      <c r="Q97" s="738"/>
      <c r="R97" s="739"/>
      <c r="S97" s="410">
        <v>395</v>
      </c>
      <c r="T97" s="410">
        <v>180</v>
      </c>
      <c r="U97" s="740"/>
      <c r="V97" s="740"/>
      <c r="W97" s="740"/>
      <c r="X97" s="740"/>
      <c r="Y97" s="740"/>
      <c r="Z97" s="405"/>
    </row>
    <row r="98" spans="1:26" ht="21.75" customHeight="1">
      <c r="A98" s="404"/>
      <c r="B98" s="736" t="s">
        <v>635</v>
      </c>
      <c r="C98" s="736"/>
      <c r="D98" s="736"/>
      <c r="E98" s="736"/>
      <c r="F98" s="736"/>
      <c r="G98" s="736"/>
      <c r="H98" s="736"/>
      <c r="I98" s="736"/>
      <c r="J98" s="736"/>
      <c r="K98" s="736"/>
      <c r="L98" s="737"/>
      <c r="M98" s="536">
        <v>1</v>
      </c>
      <c r="N98" s="536">
        <v>6</v>
      </c>
      <c r="O98" s="406" t="s">
        <v>652</v>
      </c>
      <c r="P98" s="407" t="s">
        <v>28</v>
      </c>
      <c r="Q98" s="738"/>
      <c r="R98" s="739"/>
      <c r="S98" s="410">
        <v>180</v>
      </c>
      <c r="T98" s="410">
        <v>135</v>
      </c>
      <c r="U98" s="740"/>
      <c r="V98" s="740"/>
      <c r="W98" s="740"/>
      <c r="X98" s="740"/>
      <c r="Y98" s="740"/>
      <c r="Z98" s="405"/>
    </row>
    <row r="99" spans="1:26" ht="12.75" customHeight="1">
      <c r="A99" s="404"/>
      <c r="B99" s="736" t="s">
        <v>636</v>
      </c>
      <c r="C99" s="736"/>
      <c r="D99" s="736"/>
      <c r="E99" s="736"/>
      <c r="F99" s="736"/>
      <c r="G99" s="736"/>
      <c r="H99" s="736"/>
      <c r="I99" s="736"/>
      <c r="J99" s="736"/>
      <c r="K99" s="736"/>
      <c r="L99" s="737"/>
      <c r="M99" s="536">
        <v>1</v>
      </c>
      <c r="N99" s="536">
        <v>6</v>
      </c>
      <c r="O99" s="406" t="s">
        <v>652</v>
      </c>
      <c r="P99" s="407" t="s">
        <v>29</v>
      </c>
      <c r="Q99" s="738"/>
      <c r="R99" s="739"/>
      <c r="S99" s="410">
        <v>215</v>
      </c>
      <c r="T99" s="410">
        <v>45</v>
      </c>
      <c r="U99" s="740"/>
      <c r="V99" s="740"/>
      <c r="W99" s="740"/>
      <c r="X99" s="740"/>
      <c r="Y99" s="740"/>
      <c r="Z99" s="405"/>
    </row>
    <row r="100" spans="1:26" ht="12.75" customHeight="1">
      <c r="A100" s="404"/>
      <c r="B100" s="736" t="s">
        <v>30</v>
      </c>
      <c r="C100" s="736"/>
      <c r="D100" s="736"/>
      <c r="E100" s="736"/>
      <c r="F100" s="736"/>
      <c r="G100" s="736"/>
      <c r="H100" s="736"/>
      <c r="I100" s="736"/>
      <c r="J100" s="736"/>
      <c r="K100" s="736"/>
      <c r="L100" s="737"/>
      <c r="M100" s="536">
        <v>1</v>
      </c>
      <c r="N100" s="536">
        <v>6</v>
      </c>
      <c r="O100" s="406" t="s">
        <v>652</v>
      </c>
      <c r="P100" s="407" t="s">
        <v>31</v>
      </c>
      <c r="Q100" s="738"/>
      <c r="R100" s="739"/>
      <c r="S100" s="410">
        <v>9</v>
      </c>
      <c r="T100" s="410">
        <v>9</v>
      </c>
      <c r="U100" s="740"/>
      <c r="V100" s="740"/>
      <c r="W100" s="740"/>
      <c r="X100" s="740"/>
      <c r="Y100" s="740"/>
      <c r="Z100" s="405"/>
    </row>
    <row r="101" spans="1:26" ht="12.75" customHeight="1">
      <c r="A101" s="404"/>
      <c r="B101" s="736" t="s">
        <v>637</v>
      </c>
      <c r="C101" s="736"/>
      <c r="D101" s="736"/>
      <c r="E101" s="736"/>
      <c r="F101" s="736"/>
      <c r="G101" s="736"/>
      <c r="H101" s="736"/>
      <c r="I101" s="736"/>
      <c r="J101" s="736"/>
      <c r="K101" s="736"/>
      <c r="L101" s="737"/>
      <c r="M101" s="536">
        <v>1</v>
      </c>
      <c r="N101" s="536">
        <v>6</v>
      </c>
      <c r="O101" s="406" t="s">
        <v>652</v>
      </c>
      <c r="P101" s="407" t="s">
        <v>32</v>
      </c>
      <c r="Q101" s="738"/>
      <c r="R101" s="739"/>
      <c r="S101" s="410">
        <v>9</v>
      </c>
      <c r="T101" s="410">
        <v>9</v>
      </c>
      <c r="U101" s="740"/>
      <c r="V101" s="740"/>
      <c r="W101" s="740"/>
      <c r="X101" s="740"/>
      <c r="Y101" s="740"/>
      <c r="Z101" s="405"/>
    </row>
    <row r="102" spans="1:26" ht="21.75" customHeight="1">
      <c r="A102" s="404"/>
      <c r="B102" s="736" t="s">
        <v>33</v>
      </c>
      <c r="C102" s="736"/>
      <c r="D102" s="736"/>
      <c r="E102" s="736"/>
      <c r="F102" s="736"/>
      <c r="G102" s="736"/>
      <c r="H102" s="736"/>
      <c r="I102" s="736"/>
      <c r="J102" s="736"/>
      <c r="K102" s="736"/>
      <c r="L102" s="737"/>
      <c r="M102" s="536">
        <v>1</v>
      </c>
      <c r="N102" s="536">
        <v>6</v>
      </c>
      <c r="O102" s="406" t="s">
        <v>652</v>
      </c>
      <c r="P102" s="407" t="s">
        <v>34</v>
      </c>
      <c r="Q102" s="738"/>
      <c r="R102" s="739"/>
      <c r="S102" s="410">
        <v>5</v>
      </c>
      <c r="T102" s="410">
        <v>5</v>
      </c>
      <c r="U102" s="740"/>
      <c r="V102" s="740"/>
      <c r="W102" s="740"/>
      <c r="X102" s="740"/>
      <c r="Y102" s="740"/>
      <c r="Z102" s="405"/>
    </row>
    <row r="103" spans="1:26" ht="12.75" customHeight="1">
      <c r="A103" s="404"/>
      <c r="B103" s="736" t="s">
        <v>638</v>
      </c>
      <c r="C103" s="736"/>
      <c r="D103" s="736"/>
      <c r="E103" s="736"/>
      <c r="F103" s="736"/>
      <c r="G103" s="736"/>
      <c r="H103" s="736"/>
      <c r="I103" s="736"/>
      <c r="J103" s="736"/>
      <c r="K103" s="736"/>
      <c r="L103" s="737"/>
      <c r="M103" s="536">
        <v>1</v>
      </c>
      <c r="N103" s="536">
        <v>6</v>
      </c>
      <c r="O103" s="406" t="s">
        <v>652</v>
      </c>
      <c r="P103" s="407" t="s">
        <v>35</v>
      </c>
      <c r="Q103" s="738"/>
      <c r="R103" s="739"/>
      <c r="S103" s="410">
        <v>3</v>
      </c>
      <c r="T103" s="410">
        <v>3</v>
      </c>
      <c r="U103" s="740"/>
      <c r="V103" s="740"/>
      <c r="W103" s="740"/>
      <c r="X103" s="740"/>
      <c r="Y103" s="740"/>
      <c r="Z103" s="405"/>
    </row>
    <row r="104" spans="1:26" ht="12.75" customHeight="1">
      <c r="A104" s="404"/>
      <c r="B104" s="736" t="s">
        <v>88</v>
      </c>
      <c r="C104" s="736"/>
      <c r="D104" s="736"/>
      <c r="E104" s="736"/>
      <c r="F104" s="736"/>
      <c r="G104" s="736"/>
      <c r="H104" s="736"/>
      <c r="I104" s="736"/>
      <c r="J104" s="736"/>
      <c r="K104" s="736"/>
      <c r="L104" s="737"/>
      <c r="M104" s="536">
        <v>1</v>
      </c>
      <c r="N104" s="536">
        <v>6</v>
      </c>
      <c r="O104" s="406" t="s">
        <v>652</v>
      </c>
      <c r="P104" s="407" t="s">
        <v>89</v>
      </c>
      <c r="Q104" s="738"/>
      <c r="R104" s="739"/>
      <c r="S104" s="410">
        <v>1</v>
      </c>
      <c r="T104" s="410">
        <v>1</v>
      </c>
      <c r="U104" s="740"/>
      <c r="V104" s="740"/>
      <c r="W104" s="740"/>
      <c r="X104" s="740"/>
      <c r="Y104" s="740"/>
      <c r="Z104" s="405"/>
    </row>
    <row r="105" spans="1:26" ht="42.75" customHeight="1">
      <c r="A105" s="404"/>
      <c r="B105" s="736" t="s">
        <v>653</v>
      </c>
      <c r="C105" s="736"/>
      <c r="D105" s="736"/>
      <c r="E105" s="736"/>
      <c r="F105" s="736"/>
      <c r="G105" s="736"/>
      <c r="H105" s="736"/>
      <c r="I105" s="736"/>
      <c r="J105" s="736"/>
      <c r="K105" s="736"/>
      <c r="L105" s="737"/>
      <c r="M105" s="536">
        <v>1</v>
      </c>
      <c r="N105" s="536">
        <v>6</v>
      </c>
      <c r="O105" s="406" t="s">
        <v>654</v>
      </c>
      <c r="P105" s="407">
        <v>0</v>
      </c>
      <c r="Q105" s="738"/>
      <c r="R105" s="739"/>
      <c r="S105" s="410">
        <v>0</v>
      </c>
      <c r="T105" s="410">
        <v>0</v>
      </c>
      <c r="U105" s="740"/>
      <c r="V105" s="740"/>
      <c r="W105" s="740"/>
      <c r="X105" s="740"/>
      <c r="Y105" s="740"/>
      <c r="Z105" s="405"/>
    </row>
    <row r="106" spans="1:26" ht="53.25" customHeight="1">
      <c r="A106" s="404"/>
      <c r="B106" s="736" t="s">
        <v>18</v>
      </c>
      <c r="C106" s="736"/>
      <c r="D106" s="736"/>
      <c r="E106" s="736"/>
      <c r="F106" s="736"/>
      <c r="G106" s="736"/>
      <c r="H106" s="736"/>
      <c r="I106" s="736"/>
      <c r="J106" s="736"/>
      <c r="K106" s="736"/>
      <c r="L106" s="737"/>
      <c r="M106" s="536">
        <v>1</v>
      </c>
      <c r="N106" s="536">
        <v>6</v>
      </c>
      <c r="O106" s="406" t="s">
        <v>654</v>
      </c>
      <c r="P106" s="407" t="s">
        <v>19</v>
      </c>
      <c r="Q106" s="738"/>
      <c r="R106" s="739"/>
      <c r="S106" s="410">
        <v>0</v>
      </c>
      <c r="T106" s="410">
        <v>0</v>
      </c>
      <c r="U106" s="740"/>
      <c r="V106" s="740"/>
      <c r="W106" s="740"/>
      <c r="X106" s="740"/>
      <c r="Y106" s="740"/>
      <c r="Z106" s="405"/>
    </row>
    <row r="107" spans="1:26" ht="21.75" customHeight="1">
      <c r="A107" s="404"/>
      <c r="B107" s="736" t="s">
        <v>38</v>
      </c>
      <c r="C107" s="736"/>
      <c r="D107" s="736"/>
      <c r="E107" s="736"/>
      <c r="F107" s="736"/>
      <c r="G107" s="736"/>
      <c r="H107" s="736"/>
      <c r="I107" s="736"/>
      <c r="J107" s="736"/>
      <c r="K107" s="736"/>
      <c r="L107" s="737"/>
      <c r="M107" s="536">
        <v>1</v>
      </c>
      <c r="N107" s="536">
        <v>6</v>
      </c>
      <c r="O107" s="406" t="s">
        <v>654</v>
      </c>
      <c r="P107" s="407" t="s">
        <v>39</v>
      </c>
      <c r="Q107" s="738"/>
      <c r="R107" s="739"/>
      <c r="S107" s="410">
        <v>0</v>
      </c>
      <c r="T107" s="410">
        <v>0</v>
      </c>
      <c r="U107" s="740"/>
      <c r="V107" s="740"/>
      <c r="W107" s="740"/>
      <c r="X107" s="740"/>
      <c r="Y107" s="740"/>
      <c r="Z107" s="405"/>
    </row>
    <row r="108" spans="1:26" ht="32.25" customHeight="1">
      <c r="A108" s="404"/>
      <c r="B108" s="736" t="s">
        <v>639</v>
      </c>
      <c r="C108" s="736"/>
      <c r="D108" s="736"/>
      <c r="E108" s="736"/>
      <c r="F108" s="736"/>
      <c r="G108" s="736"/>
      <c r="H108" s="736"/>
      <c r="I108" s="736"/>
      <c r="J108" s="736"/>
      <c r="K108" s="736"/>
      <c r="L108" s="737"/>
      <c r="M108" s="536">
        <v>1</v>
      </c>
      <c r="N108" s="536">
        <v>6</v>
      </c>
      <c r="O108" s="406" t="s">
        <v>654</v>
      </c>
      <c r="P108" s="407" t="s">
        <v>41</v>
      </c>
      <c r="Q108" s="738"/>
      <c r="R108" s="739"/>
      <c r="S108" s="410">
        <v>0</v>
      </c>
      <c r="T108" s="410">
        <v>0</v>
      </c>
      <c r="U108" s="740"/>
      <c r="V108" s="740"/>
      <c r="W108" s="740"/>
      <c r="X108" s="740"/>
      <c r="Y108" s="740"/>
      <c r="Z108" s="405"/>
    </row>
    <row r="109" spans="1:26" ht="32.25" customHeight="1">
      <c r="A109" s="404"/>
      <c r="B109" s="736" t="s">
        <v>655</v>
      </c>
      <c r="C109" s="736"/>
      <c r="D109" s="736"/>
      <c r="E109" s="736"/>
      <c r="F109" s="736"/>
      <c r="G109" s="736"/>
      <c r="H109" s="736"/>
      <c r="I109" s="736"/>
      <c r="J109" s="736"/>
      <c r="K109" s="736"/>
      <c r="L109" s="737"/>
      <c r="M109" s="536">
        <v>1</v>
      </c>
      <c r="N109" s="536">
        <v>6</v>
      </c>
      <c r="O109" s="406" t="s">
        <v>656</v>
      </c>
      <c r="P109" s="407">
        <v>0</v>
      </c>
      <c r="Q109" s="738"/>
      <c r="R109" s="739"/>
      <c r="S109" s="410">
        <v>1373</v>
      </c>
      <c r="T109" s="410">
        <v>1357</v>
      </c>
      <c r="U109" s="740"/>
      <c r="V109" s="740"/>
      <c r="W109" s="740"/>
      <c r="X109" s="740"/>
      <c r="Y109" s="740"/>
      <c r="Z109" s="405"/>
    </row>
    <row r="110" spans="1:26" ht="32.25" customHeight="1">
      <c r="A110" s="404"/>
      <c r="B110" s="736" t="s">
        <v>657</v>
      </c>
      <c r="C110" s="736"/>
      <c r="D110" s="736"/>
      <c r="E110" s="736"/>
      <c r="F110" s="736"/>
      <c r="G110" s="736"/>
      <c r="H110" s="736"/>
      <c r="I110" s="736"/>
      <c r="J110" s="736"/>
      <c r="K110" s="736"/>
      <c r="L110" s="737"/>
      <c r="M110" s="536">
        <v>1</v>
      </c>
      <c r="N110" s="536">
        <v>6</v>
      </c>
      <c r="O110" s="406" t="s">
        <v>658</v>
      </c>
      <c r="P110" s="407">
        <v>0</v>
      </c>
      <c r="Q110" s="738"/>
      <c r="R110" s="739"/>
      <c r="S110" s="410">
        <v>765</v>
      </c>
      <c r="T110" s="410">
        <v>765</v>
      </c>
      <c r="U110" s="740"/>
      <c r="V110" s="740"/>
      <c r="W110" s="740"/>
      <c r="X110" s="740"/>
      <c r="Y110" s="740"/>
      <c r="Z110" s="405"/>
    </row>
    <row r="111" spans="1:26" ht="53.25" customHeight="1">
      <c r="A111" s="404"/>
      <c r="B111" s="736" t="s">
        <v>18</v>
      </c>
      <c r="C111" s="736"/>
      <c r="D111" s="736"/>
      <c r="E111" s="736"/>
      <c r="F111" s="736"/>
      <c r="G111" s="736"/>
      <c r="H111" s="736"/>
      <c r="I111" s="736"/>
      <c r="J111" s="736"/>
      <c r="K111" s="736"/>
      <c r="L111" s="737"/>
      <c r="M111" s="536">
        <v>1</v>
      </c>
      <c r="N111" s="536">
        <v>6</v>
      </c>
      <c r="O111" s="406" t="s">
        <v>658</v>
      </c>
      <c r="P111" s="407" t="s">
        <v>19</v>
      </c>
      <c r="Q111" s="738"/>
      <c r="R111" s="739"/>
      <c r="S111" s="410">
        <v>765</v>
      </c>
      <c r="T111" s="410">
        <v>765</v>
      </c>
      <c r="U111" s="740"/>
      <c r="V111" s="740"/>
      <c r="W111" s="740"/>
      <c r="X111" s="740"/>
      <c r="Y111" s="740"/>
      <c r="Z111" s="405"/>
    </row>
    <row r="112" spans="1:26" ht="21.75" customHeight="1">
      <c r="A112" s="404"/>
      <c r="B112" s="736" t="s">
        <v>38</v>
      </c>
      <c r="C112" s="736"/>
      <c r="D112" s="736"/>
      <c r="E112" s="736"/>
      <c r="F112" s="736"/>
      <c r="G112" s="736"/>
      <c r="H112" s="736"/>
      <c r="I112" s="736"/>
      <c r="J112" s="736"/>
      <c r="K112" s="736"/>
      <c r="L112" s="737"/>
      <c r="M112" s="536">
        <v>1</v>
      </c>
      <c r="N112" s="536">
        <v>6</v>
      </c>
      <c r="O112" s="406" t="s">
        <v>658</v>
      </c>
      <c r="P112" s="407" t="s">
        <v>39</v>
      </c>
      <c r="Q112" s="738"/>
      <c r="R112" s="739"/>
      <c r="S112" s="410">
        <v>765</v>
      </c>
      <c r="T112" s="410">
        <v>765</v>
      </c>
      <c r="U112" s="740"/>
      <c r="V112" s="740"/>
      <c r="W112" s="740"/>
      <c r="X112" s="740"/>
      <c r="Y112" s="740"/>
      <c r="Z112" s="405"/>
    </row>
    <row r="113" spans="1:26" ht="21.75" customHeight="1">
      <c r="A113" s="404"/>
      <c r="B113" s="736" t="s">
        <v>621</v>
      </c>
      <c r="C113" s="736"/>
      <c r="D113" s="736"/>
      <c r="E113" s="736"/>
      <c r="F113" s="736"/>
      <c r="G113" s="736"/>
      <c r="H113" s="736"/>
      <c r="I113" s="736"/>
      <c r="J113" s="736"/>
      <c r="K113" s="736"/>
      <c r="L113" s="737"/>
      <c r="M113" s="536">
        <v>1</v>
      </c>
      <c r="N113" s="536">
        <v>6</v>
      </c>
      <c r="O113" s="406" t="s">
        <v>658</v>
      </c>
      <c r="P113" s="407" t="s">
        <v>40</v>
      </c>
      <c r="Q113" s="738"/>
      <c r="R113" s="739"/>
      <c r="S113" s="410">
        <v>587</v>
      </c>
      <c r="T113" s="410">
        <v>587</v>
      </c>
      <c r="U113" s="740"/>
      <c r="V113" s="740"/>
      <c r="W113" s="740"/>
      <c r="X113" s="740"/>
      <c r="Y113" s="740"/>
      <c r="Z113" s="405"/>
    </row>
    <row r="114" spans="1:26" ht="32.25" customHeight="1">
      <c r="A114" s="404"/>
      <c r="B114" s="736" t="s">
        <v>622</v>
      </c>
      <c r="C114" s="736"/>
      <c r="D114" s="736"/>
      <c r="E114" s="736"/>
      <c r="F114" s="736"/>
      <c r="G114" s="736"/>
      <c r="H114" s="736"/>
      <c r="I114" s="736"/>
      <c r="J114" s="736"/>
      <c r="K114" s="736"/>
      <c r="L114" s="737"/>
      <c r="M114" s="536">
        <v>1</v>
      </c>
      <c r="N114" s="536">
        <v>6</v>
      </c>
      <c r="O114" s="406" t="s">
        <v>658</v>
      </c>
      <c r="P114" s="407" t="s">
        <v>42</v>
      </c>
      <c r="Q114" s="738"/>
      <c r="R114" s="739"/>
      <c r="S114" s="410">
        <v>178</v>
      </c>
      <c r="T114" s="410">
        <v>178</v>
      </c>
      <c r="U114" s="740"/>
      <c r="V114" s="740"/>
      <c r="W114" s="740"/>
      <c r="X114" s="740"/>
      <c r="Y114" s="740"/>
      <c r="Z114" s="405"/>
    </row>
    <row r="115" spans="1:26" ht="32.25" customHeight="1">
      <c r="A115" s="404"/>
      <c r="B115" s="736" t="s">
        <v>659</v>
      </c>
      <c r="C115" s="736"/>
      <c r="D115" s="736"/>
      <c r="E115" s="736"/>
      <c r="F115" s="736"/>
      <c r="G115" s="736"/>
      <c r="H115" s="736"/>
      <c r="I115" s="736"/>
      <c r="J115" s="736"/>
      <c r="K115" s="736"/>
      <c r="L115" s="737"/>
      <c r="M115" s="536">
        <v>1</v>
      </c>
      <c r="N115" s="536">
        <v>6</v>
      </c>
      <c r="O115" s="406" t="s">
        <v>660</v>
      </c>
      <c r="P115" s="407">
        <v>0</v>
      </c>
      <c r="Q115" s="738"/>
      <c r="R115" s="739"/>
      <c r="S115" s="410">
        <v>581</v>
      </c>
      <c r="T115" s="410">
        <v>581</v>
      </c>
      <c r="U115" s="740"/>
      <c r="V115" s="740"/>
      <c r="W115" s="740"/>
      <c r="X115" s="740"/>
      <c r="Y115" s="740"/>
      <c r="Z115" s="405"/>
    </row>
    <row r="116" spans="1:26" ht="53.25" customHeight="1">
      <c r="A116" s="404"/>
      <c r="B116" s="736" t="s">
        <v>18</v>
      </c>
      <c r="C116" s="736"/>
      <c r="D116" s="736"/>
      <c r="E116" s="736"/>
      <c r="F116" s="736"/>
      <c r="G116" s="736"/>
      <c r="H116" s="736"/>
      <c r="I116" s="736"/>
      <c r="J116" s="736"/>
      <c r="K116" s="736"/>
      <c r="L116" s="737"/>
      <c r="M116" s="536">
        <v>1</v>
      </c>
      <c r="N116" s="536">
        <v>6</v>
      </c>
      <c r="O116" s="406" t="s">
        <v>660</v>
      </c>
      <c r="P116" s="407" t="s">
        <v>19</v>
      </c>
      <c r="Q116" s="738"/>
      <c r="R116" s="739"/>
      <c r="S116" s="410">
        <v>581</v>
      </c>
      <c r="T116" s="410">
        <v>581</v>
      </c>
      <c r="U116" s="740"/>
      <c r="V116" s="740"/>
      <c r="W116" s="740"/>
      <c r="X116" s="740"/>
      <c r="Y116" s="740"/>
      <c r="Z116" s="405"/>
    </row>
    <row r="117" spans="1:26" ht="21.75" customHeight="1">
      <c r="A117" s="404"/>
      <c r="B117" s="736" t="s">
        <v>38</v>
      </c>
      <c r="C117" s="736"/>
      <c r="D117" s="736"/>
      <c r="E117" s="736"/>
      <c r="F117" s="736"/>
      <c r="G117" s="736"/>
      <c r="H117" s="736"/>
      <c r="I117" s="736"/>
      <c r="J117" s="736"/>
      <c r="K117" s="736"/>
      <c r="L117" s="737"/>
      <c r="M117" s="536">
        <v>1</v>
      </c>
      <c r="N117" s="536">
        <v>6</v>
      </c>
      <c r="O117" s="406" t="s">
        <v>660</v>
      </c>
      <c r="P117" s="407" t="s">
        <v>39</v>
      </c>
      <c r="Q117" s="738"/>
      <c r="R117" s="739"/>
      <c r="S117" s="410">
        <v>581</v>
      </c>
      <c r="T117" s="410">
        <v>581</v>
      </c>
      <c r="U117" s="740"/>
      <c r="V117" s="740"/>
      <c r="W117" s="740"/>
      <c r="X117" s="740"/>
      <c r="Y117" s="740"/>
      <c r="Z117" s="405"/>
    </row>
    <row r="118" spans="1:26" ht="21.75" customHeight="1">
      <c r="A118" s="404"/>
      <c r="B118" s="736" t="s">
        <v>621</v>
      </c>
      <c r="C118" s="736"/>
      <c r="D118" s="736"/>
      <c r="E118" s="736"/>
      <c r="F118" s="736"/>
      <c r="G118" s="736"/>
      <c r="H118" s="736"/>
      <c r="I118" s="736"/>
      <c r="J118" s="736"/>
      <c r="K118" s="736"/>
      <c r="L118" s="737"/>
      <c r="M118" s="536">
        <v>1</v>
      </c>
      <c r="N118" s="536">
        <v>6</v>
      </c>
      <c r="O118" s="406" t="s">
        <v>660</v>
      </c>
      <c r="P118" s="407" t="s">
        <v>40</v>
      </c>
      <c r="Q118" s="738"/>
      <c r="R118" s="739"/>
      <c r="S118" s="410">
        <v>446</v>
      </c>
      <c r="T118" s="410">
        <v>446</v>
      </c>
      <c r="U118" s="740"/>
      <c r="V118" s="740"/>
      <c r="W118" s="740"/>
      <c r="X118" s="740"/>
      <c r="Y118" s="740"/>
      <c r="Z118" s="405"/>
    </row>
    <row r="119" spans="1:26" ht="32.25" customHeight="1">
      <c r="A119" s="404"/>
      <c r="B119" s="736" t="s">
        <v>622</v>
      </c>
      <c r="C119" s="736"/>
      <c r="D119" s="736"/>
      <c r="E119" s="736"/>
      <c r="F119" s="736"/>
      <c r="G119" s="736"/>
      <c r="H119" s="736"/>
      <c r="I119" s="736"/>
      <c r="J119" s="736"/>
      <c r="K119" s="736"/>
      <c r="L119" s="737"/>
      <c r="M119" s="536">
        <v>1</v>
      </c>
      <c r="N119" s="536">
        <v>6</v>
      </c>
      <c r="O119" s="406" t="s">
        <v>660</v>
      </c>
      <c r="P119" s="407" t="s">
        <v>42</v>
      </c>
      <c r="Q119" s="738"/>
      <c r="R119" s="739"/>
      <c r="S119" s="410">
        <v>135</v>
      </c>
      <c r="T119" s="410">
        <v>135</v>
      </c>
      <c r="U119" s="740"/>
      <c r="V119" s="740"/>
      <c r="W119" s="740"/>
      <c r="X119" s="740"/>
      <c r="Y119" s="740"/>
      <c r="Z119" s="405"/>
    </row>
    <row r="120" spans="1:26" ht="32.25" customHeight="1">
      <c r="A120" s="404"/>
      <c r="B120" s="736" t="s">
        <v>661</v>
      </c>
      <c r="C120" s="736"/>
      <c r="D120" s="736"/>
      <c r="E120" s="736"/>
      <c r="F120" s="736"/>
      <c r="G120" s="736"/>
      <c r="H120" s="736"/>
      <c r="I120" s="736"/>
      <c r="J120" s="736"/>
      <c r="K120" s="736"/>
      <c r="L120" s="737"/>
      <c r="M120" s="536">
        <v>1</v>
      </c>
      <c r="N120" s="536">
        <v>6</v>
      </c>
      <c r="O120" s="406" t="s">
        <v>662</v>
      </c>
      <c r="P120" s="407">
        <v>0</v>
      </c>
      <c r="Q120" s="738"/>
      <c r="R120" s="739"/>
      <c r="S120" s="410">
        <v>27</v>
      </c>
      <c r="T120" s="410">
        <v>11</v>
      </c>
      <c r="U120" s="740"/>
      <c r="V120" s="740"/>
      <c r="W120" s="740"/>
      <c r="X120" s="740"/>
      <c r="Y120" s="740"/>
      <c r="Z120" s="405"/>
    </row>
    <row r="121" spans="1:26" ht="21.75" customHeight="1">
      <c r="A121" s="404"/>
      <c r="B121" s="736" t="s">
        <v>633</v>
      </c>
      <c r="C121" s="736"/>
      <c r="D121" s="736"/>
      <c r="E121" s="736"/>
      <c r="F121" s="736"/>
      <c r="G121" s="736"/>
      <c r="H121" s="736"/>
      <c r="I121" s="736"/>
      <c r="J121" s="736"/>
      <c r="K121" s="736"/>
      <c r="L121" s="737"/>
      <c r="M121" s="536">
        <v>1</v>
      </c>
      <c r="N121" s="536">
        <v>6</v>
      </c>
      <c r="O121" s="406" t="s">
        <v>662</v>
      </c>
      <c r="P121" s="407" t="s">
        <v>25</v>
      </c>
      <c r="Q121" s="738"/>
      <c r="R121" s="739"/>
      <c r="S121" s="410">
        <v>27</v>
      </c>
      <c r="T121" s="410">
        <v>11</v>
      </c>
      <c r="U121" s="740"/>
      <c r="V121" s="740"/>
      <c r="W121" s="740"/>
      <c r="X121" s="740"/>
      <c r="Y121" s="740"/>
      <c r="Z121" s="405"/>
    </row>
    <row r="122" spans="1:26" ht="21.75" customHeight="1">
      <c r="A122" s="404"/>
      <c r="B122" s="736" t="s">
        <v>634</v>
      </c>
      <c r="C122" s="736"/>
      <c r="D122" s="736"/>
      <c r="E122" s="736"/>
      <c r="F122" s="736"/>
      <c r="G122" s="736"/>
      <c r="H122" s="736"/>
      <c r="I122" s="736"/>
      <c r="J122" s="736"/>
      <c r="K122" s="736"/>
      <c r="L122" s="737"/>
      <c r="M122" s="536">
        <v>1</v>
      </c>
      <c r="N122" s="536">
        <v>6</v>
      </c>
      <c r="O122" s="406" t="s">
        <v>662</v>
      </c>
      <c r="P122" s="407" t="s">
        <v>27</v>
      </c>
      <c r="Q122" s="738"/>
      <c r="R122" s="739"/>
      <c r="S122" s="410">
        <v>27</v>
      </c>
      <c r="T122" s="410">
        <v>11</v>
      </c>
      <c r="U122" s="740"/>
      <c r="V122" s="740"/>
      <c r="W122" s="740"/>
      <c r="X122" s="740"/>
      <c r="Y122" s="740"/>
      <c r="Z122" s="405"/>
    </row>
    <row r="123" spans="1:26" ht="21.75" customHeight="1">
      <c r="A123" s="404"/>
      <c r="B123" s="736" t="s">
        <v>635</v>
      </c>
      <c r="C123" s="736"/>
      <c r="D123" s="736"/>
      <c r="E123" s="736"/>
      <c r="F123" s="736"/>
      <c r="G123" s="736"/>
      <c r="H123" s="736"/>
      <c r="I123" s="736"/>
      <c r="J123" s="736"/>
      <c r="K123" s="736"/>
      <c r="L123" s="737"/>
      <c r="M123" s="536">
        <v>1</v>
      </c>
      <c r="N123" s="536">
        <v>6</v>
      </c>
      <c r="O123" s="406" t="s">
        <v>662</v>
      </c>
      <c r="P123" s="407" t="s">
        <v>28</v>
      </c>
      <c r="Q123" s="738"/>
      <c r="R123" s="739"/>
      <c r="S123" s="410">
        <v>18</v>
      </c>
      <c r="T123" s="410">
        <v>8</v>
      </c>
      <c r="U123" s="740"/>
      <c r="V123" s="740"/>
      <c r="W123" s="740"/>
      <c r="X123" s="740"/>
      <c r="Y123" s="740"/>
      <c r="Z123" s="405"/>
    </row>
    <row r="124" spans="1:26" ht="12.75" customHeight="1">
      <c r="A124" s="404"/>
      <c r="B124" s="736" t="s">
        <v>636</v>
      </c>
      <c r="C124" s="736"/>
      <c r="D124" s="736"/>
      <c r="E124" s="736"/>
      <c r="F124" s="736"/>
      <c r="G124" s="736"/>
      <c r="H124" s="736"/>
      <c r="I124" s="736"/>
      <c r="J124" s="736"/>
      <c r="K124" s="736"/>
      <c r="L124" s="737"/>
      <c r="M124" s="536">
        <v>1</v>
      </c>
      <c r="N124" s="536">
        <v>6</v>
      </c>
      <c r="O124" s="406" t="s">
        <v>662</v>
      </c>
      <c r="P124" s="407" t="s">
        <v>29</v>
      </c>
      <c r="Q124" s="738"/>
      <c r="R124" s="739"/>
      <c r="S124" s="410">
        <v>9</v>
      </c>
      <c r="T124" s="410">
        <v>3</v>
      </c>
      <c r="U124" s="740"/>
      <c r="V124" s="740"/>
      <c r="W124" s="740"/>
      <c r="X124" s="740"/>
      <c r="Y124" s="740"/>
      <c r="Z124" s="405"/>
    </row>
    <row r="125" spans="1:26" ht="12.75" customHeight="1">
      <c r="A125" s="404"/>
      <c r="B125" s="731" t="s">
        <v>350</v>
      </c>
      <c r="C125" s="731"/>
      <c r="D125" s="731"/>
      <c r="E125" s="731"/>
      <c r="F125" s="731"/>
      <c r="G125" s="731"/>
      <c r="H125" s="731"/>
      <c r="I125" s="731"/>
      <c r="J125" s="731"/>
      <c r="K125" s="731"/>
      <c r="L125" s="732"/>
      <c r="M125" s="537">
        <v>1</v>
      </c>
      <c r="N125" s="537">
        <v>7</v>
      </c>
      <c r="O125" s="477">
        <v>0</v>
      </c>
      <c r="P125" s="495">
        <v>0</v>
      </c>
      <c r="Q125" s="733"/>
      <c r="R125" s="734"/>
      <c r="S125" s="496">
        <v>0</v>
      </c>
      <c r="T125" s="496">
        <v>0</v>
      </c>
      <c r="U125" s="735"/>
      <c r="V125" s="735"/>
      <c r="W125" s="735"/>
      <c r="X125" s="735"/>
      <c r="Y125" s="735"/>
      <c r="Z125" s="405"/>
    </row>
    <row r="126" spans="1:26" ht="21.75" customHeight="1">
      <c r="A126" s="404"/>
      <c r="B126" s="736" t="s">
        <v>663</v>
      </c>
      <c r="C126" s="736"/>
      <c r="D126" s="736"/>
      <c r="E126" s="736"/>
      <c r="F126" s="736"/>
      <c r="G126" s="736"/>
      <c r="H126" s="736"/>
      <c r="I126" s="736"/>
      <c r="J126" s="736"/>
      <c r="K126" s="736"/>
      <c r="L126" s="737"/>
      <c r="M126" s="536">
        <v>1</v>
      </c>
      <c r="N126" s="536">
        <v>7</v>
      </c>
      <c r="O126" s="406" t="s">
        <v>664</v>
      </c>
      <c r="P126" s="407">
        <v>0</v>
      </c>
      <c r="Q126" s="738"/>
      <c r="R126" s="739"/>
      <c r="S126" s="410">
        <v>0</v>
      </c>
      <c r="T126" s="410">
        <v>0</v>
      </c>
      <c r="U126" s="740"/>
      <c r="V126" s="740"/>
      <c r="W126" s="740"/>
      <c r="X126" s="740"/>
      <c r="Y126" s="740"/>
      <c r="Z126" s="405"/>
    </row>
    <row r="127" spans="1:26" ht="21.75" customHeight="1">
      <c r="A127" s="404"/>
      <c r="B127" s="736" t="s">
        <v>665</v>
      </c>
      <c r="C127" s="736"/>
      <c r="D127" s="736"/>
      <c r="E127" s="736"/>
      <c r="F127" s="736"/>
      <c r="G127" s="736"/>
      <c r="H127" s="736"/>
      <c r="I127" s="736"/>
      <c r="J127" s="736"/>
      <c r="K127" s="736"/>
      <c r="L127" s="737"/>
      <c r="M127" s="536">
        <v>1</v>
      </c>
      <c r="N127" s="536">
        <v>7</v>
      </c>
      <c r="O127" s="406" t="s">
        <v>666</v>
      </c>
      <c r="P127" s="407">
        <v>0</v>
      </c>
      <c r="Q127" s="738"/>
      <c r="R127" s="739"/>
      <c r="S127" s="410">
        <v>0</v>
      </c>
      <c r="T127" s="410">
        <v>0</v>
      </c>
      <c r="U127" s="740"/>
      <c r="V127" s="740"/>
      <c r="W127" s="740"/>
      <c r="X127" s="740"/>
      <c r="Y127" s="740"/>
      <c r="Z127" s="405"/>
    </row>
    <row r="128" spans="1:26" ht="12.75" customHeight="1">
      <c r="A128" s="404"/>
      <c r="B128" s="736" t="s">
        <v>30</v>
      </c>
      <c r="C128" s="736"/>
      <c r="D128" s="736"/>
      <c r="E128" s="736"/>
      <c r="F128" s="736"/>
      <c r="G128" s="736"/>
      <c r="H128" s="736"/>
      <c r="I128" s="736"/>
      <c r="J128" s="736"/>
      <c r="K128" s="736"/>
      <c r="L128" s="737"/>
      <c r="M128" s="536">
        <v>1</v>
      </c>
      <c r="N128" s="536">
        <v>7</v>
      </c>
      <c r="O128" s="406" t="s">
        <v>666</v>
      </c>
      <c r="P128" s="407" t="s">
        <v>31</v>
      </c>
      <c r="Q128" s="738"/>
      <c r="R128" s="739"/>
      <c r="S128" s="410">
        <v>0</v>
      </c>
      <c r="T128" s="410">
        <v>0</v>
      </c>
      <c r="U128" s="740"/>
      <c r="V128" s="740"/>
      <c r="W128" s="740"/>
      <c r="X128" s="740"/>
      <c r="Y128" s="740"/>
      <c r="Z128" s="405"/>
    </row>
    <row r="129" spans="1:26" ht="12.75" customHeight="1">
      <c r="A129" s="404"/>
      <c r="B129" s="736" t="s">
        <v>351</v>
      </c>
      <c r="C129" s="736"/>
      <c r="D129" s="736"/>
      <c r="E129" s="736"/>
      <c r="F129" s="736"/>
      <c r="G129" s="736"/>
      <c r="H129" s="736"/>
      <c r="I129" s="736"/>
      <c r="J129" s="736"/>
      <c r="K129" s="736"/>
      <c r="L129" s="737"/>
      <c r="M129" s="536">
        <v>1</v>
      </c>
      <c r="N129" s="536">
        <v>7</v>
      </c>
      <c r="O129" s="406" t="s">
        <v>666</v>
      </c>
      <c r="P129" s="407" t="s">
        <v>352</v>
      </c>
      <c r="Q129" s="738"/>
      <c r="R129" s="739"/>
      <c r="S129" s="410">
        <v>0</v>
      </c>
      <c r="T129" s="410">
        <v>0</v>
      </c>
      <c r="U129" s="740"/>
      <c r="V129" s="740"/>
      <c r="W129" s="740"/>
      <c r="X129" s="740"/>
      <c r="Y129" s="740"/>
      <c r="Z129" s="405"/>
    </row>
    <row r="130" spans="1:26" ht="12.75" customHeight="1">
      <c r="A130" s="404"/>
      <c r="B130" s="731" t="s">
        <v>91</v>
      </c>
      <c r="C130" s="731"/>
      <c r="D130" s="731"/>
      <c r="E130" s="731"/>
      <c r="F130" s="731"/>
      <c r="G130" s="731"/>
      <c r="H130" s="731"/>
      <c r="I130" s="731"/>
      <c r="J130" s="731"/>
      <c r="K130" s="731"/>
      <c r="L130" s="732"/>
      <c r="M130" s="537">
        <v>1</v>
      </c>
      <c r="N130" s="537">
        <v>11</v>
      </c>
      <c r="O130" s="477">
        <v>0</v>
      </c>
      <c r="P130" s="495">
        <v>0</v>
      </c>
      <c r="Q130" s="733"/>
      <c r="R130" s="734"/>
      <c r="S130" s="496">
        <v>50</v>
      </c>
      <c r="T130" s="496">
        <v>25</v>
      </c>
      <c r="U130" s="735"/>
      <c r="V130" s="735"/>
      <c r="W130" s="735"/>
      <c r="X130" s="735"/>
      <c r="Y130" s="735"/>
      <c r="Z130" s="405"/>
    </row>
    <row r="131" spans="1:26" ht="21.75" customHeight="1">
      <c r="A131" s="404"/>
      <c r="B131" s="736" t="s">
        <v>667</v>
      </c>
      <c r="C131" s="736"/>
      <c r="D131" s="736"/>
      <c r="E131" s="736"/>
      <c r="F131" s="736"/>
      <c r="G131" s="736"/>
      <c r="H131" s="736"/>
      <c r="I131" s="736"/>
      <c r="J131" s="736"/>
      <c r="K131" s="736"/>
      <c r="L131" s="737"/>
      <c r="M131" s="536">
        <v>1</v>
      </c>
      <c r="N131" s="536">
        <v>11</v>
      </c>
      <c r="O131" s="406" t="s">
        <v>668</v>
      </c>
      <c r="P131" s="407">
        <v>0</v>
      </c>
      <c r="Q131" s="738"/>
      <c r="R131" s="739"/>
      <c r="S131" s="410">
        <v>50</v>
      </c>
      <c r="T131" s="410">
        <v>25</v>
      </c>
      <c r="U131" s="740"/>
      <c r="V131" s="740"/>
      <c r="W131" s="740"/>
      <c r="X131" s="740"/>
      <c r="Y131" s="740"/>
      <c r="Z131" s="405"/>
    </row>
    <row r="132" spans="1:26" ht="12.75" customHeight="1">
      <c r="A132" s="404"/>
      <c r="B132" s="736" t="s">
        <v>669</v>
      </c>
      <c r="C132" s="736"/>
      <c r="D132" s="736"/>
      <c r="E132" s="736"/>
      <c r="F132" s="736"/>
      <c r="G132" s="736"/>
      <c r="H132" s="736"/>
      <c r="I132" s="736"/>
      <c r="J132" s="736"/>
      <c r="K132" s="736"/>
      <c r="L132" s="737"/>
      <c r="M132" s="536">
        <v>1</v>
      </c>
      <c r="N132" s="536">
        <v>11</v>
      </c>
      <c r="O132" s="406" t="s">
        <v>670</v>
      </c>
      <c r="P132" s="407">
        <v>0</v>
      </c>
      <c r="Q132" s="738"/>
      <c r="R132" s="739"/>
      <c r="S132" s="410">
        <v>50</v>
      </c>
      <c r="T132" s="410">
        <v>25</v>
      </c>
      <c r="U132" s="740"/>
      <c r="V132" s="740"/>
      <c r="W132" s="740"/>
      <c r="X132" s="740"/>
      <c r="Y132" s="740"/>
      <c r="Z132" s="405"/>
    </row>
    <row r="133" spans="1:26" ht="12.75" customHeight="1">
      <c r="A133" s="404"/>
      <c r="B133" s="736" t="s">
        <v>30</v>
      </c>
      <c r="C133" s="736"/>
      <c r="D133" s="736"/>
      <c r="E133" s="736"/>
      <c r="F133" s="736"/>
      <c r="G133" s="736"/>
      <c r="H133" s="736"/>
      <c r="I133" s="736"/>
      <c r="J133" s="736"/>
      <c r="K133" s="736"/>
      <c r="L133" s="737"/>
      <c r="M133" s="536">
        <v>1</v>
      </c>
      <c r="N133" s="536">
        <v>11</v>
      </c>
      <c r="O133" s="406" t="s">
        <v>670</v>
      </c>
      <c r="P133" s="407" t="s">
        <v>31</v>
      </c>
      <c r="Q133" s="738"/>
      <c r="R133" s="739"/>
      <c r="S133" s="410">
        <v>50</v>
      </c>
      <c r="T133" s="410">
        <v>25</v>
      </c>
      <c r="U133" s="740"/>
      <c r="V133" s="740"/>
      <c r="W133" s="740"/>
      <c r="X133" s="740"/>
      <c r="Y133" s="740"/>
      <c r="Z133" s="405"/>
    </row>
    <row r="134" spans="1:26" ht="12.75" customHeight="1">
      <c r="A134" s="404"/>
      <c r="B134" s="736" t="s">
        <v>90</v>
      </c>
      <c r="C134" s="736"/>
      <c r="D134" s="736"/>
      <c r="E134" s="736"/>
      <c r="F134" s="736"/>
      <c r="G134" s="736"/>
      <c r="H134" s="736"/>
      <c r="I134" s="736"/>
      <c r="J134" s="736"/>
      <c r="K134" s="736"/>
      <c r="L134" s="737"/>
      <c r="M134" s="536">
        <v>1</v>
      </c>
      <c r="N134" s="536">
        <v>11</v>
      </c>
      <c r="O134" s="406" t="s">
        <v>670</v>
      </c>
      <c r="P134" s="407" t="s">
        <v>671</v>
      </c>
      <c r="Q134" s="738"/>
      <c r="R134" s="739"/>
      <c r="S134" s="410">
        <v>50</v>
      </c>
      <c r="T134" s="410">
        <v>25</v>
      </c>
      <c r="U134" s="740"/>
      <c r="V134" s="740"/>
      <c r="W134" s="740"/>
      <c r="X134" s="740"/>
      <c r="Y134" s="740"/>
      <c r="Z134" s="405"/>
    </row>
    <row r="135" spans="1:26" ht="12.75" customHeight="1">
      <c r="A135" s="404"/>
      <c r="B135" s="731" t="s">
        <v>93</v>
      </c>
      <c r="C135" s="731"/>
      <c r="D135" s="731"/>
      <c r="E135" s="731"/>
      <c r="F135" s="731"/>
      <c r="G135" s="731"/>
      <c r="H135" s="731"/>
      <c r="I135" s="731"/>
      <c r="J135" s="731"/>
      <c r="K135" s="731"/>
      <c r="L135" s="732"/>
      <c r="M135" s="537">
        <v>1</v>
      </c>
      <c r="N135" s="537">
        <v>13</v>
      </c>
      <c r="O135" s="477">
        <v>0</v>
      </c>
      <c r="P135" s="495">
        <v>0</v>
      </c>
      <c r="Q135" s="733"/>
      <c r="R135" s="734"/>
      <c r="S135" s="496">
        <v>5264</v>
      </c>
      <c r="T135" s="496">
        <v>5183</v>
      </c>
      <c r="U135" s="735"/>
      <c r="V135" s="735"/>
      <c r="W135" s="735"/>
      <c r="X135" s="735"/>
      <c r="Y135" s="735"/>
      <c r="Z135" s="405"/>
    </row>
    <row r="136" spans="1:26" ht="21.75" customHeight="1">
      <c r="A136" s="404"/>
      <c r="B136" s="736" t="s">
        <v>672</v>
      </c>
      <c r="C136" s="736"/>
      <c r="D136" s="736"/>
      <c r="E136" s="736"/>
      <c r="F136" s="736"/>
      <c r="G136" s="736"/>
      <c r="H136" s="736"/>
      <c r="I136" s="736"/>
      <c r="J136" s="736"/>
      <c r="K136" s="736"/>
      <c r="L136" s="737"/>
      <c r="M136" s="536">
        <v>1</v>
      </c>
      <c r="N136" s="536">
        <v>13</v>
      </c>
      <c r="O136" s="406" t="s">
        <v>673</v>
      </c>
      <c r="P136" s="407">
        <v>0</v>
      </c>
      <c r="Q136" s="738"/>
      <c r="R136" s="739"/>
      <c r="S136" s="410">
        <v>25</v>
      </c>
      <c r="T136" s="410">
        <v>13</v>
      </c>
      <c r="U136" s="740"/>
      <c r="V136" s="740"/>
      <c r="W136" s="740"/>
      <c r="X136" s="740"/>
      <c r="Y136" s="740"/>
      <c r="Z136" s="405"/>
    </row>
    <row r="137" spans="1:26" ht="12.75" customHeight="1">
      <c r="A137" s="404"/>
      <c r="B137" s="736" t="s">
        <v>674</v>
      </c>
      <c r="C137" s="736"/>
      <c r="D137" s="736"/>
      <c r="E137" s="736"/>
      <c r="F137" s="736"/>
      <c r="G137" s="736"/>
      <c r="H137" s="736"/>
      <c r="I137" s="736"/>
      <c r="J137" s="736"/>
      <c r="K137" s="736"/>
      <c r="L137" s="737"/>
      <c r="M137" s="536">
        <v>1</v>
      </c>
      <c r="N137" s="536">
        <v>13</v>
      </c>
      <c r="O137" s="406" t="s">
        <v>675</v>
      </c>
      <c r="P137" s="407">
        <v>0</v>
      </c>
      <c r="Q137" s="738"/>
      <c r="R137" s="739"/>
      <c r="S137" s="410">
        <v>25</v>
      </c>
      <c r="T137" s="410">
        <v>13</v>
      </c>
      <c r="U137" s="740"/>
      <c r="V137" s="740"/>
      <c r="W137" s="740"/>
      <c r="X137" s="740"/>
      <c r="Y137" s="740"/>
      <c r="Z137" s="405"/>
    </row>
    <row r="138" spans="1:26" ht="32.25" customHeight="1">
      <c r="A138" s="404"/>
      <c r="B138" s="736" t="s">
        <v>676</v>
      </c>
      <c r="C138" s="736"/>
      <c r="D138" s="736"/>
      <c r="E138" s="736"/>
      <c r="F138" s="736"/>
      <c r="G138" s="736"/>
      <c r="H138" s="736"/>
      <c r="I138" s="736"/>
      <c r="J138" s="736"/>
      <c r="K138" s="736"/>
      <c r="L138" s="737"/>
      <c r="M138" s="536">
        <v>1</v>
      </c>
      <c r="N138" s="536">
        <v>13</v>
      </c>
      <c r="O138" s="406" t="s">
        <v>677</v>
      </c>
      <c r="P138" s="407">
        <v>0</v>
      </c>
      <c r="Q138" s="738"/>
      <c r="R138" s="739"/>
      <c r="S138" s="410">
        <v>25</v>
      </c>
      <c r="T138" s="410">
        <v>13</v>
      </c>
      <c r="U138" s="740"/>
      <c r="V138" s="740"/>
      <c r="W138" s="740"/>
      <c r="X138" s="740"/>
      <c r="Y138" s="740"/>
      <c r="Z138" s="405"/>
    </row>
    <row r="139" spans="1:26" ht="21.75" customHeight="1">
      <c r="A139" s="404"/>
      <c r="B139" s="736" t="s">
        <v>633</v>
      </c>
      <c r="C139" s="736"/>
      <c r="D139" s="736"/>
      <c r="E139" s="736"/>
      <c r="F139" s="736"/>
      <c r="G139" s="736"/>
      <c r="H139" s="736"/>
      <c r="I139" s="736"/>
      <c r="J139" s="736"/>
      <c r="K139" s="736"/>
      <c r="L139" s="737"/>
      <c r="M139" s="536">
        <v>1</v>
      </c>
      <c r="N139" s="536">
        <v>13</v>
      </c>
      <c r="O139" s="406" t="s">
        <v>677</v>
      </c>
      <c r="P139" s="407" t="s">
        <v>25</v>
      </c>
      <c r="Q139" s="738"/>
      <c r="R139" s="739"/>
      <c r="S139" s="410">
        <v>25</v>
      </c>
      <c r="T139" s="410">
        <v>13</v>
      </c>
      <c r="U139" s="740"/>
      <c r="V139" s="740"/>
      <c r="W139" s="740"/>
      <c r="X139" s="740"/>
      <c r="Y139" s="740"/>
      <c r="Z139" s="405"/>
    </row>
    <row r="140" spans="1:26" ht="21.75" customHeight="1">
      <c r="A140" s="404"/>
      <c r="B140" s="736" t="s">
        <v>634</v>
      </c>
      <c r="C140" s="736"/>
      <c r="D140" s="736"/>
      <c r="E140" s="736"/>
      <c r="F140" s="736"/>
      <c r="G140" s="736"/>
      <c r="H140" s="736"/>
      <c r="I140" s="736"/>
      <c r="J140" s="736"/>
      <c r="K140" s="736"/>
      <c r="L140" s="737"/>
      <c r="M140" s="536">
        <v>1</v>
      </c>
      <c r="N140" s="536">
        <v>13</v>
      </c>
      <c r="O140" s="406" t="s">
        <v>677</v>
      </c>
      <c r="P140" s="407" t="s">
        <v>27</v>
      </c>
      <c r="Q140" s="738"/>
      <c r="R140" s="739"/>
      <c r="S140" s="410">
        <v>25</v>
      </c>
      <c r="T140" s="410">
        <v>13</v>
      </c>
      <c r="U140" s="740"/>
      <c r="V140" s="740"/>
      <c r="W140" s="740"/>
      <c r="X140" s="740"/>
      <c r="Y140" s="740"/>
      <c r="Z140" s="405"/>
    </row>
    <row r="141" spans="1:26" ht="12.75" customHeight="1">
      <c r="A141" s="404"/>
      <c r="B141" s="736" t="s">
        <v>636</v>
      </c>
      <c r="C141" s="736"/>
      <c r="D141" s="736"/>
      <c r="E141" s="736"/>
      <c r="F141" s="736"/>
      <c r="G141" s="736"/>
      <c r="H141" s="736"/>
      <c r="I141" s="736"/>
      <c r="J141" s="736"/>
      <c r="K141" s="736"/>
      <c r="L141" s="737"/>
      <c r="M141" s="536">
        <v>1</v>
      </c>
      <c r="N141" s="536">
        <v>13</v>
      </c>
      <c r="O141" s="406" t="s">
        <v>677</v>
      </c>
      <c r="P141" s="407" t="s">
        <v>29</v>
      </c>
      <c r="Q141" s="738"/>
      <c r="R141" s="739"/>
      <c r="S141" s="410">
        <v>25</v>
      </c>
      <c r="T141" s="410">
        <v>13</v>
      </c>
      <c r="U141" s="740"/>
      <c r="V141" s="740"/>
      <c r="W141" s="740"/>
      <c r="X141" s="740"/>
      <c r="Y141" s="740"/>
      <c r="Z141" s="405"/>
    </row>
    <row r="142" spans="1:26" ht="21.75" customHeight="1">
      <c r="A142" s="404"/>
      <c r="B142" s="736" t="s">
        <v>94</v>
      </c>
      <c r="C142" s="736"/>
      <c r="D142" s="736"/>
      <c r="E142" s="736"/>
      <c r="F142" s="736"/>
      <c r="G142" s="736"/>
      <c r="H142" s="736"/>
      <c r="I142" s="736"/>
      <c r="J142" s="736"/>
      <c r="K142" s="736"/>
      <c r="L142" s="737"/>
      <c r="M142" s="536">
        <v>1</v>
      </c>
      <c r="N142" s="536">
        <v>13</v>
      </c>
      <c r="O142" s="406" t="s">
        <v>874</v>
      </c>
      <c r="P142" s="407">
        <v>0</v>
      </c>
      <c r="Q142" s="738"/>
      <c r="R142" s="739"/>
      <c r="S142" s="410">
        <v>50</v>
      </c>
      <c r="T142" s="410">
        <v>25</v>
      </c>
      <c r="U142" s="740"/>
      <c r="V142" s="740"/>
      <c r="W142" s="740"/>
      <c r="X142" s="740"/>
      <c r="Y142" s="740"/>
      <c r="Z142" s="405"/>
    </row>
    <row r="143" spans="1:26" ht="21.75" customHeight="1">
      <c r="A143" s="404"/>
      <c r="B143" s="736" t="s">
        <v>875</v>
      </c>
      <c r="C143" s="736"/>
      <c r="D143" s="736"/>
      <c r="E143" s="736"/>
      <c r="F143" s="736"/>
      <c r="G143" s="736"/>
      <c r="H143" s="736"/>
      <c r="I143" s="736"/>
      <c r="J143" s="736"/>
      <c r="K143" s="736"/>
      <c r="L143" s="737"/>
      <c r="M143" s="536">
        <v>1</v>
      </c>
      <c r="N143" s="536">
        <v>13</v>
      </c>
      <c r="O143" s="406" t="s">
        <v>876</v>
      </c>
      <c r="P143" s="407">
        <v>0</v>
      </c>
      <c r="Q143" s="738"/>
      <c r="R143" s="739"/>
      <c r="S143" s="410">
        <v>50</v>
      </c>
      <c r="T143" s="410">
        <v>25</v>
      </c>
      <c r="U143" s="740"/>
      <c r="V143" s="740"/>
      <c r="W143" s="740"/>
      <c r="X143" s="740"/>
      <c r="Y143" s="740"/>
      <c r="Z143" s="405"/>
    </row>
    <row r="144" spans="1:26" ht="21.75" customHeight="1">
      <c r="A144" s="404"/>
      <c r="B144" s="736" t="s">
        <v>875</v>
      </c>
      <c r="C144" s="736"/>
      <c r="D144" s="736"/>
      <c r="E144" s="736"/>
      <c r="F144" s="736"/>
      <c r="G144" s="736"/>
      <c r="H144" s="736"/>
      <c r="I144" s="736"/>
      <c r="J144" s="736"/>
      <c r="K144" s="736"/>
      <c r="L144" s="737"/>
      <c r="M144" s="536">
        <v>1</v>
      </c>
      <c r="N144" s="536">
        <v>13</v>
      </c>
      <c r="O144" s="406" t="s">
        <v>877</v>
      </c>
      <c r="P144" s="407">
        <v>0</v>
      </c>
      <c r="Q144" s="738"/>
      <c r="R144" s="739"/>
      <c r="S144" s="410">
        <v>50</v>
      </c>
      <c r="T144" s="410">
        <v>25</v>
      </c>
      <c r="U144" s="740"/>
      <c r="V144" s="740"/>
      <c r="W144" s="740"/>
      <c r="X144" s="740"/>
      <c r="Y144" s="740"/>
      <c r="Z144" s="405"/>
    </row>
    <row r="145" spans="1:26" ht="21.75" customHeight="1">
      <c r="A145" s="404"/>
      <c r="B145" s="736" t="s">
        <v>633</v>
      </c>
      <c r="C145" s="736"/>
      <c r="D145" s="736"/>
      <c r="E145" s="736"/>
      <c r="F145" s="736"/>
      <c r="G145" s="736"/>
      <c r="H145" s="736"/>
      <c r="I145" s="736"/>
      <c r="J145" s="736"/>
      <c r="K145" s="736"/>
      <c r="L145" s="737"/>
      <c r="M145" s="536">
        <v>1</v>
      </c>
      <c r="N145" s="536">
        <v>13</v>
      </c>
      <c r="O145" s="406" t="s">
        <v>877</v>
      </c>
      <c r="P145" s="407" t="s">
        <v>25</v>
      </c>
      <c r="Q145" s="738"/>
      <c r="R145" s="739"/>
      <c r="S145" s="410">
        <v>50</v>
      </c>
      <c r="T145" s="410">
        <v>25</v>
      </c>
      <c r="U145" s="740"/>
      <c r="V145" s="740"/>
      <c r="W145" s="740"/>
      <c r="X145" s="740"/>
      <c r="Y145" s="740"/>
      <c r="Z145" s="405"/>
    </row>
    <row r="146" spans="1:26" ht="21.75" customHeight="1">
      <c r="A146" s="404"/>
      <c r="B146" s="736" t="s">
        <v>634</v>
      </c>
      <c r="C146" s="736"/>
      <c r="D146" s="736"/>
      <c r="E146" s="736"/>
      <c r="F146" s="736"/>
      <c r="G146" s="736"/>
      <c r="H146" s="736"/>
      <c r="I146" s="736"/>
      <c r="J146" s="736"/>
      <c r="K146" s="736"/>
      <c r="L146" s="737"/>
      <c r="M146" s="536">
        <v>1</v>
      </c>
      <c r="N146" s="536">
        <v>13</v>
      </c>
      <c r="O146" s="406" t="s">
        <v>877</v>
      </c>
      <c r="P146" s="407" t="s">
        <v>27</v>
      </c>
      <c r="Q146" s="738"/>
      <c r="R146" s="739"/>
      <c r="S146" s="410">
        <v>50</v>
      </c>
      <c r="T146" s="410">
        <v>25</v>
      </c>
      <c r="U146" s="740"/>
      <c r="V146" s="740"/>
      <c r="W146" s="740"/>
      <c r="X146" s="740"/>
      <c r="Y146" s="740"/>
      <c r="Z146" s="405"/>
    </row>
    <row r="147" spans="1:26" ht="12.75" customHeight="1">
      <c r="A147" s="404"/>
      <c r="B147" s="736" t="s">
        <v>636</v>
      </c>
      <c r="C147" s="736"/>
      <c r="D147" s="736"/>
      <c r="E147" s="736"/>
      <c r="F147" s="736"/>
      <c r="G147" s="736"/>
      <c r="H147" s="736"/>
      <c r="I147" s="736"/>
      <c r="J147" s="736"/>
      <c r="K147" s="736"/>
      <c r="L147" s="737"/>
      <c r="M147" s="536">
        <v>1</v>
      </c>
      <c r="N147" s="536">
        <v>13</v>
      </c>
      <c r="O147" s="406" t="s">
        <v>877</v>
      </c>
      <c r="P147" s="407" t="s">
        <v>29</v>
      </c>
      <c r="Q147" s="738"/>
      <c r="R147" s="739"/>
      <c r="S147" s="410">
        <v>50</v>
      </c>
      <c r="T147" s="410">
        <v>25</v>
      </c>
      <c r="U147" s="740"/>
      <c r="V147" s="740"/>
      <c r="W147" s="740"/>
      <c r="X147" s="740"/>
      <c r="Y147" s="740"/>
      <c r="Z147" s="405"/>
    </row>
    <row r="148" spans="1:26" ht="53.25" customHeight="1">
      <c r="A148" s="404"/>
      <c r="B148" s="736" t="s">
        <v>878</v>
      </c>
      <c r="C148" s="736"/>
      <c r="D148" s="736"/>
      <c r="E148" s="736"/>
      <c r="F148" s="736"/>
      <c r="G148" s="736"/>
      <c r="H148" s="736"/>
      <c r="I148" s="736"/>
      <c r="J148" s="736"/>
      <c r="K148" s="736"/>
      <c r="L148" s="737"/>
      <c r="M148" s="536">
        <v>1</v>
      </c>
      <c r="N148" s="536">
        <v>13</v>
      </c>
      <c r="O148" s="406" t="s">
        <v>879</v>
      </c>
      <c r="P148" s="407">
        <v>0</v>
      </c>
      <c r="Q148" s="738"/>
      <c r="R148" s="739"/>
      <c r="S148" s="410">
        <v>25</v>
      </c>
      <c r="T148" s="410">
        <v>12</v>
      </c>
      <c r="U148" s="740"/>
      <c r="V148" s="740"/>
      <c r="W148" s="740"/>
      <c r="X148" s="740"/>
      <c r="Y148" s="740"/>
      <c r="Z148" s="405"/>
    </row>
    <row r="149" spans="1:26" ht="21.75" customHeight="1">
      <c r="A149" s="404"/>
      <c r="B149" s="736" t="s">
        <v>633</v>
      </c>
      <c r="C149" s="736"/>
      <c r="D149" s="736"/>
      <c r="E149" s="736"/>
      <c r="F149" s="736"/>
      <c r="G149" s="736"/>
      <c r="H149" s="736"/>
      <c r="I149" s="736"/>
      <c r="J149" s="736"/>
      <c r="K149" s="736"/>
      <c r="L149" s="737"/>
      <c r="M149" s="536">
        <v>1</v>
      </c>
      <c r="N149" s="536">
        <v>13</v>
      </c>
      <c r="O149" s="406" t="s">
        <v>879</v>
      </c>
      <c r="P149" s="407" t="s">
        <v>25</v>
      </c>
      <c r="Q149" s="738"/>
      <c r="R149" s="739"/>
      <c r="S149" s="410">
        <v>25</v>
      </c>
      <c r="T149" s="410">
        <v>12</v>
      </c>
      <c r="U149" s="740"/>
      <c r="V149" s="740"/>
      <c r="W149" s="740"/>
      <c r="X149" s="740"/>
      <c r="Y149" s="740"/>
      <c r="Z149" s="405"/>
    </row>
    <row r="150" spans="1:26" ht="21.75" customHeight="1">
      <c r="A150" s="404"/>
      <c r="B150" s="736" t="s">
        <v>634</v>
      </c>
      <c r="C150" s="736"/>
      <c r="D150" s="736"/>
      <c r="E150" s="736"/>
      <c r="F150" s="736"/>
      <c r="G150" s="736"/>
      <c r="H150" s="736"/>
      <c r="I150" s="736"/>
      <c r="J150" s="736"/>
      <c r="K150" s="736"/>
      <c r="L150" s="737"/>
      <c r="M150" s="536">
        <v>1</v>
      </c>
      <c r="N150" s="536">
        <v>13</v>
      </c>
      <c r="O150" s="406" t="s">
        <v>879</v>
      </c>
      <c r="P150" s="407" t="s">
        <v>27</v>
      </c>
      <c r="Q150" s="738"/>
      <c r="R150" s="739"/>
      <c r="S150" s="410">
        <v>25</v>
      </c>
      <c r="T150" s="410">
        <v>12</v>
      </c>
      <c r="U150" s="740"/>
      <c r="V150" s="740"/>
      <c r="W150" s="740"/>
      <c r="X150" s="740"/>
      <c r="Y150" s="740"/>
      <c r="Z150" s="405"/>
    </row>
    <row r="151" spans="1:26" ht="12.75" customHeight="1">
      <c r="A151" s="404"/>
      <c r="B151" s="736" t="s">
        <v>636</v>
      </c>
      <c r="C151" s="736"/>
      <c r="D151" s="736"/>
      <c r="E151" s="736"/>
      <c r="F151" s="736"/>
      <c r="G151" s="736"/>
      <c r="H151" s="736"/>
      <c r="I151" s="736"/>
      <c r="J151" s="736"/>
      <c r="K151" s="736"/>
      <c r="L151" s="737"/>
      <c r="M151" s="536">
        <v>1</v>
      </c>
      <c r="N151" s="536">
        <v>13</v>
      </c>
      <c r="O151" s="406" t="s">
        <v>879</v>
      </c>
      <c r="P151" s="407" t="s">
        <v>29</v>
      </c>
      <c r="Q151" s="738"/>
      <c r="R151" s="739"/>
      <c r="S151" s="410">
        <v>25</v>
      </c>
      <c r="T151" s="410">
        <v>12</v>
      </c>
      <c r="U151" s="740"/>
      <c r="V151" s="740"/>
      <c r="W151" s="740"/>
      <c r="X151" s="740"/>
      <c r="Y151" s="740"/>
      <c r="Z151" s="405"/>
    </row>
    <row r="152" spans="1:26" ht="53.25" customHeight="1">
      <c r="A152" s="404"/>
      <c r="B152" s="736" t="s">
        <v>880</v>
      </c>
      <c r="C152" s="736"/>
      <c r="D152" s="736"/>
      <c r="E152" s="736"/>
      <c r="F152" s="736"/>
      <c r="G152" s="736"/>
      <c r="H152" s="736"/>
      <c r="I152" s="736"/>
      <c r="J152" s="736"/>
      <c r="K152" s="736"/>
      <c r="L152" s="737"/>
      <c r="M152" s="536">
        <v>1</v>
      </c>
      <c r="N152" s="536">
        <v>13</v>
      </c>
      <c r="O152" s="406" t="s">
        <v>881</v>
      </c>
      <c r="P152" s="407">
        <v>0</v>
      </c>
      <c r="Q152" s="738"/>
      <c r="R152" s="739"/>
      <c r="S152" s="410">
        <v>45</v>
      </c>
      <c r="T152" s="410">
        <v>18</v>
      </c>
      <c r="U152" s="740"/>
      <c r="V152" s="740"/>
      <c r="W152" s="740"/>
      <c r="X152" s="740"/>
      <c r="Y152" s="740"/>
      <c r="Z152" s="405"/>
    </row>
    <row r="153" spans="1:26" ht="32.25" customHeight="1">
      <c r="A153" s="404"/>
      <c r="B153" s="736" t="s">
        <v>882</v>
      </c>
      <c r="C153" s="736"/>
      <c r="D153" s="736"/>
      <c r="E153" s="736"/>
      <c r="F153" s="736"/>
      <c r="G153" s="736"/>
      <c r="H153" s="736"/>
      <c r="I153" s="736"/>
      <c r="J153" s="736"/>
      <c r="K153" s="736"/>
      <c r="L153" s="737"/>
      <c r="M153" s="536">
        <v>1</v>
      </c>
      <c r="N153" s="536">
        <v>13</v>
      </c>
      <c r="O153" s="406" t="s">
        <v>883</v>
      </c>
      <c r="P153" s="407">
        <v>0</v>
      </c>
      <c r="Q153" s="738"/>
      <c r="R153" s="739"/>
      <c r="S153" s="410">
        <v>45</v>
      </c>
      <c r="T153" s="410">
        <v>18</v>
      </c>
      <c r="U153" s="740"/>
      <c r="V153" s="740"/>
      <c r="W153" s="740"/>
      <c r="X153" s="740"/>
      <c r="Y153" s="740"/>
      <c r="Z153" s="405"/>
    </row>
    <row r="154" spans="1:26" ht="21.75" customHeight="1">
      <c r="A154" s="404"/>
      <c r="B154" s="736" t="s">
        <v>633</v>
      </c>
      <c r="C154" s="736"/>
      <c r="D154" s="736"/>
      <c r="E154" s="736"/>
      <c r="F154" s="736"/>
      <c r="G154" s="736"/>
      <c r="H154" s="736"/>
      <c r="I154" s="736"/>
      <c r="J154" s="736"/>
      <c r="K154" s="736"/>
      <c r="L154" s="737"/>
      <c r="M154" s="536">
        <v>1</v>
      </c>
      <c r="N154" s="536">
        <v>13</v>
      </c>
      <c r="O154" s="406" t="s">
        <v>883</v>
      </c>
      <c r="P154" s="407" t="s">
        <v>25</v>
      </c>
      <c r="Q154" s="738"/>
      <c r="R154" s="739"/>
      <c r="S154" s="410">
        <v>45</v>
      </c>
      <c r="T154" s="410">
        <v>18</v>
      </c>
      <c r="U154" s="740"/>
      <c r="V154" s="740"/>
      <c r="W154" s="740"/>
      <c r="X154" s="740"/>
      <c r="Y154" s="740"/>
      <c r="Z154" s="405"/>
    </row>
    <row r="155" spans="1:26" ht="21.75" customHeight="1">
      <c r="A155" s="404"/>
      <c r="B155" s="736" t="s">
        <v>634</v>
      </c>
      <c r="C155" s="736"/>
      <c r="D155" s="736"/>
      <c r="E155" s="736"/>
      <c r="F155" s="736"/>
      <c r="G155" s="736"/>
      <c r="H155" s="736"/>
      <c r="I155" s="736"/>
      <c r="J155" s="736"/>
      <c r="K155" s="736"/>
      <c r="L155" s="737"/>
      <c r="M155" s="536">
        <v>1</v>
      </c>
      <c r="N155" s="536">
        <v>13</v>
      </c>
      <c r="O155" s="406" t="s">
        <v>883</v>
      </c>
      <c r="P155" s="407" t="s">
        <v>27</v>
      </c>
      <c r="Q155" s="738"/>
      <c r="R155" s="739"/>
      <c r="S155" s="410">
        <v>45</v>
      </c>
      <c r="T155" s="410">
        <v>18</v>
      </c>
      <c r="U155" s="740"/>
      <c r="V155" s="740"/>
      <c r="W155" s="740"/>
      <c r="X155" s="740"/>
      <c r="Y155" s="740"/>
      <c r="Z155" s="405"/>
    </row>
    <row r="156" spans="1:26" ht="12.75" customHeight="1">
      <c r="A156" s="404"/>
      <c r="B156" s="736" t="s">
        <v>636</v>
      </c>
      <c r="C156" s="736"/>
      <c r="D156" s="736"/>
      <c r="E156" s="736"/>
      <c r="F156" s="736"/>
      <c r="G156" s="736"/>
      <c r="H156" s="736"/>
      <c r="I156" s="736"/>
      <c r="J156" s="736"/>
      <c r="K156" s="736"/>
      <c r="L156" s="737"/>
      <c r="M156" s="536">
        <v>1</v>
      </c>
      <c r="N156" s="536">
        <v>13</v>
      </c>
      <c r="O156" s="406" t="s">
        <v>883</v>
      </c>
      <c r="P156" s="407" t="s">
        <v>29</v>
      </c>
      <c r="Q156" s="738"/>
      <c r="R156" s="739"/>
      <c r="S156" s="410">
        <v>45</v>
      </c>
      <c r="T156" s="410">
        <v>18</v>
      </c>
      <c r="U156" s="740"/>
      <c r="V156" s="740"/>
      <c r="W156" s="740"/>
      <c r="X156" s="740"/>
      <c r="Y156" s="740"/>
      <c r="Z156" s="405"/>
    </row>
    <row r="157" spans="1:26" ht="32.25" customHeight="1">
      <c r="A157" s="404"/>
      <c r="B157" s="736" t="s">
        <v>617</v>
      </c>
      <c r="C157" s="736"/>
      <c r="D157" s="736"/>
      <c r="E157" s="736"/>
      <c r="F157" s="736"/>
      <c r="G157" s="736"/>
      <c r="H157" s="736"/>
      <c r="I157" s="736"/>
      <c r="J157" s="736"/>
      <c r="K157" s="736"/>
      <c r="L157" s="737"/>
      <c r="M157" s="536">
        <v>1</v>
      </c>
      <c r="N157" s="536">
        <v>13</v>
      </c>
      <c r="O157" s="406" t="s">
        <v>618</v>
      </c>
      <c r="P157" s="407">
        <v>0</v>
      </c>
      <c r="Q157" s="738"/>
      <c r="R157" s="739"/>
      <c r="S157" s="410">
        <v>4207</v>
      </c>
      <c r="T157" s="410">
        <v>4207</v>
      </c>
      <c r="U157" s="740"/>
      <c r="V157" s="740"/>
      <c r="W157" s="740"/>
      <c r="X157" s="740"/>
      <c r="Y157" s="740"/>
      <c r="Z157" s="405"/>
    </row>
    <row r="158" spans="1:26" ht="21.75" customHeight="1">
      <c r="A158" s="404"/>
      <c r="B158" s="736" t="s">
        <v>681</v>
      </c>
      <c r="C158" s="736"/>
      <c r="D158" s="736"/>
      <c r="E158" s="736"/>
      <c r="F158" s="736"/>
      <c r="G158" s="736"/>
      <c r="H158" s="736"/>
      <c r="I158" s="736"/>
      <c r="J158" s="736"/>
      <c r="K158" s="736"/>
      <c r="L158" s="737"/>
      <c r="M158" s="536">
        <v>1</v>
      </c>
      <c r="N158" s="536">
        <v>13</v>
      </c>
      <c r="O158" s="406" t="s">
        <v>682</v>
      </c>
      <c r="P158" s="407">
        <v>0</v>
      </c>
      <c r="Q158" s="738"/>
      <c r="R158" s="739"/>
      <c r="S158" s="410">
        <v>4207</v>
      </c>
      <c r="T158" s="410">
        <v>4207</v>
      </c>
      <c r="U158" s="740"/>
      <c r="V158" s="740"/>
      <c r="W158" s="740"/>
      <c r="X158" s="740"/>
      <c r="Y158" s="740"/>
      <c r="Z158" s="405"/>
    </row>
    <row r="159" spans="1:26" ht="53.25" customHeight="1">
      <c r="A159" s="404"/>
      <c r="B159" s="736" t="s">
        <v>18</v>
      </c>
      <c r="C159" s="736"/>
      <c r="D159" s="736"/>
      <c r="E159" s="736"/>
      <c r="F159" s="736"/>
      <c r="G159" s="736"/>
      <c r="H159" s="736"/>
      <c r="I159" s="736"/>
      <c r="J159" s="736"/>
      <c r="K159" s="736"/>
      <c r="L159" s="737"/>
      <c r="M159" s="536">
        <v>1</v>
      </c>
      <c r="N159" s="536">
        <v>13</v>
      </c>
      <c r="O159" s="406" t="s">
        <v>682</v>
      </c>
      <c r="P159" s="407" t="s">
        <v>19</v>
      </c>
      <c r="Q159" s="738"/>
      <c r="R159" s="739"/>
      <c r="S159" s="410">
        <v>4207</v>
      </c>
      <c r="T159" s="410">
        <v>4207</v>
      </c>
      <c r="U159" s="740"/>
      <c r="V159" s="740"/>
      <c r="W159" s="740"/>
      <c r="X159" s="740"/>
      <c r="Y159" s="740"/>
      <c r="Z159" s="405"/>
    </row>
    <row r="160" spans="1:26" ht="21.75" customHeight="1">
      <c r="A160" s="404"/>
      <c r="B160" s="736" t="s">
        <v>38</v>
      </c>
      <c r="C160" s="736"/>
      <c r="D160" s="736"/>
      <c r="E160" s="736"/>
      <c r="F160" s="736"/>
      <c r="G160" s="736"/>
      <c r="H160" s="736"/>
      <c r="I160" s="736"/>
      <c r="J160" s="736"/>
      <c r="K160" s="736"/>
      <c r="L160" s="737"/>
      <c r="M160" s="536">
        <v>1</v>
      </c>
      <c r="N160" s="536">
        <v>13</v>
      </c>
      <c r="O160" s="406" t="s">
        <v>682</v>
      </c>
      <c r="P160" s="407" t="s">
        <v>39</v>
      </c>
      <c r="Q160" s="738"/>
      <c r="R160" s="739"/>
      <c r="S160" s="410">
        <v>4207</v>
      </c>
      <c r="T160" s="410">
        <v>4207</v>
      </c>
      <c r="U160" s="740"/>
      <c r="V160" s="740"/>
      <c r="W160" s="740"/>
      <c r="X160" s="740"/>
      <c r="Y160" s="740"/>
      <c r="Z160" s="405"/>
    </row>
    <row r="161" spans="1:26" ht="21.75" customHeight="1">
      <c r="A161" s="404"/>
      <c r="B161" s="736" t="s">
        <v>621</v>
      </c>
      <c r="C161" s="736"/>
      <c r="D161" s="736"/>
      <c r="E161" s="736"/>
      <c r="F161" s="736"/>
      <c r="G161" s="736"/>
      <c r="H161" s="736"/>
      <c r="I161" s="736"/>
      <c r="J161" s="736"/>
      <c r="K161" s="736"/>
      <c r="L161" s="737"/>
      <c r="M161" s="536">
        <v>1</v>
      </c>
      <c r="N161" s="536">
        <v>13</v>
      </c>
      <c r="O161" s="406" t="s">
        <v>682</v>
      </c>
      <c r="P161" s="407" t="s">
        <v>40</v>
      </c>
      <c r="Q161" s="738"/>
      <c r="R161" s="739"/>
      <c r="S161" s="410">
        <v>3231</v>
      </c>
      <c r="T161" s="410">
        <v>3231</v>
      </c>
      <c r="U161" s="740"/>
      <c r="V161" s="740"/>
      <c r="W161" s="740"/>
      <c r="X161" s="740"/>
      <c r="Y161" s="740"/>
      <c r="Z161" s="405"/>
    </row>
    <row r="162" spans="1:26" ht="32.25" customHeight="1">
      <c r="A162" s="404"/>
      <c r="B162" s="736" t="s">
        <v>622</v>
      </c>
      <c r="C162" s="736"/>
      <c r="D162" s="736"/>
      <c r="E162" s="736"/>
      <c r="F162" s="736"/>
      <c r="G162" s="736"/>
      <c r="H162" s="736"/>
      <c r="I162" s="736"/>
      <c r="J162" s="736"/>
      <c r="K162" s="736"/>
      <c r="L162" s="737"/>
      <c r="M162" s="536">
        <v>1</v>
      </c>
      <c r="N162" s="536">
        <v>13</v>
      </c>
      <c r="O162" s="406" t="s">
        <v>682</v>
      </c>
      <c r="P162" s="407" t="s">
        <v>42</v>
      </c>
      <c r="Q162" s="738"/>
      <c r="R162" s="739"/>
      <c r="S162" s="410">
        <v>976</v>
      </c>
      <c r="T162" s="410">
        <v>976</v>
      </c>
      <c r="U162" s="740"/>
      <c r="V162" s="740"/>
      <c r="W162" s="740"/>
      <c r="X162" s="740"/>
      <c r="Y162" s="740"/>
      <c r="Z162" s="405"/>
    </row>
    <row r="163" spans="1:26" ht="21.75" customHeight="1">
      <c r="A163" s="404"/>
      <c r="B163" s="736" t="s">
        <v>61</v>
      </c>
      <c r="C163" s="736"/>
      <c r="D163" s="736"/>
      <c r="E163" s="736"/>
      <c r="F163" s="736"/>
      <c r="G163" s="736"/>
      <c r="H163" s="736"/>
      <c r="I163" s="736"/>
      <c r="J163" s="736"/>
      <c r="K163" s="736"/>
      <c r="L163" s="737"/>
      <c r="M163" s="536">
        <v>1</v>
      </c>
      <c r="N163" s="536">
        <v>13</v>
      </c>
      <c r="O163" s="406" t="s">
        <v>649</v>
      </c>
      <c r="P163" s="407">
        <v>0</v>
      </c>
      <c r="Q163" s="738"/>
      <c r="R163" s="739"/>
      <c r="S163" s="410">
        <v>380</v>
      </c>
      <c r="T163" s="410">
        <v>380</v>
      </c>
      <c r="U163" s="740"/>
      <c r="V163" s="740"/>
      <c r="W163" s="740"/>
      <c r="X163" s="740"/>
      <c r="Y163" s="740"/>
      <c r="Z163" s="405"/>
    </row>
    <row r="164" spans="1:26" ht="21.75" customHeight="1">
      <c r="A164" s="404"/>
      <c r="B164" s="736" t="s">
        <v>683</v>
      </c>
      <c r="C164" s="736"/>
      <c r="D164" s="736"/>
      <c r="E164" s="736"/>
      <c r="F164" s="736"/>
      <c r="G164" s="736"/>
      <c r="H164" s="736"/>
      <c r="I164" s="736"/>
      <c r="J164" s="736"/>
      <c r="K164" s="736"/>
      <c r="L164" s="737"/>
      <c r="M164" s="536">
        <v>1</v>
      </c>
      <c r="N164" s="536">
        <v>13</v>
      </c>
      <c r="O164" s="406" t="s">
        <v>684</v>
      </c>
      <c r="P164" s="407">
        <v>0</v>
      </c>
      <c r="Q164" s="738"/>
      <c r="R164" s="739"/>
      <c r="S164" s="410">
        <v>377</v>
      </c>
      <c r="T164" s="410">
        <v>377</v>
      </c>
      <c r="U164" s="740"/>
      <c r="V164" s="740"/>
      <c r="W164" s="740"/>
      <c r="X164" s="740"/>
      <c r="Y164" s="740"/>
      <c r="Z164" s="405"/>
    </row>
    <row r="165" spans="1:26" ht="53.25" customHeight="1">
      <c r="A165" s="404"/>
      <c r="B165" s="736" t="s">
        <v>18</v>
      </c>
      <c r="C165" s="736"/>
      <c r="D165" s="736"/>
      <c r="E165" s="736"/>
      <c r="F165" s="736"/>
      <c r="G165" s="736"/>
      <c r="H165" s="736"/>
      <c r="I165" s="736"/>
      <c r="J165" s="736"/>
      <c r="K165" s="736"/>
      <c r="L165" s="737"/>
      <c r="M165" s="536">
        <v>1</v>
      </c>
      <c r="N165" s="536">
        <v>13</v>
      </c>
      <c r="O165" s="406" t="s">
        <v>684</v>
      </c>
      <c r="P165" s="407" t="s">
        <v>19</v>
      </c>
      <c r="Q165" s="738"/>
      <c r="R165" s="739"/>
      <c r="S165" s="410">
        <v>377</v>
      </c>
      <c r="T165" s="410">
        <v>377</v>
      </c>
      <c r="U165" s="740"/>
      <c r="V165" s="740"/>
      <c r="W165" s="740"/>
      <c r="X165" s="740"/>
      <c r="Y165" s="740"/>
      <c r="Z165" s="405"/>
    </row>
    <row r="166" spans="1:26" ht="21.75" customHeight="1">
      <c r="A166" s="404"/>
      <c r="B166" s="736" t="s">
        <v>38</v>
      </c>
      <c r="C166" s="736"/>
      <c r="D166" s="736"/>
      <c r="E166" s="736"/>
      <c r="F166" s="736"/>
      <c r="G166" s="736"/>
      <c r="H166" s="736"/>
      <c r="I166" s="736"/>
      <c r="J166" s="736"/>
      <c r="K166" s="736"/>
      <c r="L166" s="737"/>
      <c r="M166" s="536">
        <v>1</v>
      </c>
      <c r="N166" s="536">
        <v>13</v>
      </c>
      <c r="O166" s="406" t="s">
        <v>684</v>
      </c>
      <c r="P166" s="407" t="s">
        <v>39</v>
      </c>
      <c r="Q166" s="738"/>
      <c r="R166" s="739"/>
      <c r="S166" s="410">
        <v>377</v>
      </c>
      <c r="T166" s="410">
        <v>377</v>
      </c>
      <c r="U166" s="740"/>
      <c r="V166" s="740"/>
      <c r="W166" s="740"/>
      <c r="X166" s="740"/>
      <c r="Y166" s="740"/>
      <c r="Z166" s="405"/>
    </row>
    <row r="167" spans="1:26" ht="21.75" customHeight="1">
      <c r="A167" s="404"/>
      <c r="B167" s="736" t="s">
        <v>621</v>
      </c>
      <c r="C167" s="736"/>
      <c r="D167" s="736"/>
      <c r="E167" s="736"/>
      <c r="F167" s="736"/>
      <c r="G167" s="736"/>
      <c r="H167" s="736"/>
      <c r="I167" s="736"/>
      <c r="J167" s="736"/>
      <c r="K167" s="736"/>
      <c r="L167" s="737"/>
      <c r="M167" s="536">
        <v>1</v>
      </c>
      <c r="N167" s="536">
        <v>13</v>
      </c>
      <c r="O167" s="406" t="s">
        <v>684</v>
      </c>
      <c r="P167" s="407" t="s">
        <v>40</v>
      </c>
      <c r="Q167" s="738"/>
      <c r="R167" s="739"/>
      <c r="S167" s="410">
        <v>290</v>
      </c>
      <c r="T167" s="410">
        <v>290</v>
      </c>
      <c r="U167" s="740"/>
      <c r="V167" s="740"/>
      <c r="W167" s="740"/>
      <c r="X167" s="740"/>
      <c r="Y167" s="740"/>
      <c r="Z167" s="405"/>
    </row>
    <row r="168" spans="1:26" ht="32.25" customHeight="1">
      <c r="A168" s="404"/>
      <c r="B168" s="736" t="s">
        <v>622</v>
      </c>
      <c r="C168" s="736"/>
      <c r="D168" s="736"/>
      <c r="E168" s="736"/>
      <c r="F168" s="736"/>
      <c r="G168" s="736"/>
      <c r="H168" s="736"/>
      <c r="I168" s="736"/>
      <c r="J168" s="736"/>
      <c r="K168" s="736"/>
      <c r="L168" s="737"/>
      <c r="M168" s="536">
        <v>1</v>
      </c>
      <c r="N168" s="536">
        <v>13</v>
      </c>
      <c r="O168" s="406" t="s">
        <v>684</v>
      </c>
      <c r="P168" s="407" t="s">
        <v>42</v>
      </c>
      <c r="Q168" s="738"/>
      <c r="R168" s="739"/>
      <c r="S168" s="410">
        <v>87</v>
      </c>
      <c r="T168" s="410">
        <v>87</v>
      </c>
      <c r="U168" s="740"/>
      <c r="V168" s="740"/>
      <c r="W168" s="740"/>
      <c r="X168" s="740"/>
      <c r="Y168" s="740"/>
      <c r="Z168" s="405"/>
    </row>
    <row r="169" spans="1:26" ht="42.75" customHeight="1">
      <c r="A169" s="404"/>
      <c r="B169" s="736" t="s">
        <v>653</v>
      </c>
      <c r="C169" s="736"/>
      <c r="D169" s="736"/>
      <c r="E169" s="736"/>
      <c r="F169" s="736"/>
      <c r="G169" s="736"/>
      <c r="H169" s="736"/>
      <c r="I169" s="736"/>
      <c r="J169" s="736"/>
      <c r="K169" s="736"/>
      <c r="L169" s="737"/>
      <c r="M169" s="536">
        <v>1</v>
      </c>
      <c r="N169" s="536">
        <v>13</v>
      </c>
      <c r="O169" s="406" t="s">
        <v>654</v>
      </c>
      <c r="P169" s="407">
        <v>0</v>
      </c>
      <c r="Q169" s="738"/>
      <c r="R169" s="739"/>
      <c r="S169" s="410">
        <v>3</v>
      </c>
      <c r="T169" s="410">
        <v>3</v>
      </c>
      <c r="U169" s="740"/>
      <c r="V169" s="740"/>
      <c r="W169" s="740"/>
      <c r="X169" s="740"/>
      <c r="Y169" s="740"/>
      <c r="Z169" s="405"/>
    </row>
    <row r="170" spans="1:26" ht="53.25" customHeight="1">
      <c r="A170" s="404"/>
      <c r="B170" s="736" t="s">
        <v>18</v>
      </c>
      <c r="C170" s="736"/>
      <c r="D170" s="736"/>
      <c r="E170" s="736"/>
      <c r="F170" s="736"/>
      <c r="G170" s="736"/>
      <c r="H170" s="736"/>
      <c r="I170" s="736"/>
      <c r="J170" s="736"/>
      <c r="K170" s="736"/>
      <c r="L170" s="737"/>
      <c r="M170" s="536">
        <v>1</v>
      </c>
      <c r="N170" s="536">
        <v>13</v>
      </c>
      <c r="O170" s="406" t="s">
        <v>654</v>
      </c>
      <c r="P170" s="407" t="s">
        <v>19</v>
      </c>
      <c r="Q170" s="738"/>
      <c r="R170" s="739"/>
      <c r="S170" s="410">
        <v>3</v>
      </c>
      <c r="T170" s="410">
        <v>3</v>
      </c>
      <c r="U170" s="740"/>
      <c r="V170" s="740"/>
      <c r="W170" s="740"/>
      <c r="X170" s="740"/>
      <c r="Y170" s="740"/>
      <c r="Z170" s="405"/>
    </row>
    <row r="171" spans="1:26" ht="21.75" customHeight="1">
      <c r="A171" s="404"/>
      <c r="B171" s="736" t="s">
        <v>38</v>
      </c>
      <c r="C171" s="736"/>
      <c r="D171" s="736"/>
      <c r="E171" s="736"/>
      <c r="F171" s="736"/>
      <c r="G171" s="736"/>
      <c r="H171" s="736"/>
      <c r="I171" s="736"/>
      <c r="J171" s="736"/>
      <c r="K171" s="736"/>
      <c r="L171" s="737"/>
      <c r="M171" s="536">
        <v>1</v>
      </c>
      <c r="N171" s="536">
        <v>13</v>
      </c>
      <c r="O171" s="406" t="s">
        <v>654</v>
      </c>
      <c r="P171" s="407" t="s">
        <v>39</v>
      </c>
      <c r="Q171" s="738"/>
      <c r="R171" s="739"/>
      <c r="S171" s="410">
        <v>3</v>
      </c>
      <c r="T171" s="410">
        <v>3</v>
      </c>
      <c r="U171" s="740"/>
      <c r="V171" s="740"/>
      <c r="W171" s="740"/>
      <c r="X171" s="740"/>
      <c r="Y171" s="740"/>
      <c r="Z171" s="405"/>
    </row>
    <row r="172" spans="1:26" ht="32.25" customHeight="1">
      <c r="A172" s="404"/>
      <c r="B172" s="736" t="s">
        <v>639</v>
      </c>
      <c r="C172" s="736"/>
      <c r="D172" s="736"/>
      <c r="E172" s="736"/>
      <c r="F172" s="736"/>
      <c r="G172" s="736"/>
      <c r="H172" s="736"/>
      <c r="I172" s="736"/>
      <c r="J172" s="736"/>
      <c r="K172" s="736"/>
      <c r="L172" s="737"/>
      <c r="M172" s="536">
        <v>1</v>
      </c>
      <c r="N172" s="536">
        <v>13</v>
      </c>
      <c r="O172" s="406" t="s">
        <v>654</v>
      </c>
      <c r="P172" s="407" t="s">
        <v>41</v>
      </c>
      <c r="Q172" s="738"/>
      <c r="R172" s="739"/>
      <c r="S172" s="410">
        <v>3</v>
      </c>
      <c r="T172" s="410">
        <v>3</v>
      </c>
      <c r="U172" s="740"/>
      <c r="V172" s="740"/>
      <c r="W172" s="740"/>
      <c r="X172" s="740"/>
      <c r="Y172" s="740"/>
      <c r="Z172" s="405"/>
    </row>
    <row r="173" spans="1:26" ht="32.25" customHeight="1">
      <c r="A173" s="404"/>
      <c r="B173" s="736" t="s">
        <v>645</v>
      </c>
      <c r="C173" s="736"/>
      <c r="D173" s="736"/>
      <c r="E173" s="736"/>
      <c r="F173" s="736"/>
      <c r="G173" s="736"/>
      <c r="H173" s="736"/>
      <c r="I173" s="736"/>
      <c r="J173" s="736"/>
      <c r="K173" s="736"/>
      <c r="L173" s="737"/>
      <c r="M173" s="536">
        <v>1</v>
      </c>
      <c r="N173" s="536">
        <v>13</v>
      </c>
      <c r="O173" s="406" t="s">
        <v>646</v>
      </c>
      <c r="P173" s="407">
        <v>0</v>
      </c>
      <c r="Q173" s="738"/>
      <c r="R173" s="739"/>
      <c r="S173" s="410">
        <v>532</v>
      </c>
      <c r="T173" s="410">
        <v>528</v>
      </c>
      <c r="U173" s="740"/>
      <c r="V173" s="740"/>
      <c r="W173" s="740"/>
      <c r="X173" s="740"/>
      <c r="Y173" s="740"/>
      <c r="Z173" s="405"/>
    </row>
    <row r="174" spans="1:26" ht="32.25" customHeight="1">
      <c r="A174" s="404"/>
      <c r="B174" s="736" t="s">
        <v>685</v>
      </c>
      <c r="C174" s="736"/>
      <c r="D174" s="736"/>
      <c r="E174" s="736"/>
      <c r="F174" s="736"/>
      <c r="G174" s="736"/>
      <c r="H174" s="736"/>
      <c r="I174" s="736"/>
      <c r="J174" s="736"/>
      <c r="K174" s="736"/>
      <c r="L174" s="737"/>
      <c r="M174" s="536">
        <v>1</v>
      </c>
      <c r="N174" s="536">
        <v>13</v>
      </c>
      <c r="O174" s="406" t="s">
        <v>686</v>
      </c>
      <c r="P174" s="407">
        <v>0</v>
      </c>
      <c r="Q174" s="738"/>
      <c r="R174" s="739"/>
      <c r="S174" s="410">
        <v>6</v>
      </c>
      <c r="T174" s="410">
        <v>5</v>
      </c>
      <c r="U174" s="740"/>
      <c r="V174" s="740"/>
      <c r="W174" s="740"/>
      <c r="X174" s="740"/>
      <c r="Y174" s="740"/>
      <c r="Z174" s="405"/>
    </row>
    <row r="175" spans="1:26" ht="21.75" customHeight="1">
      <c r="A175" s="404"/>
      <c r="B175" s="736" t="s">
        <v>633</v>
      </c>
      <c r="C175" s="736"/>
      <c r="D175" s="736"/>
      <c r="E175" s="736"/>
      <c r="F175" s="736"/>
      <c r="G175" s="736"/>
      <c r="H175" s="736"/>
      <c r="I175" s="736"/>
      <c r="J175" s="736"/>
      <c r="K175" s="736"/>
      <c r="L175" s="737"/>
      <c r="M175" s="536">
        <v>1</v>
      </c>
      <c r="N175" s="536">
        <v>13</v>
      </c>
      <c r="O175" s="406" t="s">
        <v>686</v>
      </c>
      <c r="P175" s="407" t="s">
        <v>25</v>
      </c>
      <c r="Q175" s="738"/>
      <c r="R175" s="739"/>
      <c r="S175" s="410">
        <v>1</v>
      </c>
      <c r="T175" s="410">
        <v>1</v>
      </c>
      <c r="U175" s="740"/>
      <c r="V175" s="740"/>
      <c r="W175" s="740"/>
      <c r="X175" s="740"/>
      <c r="Y175" s="740"/>
      <c r="Z175" s="405"/>
    </row>
    <row r="176" spans="1:26" ht="21.75" customHeight="1">
      <c r="A176" s="404"/>
      <c r="B176" s="736" t="s">
        <v>634</v>
      </c>
      <c r="C176" s="736"/>
      <c r="D176" s="736"/>
      <c r="E176" s="736"/>
      <c r="F176" s="736"/>
      <c r="G176" s="736"/>
      <c r="H176" s="736"/>
      <c r="I176" s="736"/>
      <c r="J176" s="736"/>
      <c r="K176" s="736"/>
      <c r="L176" s="737"/>
      <c r="M176" s="536">
        <v>1</v>
      </c>
      <c r="N176" s="536">
        <v>13</v>
      </c>
      <c r="O176" s="406" t="s">
        <v>686</v>
      </c>
      <c r="P176" s="407" t="s">
        <v>27</v>
      </c>
      <c r="Q176" s="738"/>
      <c r="R176" s="739"/>
      <c r="S176" s="410">
        <v>1</v>
      </c>
      <c r="T176" s="410">
        <v>1</v>
      </c>
      <c r="U176" s="740"/>
      <c r="V176" s="740"/>
      <c r="W176" s="740"/>
      <c r="X176" s="740"/>
      <c r="Y176" s="740"/>
      <c r="Z176" s="405"/>
    </row>
    <row r="177" spans="1:26" ht="12.75" customHeight="1">
      <c r="A177" s="404"/>
      <c r="B177" s="736" t="s">
        <v>636</v>
      </c>
      <c r="C177" s="736"/>
      <c r="D177" s="736"/>
      <c r="E177" s="736"/>
      <c r="F177" s="736"/>
      <c r="G177" s="736"/>
      <c r="H177" s="736"/>
      <c r="I177" s="736"/>
      <c r="J177" s="736"/>
      <c r="K177" s="736"/>
      <c r="L177" s="737"/>
      <c r="M177" s="536">
        <v>1</v>
      </c>
      <c r="N177" s="536">
        <v>13</v>
      </c>
      <c r="O177" s="406" t="s">
        <v>686</v>
      </c>
      <c r="P177" s="407" t="s">
        <v>29</v>
      </c>
      <c r="Q177" s="738"/>
      <c r="R177" s="739"/>
      <c r="S177" s="410">
        <v>1</v>
      </c>
      <c r="T177" s="410">
        <v>1</v>
      </c>
      <c r="U177" s="740"/>
      <c r="V177" s="740"/>
      <c r="W177" s="740"/>
      <c r="X177" s="740"/>
      <c r="Y177" s="740"/>
      <c r="Z177" s="405"/>
    </row>
    <row r="178" spans="1:26" ht="12.75" customHeight="1">
      <c r="A178" s="404"/>
      <c r="B178" s="736" t="s">
        <v>63</v>
      </c>
      <c r="C178" s="736"/>
      <c r="D178" s="736"/>
      <c r="E178" s="736"/>
      <c r="F178" s="736"/>
      <c r="G178" s="736"/>
      <c r="H178" s="736"/>
      <c r="I178" s="736"/>
      <c r="J178" s="736"/>
      <c r="K178" s="736"/>
      <c r="L178" s="737"/>
      <c r="M178" s="536">
        <v>1</v>
      </c>
      <c r="N178" s="536">
        <v>13</v>
      </c>
      <c r="O178" s="406" t="s">
        <v>686</v>
      </c>
      <c r="P178" s="407" t="s">
        <v>118</v>
      </c>
      <c r="Q178" s="738"/>
      <c r="R178" s="739"/>
      <c r="S178" s="410">
        <v>5</v>
      </c>
      <c r="T178" s="410">
        <v>4</v>
      </c>
      <c r="U178" s="740"/>
      <c r="V178" s="740"/>
      <c r="W178" s="740"/>
      <c r="X178" s="740"/>
      <c r="Y178" s="740"/>
      <c r="Z178" s="405"/>
    </row>
    <row r="179" spans="1:26" ht="12.75" customHeight="1">
      <c r="A179" s="404"/>
      <c r="B179" s="736" t="s">
        <v>119</v>
      </c>
      <c r="C179" s="736"/>
      <c r="D179" s="736"/>
      <c r="E179" s="736"/>
      <c r="F179" s="736"/>
      <c r="G179" s="736"/>
      <c r="H179" s="736"/>
      <c r="I179" s="736"/>
      <c r="J179" s="736"/>
      <c r="K179" s="736"/>
      <c r="L179" s="737"/>
      <c r="M179" s="536">
        <v>1</v>
      </c>
      <c r="N179" s="536">
        <v>13</v>
      </c>
      <c r="O179" s="406" t="s">
        <v>686</v>
      </c>
      <c r="P179" s="407" t="s">
        <v>120</v>
      </c>
      <c r="Q179" s="738"/>
      <c r="R179" s="739"/>
      <c r="S179" s="410">
        <v>5</v>
      </c>
      <c r="T179" s="410">
        <v>4</v>
      </c>
      <c r="U179" s="740"/>
      <c r="V179" s="740"/>
      <c r="W179" s="740"/>
      <c r="X179" s="740"/>
      <c r="Y179" s="740"/>
      <c r="Z179" s="405"/>
    </row>
    <row r="180" spans="1:26" ht="32.25" customHeight="1">
      <c r="A180" s="404"/>
      <c r="B180" s="736" t="s">
        <v>687</v>
      </c>
      <c r="C180" s="736"/>
      <c r="D180" s="736"/>
      <c r="E180" s="736"/>
      <c r="F180" s="736"/>
      <c r="G180" s="736"/>
      <c r="H180" s="736"/>
      <c r="I180" s="736"/>
      <c r="J180" s="736"/>
      <c r="K180" s="736"/>
      <c r="L180" s="737"/>
      <c r="M180" s="536">
        <v>1</v>
      </c>
      <c r="N180" s="536">
        <v>13</v>
      </c>
      <c r="O180" s="406" t="s">
        <v>688</v>
      </c>
      <c r="P180" s="407">
        <v>0</v>
      </c>
      <c r="Q180" s="738"/>
      <c r="R180" s="739"/>
      <c r="S180" s="410">
        <v>526</v>
      </c>
      <c r="T180" s="410">
        <v>523</v>
      </c>
      <c r="U180" s="740"/>
      <c r="V180" s="740"/>
      <c r="W180" s="740"/>
      <c r="X180" s="740"/>
      <c r="Y180" s="740"/>
      <c r="Z180" s="405"/>
    </row>
    <row r="181" spans="1:26" ht="53.25" customHeight="1">
      <c r="A181" s="404"/>
      <c r="B181" s="736" t="s">
        <v>18</v>
      </c>
      <c r="C181" s="736"/>
      <c r="D181" s="736"/>
      <c r="E181" s="736"/>
      <c r="F181" s="736"/>
      <c r="G181" s="736"/>
      <c r="H181" s="736"/>
      <c r="I181" s="736"/>
      <c r="J181" s="736"/>
      <c r="K181" s="736"/>
      <c r="L181" s="737"/>
      <c r="M181" s="536">
        <v>1</v>
      </c>
      <c r="N181" s="536">
        <v>13</v>
      </c>
      <c r="O181" s="406" t="s">
        <v>688</v>
      </c>
      <c r="P181" s="407" t="s">
        <v>19</v>
      </c>
      <c r="Q181" s="738"/>
      <c r="R181" s="739"/>
      <c r="S181" s="410">
        <v>447</v>
      </c>
      <c r="T181" s="410">
        <v>447</v>
      </c>
      <c r="U181" s="740"/>
      <c r="V181" s="740"/>
      <c r="W181" s="740"/>
      <c r="X181" s="740"/>
      <c r="Y181" s="740"/>
      <c r="Z181" s="405"/>
    </row>
    <row r="182" spans="1:26" ht="21.75" customHeight="1">
      <c r="A182" s="404"/>
      <c r="B182" s="736" t="s">
        <v>38</v>
      </c>
      <c r="C182" s="736"/>
      <c r="D182" s="736"/>
      <c r="E182" s="736"/>
      <c r="F182" s="736"/>
      <c r="G182" s="736"/>
      <c r="H182" s="736"/>
      <c r="I182" s="736"/>
      <c r="J182" s="736"/>
      <c r="K182" s="736"/>
      <c r="L182" s="737"/>
      <c r="M182" s="536">
        <v>1</v>
      </c>
      <c r="N182" s="536">
        <v>13</v>
      </c>
      <c r="O182" s="406" t="s">
        <v>688</v>
      </c>
      <c r="P182" s="407" t="s">
        <v>39</v>
      </c>
      <c r="Q182" s="738"/>
      <c r="R182" s="739"/>
      <c r="S182" s="410">
        <v>447</v>
      </c>
      <c r="T182" s="410">
        <v>447</v>
      </c>
      <c r="U182" s="740"/>
      <c r="V182" s="740"/>
      <c r="W182" s="740"/>
      <c r="X182" s="740"/>
      <c r="Y182" s="740"/>
      <c r="Z182" s="405"/>
    </row>
    <row r="183" spans="1:26" ht="21.75" customHeight="1">
      <c r="A183" s="404"/>
      <c r="B183" s="736" t="s">
        <v>621</v>
      </c>
      <c r="C183" s="736"/>
      <c r="D183" s="736"/>
      <c r="E183" s="736"/>
      <c r="F183" s="736"/>
      <c r="G183" s="736"/>
      <c r="H183" s="736"/>
      <c r="I183" s="736"/>
      <c r="J183" s="736"/>
      <c r="K183" s="736"/>
      <c r="L183" s="737"/>
      <c r="M183" s="536">
        <v>1</v>
      </c>
      <c r="N183" s="536">
        <v>13</v>
      </c>
      <c r="O183" s="406" t="s">
        <v>688</v>
      </c>
      <c r="P183" s="407" t="s">
        <v>40</v>
      </c>
      <c r="Q183" s="738"/>
      <c r="R183" s="739"/>
      <c r="S183" s="410">
        <v>343</v>
      </c>
      <c r="T183" s="410">
        <v>343</v>
      </c>
      <c r="U183" s="740"/>
      <c r="V183" s="740"/>
      <c r="W183" s="740"/>
      <c r="X183" s="740"/>
      <c r="Y183" s="740"/>
      <c r="Z183" s="405"/>
    </row>
    <row r="184" spans="1:26" ht="32.25" customHeight="1">
      <c r="A184" s="404"/>
      <c r="B184" s="736" t="s">
        <v>622</v>
      </c>
      <c r="C184" s="736"/>
      <c r="D184" s="736"/>
      <c r="E184" s="736"/>
      <c r="F184" s="736"/>
      <c r="G184" s="736"/>
      <c r="H184" s="736"/>
      <c r="I184" s="736"/>
      <c r="J184" s="736"/>
      <c r="K184" s="736"/>
      <c r="L184" s="737"/>
      <c r="M184" s="536">
        <v>1</v>
      </c>
      <c r="N184" s="536">
        <v>13</v>
      </c>
      <c r="O184" s="406" t="s">
        <v>688</v>
      </c>
      <c r="P184" s="407" t="s">
        <v>42</v>
      </c>
      <c r="Q184" s="738"/>
      <c r="R184" s="739"/>
      <c r="S184" s="410">
        <v>104</v>
      </c>
      <c r="T184" s="410">
        <v>104</v>
      </c>
      <c r="U184" s="740"/>
      <c r="V184" s="740"/>
      <c r="W184" s="740"/>
      <c r="X184" s="740"/>
      <c r="Y184" s="740"/>
      <c r="Z184" s="405"/>
    </row>
    <row r="185" spans="1:26" ht="21.75" customHeight="1">
      <c r="A185" s="404"/>
      <c r="B185" s="736" t="s">
        <v>633</v>
      </c>
      <c r="C185" s="736"/>
      <c r="D185" s="736"/>
      <c r="E185" s="736"/>
      <c r="F185" s="736"/>
      <c r="G185" s="736"/>
      <c r="H185" s="736"/>
      <c r="I185" s="736"/>
      <c r="J185" s="736"/>
      <c r="K185" s="736"/>
      <c r="L185" s="737"/>
      <c r="M185" s="536">
        <v>1</v>
      </c>
      <c r="N185" s="536">
        <v>13</v>
      </c>
      <c r="O185" s="406" t="s">
        <v>688</v>
      </c>
      <c r="P185" s="407" t="s">
        <v>25</v>
      </c>
      <c r="Q185" s="738"/>
      <c r="R185" s="739"/>
      <c r="S185" s="410">
        <v>79</v>
      </c>
      <c r="T185" s="410">
        <v>76</v>
      </c>
      <c r="U185" s="740"/>
      <c r="V185" s="740"/>
      <c r="W185" s="740"/>
      <c r="X185" s="740"/>
      <c r="Y185" s="740"/>
      <c r="Z185" s="405"/>
    </row>
    <row r="186" spans="1:26" ht="21.75" customHeight="1">
      <c r="A186" s="404"/>
      <c r="B186" s="736" t="s">
        <v>634</v>
      </c>
      <c r="C186" s="736"/>
      <c r="D186" s="736"/>
      <c r="E186" s="736"/>
      <c r="F186" s="736"/>
      <c r="G186" s="736"/>
      <c r="H186" s="736"/>
      <c r="I186" s="736"/>
      <c r="J186" s="736"/>
      <c r="K186" s="736"/>
      <c r="L186" s="737"/>
      <c r="M186" s="536">
        <v>1</v>
      </c>
      <c r="N186" s="536">
        <v>13</v>
      </c>
      <c r="O186" s="406" t="s">
        <v>688</v>
      </c>
      <c r="P186" s="407" t="s">
        <v>27</v>
      </c>
      <c r="Q186" s="738"/>
      <c r="R186" s="739"/>
      <c r="S186" s="410">
        <v>79</v>
      </c>
      <c r="T186" s="410">
        <v>76</v>
      </c>
      <c r="U186" s="740"/>
      <c r="V186" s="740"/>
      <c r="W186" s="740"/>
      <c r="X186" s="740"/>
      <c r="Y186" s="740"/>
      <c r="Z186" s="405"/>
    </row>
    <row r="187" spans="1:26" ht="21.75" customHeight="1">
      <c r="A187" s="404"/>
      <c r="B187" s="736" t="s">
        <v>635</v>
      </c>
      <c r="C187" s="736"/>
      <c r="D187" s="736"/>
      <c r="E187" s="736"/>
      <c r="F187" s="736"/>
      <c r="G187" s="736"/>
      <c r="H187" s="736"/>
      <c r="I187" s="736"/>
      <c r="J187" s="736"/>
      <c r="K187" s="736"/>
      <c r="L187" s="737"/>
      <c r="M187" s="536">
        <v>1</v>
      </c>
      <c r="N187" s="536">
        <v>13</v>
      </c>
      <c r="O187" s="406" t="s">
        <v>688</v>
      </c>
      <c r="P187" s="407" t="s">
        <v>28</v>
      </c>
      <c r="Q187" s="738"/>
      <c r="R187" s="739"/>
      <c r="S187" s="410">
        <v>5</v>
      </c>
      <c r="T187" s="410">
        <v>5</v>
      </c>
      <c r="U187" s="740"/>
      <c r="V187" s="740"/>
      <c r="W187" s="740"/>
      <c r="X187" s="740"/>
      <c r="Y187" s="740"/>
      <c r="Z187" s="405"/>
    </row>
    <row r="188" spans="1:26" ht="12.75" customHeight="1">
      <c r="A188" s="404"/>
      <c r="B188" s="736" t="s">
        <v>636</v>
      </c>
      <c r="C188" s="736"/>
      <c r="D188" s="736"/>
      <c r="E188" s="736"/>
      <c r="F188" s="736"/>
      <c r="G188" s="736"/>
      <c r="H188" s="736"/>
      <c r="I188" s="736"/>
      <c r="J188" s="736"/>
      <c r="K188" s="736"/>
      <c r="L188" s="737"/>
      <c r="M188" s="536">
        <v>1</v>
      </c>
      <c r="N188" s="536">
        <v>13</v>
      </c>
      <c r="O188" s="406" t="s">
        <v>688</v>
      </c>
      <c r="P188" s="407" t="s">
        <v>29</v>
      </c>
      <c r="Q188" s="738"/>
      <c r="R188" s="739"/>
      <c r="S188" s="410">
        <v>74</v>
      </c>
      <c r="T188" s="410">
        <v>71</v>
      </c>
      <c r="U188" s="740"/>
      <c r="V188" s="740"/>
      <c r="W188" s="740"/>
      <c r="X188" s="740"/>
      <c r="Y188" s="740"/>
      <c r="Z188" s="405"/>
    </row>
    <row r="189" spans="1:26" ht="12.75" customHeight="1">
      <c r="A189" s="404"/>
      <c r="B189" s="726" t="s">
        <v>689</v>
      </c>
      <c r="C189" s="726"/>
      <c r="D189" s="726"/>
      <c r="E189" s="726"/>
      <c r="F189" s="726"/>
      <c r="G189" s="726"/>
      <c r="H189" s="726"/>
      <c r="I189" s="726"/>
      <c r="J189" s="726"/>
      <c r="K189" s="726"/>
      <c r="L189" s="727"/>
      <c r="M189" s="538">
        <v>2</v>
      </c>
      <c r="N189" s="538">
        <v>0</v>
      </c>
      <c r="O189" s="476">
        <v>0</v>
      </c>
      <c r="P189" s="493">
        <v>0</v>
      </c>
      <c r="Q189" s="728"/>
      <c r="R189" s="729"/>
      <c r="S189" s="494">
        <v>954</v>
      </c>
      <c r="T189" s="494">
        <v>949</v>
      </c>
      <c r="U189" s="730"/>
      <c r="V189" s="730"/>
      <c r="W189" s="730"/>
      <c r="X189" s="730"/>
      <c r="Y189" s="730"/>
      <c r="Z189" s="405"/>
    </row>
    <row r="190" spans="1:26" ht="12.75" customHeight="1">
      <c r="A190" s="404"/>
      <c r="B190" s="731" t="s">
        <v>100</v>
      </c>
      <c r="C190" s="731"/>
      <c r="D190" s="731"/>
      <c r="E190" s="731"/>
      <c r="F190" s="731"/>
      <c r="G190" s="731"/>
      <c r="H190" s="731"/>
      <c r="I190" s="731"/>
      <c r="J190" s="731"/>
      <c r="K190" s="731"/>
      <c r="L190" s="732"/>
      <c r="M190" s="537">
        <v>2</v>
      </c>
      <c r="N190" s="537">
        <v>3</v>
      </c>
      <c r="O190" s="477">
        <v>0</v>
      </c>
      <c r="P190" s="495">
        <v>0</v>
      </c>
      <c r="Q190" s="733"/>
      <c r="R190" s="734"/>
      <c r="S190" s="496">
        <v>954</v>
      </c>
      <c r="T190" s="496">
        <v>949</v>
      </c>
      <c r="U190" s="735"/>
      <c r="V190" s="735"/>
      <c r="W190" s="735"/>
      <c r="X190" s="735"/>
      <c r="Y190" s="735"/>
      <c r="Z190" s="405"/>
    </row>
    <row r="191" spans="1:26" ht="32.25" customHeight="1">
      <c r="A191" s="404"/>
      <c r="B191" s="736" t="s">
        <v>645</v>
      </c>
      <c r="C191" s="736"/>
      <c r="D191" s="736"/>
      <c r="E191" s="736"/>
      <c r="F191" s="736"/>
      <c r="G191" s="736"/>
      <c r="H191" s="736"/>
      <c r="I191" s="736"/>
      <c r="J191" s="736"/>
      <c r="K191" s="736"/>
      <c r="L191" s="737"/>
      <c r="M191" s="536">
        <v>2</v>
      </c>
      <c r="N191" s="536">
        <v>3</v>
      </c>
      <c r="O191" s="406" t="s">
        <v>646</v>
      </c>
      <c r="P191" s="407">
        <v>0</v>
      </c>
      <c r="Q191" s="738"/>
      <c r="R191" s="739"/>
      <c r="S191" s="410">
        <v>954</v>
      </c>
      <c r="T191" s="410">
        <v>949</v>
      </c>
      <c r="U191" s="740"/>
      <c r="V191" s="740"/>
      <c r="W191" s="740"/>
      <c r="X191" s="740"/>
      <c r="Y191" s="740"/>
      <c r="Z191" s="405"/>
    </row>
    <row r="192" spans="1:26" ht="32.25" customHeight="1">
      <c r="A192" s="404"/>
      <c r="B192" s="736" t="s">
        <v>690</v>
      </c>
      <c r="C192" s="736"/>
      <c r="D192" s="736"/>
      <c r="E192" s="736"/>
      <c r="F192" s="736"/>
      <c r="G192" s="736"/>
      <c r="H192" s="736"/>
      <c r="I192" s="736"/>
      <c r="J192" s="736"/>
      <c r="K192" s="736"/>
      <c r="L192" s="737"/>
      <c r="M192" s="536">
        <v>2</v>
      </c>
      <c r="N192" s="536">
        <v>3</v>
      </c>
      <c r="O192" s="406" t="s">
        <v>691</v>
      </c>
      <c r="P192" s="407">
        <v>0</v>
      </c>
      <c r="Q192" s="738"/>
      <c r="R192" s="739"/>
      <c r="S192" s="410">
        <v>954</v>
      </c>
      <c r="T192" s="410">
        <v>949</v>
      </c>
      <c r="U192" s="740"/>
      <c r="V192" s="740"/>
      <c r="W192" s="740"/>
      <c r="X192" s="740"/>
      <c r="Y192" s="740"/>
      <c r="Z192" s="405"/>
    </row>
    <row r="193" spans="1:26" ht="53.25" customHeight="1">
      <c r="A193" s="404"/>
      <c r="B193" s="736" t="s">
        <v>18</v>
      </c>
      <c r="C193" s="736"/>
      <c r="D193" s="736"/>
      <c r="E193" s="736"/>
      <c r="F193" s="736"/>
      <c r="G193" s="736"/>
      <c r="H193" s="736"/>
      <c r="I193" s="736"/>
      <c r="J193" s="736"/>
      <c r="K193" s="736"/>
      <c r="L193" s="737"/>
      <c r="M193" s="536">
        <v>2</v>
      </c>
      <c r="N193" s="536">
        <v>3</v>
      </c>
      <c r="O193" s="406" t="s">
        <v>691</v>
      </c>
      <c r="P193" s="407" t="s">
        <v>19</v>
      </c>
      <c r="Q193" s="738"/>
      <c r="R193" s="739"/>
      <c r="S193" s="410">
        <v>339</v>
      </c>
      <c r="T193" s="410">
        <v>338</v>
      </c>
      <c r="U193" s="740"/>
      <c r="V193" s="740"/>
      <c r="W193" s="740"/>
      <c r="X193" s="740"/>
      <c r="Y193" s="740"/>
      <c r="Z193" s="405"/>
    </row>
    <row r="194" spans="1:26" ht="21.75" customHeight="1">
      <c r="A194" s="404"/>
      <c r="B194" s="736" t="s">
        <v>38</v>
      </c>
      <c r="C194" s="736"/>
      <c r="D194" s="736"/>
      <c r="E194" s="736"/>
      <c r="F194" s="736"/>
      <c r="G194" s="736"/>
      <c r="H194" s="736"/>
      <c r="I194" s="736"/>
      <c r="J194" s="736"/>
      <c r="K194" s="736"/>
      <c r="L194" s="737"/>
      <c r="M194" s="536">
        <v>2</v>
      </c>
      <c r="N194" s="536">
        <v>3</v>
      </c>
      <c r="O194" s="406" t="s">
        <v>691</v>
      </c>
      <c r="P194" s="407" t="s">
        <v>39</v>
      </c>
      <c r="Q194" s="738"/>
      <c r="R194" s="739"/>
      <c r="S194" s="410">
        <v>339</v>
      </c>
      <c r="T194" s="410">
        <v>338</v>
      </c>
      <c r="U194" s="740"/>
      <c r="V194" s="740"/>
      <c r="W194" s="740"/>
      <c r="X194" s="740"/>
      <c r="Y194" s="740"/>
      <c r="Z194" s="405"/>
    </row>
    <row r="195" spans="1:26" ht="21.75" customHeight="1">
      <c r="A195" s="404"/>
      <c r="B195" s="736" t="s">
        <v>621</v>
      </c>
      <c r="C195" s="736"/>
      <c r="D195" s="736"/>
      <c r="E195" s="736"/>
      <c r="F195" s="736"/>
      <c r="G195" s="736"/>
      <c r="H195" s="736"/>
      <c r="I195" s="736"/>
      <c r="J195" s="736"/>
      <c r="K195" s="736"/>
      <c r="L195" s="737"/>
      <c r="M195" s="536">
        <v>2</v>
      </c>
      <c r="N195" s="536">
        <v>3</v>
      </c>
      <c r="O195" s="406" t="s">
        <v>691</v>
      </c>
      <c r="P195" s="407" t="s">
        <v>40</v>
      </c>
      <c r="Q195" s="738"/>
      <c r="R195" s="739"/>
      <c r="S195" s="410">
        <v>273</v>
      </c>
      <c r="T195" s="410">
        <v>274</v>
      </c>
      <c r="U195" s="740"/>
      <c r="V195" s="740"/>
      <c r="W195" s="740"/>
      <c r="X195" s="740"/>
      <c r="Y195" s="740"/>
      <c r="Z195" s="405"/>
    </row>
    <row r="196" spans="1:26" ht="32.25" customHeight="1">
      <c r="A196" s="404"/>
      <c r="B196" s="736" t="s">
        <v>622</v>
      </c>
      <c r="C196" s="736"/>
      <c r="D196" s="736"/>
      <c r="E196" s="736"/>
      <c r="F196" s="736"/>
      <c r="G196" s="736"/>
      <c r="H196" s="736"/>
      <c r="I196" s="736"/>
      <c r="J196" s="736"/>
      <c r="K196" s="736"/>
      <c r="L196" s="737"/>
      <c r="M196" s="536">
        <v>2</v>
      </c>
      <c r="N196" s="536">
        <v>3</v>
      </c>
      <c r="O196" s="406" t="s">
        <v>691</v>
      </c>
      <c r="P196" s="407" t="s">
        <v>42</v>
      </c>
      <c r="Q196" s="738"/>
      <c r="R196" s="739"/>
      <c r="S196" s="410">
        <v>66</v>
      </c>
      <c r="T196" s="410">
        <v>64</v>
      </c>
      <c r="U196" s="740"/>
      <c r="V196" s="740"/>
      <c r="W196" s="740"/>
      <c r="X196" s="740"/>
      <c r="Y196" s="740"/>
      <c r="Z196" s="405"/>
    </row>
    <row r="197" spans="1:26" ht="12.75" customHeight="1">
      <c r="A197" s="404"/>
      <c r="B197" s="736" t="s">
        <v>63</v>
      </c>
      <c r="C197" s="736"/>
      <c r="D197" s="736"/>
      <c r="E197" s="736"/>
      <c r="F197" s="736"/>
      <c r="G197" s="736"/>
      <c r="H197" s="736"/>
      <c r="I197" s="736"/>
      <c r="J197" s="736"/>
      <c r="K197" s="736"/>
      <c r="L197" s="737"/>
      <c r="M197" s="536">
        <v>2</v>
      </c>
      <c r="N197" s="536">
        <v>3</v>
      </c>
      <c r="O197" s="406" t="s">
        <v>691</v>
      </c>
      <c r="P197" s="407" t="s">
        <v>118</v>
      </c>
      <c r="Q197" s="738"/>
      <c r="R197" s="739"/>
      <c r="S197" s="410">
        <v>615</v>
      </c>
      <c r="T197" s="410">
        <v>611</v>
      </c>
      <c r="U197" s="740"/>
      <c r="V197" s="740"/>
      <c r="W197" s="740"/>
      <c r="X197" s="740"/>
      <c r="Y197" s="740"/>
      <c r="Z197" s="405"/>
    </row>
    <row r="198" spans="1:26" ht="12.75" customHeight="1">
      <c r="A198" s="404"/>
      <c r="B198" s="736" t="s">
        <v>119</v>
      </c>
      <c r="C198" s="736"/>
      <c r="D198" s="736"/>
      <c r="E198" s="736"/>
      <c r="F198" s="736"/>
      <c r="G198" s="736"/>
      <c r="H198" s="736"/>
      <c r="I198" s="736"/>
      <c r="J198" s="736"/>
      <c r="K198" s="736"/>
      <c r="L198" s="737"/>
      <c r="M198" s="536">
        <v>2</v>
      </c>
      <c r="N198" s="536">
        <v>3</v>
      </c>
      <c r="O198" s="406" t="s">
        <v>691</v>
      </c>
      <c r="P198" s="407" t="s">
        <v>120</v>
      </c>
      <c r="Q198" s="738"/>
      <c r="R198" s="739"/>
      <c r="S198" s="410">
        <v>615</v>
      </c>
      <c r="T198" s="410">
        <v>611</v>
      </c>
      <c r="U198" s="740"/>
      <c r="V198" s="740"/>
      <c r="W198" s="740"/>
      <c r="X198" s="740"/>
      <c r="Y198" s="740"/>
      <c r="Z198" s="405"/>
    </row>
    <row r="199" spans="1:26" ht="23.25" customHeight="1">
      <c r="A199" s="404"/>
      <c r="B199" s="726" t="s">
        <v>695</v>
      </c>
      <c r="C199" s="726"/>
      <c r="D199" s="726"/>
      <c r="E199" s="726"/>
      <c r="F199" s="726"/>
      <c r="G199" s="726"/>
      <c r="H199" s="726"/>
      <c r="I199" s="726"/>
      <c r="J199" s="726"/>
      <c r="K199" s="726"/>
      <c r="L199" s="727"/>
      <c r="M199" s="538">
        <v>3</v>
      </c>
      <c r="N199" s="538">
        <v>0</v>
      </c>
      <c r="O199" s="476">
        <v>0</v>
      </c>
      <c r="P199" s="493">
        <v>0</v>
      </c>
      <c r="Q199" s="728"/>
      <c r="R199" s="729"/>
      <c r="S199" s="494">
        <v>1518</v>
      </c>
      <c r="T199" s="494">
        <v>1461</v>
      </c>
      <c r="U199" s="730"/>
      <c r="V199" s="730"/>
      <c r="W199" s="730"/>
      <c r="X199" s="730"/>
      <c r="Y199" s="730"/>
      <c r="Z199" s="405"/>
    </row>
    <row r="200" spans="1:26" ht="30" customHeight="1">
      <c r="A200" s="404"/>
      <c r="B200" s="731" t="s">
        <v>696</v>
      </c>
      <c r="C200" s="731"/>
      <c r="D200" s="731"/>
      <c r="E200" s="731"/>
      <c r="F200" s="731"/>
      <c r="G200" s="731"/>
      <c r="H200" s="731"/>
      <c r="I200" s="731"/>
      <c r="J200" s="731"/>
      <c r="K200" s="731"/>
      <c r="L200" s="732"/>
      <c r="M200" s="537">
        <v>3</v>
      </c>
      <c r="N200" s="537">
        <v>9</v>
      </c>
      <c r="O200" s="477">
        <v>0</v>
      </c>
      <c r="P200" s="495">
        <v>0</v>
      </c>
      <c r="Q200" s="733"/>
      <c r="R200" s="734"/>
      <c r="S200" s="496">
        <v>1447</v>
      </c>
      <c r="T200" s="496">
        <v>1426</v>
      </c>
      <c r="U200" s="735"/>
      <c r="V200" s="735"/>
      <c r="W200" s="735"/>
      <c r="X200" s="735"/>
      <c r="Y200" s="735"/>
      <c r="Z200" s="405"/>
    </row>
    <row r="201" spans="1:26" ht="21.75" customHeight="1">
      <c r="A201" s="404"/>
      <c r="B201" s="736" t="s">
        <v>697</v>
      </c>
      <c r="C201" s="736"/>
      <c r="D201" s="736"/>
      <c r="E201" s="736"/>
      <c r="F201" s="736"/>
      <c r="G201" s="736"/>
      <c r="H201" s="736"/>
      <c r="I201" s="736"/>
      <c r="J201" s="736"/>
      <c r="K201" s="736"/>
      <c r="L201" s="737"/>
      <c r="M201" s="536">
        <v>3</v>
      </c>
      <c r="N201" s="536">
        <v>9</v>
      </c>
      <c r="O201" s="406" t="s">
        <v>698</v>
      </c>
      <c r="P201" s="407">
        <v>0</v>
      </c>
      <c r="Q201" s="738"/>
      <c r="R201" s="739"/>
      <c r="S201" s="410">
        <v>1447</v>
      </c>
      <c r="T201" s="410">
        <v>1426</v>
      </c>
      <c r="U201" s="740"/>
      <c r="V201" s="740"/>
      <c r="W201" s="740"/>
      <c r="X201" s="740"/>
      <c r="Y201" s="740"/>
      <c r="Z201" s="405"/>
    </row>
    <row r="202" spans="1:26" ht="12.75" customHeight="1">
      <c r="A202" s="404"/>
      <c r="B202" s="736" t="s">
        <v>699</v>
      </c>
      <c r="C202" s="736"/>
      <c r="D202" s="736"/>
      <c r="E202" s="736"/>
      <c r="F202" s="736"/>
      <c r="G202" s="736"/>
      <c r="H202" s="736"/>
      <c r="I202" s="736"/>
      <c r="J202" s="736"/>
      <c r="K202" s="736"/>
      <c r="L202" s="737"/>
      <c r="M202" s="536">
        <v>3</v>
      </c>
      <c r="N202" s="536">
        <v>9</v>
      </c>
      <c r="O202" s="406" t="s">
        <v>700</v>
      </c>
      <c r="P202" s="407">
        <v>0</v>
      </c>
      <c r="Q202" s="738"/>
      <c r="R202" s="739"/>
      <c r="S202" s="410">
        <v>1406</v>
      </c>
      <c r="T202" s="410">
        <v>1406</v>
      </c>
      <c r="U202" s="740"/>
      <c r="V202" s="740"/>
      <c r="W202" s="740"/>
      <c r="X202" s="740"/>
      <c r="Y202" s="740"/>
      <c r="Z202" s="405"/>
    </row>
    <row r="203" spans="1:26" ht="53.25" customHeight="1">
      <c r="A203" s="404"/>
      <c r="B203" s="736" t="s">
        <v>18</v>
      </c>
      <c r="C203" s="736"/>
      <c r="D203" s="736"/>
      <c r="E203" s="736"/>
      <c r="F203" s="736"/>
      <c r="G203" s="736"/>
      <c r="H203" s="736"/>
      <c r="I203" s="736"/>
      <c r="J203" s="736"/>
      <c r="K203" s="736"/>
      <c r="L203" s="737"/>
      <c r="M203" s="536">
        <v>3</v>
      </c>
      <c r="N203" s="536">
        <v>9</v>
      </c>
      <c r="O203" s="406" t="s">
        <v>700</v>
      </c>
      <c r="P203" s="407" t="s">
        <v>19</v>
      </c>
      <c r="Q203" s="738"/>
      <c r="R203" s="739"/>
      <c r="S203" s="410">
        <v>1406</v>
      </c>
      <c r="T203" s="410">
        <v>1406</v>
      </c>
      <c r="U203" s="740"/>
      <c r="V203" s="740"/>
      <c r="W203" s="740"/>
      <c r="X203" s="740"/>
      <c r="Y203" s="740"/>
      <c r="Z203" s="405"/>
    </row>
    <row r="204" spans="1:26" ht="21.75" customHeight="1">
      <c r="A204" s="404"/>
      <c r="B204" s="736" t="s">
        <v>38</v>
      </c>
      <c r="C204" s="736"/>
      <c r="D204" s="736"/>
      <c r="E204" s="736"/>
      <c r="F204" s="736"/>
      <c r="G204" s="736"/>
      <c r="H204" s="736"/>
      <c r="I204" s="736"/>
      <c r="J204" s="736"/>
      <c r="K204" s="736"/>
      <c r="L204" s="737"/>
      <c r="M204" s="536">
        <v>3</v>
      </c>
      <c r="N204" s="536">
        <v>9</v>
      </c>
      <c r="O204" s="406" t="s">
        <v>700</v>
      </c>
      <c r="P204" s="407" t="s">
        <v>39</v>
      </c>
      <c r="Q204" s="738"/>
      <c r="R204" s="739"/>
      <c r="S204" s="410">
        <v>1406</v>
      </c>
      <c r="T204" s="410">
        <v>1406</v>
      </c>
      <c r="U204" s="740"/>
      <c r="V204" s="740"/>
      <c r="W204" s="740"/>
      <c r="X204" s="740"/>
      <c r="Y204" s="740"/>
      <c r="Z204" s="405"/>
    </row>
    <row r="205" spans="1:26" ht="21.75" customHeight="1">
      <c r="A205" s="404"/>
      <c r="B205" s="736" t="s">
        <v>621</v>
      </c>
      <c r="C205" s="736"/>
      <c r="D205" s="736"/>
      <c r="E205" s="736"/>
      <c r="F205" s="736"/>
      <c r="G205" s="736"/>
      <c r="H205" s="736"/>
      <c r="I205" s="736"/>
      <c r="J205" s="736"/>
      <c r="K205" s="736"/>
      <c r="L205" s="737"/>
      <c r="M205" s="536">
        <v>3</v>
      </c>
      <c r="N205" s="536">
        <v>9</v>
      </c>
      <c r="O205" s="406" t="s">
        <v>700</v>
      </c>
      <c r="P205" s="407" t="s">
        <v>40</v>
      </c>
      <c r="Q205" s="738"/>
      <c r="R205" s="739"/>
      <c r="S205" s="410">
        <v>1080</v>
      </c>
      <c r="T205" s="410">
        <v>1080</v>
      </c>
      <c r="U205" s="740"/>
      <c r="V205" s="740"/>
      <c r="W205" s="740"/>
      <c r="X205" s="740"/>
      <c r="Y205" s="740"/>
      <c r="Z205" s="405"/>
    </row>
    <row r="206" spans="1:26" ht="32.25" customHeight="1">
      <c r="A206" s="404"/>
      <c r="B206" s="736" t="s">
        <v>622</v>
      </c>
      <c r="C206" s="736"/>
      <c r="D206" s="736"/>
      <c r="E206" s="736"/>
      <c r="F206" s="736"/>
      <c r="G206" s="736"/>
      <c r="H206" s="736"/>
      <c r="I206" s="736"/>
      <c r="J206" s="736"/>
      <c r="K206" s="736"/>
      <c r="L206" s="737"/>
      <c r="M206" s="536">
        <v>3</v>
      </c>
      <c r="N206" s="536">
        <v>9</v>
      </c>
      <c r="O206" s="406" t="s">
        <v>700</v>
      </c>
      <c r="P206" s="407" t="s">
        <v>42</v>
      </c>
      <c r="Q206" s="738"/>
      <c r="R206" s="739"/>
      <c r="S206" s="410">
        <v>326</v>
      </c>
      <c r="T206" s="410">
        <v>326</v>
      </c>
      <c r="U206" s="740"/>
      <c r="V206" s="740"/>
      <c r="W206" s="740"/>
      <c r="X206" s="740"/>
      <c r="Y206" s="740"/>
      <c r="Z206" s="405"/>
    </row>
    <row r="207" spans="1:26" ht="12.75" customHeight="1">
      <c r="A207" s="404"/>
      <c r="B207" s="736" t="s">
        <v>701</v>
      </c>
      <c r="C207" s="736"/>
      <c r="D207" s="736"/>
      <c r="E207" s="736"/>
      <c r="F207" s="736"/>
      <c r="G207" s="736"/>
      <c r="H207" s="736"/>
      <c r="I207" s="736"/>
      <c r="J207" s="736"/>
      <c r="K207" s="736"/>
      <c r="L207" s="737"/>
      <c r="M207" s="536">
        <v>3</v>
      </c>
      <c r="N207" s="536">
        <v>9</v>
      </c>
      <c r="O207" s="406" t="s">
        <v>702</v>
      </c>
      <c r="P207" s="407">
        <v>0</v>
      </c>
      <c r="Q207" s="738"/>
      <c r="R207" s="739"/>
      <c r="S207" s="410">
        <v>41</v>
      </c>
      <c r="T207" s="410">
        <v>20</v>
      </c>
      <c r="U207" s="740"/>
      <c r="V207" s="740"/>
      <c r="W207" s="740"/>
      <c r="X207" s="740"/>
      <c r="Y207" s="740"/>
      <c r="Z207" s="405"/>
    </row>
    <row r="208" spans="1:26" ht="21.75" customHeight="1">
      <c r="A208" s="404"/>
      <c r="B208" s="736" t="s">
        <v>633</v>
      </c>
      <c r="C208" s="736"/>
      <c r="D208" s="736"/>
      <c r="E208" s="736"/>
      <c r="F208" s="736"/>
      <c r="G208" s="736"/>
      <c r="H208" s="736"/>
      <c r="I208" s="736"/>
      <c r="J208" s="736"/>
      <c r="K208" s="736"/>
      <c r="L208" s="737"/>
      <c r="M208" s="536">
        <v>3</v>
      </c>
      <c r="N208" s="536">
        <v>9</v>
      </c>
      <c r="O208" s="406" t="s">
        <v>702</v>
      </c>
      <c r="P208" s="407" t="s">
        <v>25</v>
      </c>
      <c r="Q208" s="738"/>
      <c r="R208" s="739"/>
      <c r="S208" s="410">
        <v>41</v>
      </c>
      <c r="T208" s="410">
        <v>20</v>
      </c>
      <c r="U208" s="740"/>
      <c r="V208" s="740"/>
      <c r="W208" s="740"/>
      <c r="X208" s="740"/>
      <c r="Y208" s="740"/>
      <c r="Z208" s="405"/>
    </row>
    <row r="209" spans="1:26" ht="21.75" customHeight="1">
      <c r="A209" s="404"/>
      <c r="B209" s="736" t="s">
        <v>634</v>
      </c>
      <c r="C209" s="736"/>
      <c r="D209" s="736"/>
      <c r="E209" s="736"/>
      <c r="F209" s="736"/>
      <c r="G209" s="736"/>
      <c r="H209" s="736"/>
      <c r="I209" s="736"/>
      <c r="J209" s="736"/>
      <c r="K209" s="736"/>
      <c r="L209" s="737"/>
      <c r="M209" s="536">
        <v>3</v>
      </c>
      <c r="N209" s="536">
        <v>9</v>
      </c>
      <c r="O209" s="406" t="s">
        <v>702</v>
      </c>
      <c r="P209" s="407" t="s">
        <v>27</v>
      </c>
      <c r="Q209" s="738"/>
      <c r="R209" s="739"/>
      <c r="S209" s="410">
        <v>41</v>
      </c>
      <c r="T209" s="410">
        <v>20</v>
      </c>
      <c r="U209" s="740"/>
      <c r="V209" s="740"/>
      <c r="W209" s="740"/>
      <c r="X209" s="740"/>
      <c r="Y209" s="740"/>
      <c r="Z209" s="405"/>
    </row>
    <row r="210" spans="1:26" ht="21.75" customHeight="1">
      <c r="A210" s="404"/>
      <c r="B210" s="736" t="s">
        <v>635</v>
      </c>
      <c r="C210" s="736"/>
      <c r="D210" s="736"/>
      <c r="E210" s="736"/>
      <c r="F210" s="736"/>
      <c r="G210" s="736"/>
      <c r="H210" s="736"/>
      <c r="I210" s="736"/>
      <c r="J210" s="736"/>
      <c r="K210" s="736"/>
      <c r="L210" s="737"/>
      <c r="M210" s="536">
        <v>3</v>
      </c>
      <c r="N210" s="536">
        <v>9</v>
      </c>
      <c r="O210" s="406" t="s">
        <v>702</v>
      </c>
      <c r="P210" s="407" t="s">
        <v>28</v>
      </c>
      <c r="Q210" s="738"/>
      <c r="R210" s="739"/>
      <c r="S210" s="410">
        <v>41</v>
      </c>
      <c r="T210" s="410">
        <v>20</v>
      </c>
      <c r="U210" s="740"/>
      <c r="V210" s="740"/>
      <c r="W210" s="740"/>
      <c r="X210" s="740"/>
      <c r="Y210" s="740"/>
      <c r="Z210" s="405"/>
    </row>
    <row r="211" spans="1:26" ht="30" customHeight="1">
      <c r="A211" s="404"/>
      <c r="B211" s="731" t="s">
        <v>884</v>
      </c>
      <c r="C211" s="731"/>
      <c r="D211" s="731"/>
      <c r="E211" s="731"/>
      <c r="F211" s="731"/>
      <c r="G211" s="731"/>
      <c r="H211" s="731"/>
      <c r="I211" s="731"/>
      <c r="J211" s="731"/>
      <c r="K211" s="731"/>
      <c r="L211" s="732"/>
      <c r="M211" s="537">
        <v>3</v>
      </c>
      <c r="N211" s="537">
        <v>14</v>
      </c>
      <c r="O211" s="477">
        <v>0</v>
      </c>
      <c r="P211" s="495">
        <v>0</v>
      </c>
      <c r="Q211" s="733"/>
      <c r="R211" s="734"/>
      <c r="S211" s="496">
        <v>71</v>
      </c>
      <c r="T211" s="496">
        <v>35</v>
      </c>
      <c r="U211" s="735"/>
      <c r="V211" s="735"/>
      <c r="W211" s="735"/>
      <c r="X211" s="735"/>
      <c r="Y211" s="735"/>
      <c r="Z211" s="405"/>
    </row>
    <row r="212" spans="1:26" ht="21.75" customHeight="1">
      <c r="A212" s="404"/>
      <c r="B212" s="736" t="s">
        <v>672</v>
      </c>
      <c r="C212" s="736"/>
      <c r="D212" s="736"/>
      <c r="E212" s="736"/>
      <c r="F212" s="736"/>
      <c r="G212" s="736"/>
      <c r="H212" s="736"/>
      <c r="I212" s="736"/>
      <c r="J212" s="736"/>
      <c r="K212" s="736"/>
      <c r="L212" s="737"/>
      <c r="M212" s="536">
        <v>3</v>
      </c>
      <c r="N212" s="536">
        <v>14</v>
      </c>
      <c r="O212" s="406" t="s">
        <v>673</v>
      </c>
      <c r="P212" s="407">
        <v>0</v>
      </c>
      <c r="Q212" s="738"/>
      <c r="R212" s="739"/>
      <c r="S212" s="410">
        <v>71</v>
      </c>
      <c r="T212" s="410">
        <v>35</v>
      </c>
      <c r="U212" s="740"/>
      <c r="V212" s="740"/>
      <c r="W212" s="740"/>
      <c r="X212" s="740"/>
      <c r="Y212" s="740"/>
      <c r="Z212" s="405"/>
    </row>
    <row r="213" spans="1:26" ht="12.75" customHeight="1">
      <c r="A213" s="404"/>
      <c r="B213" s="736" t="s">
        <v>674</v>
      </c>
      <c r="C213" s="736"/>
      <c r="D213" s="736"/>
      <c r="E213" s="736"/>
      <c r="F213" s="736"/>
      <c r="G213" s="736"/>
      <c r="H213" s="736"/>
      <c r="I213" s="736"/>
      <c r="J213" s="736"/>
      <c r="K213" s="736"/>
      <c r="L213" s="737"/>
      <c r="M213" s="536">
        <v>3</v>
      </c>
      <c r="N213" s="536">
        <v>14</v>
      </c>
      <c r="O213" s="406" t="s">
        <v>675</v>
      </c>
      <c r="P213" s="407">
        <v>0</v>
      </c>
      <c r="Q213" s="738"/>
      <c r="R213" s="739"/>
      <c r="S213" s="410">
        <v>71</v>
      </c>
      <c r="T213" s="410">
        <v>35</v>
      </c>
      <c r="U213" s="740"/>
      <c r="V213" s="740"/>
      <c r="W213" s="740"/>
      <c r="X213" s="740"/>
      <c r="Y213" s="740"/>
      <c r="Z213" s="405"/>
    </row>
    <row r="214" spans="1:26" ht="32.25" customHeight="1">
      <c r="A214" s="404"/>
      <c r="B214" s="736" t="s">
        <v>676</v>
      </c>
      <c r="C214" s="736"/>
      <c r="D214" s="736"/>
      <c r="E214" s="736"/>
      <c r="F214" s="736"/>
      <c r="G214" s="736"/>
      <c r="H214" s="736"/>
      <c r="I214" s="736"/>
      <c r="J214" s="736"/>
      <c r="K214" s="736"/>
      <c r="L214" s="737"/>
      <c r="M214" s="536">
        <v>3</v>
      </c>
      <c r="N214" s="536">
        <v>14</v>
      </c>
      <c r="O214" s="406" t="s">
        <v>677</v>
      </c>
      <c r="P214" s="407">
        <v>0</v>
      </c>
      <c r="Q214" s="738"/>
      <c r="R214" s="739"/>
      <c r="S214" s="410">
        <v>71</v>
      </c>
      <c r="T214" s="410">
        <v>35</v>
      </c>
      <c r="U214" s="740"/>
      <c r="V214" s="740"/>
      <c r="W214" s="740"/>
      <c r="X214" s="740"/>
      <c r="Y214" s="740"/>
      <c r="Z214" s="405"/>
    </row>
    <row r="215" spans="1:26" ht="21.75" customHeight="1">
      <c r="A215" s="404"/>
      <c r="B215" s="736" t="s">
        <v>633</v>
      </c>
      <c r="C215" s="736"/>
      <c r="D215" s="736"/>
      <c r="E215" s="736"/>
      <c r="F215" s="736"/>
      <c r="G215" s="736"/>
      <c r="H215" s="736"/>
      <c r="I215" s="736"/>
      <c r="J215" s="736"/>
      <c r="K215" s="736"/>
      <c r="L215" s="737"/>
      <c r="M215" s="536">
        <v>3</v>
      </c>
      <c r="N215" s="536">
        <v>14</v>
      </c>
      <c r="O215" s="406" t="s">
        <v>677</v>
      </c>
      <c r="P215" s="407" t="s">
        <v>25</v>
      </c>
      <c r="Q215" s="738"/>
      <c r="R215" s="739"/>
      <c r="S215" s="410">
        <v>71</v>
      </c>
      <c r="T215" s="410">
        <v>35</v>
      </c>
      <c r="U215" s="740"/>
      <c r="V215" s="740"/>
      <c r="W215" s="740"/>
      <c r="X215" s="740"/>
      <c r="Y215" s="740"/>
      <c r="Z215" s="405"/>
    </row>
    <row r="216" spans="1:26" ht="21.75" customHeight="1">
      <c r="A216" s="404"/>
      <c r="B216" s="736" t="s">
        <v>634</v>
      </c>
      <c r="C216" s="736"/>
      <c r="D216" s="736"/>
      <c r="E216" s="736"/>
      <c r="F216" s="736"/>
      <c r="G216" s="736"/>
      <c r="H216" s="736"/>
      <c r="I216" s="736"/>
      <c r="J216" s="736"/>
      <c r="K216" s="736"/>
      <c r="L216" s="737"/>
      <c r="M216" s="536">
        <v>3</v>
      </c>
      <c r="N216" s="536">
        <v>14</v>
      </c>
      <c r="O216" s="406" t="s">
        <v>677</v>
      </c>
      <c r="P216" s="407" t="s">
        <v>27</v>
      </c>
      <c r="Q216" s="738"/>
      <c r="R216" s="739"/>
      <c r="S216" s="410">
        <v>71</v>
      </c>
      <c r="T216" s="410">
        <v>35</v>
      </c>
      <c r="U216" s="740"/>
      <c r="V216" s="740"/>
      <c r="W216" s="740"/>
      <c r="X216" s="740"/>
      <c r="Y216" s="740"/>
      <c r="Z216" s="405"/>
    </row>
    <row r="217" spans="1:26" ht="12.75" customHeight="1">
      <c r="A217" s="404"/>
      <c r="B217" s="736" t="s">
        <v>636</v>
      </c>
      <c r="C217" s="736"/>
      <c r="D217" s="736"/>
      <c r="E217" s="736"/>
      <c r="F217" s="736"/>
      <c r="G217" s="736"/>
      <c r="H217" s="736"/>
      <c r="I217" s="736"/>
      <c r="J217" s="736"/>
      <c r="K217" s="736"/>
      <c r="L217" s="737"/>
      <c r="M217" s="536">
        <v>3</v>
      </c>
      <c r="N217" s="536">
        <v>14</v>
      </c>
      <c r="O217" s="406" t="s">
        <v>677</v>
      </c>
      <c r="P217" s="407" t="s">
        <v>29</v>
      </c>
      <c r="Q217" s="738"/>
      <c r="R217" s="739"/>
      <c r="S217" s="410">
        <v>71</v>
      </c>
      <c r="T217" s="410">
        <v>35</v>
      </c>
      <c r="U217" s="740"/>
      <c r="V217" s="740"/>
      <c r="W217" s="740"/>
      <c r="X217" s="740"/>
      <c r="Y217" s="740"/>
      <c r="Z217" s="405"/>
    </row>
    <row r="218" spans="1:26" ht="12.75" customHeight="1">
      <c r="A218" s="404"/>
      <c r="B218" s="726" t="s">
        <v>703</v>
      </c>
      <c r="C218" s="726"/>
      <c r="D218" s="726"/>
      <c r="E218" s="726"/>
      <c r="F218" s="726"/>
      <c r="G218" s="726"/>
      <c r="H218" s="726"/>
      <c r="I218" s="726"/>
      <c r="J218" s="726"/>
      <c r="K218" s="726"/>
      <c r="L218" s="727"/>
      <c r="M218" s="538">
        <v>4</v>
      </c>
      <c r="N218" s="538">
        <v>0</v>
      </c>
      <c r="O218" s="476">
        <v>0</v>
      </c>
      <c r="P218" s="493">
        <v>0</v>
      </c>
      <c r="Q218" s="728"/>
      <c r="R218" s="729"/>
      <c r="S218" s="494">
        <v>6696</v>
      </c>
      <c r="T218" s="494">
        <v>6589</v>
      </c>
      <c r="U218" s="730"/>
      <c r="V218" s="730"/>
      <c r="W218" s="730"/>
      <c r="X218" s="730"/>
      <c r="Y218" s="730"/>
      <c r="Z218" s="405"/>
    </row>
    <row r="219" spans="1:26" ht="12.75" customHeight="1">
      <c r="A219" s="404"/>
      <c r="B219" s="731" t="s">
        <v>65</v>
      </c>
      <c r="C219" s="731"/>
      <c r="D219" s="731"/>
      <c r="E219" s="731"/>
      <c r="F219" s="731"/>
      <c r="G219" s="731"/>
      <c r="H219" s="731"/>
      <c r="I219" s="731"/>
      <c r="J219" s="731"/>
      <c r="K219" s="731"/>
      <c r="L219" s="732"/>
      <c r="M219" s="537">
        <v>4</v>
      </c>
      <c r="N219" s="537">
        <v>5</v>
      </c>
      <c r="O219" s="477">
        <v>0</v>
      </c>
      <c r="P219" s="495">
        <v>0</v>
      </c>
      <c r="Q219" s="733"/>
      <c r="R219" s="734"/>
      <c r="S219" s="496">
        <v>2955</v>
      </c>
      <c r="T219" s="496">
        <v>2891</v>
      </c>
      <c r="U219" s="735"/>
      <c r="V219" s="735"/>
      <c r="W219" s="735"/>
      <c r="X219" s="735"/>
      <c r="Y219" s="735"/>
      <c r="Z219" s="405"/>
    </row>
    <row r="220" spans="1:26" ht="21.75" customHeight="1">
      <c r="A220" s="404"/>
      <c r="B220" s="736" t="s">
        <v>67</v>
      </c>
      <c r="C220" s="736"/>
      <c r="D220" s="736"/>
      <c r="E220" s="736"/>
      <c r="F220" s="736"/>
      <c r="G220" s="736"/>
      <c r="H220" s="736"/>
      <c r="I220" s="736"/>
      <c r="J220" s="736"/>
      <c r="K220" s="736"/>
      <c r="L220" s="737"/>
      <c r="M220" s="536">
        <v>4</v>
      </c>
      <c r="N220" s="536">
        <v>5</v>
      </c>
      <c r="O220" s="406" t="s">
        <v>704</v>
      </c>
      <c r="P220" s="407">
        <v>0</v>
      </c>
      <c r="Q220" s="738"/>
      <c r="R220" s="739"/>
      <c r="S220" s="410">
        <v>225</v>
      </c>
      <c r="T220" s="410">
        <v>188</v>
      </c>
      <c r="U220" s="740"/>
      <c r="V220" s="740"/>
      <c r="W220" s="740"/>
      <c r="X220" s="740"/>
      <c r="Y220" s="740"/>
      <c r="Z220" s="405"/>
    </row>
    <row r="221" spans="1:26" ht="32.25" customHeight="1">
      <c r="A221" s="404"/>
      <c r="B221" s="736" t="s">
        <v>70</v>
      </c>
      <c r="C221" s="736"/>
      <c r="D221" s="736"/>
      <c r="E221" s="736"/>
      <c r="F221" s="736"/>
      <c r="G221" s="736"/>
      <c r="H221" s="736"/>
      <c r="I221" s="736"/>
      <c r="J221" s="736"/>
      <c r="K221" s="736"/>
      <c r="L221" s="737"/>
      <c r="M221" s="536">
        <v>4</v>
      </c>
      <c r="N221" s="536">
        <v>5</v>
      </c>
      <c r="O221" s="406" t="s">
        <v>705</v>
      </c>
      <c r="P221" s="407">
        <v>0</v>
      </c>
      <c r="Q221" s="738"/>
      <c r="R221" s="739"/>
      <c r="S221" s="410">
        <v>225</v>
      </c>
      <c r="T221" s="410">
        <v>188</v>
      </c>
      <c r="U221" s="740"/>
      <c r="V221" s="740"/>
      <c r="W221" s="740"/>
      <c r="X221" s="740"/>
      <c r="Y221" s="740"/>
      <c r="Z221" s="405"/>
    </row>
    <row r="222" spans="1:26" ht="12.75" customHeight="1">
      <c r="A222" s="404"/>
      <c r="B222" s="736" t="s">
        <v>706</v>
      </c>
      <c r="C222" s="736"/>
      <c r="D222" s="736"/>
      <c r="E222" s="736"/>
      <c r="F222" s="736"/>
      <c r="G222" s="736"/>
      <c r="H222" s="736"/>
      <c r="I222" s="736"/>
      <c r="J222" s="736"/>
      <c r="K222" s="736"/>
      <c r="L222" s="737"/>
      <c r="M222" s="536">
        <v>4</v>
      </c>
      <c r="N222" s="536">
        <v>5</v>
      </c>
      <c r="O222" s="406" t="s">
        <v>707</v>
      </c>
      <c r="P222" s="407">
        <v>0</v>
      </c>
      <c r="Q222" s="738"/>
      <c r="R222" s="739"/>
      <c r="S222" s="410">
        <v>225</v>
      </c>
      <c r="T222" s="410">
        <v>188</v>
      </c>
      <c r="U222" s="740"/>
      <c r="V222" s="740"/>
      <c r="W222" s="740"/>
      <c r="X222" s="740"/>
      <c r="Y222" s="740"/>
      <c r="Z222" s="405"/>
    </row>
    <row r="223" spans="1:26" ht="21.75" customHeight="1">
      <c r="A223" s="404"/>
      <c r="B223" s="736" t="s">
        <v>633</v>
      </c>
      <c r="C223" s="736"/>
      <c r="D223" s="736"/>
      <c r="E223" s="736"/>
      <c r="F223" s="736"/>
      <c r="G223" s="736"/>
      <c r="H223" s="736"/>
      <c r="I223" s="736"/>
      <c r="J223" s="736"/>
      <c r="K223" s="736"/>
      <c r="L223" s="737"/>
      <c r="M223" s="536">
        <v>4</v>
      </c>
      <c r="N223" s="536">
        <v>5</v>
      </c>
      <c r="O223" s="406" t="s">
        <v>707</v>
      </c>
      <c r="P223" s="407" t="s">
        <v>25</v>
      </c>
      <c r="Q223" s="738"/>
      <c r="R223" s="739"/>
      <c r="S223" s="410">
        <v>75</v>
      </c>
      <c r="T223" s="410">
        <v>38</v>
      </c>
      <c r="U223" s="740"/>
      <c r="V223" s="740"/>
      <c r="W223" s="740"/>
      <c r="X223" s="740"/>
      <c r="Y223" s="740"/>
      <c r="Z223" s="405"/>
    </row>
    <row r="224" spans="1:26" ht="21.75" customHeight="1">
      <c r="A224" s="404"/>
      <c r="B224" s="736" t="s">
        <v>634</v>
      </c>
      <c r="C224" s="736"/>
      <c r="D224" s="736"/>
      <c r="E224" s="736"/>
      <c r="F224" s="736"/>
      <c r="G224" s="736"/>
      <c r="H224" s="736"/>
      <c r="I224" s="736"/>
      <c r="J224" s="736"/>
      <c r="K224" s="736"/>
      <c r="L224" s="737"/>
      <c r="M224" s="536">
        <v>4</v>
      </c>
      <c r="N224" s="536">
        <v>5</v>
      </c>
      <c r="O224" s="406" t="s">
        <v>707</v>
      </c>
      <c r="P224" s="407" t="s">
        <v>27</v>
      </c>
      <c r="Q224" s="738"/>
      <c r="R224" s="739"/>
      <c r="S224" s="410">
        <v>75</v>
      </c>
      <c r="T224" s="410">
        <v>38</v>
      </c>
      <c r="U224" s="740"/>
      <c r="V224" s="740"/>
      <c r="W224" s="740"/>
      <c r="X224" s="740"/>
      <c r="Y224" s="740"/>
      <c r="Z224" s="405"/>
    </row>
    <row r="225" spans="1:26" ht="12.75" customHeight="1">
      <c r="A225" s="404"/>
      <c r="B225" s="736" t="s">
        <v>636</v>
      </c>
      <c r="C225" s="736"/>
      <c r="D225" s="736"/>
      <c r="E225" s="736"/>
      <c r="F225" s="736"/>
      <c r="G225" s="736"/>
      <c r="H225" s="736"/>
      <c r="I225" s="736"/>
      <c r="J225" s="736"/>
      <c r="K225" s="736"/>
      <c r="L225" s="737"/>
      <c r="M225" s="536">
        <v>4</v>
      </c>
      <c r="N225" s="536">
        <v>5</v>
      </c>
      <c r="O225" s="406" t="s">
        <v>707</v>
      </c>
      <c r="P225" s="407" t="s">
        <v>29</v>
      </c>
      <c r="Q225" s="738"/>
      <c r="R225" s="739"/>
      <c r="S225" s="410">
        <v>75</v>
      </c>
      <c r="T225" s="410">
        <v>38</v>
      </c>
      <c r="U225" s="740"/>
      <c r="V225" s="740"/>
      <c r="W225" s="740"/>
      <c r="X225" s="740"/>
      <c r="Y225" s="740"/>
      <c r="Z225" s="405"/>
    </row>
    <row r="226" spans="1:26" ht="12.75" customHeight="1">
      <c r="A226" s="404"/>
      <c r="B226" s="736" t="s">
        <v>30</v>
      </c>
      <c r="C226" s="736"/>
      <c r="D226" s="736"/>
      <c r="E226" s="736"/>
      <c r="F226" s="736"/>
      <c r="G226" s="736"/>
      <c r="H226" s="736"/>
      <c r="I226" s="736"/>
      <c r="J226" s="736"/>
      <c r="K226" s="736"/>
      <c r="L226" s="737"/>
      <c r="M226" s="536">
        <v>4</v>
      </c>
      <c r="N226" s="536">
        <v>5</v>
      </c>
      <c r="O226" s="406" t="s">
        <v>707</v>
      </c>
      <c r="P226" s="407" t="s">
        <v>31</v>
      </c>
      <c r="Q226" s="738"/>
      <c r="R226" s="739"/>
      <c r="S226" s="410">
        <v>150</v>
      </c>
      <c r="T226" s="410">
        <v>150</v>
      </c>
      <c r="U226" s="740"/>
      <c r="V226" s="740"/>
      <c r="W226" s="740"/>
      <c r="X226" s="740"/>
      <c r="Y226" s="740"/>
      <c r="Z226" s="405"/>
    </row>
    <row r="227" spans="1:26" ht="42.75" customHeight="1">
      <c r="A227" s="404"/>
      <c r="B227" s="736" t="s">
        <v>708</v>
      </c>
      <c r="C227" s="736"/>
      <c r="D227" s="736"/>
      <c r="E227" s="736"/>
      <c r="F227" s="736"/>
      <c r="G227" s="736"/>
      <c r="H227" s="736"/>
      <c r="I227" s="736"/>
      <c r="J227" s="736"/>
      <c r="K227" s="736"/>
      <c r="L227" s="737"/>
      <c r="M227" s="536">
        <v>4</v>
      </c>
      <c r="N227" s="536">
        <v>5</v>
      </c>
      <c r="O227" s="406" t="s">
        <v>707</v>
      </c>
      <c r="P227" s="407" t="s">
        <v>69</v>
      </c>
      <c r="Q227" s="738"/>
      <c r="R227" s="739"/>
      <c r="S227" s="410">
        <v>150</v>
      </c>
      <c r="T227" s="410">
        <v>150</v>
      </c>
      <c r="U227" s="740"/>
      <c r="V227" s="740"/>
      <c r="W227" s="740"/>
      <c r="X227" s="740"/>
      <c r="Y227" s="740"/>
      <c r="Z227" s="405"/>
    </row>
    <row r="228" spans="1:26" ht="74.25" customHeight="1">
      <c r="A228" s="404"/>
      <c r="B228" s="736" t="s">
        <v>885</v>
      </c>
      <c r="C228" s="736"/>
      <c r="D228" s="736"/>
      <c r="E228" s="736"/>
      <c r="F228" s="736"/>
      <c r="G228" s="736"/>
      <c r="H228" s="736"/>
      <c r="I228" s="736"/>
      <c r="J228" s="736"/>
      <c r="K228" s="736"/>
      <c r="L228" s="737"/>
      <c r="M228" s="536">
        <v>4</v>
      </c>
      <c r="N228" s="536">
        <v>5</v>
      </c>
      <c r="O228" s="406" t="s">
        <v>707</v>
      </c>
      <c r="P228" s="407" t="s">
        <v>886</v>
      </c>
      <c r="Q228" s="738"/>
      <c r="R228" s="739"/>
      <c r="S228" s="410">
        <v>150</v>
      </c>
      <c r="T228" s="410">
        <v>150</v>
      </c>
      <c r="U228" s="740"/>
      <c r="V228" s="740"/>
      <c r="W228" s="740"/>
      <c r="X228" s="740"/>
      <c r="Y228" s="740"/>
      <c r="Z228" s="405"/>
    </row>
    <row r="229" spans="1:26" ht="21.75" customHeight="1">
      <c r="A229" s="404"/>
      <c r="B229" s="736" t="s">
        <v>61</v>
      </c>
      <c r="C229" s="736"/>
      <c r="D229" s="736"/>
      <c r="E229" s="736"/>
      <c r="F229" s="736"/>
      <c r="G229" s="736"/>
      <c r="H229" s="736"/>
      <c r="I229" s="736"/>
      <c r="J229" s="736"/>
      <c r="K229" s="736"/>
      <c r="L229" s="737"/>
      <c r="M229" s="536">
        <v>4</v>
      </c>
      <c r="N229" s="536">
        <v>5</v>
      </c>
      <c r="O229" s="406" t="s">
        <v>649</v>
      </c>
      <c r="P229" s="407">
        <v>0</v>
      </c>
      <c r="Q229" s="738"/>
      <c r="R229" s="739"/>
      <c r="S229" s="410">
        <v>2730</v>
      </c>
      <c r="T229" s="410">
        <v>2703</v>
      </c>
      <c r="U229" s="740"/>
      <c r="V229" s="740"/>
      <c r="W229" s="740"/>
      <c r="X229" s="740"/>
      <c r="Y229" s="740"/>
      <c r="Z229" s="405"/>
    </row>
    <row r="230" spans="1:26" ht="42.75" customHeight="1">
      <c r="A230" s="404"/>
      <c r="B230" s="736" t="s">
        <v>650</v>
      </c>
      <c r="C230" s="736"/>
      <c r="D230" s="736"/>
      <c r="E230" s="736"/>
      <c r="F230" s="736"/>
      <c r="G230" s="736"/>
      <c r="H230" s="736"/>
      <c r="I230" s="736"/>
      <c r="J230" s="736"/>
      <c r="K230" s="736"/>
      <c r="L230" s="737"/>
      <c r="M230" s="536">
        <v>4</v>
      </c>
      <c r="N230" s="536">
        <v>5</v>
      </c>
      <c r="O230" s="406" t="s">
        <v>651</v>
      </c>
      <c r="P230" s="407">
        <v>0</v>
      </c>
      <c r="Q230" s="738"/>
      <c r="R230" s="739"/>
      <c r="S230" s="410">
        <v>2225</v>
      </c>
      <c r="T230" s="410">
        <v>2225</v>
      </c>
      <c r="U230" s="740"/>
      <c r="V230" s="740"/>
      <c r="W230" s="740"/>
      <c r="X230" s="740"/>
      <c r="Y230" s="740"/>
      <c r="Z230" s="405"/>
    </row>
    <row r="231" spans="1:26" ht="53.25" customHeight="1">
      <c r="A231" s="404"/>
      <c r="B231" s="736" t="s">
        <v>18</v>
      </c>
      <c r="C231" s="736"/>
      <c r="D231" s="736"/>
      <c r="E231" s="736"/>
      <c r="F231" s="736"/>
      <c r="G231" s="736"/>
      <c r="H231" s="736"/>
      <c r="I231" s="736"/>
      <c r="J231" s="736"/>
      <c r="K231" s="736"/>
      <c r="L231" s="737"/>
      <c r="M231" s="536">
        <v>4</v>
      </c>
      <c r="N231" s="536">
        <v>5</v>
      </c>
      <c r="O231" s="406" t="s">
        <v>651</v>
      </c>
      <c r="P231" s="407" t="s">
        <v>19</v>
      </c>
      <c r="Q231" s="738"/>
      <c r="R231" s="739"/>
      <c r="S231" s="410">
        <v>2225</v>
      </c>
      <c r="T231" s="410">
        <v>2225</v>
      </c>
      <c r="U231" s="740"/>
      <c r="V231" s="740"/>
      <c r="W231" s="740"/>
      <c r="X231" s="740"/>
      <c r="Y231" s="740"/>
      <c r="Z231" s="405"/>
    </row>
    <row r="232" spans="1:26" ht="21.75" customHeight="1">
      <c r="A232" s="404"/>
      <c r="B232" s="736" t="s">
        <v>38</v>
      </c>
      <c r="C232" s="736"/>
      <c r="D232" s="736"/>
      <c r="E232" s="736"/>
      <c r="F232" s="736"/>
      <c r="G232" s="736"/>
      <c r="H232" s="736"/>
      <c r="I232" s="736"/>
      <c r="J232" s="736"/>
      <c r="K232" s="736"/>
      <c r="L232" s="737"/>
      <c r="M232" s="536">
        <v>4</v>
      </c>
      <c r="N232" s="536">
        <v>5</v>
      </c>
      <c r="O232" s="406" t="s">
        <v>651</v>
      </c>
      <c r="P232" s="407" t="s">
        <v>39</v>
      </c>
      <c r="Q232" s="738"/>
      <c r="R232" s="739"/>
      <c r="S232" s="410">
        <v>2225</v>
      </c>
      <c r="T232" s="410">
        <v>2225</v>
      </c>
      <c r="U232" s="740"/>
      <c r="V232" s="740"/>
      <c r="W232" s="740"/>
      <c r="X232" s="740"/>
      <c r="Y232" s="740"/>
      <c r="Z232" s="405"/>
    </row>
    <row r="233" spans="1:26" ht="21.75" customHeight="1">
      <c r="A233" s="404"/>
      <c r="B233" s="736" t="s">
        <v>621</v>
      </c>
      <c r="C233" s="736"/>
      <c r="D233" s="736"/>
      <c r="E233" s="736"/>
      <c r="F233" s="736"/>
      <c r="G233" s="736"/>
      <c r="H233" s="736"/>
      <c r="I233" s="736"/>
      <c r="J233" s="736"/>
      <c r="K233" s="736"/>
      <c r="L233" s="737"/>
      <c r="M233" s="536">
        <v>4</v>
      </c>
      <c r="N233" s="536">
        <v>5</v>
      </c>
      <c r="O233" s="406" t="s">
        <v>651</v>
      </c>
      <c r="P233" s="407" t="s">
        <v>40</v>
      </c>
      <c r="Q233" s="738"/>
      <c r="R233" s="739"/>
      <c r="S233" s="410">
        <v>1709</v>
      </c>
      <c r="T233" s="410">
        <v>1709</v>
      </c>
      <c r="U233" s="740"/>
      <c r="V233" s="740"/>
      <c r="W233" s="740"/>
      <c r="X233" s="740"/>
      <c r="Y233" s="740"/>
      <c r="Z233" s="405"/>
    </row>
    <row r="234" spans="1:26" ht="32.25" customHeight="1">
      <c r="A234" s="404"/>
      <c r="B234" s="736" t="s">
        <v>622</v>
      </c>
      <c r="C234" s="736"/>
      <c r="D234" s="736"/>
      <c r="E234" s="736"/>
      <c r="F234" s="736"/>
      <c r="G234" s="736"/>
      <c r="H234" s="736"/>
      <c r="I234" s="736"/>
      <c r="J234" s="736"/>
      <c r="K234" s="736"/>
      <c r="L234" s="737"/>
      <c r="M234" s="536">
        <v>4</v>
      </c>
      <c r="N234" s="536">
        <v>5</v>
      </c>
      <c r="O234" s="406" t="s">
        <v>651</v>
      </c>
      <c r="P234" s="407" t="s">
        <v>42</v>
      </c>
      <c r="Q234" s="738"/>
      <c r="R234" s="739"/>
      <c r="S234" s="410">
        <v>516</v>
      </c>
      <c r="T234" s="410">
        <v>516</v>
      </c>
      <c r="U234" s="740"/>
      <c r="V234" s="740"/>
      <c r="W234" s="740"/>
      <c r="X234" s="740"/>
      <c r="Y234" s="740"/>
      <c r="Z234" s="405"/>
    </row>
    <row r="235" spans="1:26" ht="21.75" customHeight="1">
      <c r="A235" s="404"/>
      <c r="B235" s="736" t="s">
        <v>61</v>
      </c>
      <c r="C235" s="736"/>
      <c r="D235" s="736"/>
      <c r="E235" s="736"/>
      <c r="F235" s="736"/>
      <c r="G235" s="736"/>
      <c r="H235" s="736"/>
      <c r="I235" s="736"/>
      <c r="J235" s="736"/>
      <c r="K235" s="736"/>
      <c r="L235" s="737"/>
      <c r="M235" s="536">
        <v>4</v>
      </c>
      <c r="N235" s="536">
        <v>5</v>
      </c>
      <c r="O235" s="406" t="s">
        <v>652</v>
      </c>
      <c r="P235" s="407">
        <v>0</v>
      </c>
      <c r="Q235" s="738"/>
      <c r="R235" s="739"/>
      <c r="S235" s="410">
        <v>485</v>
      </c>
      <c r="T235" s="410">
        <v>458</v>
      </c>
      <c r="U235" s="740"/>
      <c r="V235" s="740"/>
      <c r="W235" s="740"/>
      <c r="X235" s="740"/>
      <c r="Y235" s="740"/>
      <c r="Z235" s="405"/>
    </row>
    <row r="236" spans="1:26" ht="21.75" customHeight="1">
      <c r="A236" s="404"/>
      <c r="B236" s="736" t="s">
        <v>633</v>
      </c>
      <c r="C236" s="736"/>
      <c r="D236" s="736"/>
      <c r="E236" s="736"/>
      <c r="F236" s="736"/>
      <c r="G236" s="736"/>
      <c r="H236" s="736"/>
      <c r="I236" s="736"/>
      <c r="J236" s="736"/>
      <c r="K236" s="736"/>
      <c r="L236" s="737"/>
      <c r="M236" s="536">
        <v>4</v>
      </c>
      <c r="N236" s="536">
        <v>5</v>
      </c>
      <c r="O236" s="406" t="s">
        <v>652</v>
      </c>
      <c r="P236" s="407" t="s">
        <v>25</v>
      </c>
      <c r="Q236" s="738"/>
      <c r="R236" s="739"/>
      <c r="S236" s="410">
        <v>468</v>
      </c>
      <c r="T236" s="410">
        <v>441</v>
      </c>
      <c r="U236" s="740"/>
      <c r="V236" s="740"/>
      <c r="W236" s="740"/>
      <c r="X236" s="740"/>
      <c r="Y236" s="740"/>
      <c r="Z236" s="405"/>
    </row>
    <row r="237" spans="1:26" ht="21.75" customHeight="1">
      <c r="A237" s="404"/>
      <c r="B237" s="736" t="s">
        <v>634</v>
      </c>
      <c r="C237" s="736"/>
      <c r="D237" s="736"/>
      <c r="E237" s="736"/>
      <c r="F237" s="736"/>
      <c r="G237" s="736"/>
      <c r="H237" s="736"/>
      <c r="I237" s="736"/>
      <c r="J237" s="736"/>
      <c r="K237" s="736"/>
      <c r="L237" s="737"/>
      <c r="M237" s="536">
        <v>4</v>
      </c>
      <c r="N237" s="536">
        <v>5</v>
      </c>
      <c r="O237" s="406" t="s">
        <v>652</v>
      </c>
      <c r="P237" s="407" t="s">
        <v>27</v>
      </c>
      <c r="Q237" s="738"/>
      <c r="R237" s="739"/>
      <c r="S237" s="410">
        <v>468</v>
      </c>
      <c r="T237" s="410">
        <v>441</v>
      </c>
      <c r="U237" s="740"/>
      <c r="V237" s="740"/>
      <c r="W237" s="740"/>
      <c r="X237" s="740"/>
      <c r="Y237" s="740"/>
      <c r="Z237" s="405"/>
    </row>
    <row r="238" spans="1:26" ht="21.75" customHeight="1">
      <c r="A238" s="404"/>
      <c r="B238" s="736" t="s">
        <v>635</v>
      </c>
      <c r="C238" s="736"/>
      <c r="D238" s="736"/>
      <c r="E238" s="736"/>
      <c r="F238" s="736"/>
      <c r="G238" s="736"/>
      <c r="H238" s="736"/>
      <c r="I238" s="736"/>
      <c r="J238" s="736"/>
      <c r="K238" s="736"/>
      <c r="L238" s="737"/>
      <c r="M238" s="536">
        <v>4</v>
      </c>
      <c r="N238" s="536">
        <v>5</v>
      </c>
      <c r="O238" s="406" t="s">
        <v>652</v>
      </c>
      <c r="P238" s="407" t="s">
        <v>28</v>
      </c>
      <c r="Q238" s="738"/>
      <c r="R238" s="739"/>
      <c r="S238" s="410">
        <v>133</v>
      </c>
      <c r="T238" s="410">
        <v>111</v>
      </c>
      <c r="U238" s="740"/>
      <c r="V238" s="740"/>
      <c r="W238" s="740"/>
      <c r="X238" s="740"/>
      <c r="Y238" s="740"/>
      <c r="Z238" s="405"/>
    </row>
    <row r="239" spans="1:26" ht="12.75" customHeight="1">
      <c r="A239" s="404"/>
      <c r="B239" s="736" t="s">
        <v>636</v>
      </c>
      <c r="C239" s="736"/>
      <c r="D239" s="736"/>
      <c r="E239" s="736"/>
      <c r="F239" s="736"/>
      <c r="G239" s="736"/>
      <c r="H239" s="736"/>
      <c r="I239" s="736"/>
      <c r="J239" s="736"/>
      <c r="K239" s="736"/>
      <c r="L239" s="737"/>
      <c r="M239" s="536">
        <v>4</v>
      </c>
      <c r="N239" s="536">
        <v>5</v>
      </c>
      <c r="O239" s="406" t="s">
        <v>652</v>
      </c>
      <c r="P239" s="407" t="s">
        <v>29</v>
      </c>
      <c r="Q239" s="738"/>
      <c r="R239" s="739"/>
      <c r="S239" s="410">
        <v>335</v>
      </c>
      <c r="T239" s="410">
        <v>330</v>
      </c>
      <c r="U239" s="740"/>
      <c r="V239" s="740"/>
      <c r="W239" s="740"/>
      <c r="X239" s="740"/>
      <c r="Y239" s="740"/>
      <c r="Z239" s="405"/>
    </row>
    <row r="240" spans="1:26" ht="12.75" customHeight="1">
      <c r="A240" s="404"/>
      <c r="B240" s="736" t="s">
        <v>30</v>
      </c>
      <c r="C240" s="736"/>
      <c r="D240" s="736"/>
      <c r="E240" s="736"/>
      <c r="F240" s="736"/>
      <c r="G240" s="736"/>
      <c r="H240" s="736"/>
      <c r="I240" s="736"/>
      <c r="J240" s="736"/>
      <c r="K240" s="736"/>
      <c r="L240" s="737"/>
      <c r="M240" s="536">
        <v>4</v>
      </c>
      <c r="N240" s="536">
        <v>5</v>
      </c>
      <c r="O240" s="406" t="s">
        <v>652</v>
      </c>
      <c r="P240" s="407" t="s">
        <v>31</v>
      </c>
      <c r="Q240" s="738"/>
      <c r="R240" s="739"/>
      <c r="S240" s="410">
        <v>17</v>
      </c>
      <c r="T240" s="410">
        <v>17</v>
      </c>
      <c r="U240" s="740"/>
      <c r="V240" s="740"/>
      <c r="W240" s="740"/>
      <c r="X240" s="740"/>
      <c r="Y240" s="740"/>
      <c r="Z240" s="405"/>
    </row>
    <row r="241" spans="1:26" ht="12.75" customHeight="1">
      <c r="A241" s="404"/>
      <c r="B241" s="736" t="s">
        <v>637</v>
      </c>
      <c r="C241" s="736"/>
      <c r="D241" s="736"/>
      <c r="E241" s="736"/>
      <c r="F241" s="736"/>
      <c r="G241" s="736"/>
      <c r="H241" s="736"/>
      <c r="I241" s="736"/>
      <c r="J241" s="736"/>
      <c r="K241" s="736"/>
      <c r="L241" s="737"/>
      <c r="M241" s="536">
        <v>4</v>
      </c>
      <c r="N241" s="536">
        <v>5</v>
      </c>
      <c r="O241" s="406" t="s">
        <v>652</v>
      </c>
      <c r="P241" s="407" t="s">
        <v>32</v>
      </c>
      <c r="Q241" s="738"/>
      <c r="R241" s="739"/>
      <c r="S241" s="410">
        <v>17</v>
      </c>
      <c r="T241" s="410">
        <v>17</v>
      </c>
      <c r="U241" s="740"/>
      <c r="V241" s="740"/>
      <c r="W241" s="740"/>
      <c r="X241" s="740"/>
      <c r="Y241" s="740"/>
      <c r="Z241" s="405"/>
    </row>
    <row r="242" spans="1:26" ht="21.75" customHeight="1">
      <c r="A242" s="404"/>
      <c r="B242" s="736" t="s">
        <v>33</v>
      </c>
      <c r="C242" s="736"/>
      <c r="D242" s="736"/>
      <c r="E242" s="736"/>
      <c r="F242" s="736"/>
      <c r="G242" s="736"/>
      <c r="H242" s="736"/>
      <c r="I242" s="736"/>
      <c r="J242" s="736"/>
      <c r="K242" s="736"/>
      <c r="L242" s="737"/>
      <c r="M242" s="536">
        <v>4</v>
      </c>
      <c r="N242" s="536">
        <v>5</v>
      </c>
      <c r="O242" s="406" t="s">
        <v>652</v>
      </c>
      <c r="P242" s="407" t="s">
        <v>34</v>
      </c>
      <c r="Q242" s="738"/>
      <c r="R242" s="739"/>
      <c r="S242" s="410">
        <v>14</v>
      </c>
      <c r="T242" s="410">
        <v>14</v>
      </c>
      <c r="U242" s="740"/>
      <c r="V242" s="740"/>
      <c r="W242" s="740"/>
      <c r="X242" s="740"/>
      <c r="Y242" s="740"/>
      <c r="Z242" s="405"/>
    </row>
    <row r="243" spans="1:26" ht="12.75" customHeight="1">
      <c r="A243" s="404"/>
      <c r="B243" s="736" t="s">
        <v>638</v>
      </c>
      <c r="C243" s="736"/>
      <c r="D243" s="736"/>
      <c r="E243" s="736"/>
      <c r="F243" s="736"/>
      <c r="G243" s="736"/>
      <c r="H243" s="736"/>
      <c r="I243" s="736"/>
      <c r="J243" s="736"/>
      <c r="K243" s="736"/>
      <c r="L243" s="737"/>
      <c r="M243" s="536">
        <v>4</v>
      </c>
      <c r="N243" s="536">
        <v>5</v>
      </c>
      <c r="O243" s="406" t="s">
        <v>652</v>
      </c>
      <c r="P243" s="407" t="s">
        <v>35</v>
      </c>
      <c r="Q243" s="738"/>
      <c r="R243" s="739"/>
      <c r="S243" s="410">
        <v>3</v>
      </c>
      <c r="T243" s="410">
        <v>3</v>
      </c>
      <c r="U243" s="740"/>
      <c r="V243" s="740"/>
      <c r="W243" s="740"/>
      <c r="X243" s="740"/>
      <c r="Y243" s="740"/>
      <c r="Z243" s="405"/>
    </row>
    <row r="244" spans="1:26" ht="42.75" customHeight="1">
      <c r="A244" s="404"/>
      <c r="B244" s="736" t="s">
        <v>653</v>
      </c>
      <c r="C244" s="736"/>
      <c r="D244" s="736"/>
      <c r="E244" s="736"/>
      <c r="F244" s="736"/>
      <c r="G244" s="736"/>
      <c r="H244" s="736"/>
      <c r="I244" s="736"/>
      <c r="J244" s="736"/>
      <c r="K244" s="736"/>
      <c r="L244" s="737"/>
      <c r="M244" s="536">
        <v>4</v>
      </c>
      <c r="N244" s="536">
        <v>5</v>
      </c>
      <c r="O244" s="406" t="s">
        <v>654</v>
      </c>
      <c r="P244" s="407">
        <v>0</v>
      </c>
      <c r="Q244" s="738"/>
      <c r="R244" s="739"/>
      <c r="S244" s="410">
        <v>20</v>
      </c>
      <c r="T244" s="410">
        <v>20</v>
      </c>
      <c r="U244" s="740"/>
      <c r="V244" s="740"/>
      <c r="W244" s="740"/>
      <c r="X244" s="740"/>
      <c r="Y244" s="740"/>
      <c r="Z244" s="405"/>
    </row>
    <row r="245" spans="1:26" ht="53.25" customHeight="1">
      <c r="A245" s="404"/>
      <c r="B245" s="736" t="s">
        <v>18</v>
      </c>
      <c r="C245" s="736"/>
      <c r="D245" s="736"/>
      <c r="E245" s="736"/>
      <c r="F245" s="736"/>
      <c r="G245" s="736"/>
      <c r="H245" s="736"/>
      <c r="I245" s="736"/>
      <c r="J245" s="736"/>
      <c r="K245" s="736"/>
      <c r="L245" s="737"/>
      <c r="M245" s="536">
        <v>4</v>
      </c>
      <c r="N245" s="536">
        <v>5</v>
      </c>
      <c r="O245" s="406" t="s">
        <v>654</v>
      </c>
      <c r="P245" s="407" t="s">
        <v>19</v>
      </c>
      <c r="Q245" s="738"/>
      <c r="R245" s="739"/>
      <c r="S245" s="410">
        <v>20</v>
      </c>
      <c r="T245" s="410">
        <v>20</v>
      </c>
      <c r="U245" s="740"/>
      <c r="V245" s="740"/>
      <c r="W245" s="740"/>
      <c r="X245" s="740"/>
      <c r="Y245" s="740"/>
      <c r="Z245" s="405"/>
    </row>
    <row r="246" spans="1:26" ht="21.75" customHeight="1">
      <c r="A246" s="404"/>
      <c r="B246" s="736" t="s">
        <v>38</v>
      </c>
      <c r="C246" s="736"/>
      <c r="D246" s="736"/>
      <c r="E246" s="736"/>
      <c r="F246" s="736"/>
      <c r="G246" s="736"/>
      <c r="H246" s="736"/>
      <c r="I246" s="736"/>
      <c r="J246" s="736"/>
      <c r="K246" s="736"/>
      <c r="L246" s="737"/>
      <c r="M246" s="536">
        <v>4</v>
      </c>
      <c r="N246" s="536">
        <v>5</v>
      </c>
      <c r="O246" s="406" t="s">
        <v>654</v>
      </c>
      <c r="P246" s="407" t="s">
        <v>39</v>
      </c>
      <c r="Q246" s="738"/>
      <c r="R246" s="739"/>
      <c r="S246" s="410">
        <v>20</v>
      </c>
      <c r="T246" s="410">
        <v>20</v>
      </c>
      <c r="U246" s="740"/>
      <c r="V246" s="740"/>
      <c r="W246" s="740"/>
      <c r="X246" s="740"/>
      <c r="Y246" s="740"/>
      <c r="Z246" s="405"/>
    </row>
    <row r="247" spans="1:26" ht="32.25" customHeight="1">
      <c r="A247" s="404"/>
      <c r="B247" s="736" t="s">
        <v>639</v>
      </c>
      <c r="C247" s="736"/>
      <c r="D247" s="736"/>
      <c r="E247" s="736"/>
      <c r="F247" s="736"/>
      <c r="G247" s="736"/>
      <c r="H247" s="736"/>
      <c r="I247" s="736"/>
      <c r="J247" s="736"/>
      <c r="K247" s="736"/>
      <c r="L247" s="737"/>
      <c r="M247" s="536">
        <v>4</v>
      </c>
      <c r="N247" s="536">
        <v>5</v>
      </c>
      <c r="O247" s="406" t="s">
        <v>654</v>
      </c>
      <c r="P247" s="407" t="s">
        <v>41</v>
      </c>
      <c r="Q247" s="738"/>
      <c r="R247" s="739"/>
      <c r="S247" s="410">
        <v>20</v>
      </c>
      <c r="T247" s="410">
        <v>20</v>
      </c>
      <c r="U247" s="740"/>
      <c r="V247" s="740"/>
      <c r="W247" s="740"/>
      <c r="X247" s="740"/>
      <c r="Y247" s="740"/>
      <c r="Z247" s="405"/>
    </row>
    <row r="248" spans="1:26" ht="12.75" customHeight="1">
      <c r="A248" s="404"/>
      <c r="B248" s="731" t="s">
        <v>102</v>
      </c>
      <c r="C248" s="731"/>
      <c r="D248" s="731"/>
      <c r="E248" s="731"/>
      <c r="F248" s="731"/>
      <c r="G248" s="731"/>
      <c r="H248" s="731"/>
      <c r="I248" s="731"/>
      <c r="J248" s="731"/>
      <c r="K248" s="731"/>
      <c r="L248" s="732"/>
      <c r="M248" s="537">
        <v>4</v>
      </c>
      <c r="N248" s="537">
        <v>9</v>
      </c>
      <c r="O248" s="477">
        <v>0</v>
      </c>
      <c r="P248" s="495">
        <v>0</v>
      </c>
      <c r="Q248" s="733"/>
      <c r="R248" s="734"/>
      <c r="S248" s="496">
        <v>1091</v>
      </c>
      <c r="T248" s="496">
        <v>1135</v>
      </c>
      <c r="U248" s="735"/>
      <c r="V248" s="735"/>
      <c r="W248" s="735"/>
      <c r="X248" s="735"/>
      <c r="Y248" s="735"/>
      <c r="Z248" s="405"/>
    </row>
    <row r="249" spans="1:26" ht="21.75" customHeight="1">
      <c r="A249" s="404"/>
      <c r="B249" s="736" t="s">
        <v>103</v>
      </c>
      <c r="C249" s="736"/>
      <c r="D249" s="736"/>
      <c r="E249" s="736"/>
      <c r="F249" s="736"/>
      <c r="G249" s="736"/>
      <c r="H249" s="736"/>
      <c r="I249" s="736"/>
      <c r="J249" s="736"/>
      <c r="K249" s="736"/>
      <c r="L249" s="737"/>
      <c r="M249" s="536">
        <v>4</v>
      </c>
      <c r="N249" s="536">
        <v>9</v>
      </c>
      <c r="O249" s="406" t="s">
        <v>709</v>
      </c>
      <c r="P249" s="407">
        <v>0</v>
      </c>
      <c r="Q249" s="738"/>
      <c r="R249" s="739"/>
      <c r="S249" s="410">
        <v>1091</v>
      </c>
      <c r="T249" s="410">
        <v>1135</v>
      </c>
      <c r="U249" s="740"/>
      <c r="V249" s="740"/>
      <c r="W249" s="740"/>
      <c r="X249" s="740"/>
      <c r="Y249" s="740"/>
      <c r="Z249" s="405"/>
    </row>
    <row r="250" spans="1:26" ht="21.75" customHeight="1">
      <c r="A250" s="404"/>
      <c r="B250" s="736" t="s">
        <v>349</v>
      </c>
      <c r="C250" s="736"/>
      <c r="D250" s="736"/>
      <c r="E250" s="736"/>
      <c r="F250" s="736"/>
      <c r="G250" s="736"/>
      <c r="H250" s="736"/>
      <c r="I250" s="736"/>
      <c r="J250" s="736"/>
      <c r="K250" s="736"/>
      <c r="L250" s="737"/>
      <c r="M250" s="536">
        <v>4</v>
      </c>
      <c r="N250" s="536">
        <v>9</v>
      </c>
      <c r="O250" s="406" t="s">
        <v>710</v>
      </c>
      <c r="P250" s="407">
        <v>0</v>
      </c>
      <c r="Q250" s="738"/>
      <c r="R250" s="739"/>
      <c r="S250" s="410">
        <v>1091</v>
      </c>
      <c r="T250" s="410">
        <v>1135</v>
      </c>
      <c r="U250" s="740"/>
      <c r="V250" s="740"/>
      <c r="W250" s="740"/>
      <c r="X250" s="740"/>
      <c r="Y250" s="740"/>
      <c r="Z250" s="405"/>
    </row>
    <row r="251" spans="1:26" ht="42.75" customHeight="1">
      <c r="A251" s="404"/>
      <c r="B251" s="736" t="s">
        <v>104</v>
      </c>
      <c r="C251" s="736"/>
      <c r="D251" s="736"/>
      <c r="E251" s="736"/>
      <c r="F251" s="736"/>
      <c r="G251" s="736"/>
      <c r="H251" s="736"/>
      <c r="I251" s="736"/>
      <c r="J251" s="736"/>
      <c r="K251" s="736"/>
      <c r="L251" s="737"/>
      <c r="M251" s="536">
        <v>4</v>
      </c>
      <c r="N251" s="536">
        <v>9</v>
      </c>
      <c r="O251" s="406" t="s">
        <v>711</v>
      </c>
      <c r="P251" s="407">
        <v>0</v>
      </c>
      <c r="Q251" s="738"/>
      <c r="R251" s="739"/>
      <c r="S251" s="410">
        <v>1091</v>
      </c>
      <c r="T251" s="410">
        <v>1135</v>
      </c>
      <c r="U251" s="740"/>
      <c r="V251" s="740"/>
      <c r="W251" s="740"/>
      <c r="X251" s="740"/>
      <c r="Y251" s="740"/>
      <c r="Z251" s="405"/>
    </row>
    <row r="252" spans="1:26" ht="21.75" customHeight="1">
      <c r="A252" s="404"/>
      <c r="B252" s="736" t="s">
        <v>633</v>
      </c>
      <c r="C252" s="736"/>
      <c r="D252" s="736"/>
      <c r="E252" s="736"/>
      <c r="F252" s="736"/>
      <c r="G252" s="736"/>
      <c r="H252" s="736"/>
      <c r="I252" s="736"/>
      <c r="J252" s="736"/>
      <c r="K252" s="736"/>
      <c r="L252" s="737"/>
      <c r="M252" s="536">
        <v>4</v>
      </c>
      <c r="N252" s="536">
        <v>9</v>
      </c>
      <c r="O252" s="406" t="s">
        <v>711</v>
      </c>
      <c r="P252" s="407" t="s">
        <v>25</v>
      </c>
      <c r="Q252" s="738"/>
      <c r="R252" s="739"/>
      <c r="S252" s="410">
        <v>1091</v>
      </c>
      <c r="T252" s="410">
        <v>1135</v>
      </c>
      <c r="U252" s="740"/>
      <c r="V252" s="740"/>
      <c r="W252" s="740"/>
      <c r="X252" s="740"/>
      <c r="Y252" s="740"/>
      <c r="Z252" s="405"/>
    </row>
    <row r="253" spans="1:26" ht="21.75" customHeight="1">
      <c r="A253" s="404"/>
      <c r="B253" s="736" t="s">
        <v>634</v>
      </c>
      <c r="C253" s="736"/>
      <c r="D253" s="736"/>
      <c r="E253" s="736"/>
      <c r="F253" s="736"/>
      <c r="G253" s="736"/>
      <c r="H253" s="736"/>
      <c r="I253" s="736"/>
      <c r="J253" s="736"/>
      <c r="K253" s="736"/>
      <c r="L253" s="737"/>
      <c r="M253" s="536">
        <v>4</v>
      </c>
      <c r="N253" s="536">
        <v>9</v>
      </c>
      <c r="O253" s="406" t="s">
        <v>711</v>
      </c>
      <c r="P253" s="407" t="s">
        <v>27</v>
      </c>
      <c r="Q253" s="738"/>
      <c r="R253" s="739"/>
      <c r="S253" s="410">
        <v>1091</v>
      </c>
      <c r="T253" s="410">
        <v>1135</v>
      </c>
      <c r="U253" s="740"/>
      <c r="V253" s="740"/>
      <c r="W253" s="740"/>
      <c r="X253" s="740"/>
      <c r="Y253" s="740"/>
      <c r="Z253" s="405"/>
    </row>
    <row r="254" spans="1:26" ht="12.75" customHeight="1">
      <c r="A254" s="404"/>
      <c r="B254" s="736" t="s">
        <v>636</v>
      </c>
      <c r="C254" s="736"/>
      <c r="D254" s="736"/>
      <c r="E254" s="736"/>
      <c r="F254" s="736"/>
      <c r="G254" s="736"/>
      <c r="H254" s="736"/>
      <c r="I254" s="736"/>
      <c r="J254" s="736"/>
      <c r="K254" s="736"/>
      <c r="L254" s="737"/>
      <c r="M254" s="536">
        <v>4</v>
      </c>
      <c r="N254" s="536">
        <v>9</v>
      </c>
      <c r="O254" s="406" t="s">
        <v>711</v>
      </c>
      <c r="P254" s="407" t="s">
        <v>29</v>
      </c>
      <c r="Q254" s="738"/>
      <c r="R254" s="739"/>
      <c r="S254" s="410">
        <v>1091</v>
      </c>
      <c r="T254" s="410">
        <v>1135</v>
      </c>
      <c r="U254" s="740"/>
      <c r="V254" s="740"/>
      <c r="W254" s="740"/>
      <c r="X254" s="740"/>
      <c r="Y254" s="740"/>
      <c r="Z254" s="405"/>
    </row>
    <row r="255" spans="1:26" ht="20.25" customHeight="1">
      <c r="A255" s="404"/>
      <c r="B255" s="731" t="s">
        <v>712</v>
      </c>
      <c r="C255" s="731"/>
      <c r="D255" s="731"/>
      <c r="E255" s="731"/>
      <c r="F255" s="731"/>
      <c r="G255" s="731"/>
      <c r="H255" s="731"/>
      <c r="I255" s="731"/>
      <c r="J255" s="731"/>
      <c r="K255" s="731"/>
      <c r="L255" s="732"/>
      <c r="M255" s="537">
        <v>4</v>
      </c>
      <c r="N255" s="537">
        <v>12</v>
      </c>
      <c r="O255" s="477">
        <v>0</v>
      </c>
      <c r="P255" s="495">
        <v>0</v>
      </c>
      <c r="Q255" s="733"/>
      <c r="R255" s="734"/>
      <c r="S255" s="496">
        <v>2650</v>
      </c>
      <c r="T255" s="496">
        <v>2563</v>
      </c>
      <c r="U255" s="735"/>
      <c r="V255" s="735"/>
      <c r="W255" s="735"/>
      <c r="X255" s="735"/>
      <c r="Y255" s="735"/>
      <c r="Z255" s="405"/>
    </row>
    <row r="256" spans="1:26" ht="32.25" customHeight="1">
      <c r="A256" s="404"/>
      <c r="B256" s="736" t="s">
        <v>105</v>
      </c>
      <c r="C256" s="736"/>
      <c r="D256" s="736"/>
      <c r="E256" s="736"/>
      <c r="F256" s="736"/>
      <c r="G256" s="736"/>
      <c r="H256" s="736"/>
      <c r="I256" s="736"/>
      <c r="J256" s="736"/>
      <c r="K256" s="736"/>
      <c r="L256" s="737"/>
      <c r="M256" s="536">
        <v>4</v>
      </c>
      <c r="N256" s="536">
        <v>12</v>
      </c>
      <c r="O256" s="406" t="s">
        <v>713</v>
      </c>
      <c r="P256" s="407">
        <v>0</v>
      </c>
      <c r="Q256" s="738"/>
      <c r="R256" s="739"/>
      <c r="S256" s="410">
        <v>100</v>
      </c>
      <c r="T256" s="410">
        <v>50</v>
      </c>
      <c r="U256" s="740"/>
      <c r="V256" s="740"/>
      <c r="W256" s="740"/>
      <c r="X256" s="740"/>
      <c r="Y256" s="740"/>
      <c r="Z256" s="405"/>
    </row>
    <row r="257" spans="1:26" ht="21.75" customHeight="1">
      <c r="A257" s="404"/>
      <c r="B257" s="736" t="s">
        <v>106</v>
      </c>
      <c r="C257" s="736"/>
      <c r="D257" s="736"/>
      <c r="E257" s="736"/>
      <c r="F257" s="736"/>
      <c r="G257" s="736"/>
      <c r="H257" s="736"/>
      <c r="I257" s="736"/>
      <c r="J257" s="736"/>
      <c r="K257" s="736"/>
      <c r="L257" s="737"/>
      <c r="M257" s="536">
        <v>4</v>
      </c>
      <c r="N257" s="536">
        <v>12</v>
      </c>
      <c r="O257" s="406" t="s">
        <v>714</v>
      </c>
      <c r="P257" s="407">
        <v>0</v>
      </c>
      <c r="Q257" s="738"/>
      <c r="R257" s="739"/>
      <c r="S257" s="410">
        <v>100</v>
      </c>
      <c r="T257" s="410">
        <v>50</v>
      </c>
      <c r="U257" s="740"/>
      <c r="V257" s="740"/>
      <c r="W257" s="740"/>
      <c r="X257" s="740"/>
      <c r="Y257" s="740"/>
      <c r="Z257" s="405"/>
    </row>
    <row r="258" spans="1:26" ht="21.75" customHeight="1">
      <c r="A258" s="404"/>
      <c r="B258" s="736" t="s">
        <v>107</v>
      </c>
      <c r="C258" s="736"/>
      <c r="D258" s="736"/>
      <c r="E258" s="736"/>
      <c r="F258" s="736"/>
      <c r="G258" s="736"/>
      <c r="H258" s="736"/>
      <c r="I258" s="736"/>
      <c r="J258" s="736"/>
      <c r="K258" s="736"/>
      <c r="L258" s="737"/>
      <c r="M258" s="536">
        <v>4</v>
      </c>
      <c r="N258" s="536">
        <v>12</v>
      </c>
      <c r="O258" s="406" t="s">
        <v>715</v>
      </c>
      <c r="P258" s="407">
        <v>0</v>
      </c>
      <c r="Q258" s="738"/>
      <c r="R258" s="739"/>
      <c r="S258" s="410">
        <v>100</v>
      </c>
      <c r="T258" s="410">
        <v>50</v>
      </c>
      <c r="U258" s="740"/>
      <c r="V258" s="740"/>
      <c r="W258" s="740"/>
      <c r="X258" s="740"/>
      <c r="Y258" s="740"/>
      <c r="Z258" s="405"/>
    </row>
    <row r="259" spans="1:26" ht="21.75" customHeight="1">
      <c r="A259" s="404"/>
      <c r="B259" s="736" t="s">
        <v>633</v>
      </c>
      <c r="C259" s="736"/>
      <c r="D259" s="736"/>
      <c r="E259" s="736"/>
      <c r="F259" s="736"/>
      <c r="G259" s="736"/>
      <c r="H259" s="736"/>
      <c r="I259" s="736"/>
      <c r="J259" s="736"/>
      <c r="K259" s="736"/>
      <c r="L259" s="737"/>
      <c r="M259" s="536">
        <v>4</v>
      </c>
      <c r="N259" s="536">
        <v>12</v>
      </c>
      <c r="O259" s="406" t="s">
        <v>715</v>
      </c>
      <c r="P259" s="407" t="s">
        <v>25</v>
      </c>
      <c r="Q259" s="738"/>
      <c r="R259" s="739"/>
      <c r="S259" s="410">
        <v>100</v>
      </c>
      <c r="T259" s="410">
        <v>50</v>
      </c>
      <c r="U259" s="740"/>
      <c r="V259" s="740"/>
      <c r="W259" s="740"/>
      <c r="X259" s="740"/>
      <c r="Y259" s="740"/>
      <c r="Z259" s="405"/>
    </row>
    <row r="260" spans="1:26" ht="21.75" customHeight="1">
      <c r="A260" s="404"/>
      <c r="B260" s="736" t="s">
        <v>634</v>
      </c>
      <c r="C260" s="736"/>
      <c r="D260" s="736"/>
      <c r="E260" s="736"/>
      <c r="F260" s="736"/>
      <c r="G260" s="736"/>
      <c r="H260" s="736"/>
      <c r="I260" s="736"/>
      <c r="J260" s="736"/>
      <c r="K260" s="736"/>
      <c r="L260" s="737"/>
      <c r="M260" s="536">
        <v>4</v>
      </c>
      <c r="N260" s="536">
        <v>12</v>
      </c>
      <c r="O260" s="406" t="s">
        <v>715</v>
      </c>
      <c r="P260" s="407" t="s">
        <v>27</v>
      </c>
      <c r="Q260" s="738"/>
      <c r="R260" s="739"/>
      <c r="S260" s="410">
        <v>100</v>
      </c>
      <c r="T260" s="410">
        <v>50</v>
      </c>
      <c r="U260" s="740"/>
      <c r="V260" s="740"/>
      <c r="W260" s="740"/>
      <c r="X260" s="740"/>
      <c r="Y260" s="740"/>
      <c r="Z260" s="405"/>
    </row>
    <row r="261" spans="1:26" ht="12.75" customHeight="1">
      <c r="A261" s="404"/>
      <c r="B261" s="736" t="s">
        <v>636</v>
      </c>
      <c r="C261" s="736"/>
      <c r="D261" s="736"/>
      <c r="E261" s="736"/>
      <c r="F261" s="736"/>
      <c r="G261" s="736"/>
      <c r="H261" s="736"/>
      <c r="I261" s="736"/>
      <c r="J261" s="736"/>
      <c r="K261" s="736"/>
      <c r="L261" s="737"/>
      <c r="M261" s="536">
        <v>4</v>
      </c>
      <c r="N261" s="536">
        <v>12</v>
      </c>
      <c r="O261" s="406" t="s">
        <v>715</v>
      </c>
      <c r="P261" s="407" t="s">
        <v>29</v>
      </c>
      <c r="Q261" s="738"/>
      <c r="R261" s="739"/>
      <c r="S261" s="410">
        <v>100</v>
      </c>
      <c r="T261" s="410">
        <v>50</v>
      </c>
      <c r="U261" s="740"/>
      <c r="V261" s="740"/>
      <c r="W261" s="740"/>
      <c r="X261" s="740"/>
      <c r="Y261" s="740"/>
      <c r="Z261" s="405"/>
    </row>
    <row r="262" spans="1:26" ht="32.25" customHeight="1">
      <c r="A262" s="404"/>
      <c r="B262" s="736" t="s">
        <v>105</v>
      </c>
      <c r="C262" s="736"/>
      <c r="D262" s="736"/>
      <c r="E262" s="736"/>
      <c r="F262" s="736"/>
      <c r="G262" s="736"/>
      <c r="H262" s="736"/>
      <c r="I262" s="736"/>
      <c r="J262" s="736"/>
      <c r="K262" s="736"/>
      <c r="L262" s="737"/>
      <c r="M262" s="536">
        <v>4</v>
      </c>
      <c r="N262" s="536">
        <v>12</v>
      </c>
      <c r="O262" s="406" t="s">
        <v>713</v>
      </c>
      <c r="P262" s="407">
        <v>0</v>
      </c>
      <c r="Q262" s="738"/>
      <c r="R262" s="739"/>
      <c r="S262" s="410">
        <v>2172</v>
      </c>
      <c r="T262" s="410">
        <v>2136</v>
      </c>
      <c r="U262" s="740"/>
      <c r="V262" s="740"/>
      <c r="W262" s="740"/>
      <c r="X262" s="740"/>
      <c r="Y262" s="740"/>
      <c r="Z262" s="405"/>
    </row>
    <row r="263" spans="1:26" ht="21.75" customHeight="1">
      <c r="A263" s="404"/>
      <c r="B263" s="736" t="s">
        <v>106</v>
      </c>
      <c r="C263" s="736"/>
      <c r="D263" s="736"/>
      <c r="E263" s="736"/>
      <c r="F263" s="736"/>
      <c r="G263" s="736"/>
      <c r="H263" s="736"/>
      <c r="I263" s="736"/>
      <c r="J263" s="736"/>
      <c r="K263" s="736"/>
      <c r="L263" s="737"/>
      <c r="M263" s="536">
        <v>4</v>
      </c>
      <c r="N263" s="536">
        <v>12</v>
      </c>
      <c r="O263" s="406" t="s">
        <v>714</v>
      </c>
      <c r="P263" s="407">
        <v>0</v>
      </c>
      <c r="Q263" s="738"/>
      <c r="R263" s="739"/>
      <c r="S263" s="410">
        <v>2172</v>
      </c>
      <c r="T263" s="410">
        <v>2136</v>
      </c>
      <c r="U263" s="740"/>
      <c r="V263" s="740"/>
      <c r="W263" s="740"/>
      <c r="X263" s="740"/>
      <c r="Y263" s="740"/>
      <c r="Z263" s="405"/>
    </row>
    <row r="264" spans="1:26" ht="12.75" customHeight="1">
      <c r="A264" s="404"/>
      <c r="B264" s="736" t="s">
        <v>887</v>
      </c>
      <c r="C264" s="736"/>
      <c r="D264" s="736"/>
      <c r="E264" s="736"/>
      <c r="F264" s="736"/>
      <c r="G264" s="736"/>
      <c r="H264" s="736"/>
      <c r="I264" s="736"/>
      <c r="J264" s="736"/>
      <c r="K264" s="736"/>
      <c r="L264" s="737"/>
      <c r="M264" s="536">
        <v>4</v>
      </c>
      <c r="N264" s="536">
        <v>12</v>
      </c>
      <c r="O264" s="406" t="s">
        <v>888</v>
      </c>
      <c r="P264" s="407">
        <v>0</v>
      </c>
      <c r="Q264" s="738"/>
      <c r="R264" s="739"/>
      <c r="S264" s="410">
        <v>2172</v>
      </c>
      <c r="T264" s="410">
        <v>2136</v>
      </c>
      <c r="U264" s="740"/>
      <c r="V264" s="740"/>
      <c r="W264" s="740"/>
      <c r="X264" s="740"/>
      <c r="Y264" s="740"/>
      <c r="Z264" s="405"/>
    </row>
    <row r="265" spans="1:26" ht="21.75" customHeight="1">
      <c r="A265" s="404"/>
      <c r="B265" s="736" t="s">
        <v>633</v>
      </c>
      <c r="C265" s="736"/>
      <c r="D265" s="736"/>
      <c r="E265" s="736"/>
      <c r="F265" s="736"/>
      <c r="G265" s="736"/>
      <c r="H265" s="736"/>
      <c r="I265" s="736"/>
      <c r="J265" s="736"/>
      <c r="K265" s="736"/>
      <c r="L265" s="737"/>
      <c r="M265" s="536">
        <v>4</v>
      </c>
      <c r="N265" s="536">
        <v>12</v>
      </c>
      <c r="O265" s="406" t="s">
        <v>888</v>
      </c>
      <c r="P265" s="407" t="s">
        <v>25</v>
      </c>
      <c r="Q265" s="738"/>
      <c r="R265" s="739"/>
      <c r="S265" s="410">
        <v>2172</v>
      </c>
      <c r="T265" s="410">
        <v>2136</v>
      </c>
      <c r="U265" s="740"/>
      <c r="V265" s="740"/>
      <c r="W265" s="740"/>
      <c r="X265" s="740"/>
      <c r="Y265" s="740"/>
      <c r="Z265" s="405"/>
    </row>
    <row r="266" spans="1:26" ht="21.75" customHeight="1">
      <c r="A266" s="404"/>
      <c r="B266" s="736" t="s">
        <v>634</v>
      </c>
      <c r="C266" s="736"/>
      <c r="D266" s="736"/>
      <c r="E266" s="736"/>
      <c r="F266" s="736"/>
      <c r="G266" s="736"/>
      <c r="H266" s="736"/>
      <c r="I266" s="736"/>
      <c r="J266" s="736"/>
      <c r="K266" s="736"/>
      <c r="L266" s="737"/>
      <c r="M266" s="536">
        <v>4</v>
      </c>
      <c r="N266" s="536">
        <v>12</v>
      </c>
      <c r="O266" s="406" t="s">
        <v>888</v>
      </c>
      <c r="P266" s="407" t="s">
        <v>27</v>
      </c>
      <c r="Q266" s="738"/>
      <c r="R266" s="739"/>
      <c r="S266" s="410">
        <v>2172</v>
      </c>
      <c r="T266" s="410">
        <v>2136</v>
      </c>
      <c r="U266" s="740"/>
      <c r="V266" s="740"/>
      <c r="W266" s="740"/>
      <c r="X266" s="740"/>
      <c r="Y266" s="740"/>
      <c r="Z266" s="405"/>
    </row>
    <row r="267" spans="1:26" ht="12.75" customHeight="1">
      <c r="A267" s="404"/>
      <c r="B267" s="736" t="s">
        <v>636</v>
      </c>
      <c r="C267" s="736"/>
      <c r="D267" s="736"/>
      <c r="E267" s="736"/>
      <c r="F267" s="736"/>
      <c r="G267" s="736"/>
      <c r="H267" s="736"/>
      <c r="I267" s="736"/>
      <c r="J267" s="736"/>
      <c r="K267" s="736"/>
      <c r="L267" s="737"/>
      <c r="M267" s="536">
        <v>4</v>
      </c>
      <c r="N267" s="536">
        <v>12</v>
      </c>
      <c r="O267" s="406" t="s">
        <v>888</v>
      </c>
      <c r="P267" s="407" t="s">
        <v>29</v>
      </c>
      <c r="Q267" s="738"/>
      <c r="R267" s="739"/>
      <c r="S267" s="410">
        <v>2172</v>
      </c>
      <c r="T267" s="410">
        <v>2136</v>
      </c>
      <c r="U267" s="740"/>
      <c r="V267" s="740"/>
      <c r="W267" s="740"/>
      <c r="X267" s="740"/>
      <c r="Y267" s="740"/>
      <c r="Z267" s="405"/>
    </row>
    <row r="268" spans="1:26" ht="21.75" customHeight="1">
      <c r="A268" s="404"/>
      <c r="B268" s="736" t="s">
        <v>61</v>
      </c>
      <c r="C268" s="736"/>
      <c r="D268" s="736"/>
      <c r="E268" s="736"/>
      <c r="F268" s="736"/>
      <c r="G268" s="736"/>
      <c r="H268" s="736"/>
      <c r="I268" s="736"/>
      <c r="J268" s="736"/>
      <c r="K268" s="736"/>
      <c r="L268" s="737"/>
      <c r="M268" s="536">
        <v>4</v>
      </c>
      <c r="N268" s="536">
        <v>12</v>
      </c>
      <c r="O268" s="406" t="s">
        <v>649</v>
      </c>
      <c r="P268" s="407">
        <v>0</v>
      </c>
      <c r="Q268" s="738"/>
      <c r="R268" s="739"/>
      <c r="S268" s="410">
        <v>378</v>
      </c>
      <c r="T268" s="410">
        <v>377</v>
      </c>
      <c r="U268" s="740"/>
      <c r="V268" s="740"/>
      <c r="W268" s="740"/>
      <c r="X268" s="740"/>
      <c r="Y268" s="740"/>
      <c r="Z268" s="405"/>
    </row>
    <row r="269" spans="1:26" ht="21.75" customHeight="1">
      <c r="A269" s="404"/>
      <c r="B269" s="736" t="s">
        <v>683</v>
      </c>
      <c r="C269" s="736"/>
      <c r="D269" s="736"/>
      <c r="E269" s="736"/>
      <c r="F269" s="736"/>
      <c r="G269" s="736"/>
      <c r="H269" s="736"/>
      <c r="I269" s="736"/>
      <c r="J269" s="736"/>
      <c r="K269" s="736"/>
      <c r="L269" s="737"/>
      <c r="M269" s="536">
        <v>4</v>
      </c>
      <c r="N269" s="536">
        <v>12</v>
      </c>
      <c r="O269" s="406" t="s">
        <v>684</v>
      </c>
      <c r="P269" s="407">
        <v>0</v>
      </c>
      <c r="Q269" s="738"/>
      <c r="R269" s="739"/>
      <c r="S269" s="410">
        <v>378</v>
      </c>
      <c r="T269" s="410">
        <v>377</v>
      </c>
      <c r="U269" s="740"/>
      <c r="V269" s="740"/>
      <c r="W269" s="740"/>
      <c r="X269" s="740"/>
      <c r="Y269" s="740"/>
      <c r="Z269" s="405"/>
    </row>
    <row r="270" spans="1:26" ht="53.25" customHeight="1">
      <c r="A270" s="404"/>
      <c r="B270" s="736" t="s">
        <v>18</v>
      </c>
      <c r="C270" s="736"/>
      <c r="D270" s="736"/>
      <c r="E270" s="736"/>
      <c r="F270" s="736"/>
      <c r="G270" s="736"/>
      <c r="H270" s="736"/>
      <c r="I270" s="736"/>
      <c r="J270" s="736"/>
      <c r="K270" s="736"/>
      <c r="L270" s="737"/>
      <c r="M270" s="536">
        <v>4</v>
      </c>
      <c r="N270" s="536">
        <v>12</v>
      </c>
      <c r="O270" s="406" t="s">
        <v>684</v>
      </c>
      <c r="P270" s="407" t="s">
        <v>19</v>
      </c>
      <c r="Q270" s="738"/>
      <c r="R270" s="739"/>
      <c r="S270" s="410">
        <v>378</v>
      </c>
      <c r="T270" s="410">
        <v>377</v>
      </c>
      <c r="U270" s="740"/>
      <c r="V270" s="740"/>
      <c r="W270" s="740"/>
      <c r="X270" s="740"/>
      <c r="Y270" s="740"/>
      <c r="Z270" s="405"/>
    </row>
    <row r="271" spans="1:26" ht="21.75" customHeight="1">
      <c r="A271" s="404"/>
      <c r="B271" s="736" t="s">
        <v>38</v>
      </c>
      <c r="C271" s="736"/>
      <c r="D271" s="736"/>
      <c r="E271" s="736"/>
      <c r="F271" s="736"/>
      <c r="G271" s="736"/>
      <c r="H271" s="736"/>
      <c r="I271" s="736"/>
      <c r="J271" s="736"/>
      <c r="K271" s="736"/>
      <c r="L271" s="737"/>
      <c r="M271" s="536">
        <v>4</v>
      </c>
      <c r="N271" s="536">
        <v>12</v>
      </c>
      <c r="O271" s="406" t="s">
        <v>684</v>
      </c>
      <c r="P271" s="407" t="s">
        <v>39</v>
      </c>
      <c r="Q271" s="738"/>
      <c r="R271" s="739"/>
      <c r="S271" s="410">
        <v>378</v>
      </c>
      <c r="T271" s="410">
        <v>377</v>
      </c>
      <c r="U271" s="740"/>
      <c r="V271" s="740"/>
      <c r="W271" s="740"/>
      <c r="X271" s="740"/>
      <c r="Y271" s="740"/>
      <c r="Z271" s="405"/>
    </row>
    <row r="272" spans="1:26" ht="21.75" customHeight="1">
      <c r="A272" s="404"/>
      <c r="B272" s="736" t="s">
        <v>621</v>
      </c>
      <c r="C272" s="736"/>
      <c r="D272" s="736"/>
      <c r="E272" s="736"/>
      <c r="F272" s="736"/>
      <c r="G272" s="736"/>
      <c r="H272" s="736"/>
      <c r="I272" s="736"/>
      <c r="J272" s="736"/>
      <c r="K272" s="736"/>
      <c r="L272" s="737"/>
      <c r="M272" s="536">
        <v>4</v>
      </c>
      <c r="N272" s="536">
        <v>12</v>
      </c>
      <c r="O272" s="406" t="s">
        <v>684</v>
      </c>
      <c r="P272" s="407" t="s">
        <v>40</v>
      </c>
      <c r="Q272" s="738"/>
      <c r="R272" s="739"/>
      <c r="S272" s="410">
        <v>290</v>
      </c>
      <c r="T272" s="410">
        <v>290</v>
      </c>
      <c r="U272" s="740"/>
      <c r="V272" s="740"/>
      <c r="W272" s="740"/>
      <c r="X272" s="740"/>
      <c r="Y272" s="740"/>
      <c r="Z272" s="405"/>
    </row>
    <row r="273" spans="1:26" ht="32.25" customHeight="1">
      <c r="A273" s="404"/>
      <c r="B273" s="736" t="s">
        <v>622</v>
      </c>
      <c r="C273" s="736"/>
      <c r="D273" s="736"/>
      <c r="E273" s="736"/>
      <c r="F273" s="736"/>
      <c r="G273" s="736"/>
      <c r="H273" s="736"/>
      <c r="I273" s="736"/>
      <c r="J273" s="736"/>
      <c r="K273" s="736"/>
      <c r="L273" s="737"/>
      <c r="M273" s="536">
        <v>4</v>
      </c>
      <c r="N273" s="536">
        <v>12</v>
      </c>
      <c r="O273" s="406" t="s">
        <v>684</v>
      </c>
      <c r="P273" s="407" t="s">
        <v>42</v>
      </c>
      <c r="Q273" s="738"/>
      <c r="R273" s="739"/>
      <c r="S273" s="410">
        <v>88</v>
      </c>
      <c r="T273" s="410">
        <v>87</v>
      </c>
      <c r="U273" s="740"/>
      <c r="V273" s="740"/>
      <c r="W273" s="740"/>
      <c r="X273" s="740"/>
      <c r="Y273" s="740"/>
      <c r="Z273" s="405"/>
    </row>
    <row r="274" spans="1:26" ht="12.75" customHeight="1">
      <c r="A274" s="404"/>
      <c r="B274" s="726" t="s">
        <v>716</v>
      </c>
      <c r="C274" s="726"/>
      <c r="D274" s="726"/>
      <c r="E274" s="726"/>
      <c r="F274" s="726"/>
      <c r="G274" s="726"/>
      <c r="H274" s="726"/>
      <c r="I274" s="726"/>
      <c r="J274" s="726"/>
      <c r="K274" s="726"/>
      <c r="L274" s="727"/>
      <c r="M274" s="538">
        <v>5</v>
      </c>
      <c r="N274" s="538">
        <v>0</v>
      </c>
      <c r="O274" s="476">
        <v>0</v>
      </c>
      <c r="P274" s="493">
        <v>0</v>
      </c>
      <c r="Q274" s="728"/>
      <c r="R274" s="729"/>
      <c r="S274" s="494">
        <v>1170</v>
      </c>
      <c r="T274" s="494">
        <v>1278</v>
      </c>
      <c r="U274" s="730"/>
      <c r="V274" s="730"/>
      <c r="W274" s="730"/>
      <c r="X274" s="730"/>
      <c r="Y274" s="730"/>
      <c r="Z274" s="405"/>
    </row>
    <row r="275" spans="1:26" ht="12.75" customHeight="1">
      <c r="A275" s="404"/>
      <c r="B275" s="731" t="s">
        <v>109</v>
      </c>
      <c r="C275" s="731"/>
      <c r="D275" s="731"/>
      <c r="E275" s="731"/>
      <c r="F275" s="731"/>
      <c r="G275" s="731"/>
      <c r="H275" s="731"/>
      <c r="I275" s="731"/>
      <c r="J275" s="731"/>
      <c r="K275" s="731"/>
      <c r="L275" s="732"/>
      <c r="M275" s="537">
        <v>5</v>
      </c>
      <c r="N275" s="537">
        <v>3</v>
      </c>
      <c r="O275" s="477">
        <v>0</v>
      </c>
      <c r="P275" s="495">
        <v>0</v>
      </c>
      <c r="Q275" s="733"/>
      <c r="R275" s="734"/>
      <c r="S275" s="496">
        <v>1170</v>
      </c>
      <c r="T275" s="496">
        <v>1278</v>
      </c>
      <c r="U275" s="735"/>
      <c r="V275" s="735"/>
      <c r="W275" s="735"/>
      <c r="X275" s="735"/>
      <c r="Y275" s="735"/>
      <c r="Z275" s="405"/>
    </row>
    <row r="276" spans="1:26" ht="21.75" customHeight="1">
      <c r="A276" s="404"/>
      <c r="B276" s="736" t="s">
        <v>103</v>
      </c>
      <c r="C276" s="736"/>
      <c r="D276" s="736"/>
      <c r="E276" s="736"/>
      <c r="F276" s="736"/>
      <c r="G276" s="736"/>
      <c r="H276" s="736"/>
      <c r="I276" s="736"/>
      <c r="J276" s="736"/>
      <c r="K276" s="736"/>
      <c r="L276" s="737"/>
      <c r="M276" s="536">
        <v>5</v>
      </c>
      <c r="N276" s="536">
        <v>3</v>
      </c>
      <c r="O276" s="406" t="s">
        <v>709</v>
      </c>
      <c r="P276" s="407">
        <v>0</v>
      </c>
      <c r="Q276" s="738"/>
      <c r="R276" s="739"/>
      <c r="S276" s="410">
        <v>1170</v>
      </c>
      <c r="T276" s="410">
        <v>1278</v>
      </c>
      <c r="U276" s="740"/>
      <c r="V276" s="740"/>
      <c r="W276" s="740"/>
      <c r="X276" s="740"/>
      <c r="Y276" s="740"/>
      <c r="Z276" s="405"/>
    </row>
    <row r="277" spans="1:26" ht="12.75" customHeight="1">
      <c r="A277" s="404"/>
      <c r="B277" s="736" t="s">
        <v>110</v>
      </c>
      <c r="C277" s="736"/>
      <c r="D277" s="736"/>
      <c r="E277" s="736"/>
      <c r="F277" s="736"/>
      <c r="G277" s="736"/>
      <c r="H277" s="736"/>
      <c r="I277" s="736"/>
      <c r="J277" s="736"/>
      <c r="K277" s="736"/>
      <c r="L277" s="737"/>
      <c r="M277" s="536">
        <v>5</v>
      </c>
      <c r="N277" s="536">
        <v>3</v>
      </c>
      <c r="O277" s="406" t="s">
        <v>717</v>
      </c>
      <c r="P277" s="407">
        <v>0</v>
      </c>
      <c r="Q277" s="738"/>
      <c r="R277" s="739"/>
      <c r="S277" s="410">
        <v>1170</v>
      </c>
      <c r="T277" s="410">
        <v>1278</v>
      </c>
      <c r="U277" s="740"/>
      <c r="V277" s="740"/>
      <c r="W277" s="740"/>
      <c r="X277" s="740"/>
      <c r="Y277" s="740"/>
      <c r="Z277" s="405"/>
    </row>
    <row r="278" spans="1:26" ht="12.75" customHeight="1">
      <c r="A278" s="404"/>
      <c r="B278" s="736" t="s">
        <v>111</v>
      </c>
      <c r="C278" s="736"/>
      <c r="D278" s="736"/>
      <c r="E278" s="736"/>
      <c r="F278" s="736"/>
      <c r="G278" s="736"/>
      <c r="H278" s="736"/>
      <c r="I278" s="736"/>
      <c r="J278" s="736"/>
      <c r="K278" s="736"/>
      <c r="L278" s="737"/>
      <c r="M278" s="536">
        <v>5</v>
      </c>
      <c r="N278" s="536">
        <v>3</v>
      </c>
      <c r="O278" s="406" t="s">
        <v>718</v>
      </c>
      <c r="P278" s="407">
        <v>0</v>
      </c>
      <c r="Q278" s="738"/>
      <c r="R278" s="739"/>
      <c r="S278" s="410">
        <v>1170</v>
      </c>
      <c r="T278" s="410">
        <v>1278</v>
      </c>
      <c r="U278" s="740"/>
      <c r="V278" s="740"/>
      <c r="W278" s="740"/>
      <c r="X278" s="740"/>
      <c r="Y278" s="740"/>
      <c r="Z278" s="405"/>
    </row>
    <row r="279" spans="1:26" ht="21.75" customHeight="1">
      <c r="A279" s="404"/>
      <c r="B279" s="736" t="s">
        <v>633</v>
      </c>
      <c r="C279" s="736"/>
      <c r="D279" s="736"/>
      <c r="E279" s="736"/>
      <c r="F279" s="736"/>
      <c r="G279" s="736"/>
      <c r="H279" s="736"/>
      <c r="I279" s="736"/>
      <c r="J279" s="736"/>
      <c r="K279" s="736"/>
      <c r="L279" s="737"/>
      <c r="M279" s="536">
        <v>5</v>
      </c>
      <c r="N279" s="536">
        <v>3</v>
      </c>
      <c r="O279" s="406" t="s">
        <v>718</v>
      </c>
      <c r="P279" s="407" t="s">
        <v>25</v>
      </c>
      <c r="Q279" s="738"/>
      <c r="R279" s="739"/>
      <c r="S279" s="410">
        <v>1170</v>
      </c>
      <c r="T279" s="410">
        <v>1278</v>
      </c>
      <c r="U279" s="740"/>
      <c r="V279" s="740"/>
      <c r="W279" s="740"/>
      <c r="X279" s="740"/>
      <c r="Y279" s="740"/>
      <c r="Z279" s="405"/>
    </row>
    <row r="280" spans="1:26" ht="21.75" customHeight="1">
      <c r="A280" s="404"/>
      <c r="B280" s="736" t="s">
        <v>634</v>
      </c>
      <c r="C280" s="736"/>
      <c r="D280" s="736"/>
      <c r="E280" s="736"/>
      <c r="F280" s="736"/>
      <c r="G280" s="736"/>
      <c r="H280" s="736"/>
      <c r="I280" s="736"/>
      <c r="J280" s="736"/>
      <c r="K280" s="736"/>
      <c r="L280" s="737"/>
      <c r="M280" s="536">
        <v>5</v>
      </c>
      <c r="N280" s="536">
        <v>3</v>
      </c>
      <c r="O280" s="406" t="s">
        <v>718</v>
      </c>
      <c r="P280" s="407" t="s">
        <v>27</v>
      </c>
      <c r="Q280" s="738"/>
      <c r="R280" s="739"/>
      <c r="S280" s="410">
        <v>1170</v>
      </c>
      <c r="T280" s="410">
        <v>1278</v>
      </c>
      <c r="U280" s="740"/>
      <c r="V280" s="740"/>
      <c r="W280" s="740"/>
      <c r="X280" s="740"/>
      <c r="Y280" s="740"/>
      <c r="Z280" s="405"/>
    </row>
    <row r="281" spans="1:26" ht="12.75" customHeight="1">
      <c r="A281" s="404"/>
      <c r="B281" s="736" t="s">
        <v>636</v>
      </c>
      <c r="C281" s="736"/>
      <c r="D281" s="736"/>
      <c r="E281" s="736"/>
      <c r="F281" s="736"/>
      <c r="G281" s="736"/>
      <c r="H281" s="736"/>
      <c r="I281" s="736"/>
      <c r="J281" s="736"/>
      <c r="K281" s="736"/>
      <c r="L281" s="737"/>
      <c r="M281" s="536">
        <v>5</v>
      </c>
      <c r="N281" s="536">
        <v>3</v>
      </c>
      <c r="O281" s="406" t="s">
        <v>718</v>
      </c>
      <c r="P281" s="407" t="s">
        <v>29</v>
      </c>
      <c r="Q281" s="738"/>
      <c r="R281" s="739"/>
      <c r="S281" s="410">
        <v>1170</v>
      </c>
      <c r="T281" s="410">
        <v>1278</v>
      </c>
      <c r="U281" s="740"/>
      <c r="V281" s="740"/>
      <c r="W281" s="740"/>
      <c r="X281" s="740"/>
      <c r="Y281" s="740"/>
      <c r="Z281" s="405"/>
    </row>
    <row r="282" spans="1:26" ht="12.75" customHeight="1">
      <c r="A282" s="404"/>
      <c r="B282" s="726" t="s">
        <v>5</v>
      </c>
      <c r="C282" s="726"/>
      <c r="D282" s="726"/>
      <c r="E282" s="726"/>
      <c r="F282" s="726"/>
      <c r="G282" s="726"/>
      <c r="H282" s="726"/>
      <c r="I282" s="726"/>
      <c r="J282" s="726"/>
      <c r="K282" s="726"/>
      <c r="L282" s="727"/>
      <c r="M282" s="538">
        <v>7</v>
      </c>
      <c r="N282" s="538">
        <v>0</v>
      </c>
      <c r="O282" s="476">
        <v>0</v>
      </c>
      <c r="P282" s="493">
        <v>0</v>
      </c>
      <c r="Q282" s="728"/>
      <c r="R282" s="729"/>
      <c r="S282" s="494">
        <v>329699</v>
      </c>
      <c r="T282" s="494">
        <v>327001</v>
      </c>
      <c r="U282" s="730"/>
      <c r="V282" s="730"/>
      <c r="W282" s="730"/>
      <c r="X282" s="730"/>
      <c r="Y282" s="730"/>
      <c r="Z282" s="405"/>
    </row>
    <row r="283" spans="1:26" ht="12.75" customHeight="1">
      <c r="A283" s="404"/>
      <c r="B283" s="731" t="s">
        <v>72</v>
      </c>
      <c r="C283" s="731"/>
      <c r="D283" s="731"/>
      <c r="E283" s="731"/>
      <c r="F283" s="731"/>
      <c r="G283" s="731"/>
      <c r="H283" s="731"/>
      <c r="I283" s="731"/>
      <c r="J283" s="731"/>
      <c r="K283" s="731"/>
      <c r="L283" s="732"/>
      <c r="M283" s="537">
        <v>7</v>
      </c>
      <c r="N283" s="537">
        <v>1</v>
      </c>
      <c r="O283" s="477">
        <v>0</v>
      </c>
      <c r="P283" s="495">
        <v>0</v>
      </c>
      <c r="Q283" s="733"/>
      <c r="R283" s="734"/>
      <c r="S283" s="496">
        <v>103557</v>
      </c>
      <c r="T283" s="496">
        <v>103138</v>
      </c>
      <c r="U283" s="735"/>
      <c r="V283" s="735"/>
      <c r="W283" s="735"/>
      <c r="X283" s="735"/>
      <c r="Y283" s="735"/>
      <c r="Z283" s="405"/>
    </row>
    <row r="284" spans="1:26" ht="21.75" customHeight="1">
      <c r="A284" s="404"/>
      <c r="B284" s="736" t="s">
        <v>719</v>
      </c>
      <c r="C284" s="736"/>
      <c r="D284" s="736"/>
      <c r="E284" s="736"/>
      <c r="F284" s="736"/>
      <c r="G284" s="736"/>
      <c r="H284" s="736"/>
      <c r="I284" s="736"/>
      <c r="J284" s="736"/>
      <c r="K284" s="736"/>
      <c r="L284" s="737"/>
      <c r="M284" s="536">
        <v>7</v>
      </c>
      <c r="N284" s="536">
        <v>1</v>
      </c>
      <c r="O284" s="406" t="s">
        <v>720</v>
      </c>
      <c r="P284" s="407">
        <v>0</v>
      </c>
      <c r="Q284" s="738"/>
      <c r="R284" s="739"/>
      <c r="S284" s="410">
        <v>42146</v>
      </c>
      <c r="T284" s="410">
        <v>42069</v>
      </c>
      <c r="U284" s="740"/>
      <c r="V284" s="740"/>
      <c r="W284" s="740"/>
      <c r="X284" s="740"/>
      <c r="Y284" s="740"/>
      <c r="Z284" s="405"/>
    </row>
    <row r="285" spans="1:26" ht="12.75" customHeight="1">
      <c r="A285" s="404"/>
      <c r="B285" s="736" t="s">
        <v>721</v>
      </c>
      <c r="C285" s="736"/>
      <c r="D285" s="736"/>
      <c r="E285" s="736"/>
      <c r="F285" s="736"/>
      <c r="G285" s="736"/>
      <c r="H285" s="736"/>
      <c r="I285" s="736"/>
      <c r="J285" s="736"/>
      <c r="K285" s="736"/>
      <c r="L285" s="737"/>
      <c r="M285" s="536">
        <v>7</v>
      </c>
      <c r="N285" s="536">
        <v>1</v>
      </c>
      <c r="O285" s="406" t="s">
        <v>722</v>
      </c>
      <c r="P285" s="407">
        <v>0</v>
      </c>
      <c r="Q285" s="738"/>
      <c r="R285" s="739"/>
      <c r="S285" s="410">
        <v>42146</v>
      </c>
      <c r="T285" s="410">
        <v>42069</v>
      </c>
      <c r="U285" s="740"/>
      <c r="V285" s="740"/>
      <c r="W285" s="740"/>
      <c r="X285" s="740"/>
      <c r="Y285" s="740"/>
      <c r="Z285" s="405"/>
    </row>
    <row r="286" spans="1:26" ht="21.75" customHeight="1">
      <c r="A286" s="404"/>
      <c r="B286" s="736" t="s">
        <v>74</v>
      </c>
      <c r="C286" s="736"/>
      <c r="D286" s="736"/>
      <c r="E286" s="736"/>
      <c r="F286" s="736"/>
      <c r="G286" s="736"/>
      <c r="H286" s="736"/>
      <c r="I286" s="736"/>
      <c r="J286" s="736"/>
      <c r="K286" s="736"/>
      <c r="L286" s="737"/>
      <c r="M286" s="536">
        <v>7</v>
      </c>
      <c r="N286" s="536">
        <v>1</v>
      </c>
      <c r="O286" s="406" t="s">
        <v>723</v>
      </c>
      <c r="P286" s="407">
        <v>0</v>
      </c>
      <c r="Q286" s="738"/>
      <c r="R286" s="739"/>
      <c r="S286" s="410">
        <v>42146</v>
      </c>
      <c r="T286" s="410">
        <v>42069</v>
      </c>
      <c r="U286" s="740"/>
      <c r="V286" s="740"/>
      <c r="W286" s="740"/>
      <c r="X286" s="740"/>
      <c r="Y286" s="740"/>
      <c r="Z286" s="405"/>
    </row>
    <row r="287" spans="1:26" ht="21.75" customHeight="1">
      <c r="A287" s="404"/>
      <c r="B287" s="736" t="s">
        <v>724</v>
      </c>
      <c r="C287" s="736"/>
      <c r="D287" s="736"/>
      <c r="E287" s="736"/>
      <c r="F287" s="736"/>
      <c r="G287" s="736"/>
      <c r="H287" s="736"/>
      <c r="I287" s="736"/>
      <c r="J287" s="736"/>
      <c r="K287" s="736"/>
      <c r="L287" s="737"/>
      <c r="M287" s="536">
        <v>7</v>
      </c>
      <c r="N287" s="536">
        <v>1</v>
      </c>
      <c r="O287" s="406" t="s">
        <v>723</v>
      </c>
      <c r="P287" s="407" t="s">
        <v>8</v>
      </c>
      <c r="Q287" s="738"/>
      <c r="R287" s="739"/>
      <c r="S287" s="410">
        <v>42146</v>
      </c>
      <c r="T287" s="410">
        <v>42069</v>
      </c>
      <c r="U287" s="740"/>
      <c r="V287" s="740"/>
      <c r="W287" s="740"/>
      <c r="X287" s="740"/>
      <c r="Y287" s="740"/>
      <c r="Z287" s="405"/>
    </row>
    <row r="288" spans="1:26" ht="12.75" customHeight="1">
      <c r="A288" s="404"/>
      <c r="B288" s="736" t="s">
        <v>9</v>
      </c>
      <c r="C288" s="736"/>
      <c r="D288" s="736"/>
      <c r="E288" s="736"/>
      <c r="F288" s="736"/>
      <c r="G288" s="736"/>
      <c r="H288" s="736"/>
      <c r="I288" s="736"/>
      <c r="J288" s="736"/>
      <c r="K288" s="736"/>
      <c r="L288" s="737"/>
      <c r="M288" s="536">
        <v>7</v>
      </c>
      <c r="N288" s="536">
        <v>1</v>
      </c>
      <c r="O288" s="406" t="s">
        <v>723</v>
      </c>
      <c r="P288" s="407" t="s">
        <v>10</v>
      </c>
      <c r="Q288" s="738"/>
      <c r="R288" s="739"/>
      <c r="S288" s="410">
        <v>42146</v>
      </c>
      <c r="T288" s="410">
        <v>42069</v>
      </c>
      <c r="U288" s="740"/>
      <c r="V288" s="740"/>
      <c r="W288" s="740"/>
      <c r="X288" s="740"/>
      <c r="Y288" s="740"/>
      <c r="Z288" s="405"/>
    </row>
    <row r="289" spans="1:26" ht="42.75" customHeight="1">
      <c r="A289" s="404"/>
      <c r="B289" s="736" t="s">
        <v>11</v>
      </c>
      <c r="C289" s="736"/>
      <c r="D289" s="736"/>
      <c r="E289" s="736"/>
      <c r="F289" s="736"/>
      <c r="G289" s="736"/>
      <c r="H289" s="736"/>
      <c r="I289" s="736"/>
      <c r="J289" s="736"/>
      <c r="K289" s="736"/>
      <c r="L289" s="737"/>
      <c r="M289" s="536">
        <v>7</v>
      </c>
      <c r="N289" s="536">
        <v>1</v>
      </c>
      <c r="O289" s="406" t="s">
        <v>723</v>
      </c>
      <c r="P289" s="407" t="s">
        <v>12</v>
      </c>
      <c r="Q289" s="738"/>
      <c r="R289" s="739"/>
      <c r="S289" s="410">
        <v>42146</v>
      </c>
      <c r="T289" s="410">
        <v>42069</v>
      </c>
      <c r="U289" s="740"/>
      <c r="V289" s="740"/>
      <c r="W289" s="740"/>
      <c r="X289" s="740"/>
      <c r="Y289" s="740"/>
      <c r="Z289" s="405"/>
    </row>
    <row r="290" spans="1:26" ht="21.75" customHeight="1">
      <c r="A290" s="404"/>
      <c r="B290" s="736" t="s">
        <v>719</v>
      </c>
      <c r="C290" s="736"/>
      <c r="D290" s="736"/>
      <c r="E290" s="736"/>
      <c r="F290" s="736"/>
      <c r="G290" s="736"/>
      <c r="H290" s="736"/>
      <c r="I290" s="736"/>
      <c r="J290" s="736"/>
      <c r="K290" s="736"/>
      <c r="L290" s="737"/>
      <c r="M290" s="536">
        <v>7</v>
      </c>
      <c r="N290" s="536">
        <v>1</v>
      </c>
      <c r="O290" s="406" t="s">
        <v>720</v>
      </c>
      <c r="P290" s="407">
        <v>0</v>
      </c>
      <c r="Q290" s="738"/>
      <c r="R290" s="739"/>
      <c r="S290" s="410">
        <v>61411</v>
      </c>
      <c r="T290" s="410">
        <v>61069</v>
      </c>
      <c r="U290" s="740"/>
      <c r="V290" s="740"/>
      <c r="W290" s="740"/>
      <c r="X290" s="740"/>
      <c r="Y290" s="740"/>
      <c r="Z290" s="405"/>
    </row>
    <row r="291" spans="1:26" ht="12.75" customHeight="1">
      <c r="A291" s="404"/>
      <c r="B291" s="736" t="s">
        <v>721</v>
      </c>
      <c r="C291" s="736"/>
      <c r="D291" s="736"/>
      <c r="E291" s="736"/>
      <c r="F291" s="736"/>
      <c r="G291" s="736"/>
      <c r="H291" s="736"/>
      <c r="I291" s="736"/>
      <c r="J291" s="736"/>
      <c r="K291" s="736"/>
      <c r="L291" s="737"/>
      <c r="M291" s="536">
        <v>7</v>
      </c>
      <c r="N291" s="536">
        <v>1</v>
      </c>
      <c r="O291" s="406" t="s">
        <v>722</v>
      </c>
      <c r="P291" s="407">
        <v>0</v>
      </c>
      <c r="Q291" s="738"/>
      <c r="R291" s="739"/>
      <c r="S291" s="410">
        <v>61411</v>
      </c>
      <c r="T291" s="410">
        <v>61069</v>
      </c>
      <c r="U291" s="740"/>
      <c r="V291" s="740"/>
      <c r="W291" s="740"/>
      <c r="X291" s="740"/>
      <c r="Y291" s="740"/>
      <c r="Z291" s="405"/>
    </row>
    <row r="292" spans="1:26" ht="21.75" customHeight="1">
      <c r="A292" s="404"/>
      <c r="B292" s="736" t="s">
        <v>75</v>
      </c>
      <c r="C292" s="736"/>
      <c r="D292" s="736"/>
      <c r="E292" s="736"/>
      <c r="F292" s="736"/>
      <c r="G292" s="736"/>
      <c r="H292" s="736"/>
      <c r="I292" s="736"/>
      <c r="J292" s="736"/>
      <c r="K292" s="736"/>
      <c r="L292" s="737"/>
      <c r="M292" s="536">
        <v>7</v>
      </c>
      <c r="N292" s="536">
        <v>1</v>
      </c>
      <c r="O292" s="406" t="s">
        <v>725</v>
      </c>
      <c r="P292" s="407">
        <v>0</v>
      </c>
      <c r="Q292" s="738"/>
      <c r="R292" s="739"/>
      <c r="S292" s="410">
        <v>61411</v>
      </c>
      <c r="T292" s="410">
        <v>61069</v>
      </c>
      <c r="U292" s="740"/>
      <c r="V292" s="740"/>
      <c r="W292" s="740"/>
      <c r="X292" s="740"/>
      <c r="Y292" s="740"/>
      <c r="Z292" s="405"/>
    </row>
    <row r="293" spans="1:26" ht="21.75" customHeight="1">
      <c r="A293" s="404"/>
      <c r="B293" s="736" t="s">
        <v>724</v>
      </c>
      <c r="C293" s="736"/>
      <c r="D293" s="736"/>
      <c r="E293" s="736"/>
      <c r="F293" s="736"/>
      <c r="G293" s="736"/>
      <c r="H293" s="736"/>
      <c r="I293" s="736"/>
      <c r="J293" s="736"/>
      <c r="K293" s="736"/>
      <c r="L293" s="737"/>
      <c r="M293" s="536">
        <v>7</v>
      </c>
      <c r="N293" s="536">
        <v>1</v>
      </c>
      <c r="O293" s="406" t="s">
        <v>725</v>
      </c>
      <c r="P293" s="407" t="s">
        <v>8</v>
      </c>
      <c r="Q293" s="738"/>
      <c r="R293" s="739"/>
      <c r="S293" s="410">
        <v>61411</v>
      </c>
      <c r="T293" s="410">
        <v>61069</v>
      </c>
      <c r="U293" s="740"/>
      <c r="V293" s="740"/>
      <c r="W293" s="740"/>
      <c r="X293" s="740"/>
      <c r="Y293" s="740"/>
      <c r="Z293" s="405"/>
    </row>
    <row r="294" spans="1:26" ht="12.75" customHeight="1">
      <c r="A294" s="404"/>
      <c r="B294" s="736" t="s">
        <v>9</v>
      </c>
      <c r="C294" s="736"/>
      <c r="D294" s="736"/>
      <c r="E294" s="736"/>
      <c r="F294" s="736"/>
      <c r="G294" s="736"/>
      <c r="H294" s="736"/>
      <c r="I294" s="736"/>
      <c r="J294" s="736"/>
      <c r="K294" s="736"/>
      <c r="L294" s="737"/>
      <c r="M294" s="536">
        <v>7</v>
      </c>
      <c r="N294" s="536">
        <v>1</v>
      </c>
      <c r="O294" s="406" t="s">
        <v>725</v>
      </c>
      <c r="P294" s="407" t="s">
        <v>10</v>
      </c>
      <c r="Q294" s="738"/>
      <c r="R294" s="739"/>
      <c r="S294" s="410">
        <v>61411</v>
      </c>
      <c r="T294" s="410">
        <v>61069</v>
      </c>
      <c r="U294" s="740"/>
      <c r="V294" s="740"/>
      <c r="W294" s="740"/>
      <c r="X294" s="740"/>
      <c r="Y294" s="740"/>
      <c r="Z294" s="405"/>
    </row>
    <row r="295" spans="1:26" ht="42.75" customHeight="1">
      <c r="A295" s="404"/>
      <c r="B295" s="736" t="s">
        <v>11</v>
      </c>
      <c r="C295" s="736"/>
      <c r="D295" s="736"/>
      <c r="E295" s="736"/>
      <c r="F295" s="736"/>
      <c r="G295" s="736"/>
      <c r="H295" s="736"/>
      <c r="I295" s="736"/>
      <c r="J295" s="736"/>
      <c r="K295" s="736"/>
      <c r="L295" s="737"/>
      <c r="M295" s="536">
        <v>7</v>
      </c>
      <c r="N295" s="536">
        <v>1</v>
      </c>
      <c r="O295" s="406" t="s">
        <v>725</v>
      </c>
      <c r="P295" s="407" t="s">
        <v>12</v>
      </c>
      <c r="Q295" s="738"/>
      <c r="R295" s="739"/>
      <c r="S295" s="410">
        <v>61411</v>
      </c>
      <c r="T295" s="410">
        <v>61069</v>
      </c>
      <c r="U295" s="740"/>
      <c r="V295" s="740"/>
      <c r="W295" s="740"/>
      <c r="X295" s="740"/>
      <c r="Y295" s="740"/>
      <c r="Z295" s="405"/>
    </row>
    <row r="296" spans="1:26" ht="12.75" customHeight="1">
      <c r="A296" s="404"/>
      <c r="B296" s="731" t="s">
        <v>76</v>
      </c>
      <c r="C296" s="731"/>
      <c r="D296" s="731"/>
      <c r="E296" s="731"/>
      <c r="F296" s="731"/>
      <c r="G296" s="731"/>
      <c r="H296" s="731"/>
      <c r="I296" s="731"/>
      <c r="J296" s="731"/>
      <c r="K296" s="731"/>
      <c r="L296" s="732"/>
      <c r="M296" s="537">
        <v>7</v>
      </c>
      <c r="N296" s="537">
        <v>2</v>
      </c>
      <c r="O296" s="477">
        <v>0</v>
      </c>
      <c r="P296" s="495">
        <v>0</v>
      </c>
      <c r="Q296" s="733"/>
      <c r="R296" s="734"/>
      <c r="S296" s="496">
        <v>186227</v>
      </c>
      <c r="T296" s="496">
        <v>184327</v>
      </c>
      <c r="U296" s="735"/>
      <c r="V296" s="735"/>
      <c r="W296" s="735"/>
      <c r="X296" s="735"/>
      <c r="Y296" s="735"/>
      <c r="Z296" s="405"/>
    </row>
    <row r="297" spans="1:26" ht="21.75" customHeight="1">
      <c r="A297" s="404"/>
      <c r="B297" s="736" t="s">
        <v>719</v>
      </c>
      <c r="C297" s="736"/>
      <c r="D297" s="736"/>
      <c r="E297" s="736"/>
      <c r="F297" s="736"/>
      <c r="G297" s="736"/>
      <c r="H297" s="736"/>
      <c r="I297" s="736"/>
      <c r="J297" s="736"/>
      <c r="K297" s="736"/>
      <c r="L297" s="737"/>
      <c r="M297" s="536">
        <v>7</v>
      </c>
      <c r="N297" s="536">
        <v>2</v>
      </c>
      <c r="O297" s="406" t="s">
        <v>720</v>
      </c>
      <c r="P297" s="407">
        <v>0</v>
      </c>
      <c r="Q297" s="738"/>
      <c r="R297" s="739"/>
      <c r="S297" s="410">
        <v>16205</v>
      </c>
      <c r="T297" s="410">
        <v>15252</v>
      </c>
      <c r="U297" s="740"/>
      <c r="V297" s="740"/>
      <c r="W297" s="740"/>
      <c r="X297" s="740"/>
      <c r="Y297" s="740"/>
      <c r="Z297" s="405"/>
    </row>
    <row r="298" spans="1:26" ht="12.75" customHeight="1">
      <c r="A298" s="404"/>
      <c r="B298" s="736" t="s">
        <v>77</v>
      </c>
      <c r="C298" s="736"/>
      <c r="D298" s="736"/>
      <c r="E298" s="736"/>
      <c r="F298" s="736"/>
      <c r="G298" s="736"/>
      <c r="H298" s="736"/>
      <c r="I298" s="736"/>
      <c r="J298" s="736"/>
      <c r="K298" s="736"/>
      <c r="L298" s="737"/>
      <c r="M298" s="536">
        <v>7</v>
      </c>
      <c r="N298" s="536">
        <v>2</v>
      </c>
      <c r="O298" s="406" t="s">
        <v>726</v>
      </c>
      <c r="P298" s="407">
        <v>0</v>
      </c>
      <c r="Q298" s="738"/>
      <c r="R298" s="739"/>
      <c r="S298" s="410">
        <v>16205</v>
      </c>
      <c r="T298" s="410">
        <v>15252</v>
      </c>
      <c r="U298" s="740"/>
      <c r="V298" s="740"/>
      <c r="W298" s="740"/>
      <c r="X298" s="740"/>
      <c r="Y298" s="740"/>
      <c r="Z298" s="405"/>
    </row>
    <row r="299" spans="1:26" ht="21.75" customHeight="1">
      <c r="A299" s="404"/>
      <c r="B299" s="736" t="s">
        <v>74</v>
      </c>
      <c r="C299" s="736"/>
      <c r="D299" s="736"/>
      <c r="E299" s="736"/>
      <c r="F299" s="736"/>
      <c r="G299" s="736"/>
      <c r="H299" s="736"/>
      <c r="I299" s="736"/>
      <c r="J299" s="736"/>
      <c r="K299" s="736"/>
      <c r="L299" s="737"/>
      <c r="M299" s="536">
        <v>7</v>
      </c>
      <c r="N299" s="536">
        <v>2</v>
      </c>
      <c r="O299" s="406" t="s">
        <v>727</v>
      </c>
      <c r="P299" s="407">
        <v>0</v>
      </c>
      <c r="Q299" s="738"/>
      <c r="R299" s="739"/>
      <c r="S299" s="410">
        <v>16205</v>
      </c>
      <c r="T299" s="410">
        <v>15252</v>
      </c>
      <c r="U299" s="740"/>
      <c r="V299" s="740"/>
      <c r="W299" s="740"/>
      <c r="X299" s="740"/>
      <c r="Y299" s="740"/>
      <c r="Z299" s="405"/>
    </row>
    <row r="300" spans="1:26" ht="21.75" customHeight="1">
      <c r="A300" s="404"/>
      <c r="B300" s="736" t="s">
        <v>724</v>
      </c>
      <c r="C300" s="736"/>
      <c r="D300" s="736"/>
      <c r="E300" s="736"/>
      <c r="F300" s="736"/>
      <c r="G300" s="736"/>
      <c r="H300" s="736"/>
      <c r="I300" s="736"/>
      <c r="J300" s="736"/>
      <c r="K300" s="736"/>
      <c r="L300" s="737"/>
      <c r="M300" s="536">
        <v>7</v>
      </c>
      <c r="N300" s="536">
        <v>2</v>
      </c>
      <c r="O300" s="406" t="s">
        <v>727</v>
      </c>
      <c r="P300" s="407" t="s">
        <v>8</v>
      </c>
      <c r="Q300" s="738"/>
      <c r="R300" s="739"/>
      <c r="S300" s="410">
        <v>16205</v>
      </c>
      <c r="T300" s="410">
        <v>15252</v>
      </c>
      <c r="U300" s="740"/>
      <c r="V300" s="740"/>
      <c r="W300" s="740"/>
      <c r="X300" s="740"/>
      <c r="Y300" s="740"/>
      <c r="Z300" s="405"/>
    </row>
    <row r="301" spans="1:26" ht="12.75" customHeight="1">
      <c r="A301" s="404"/>
      <c r="B301" s="736" t="s">
        <v>9</v>
      </c>
      <c r="C301" s="736"/>
      <c r="D301" s="736"/>
      <c r="E301" s="736"/>
      <c r="F301" s="736"/>
      <c r="G301" s="736"/>
      <c r="H301" s="736"/>
      <c r="I301" s="736"/>
      <c r="J301" s="736"/>
      <c r="K301" s="736"/>
      <c r="L301" s="737"/>
      <c r="M301" s="536">
        <v>7</v>
      </c>
      <c r="N301" s="536">
        <v>2</v>
      </c>
      <c r="O301" s="406" t="s">
        <v>727</v>
      </c>
      <c r="P301" s="407" t="s">
        <v>10</v>
      </c>
      <c r="Q301" s="738"/>
      <c r="R301" s="739"/>
      <c r="S301" s="410">
        <v>16205</v>
      </c>
      <c r="T301" s="410">
        <v>15252</v>
      </c>
      <c r="U301" s="740"/>
      <c r="V301" s="740"/>
      <c r="W301" s="740"/>
      <c r="X301" s="740"/>
      <c r="Y301" s="740"/>
      <c r="Z301" s="405"/>
    </row>
    <row r="302" spans="1:26" ht="42.75" customHeight="1">
      <c r="A302" s="404"/>
      <c r="B302" s="736" t="s">
        <v>11</v>
      </c>
      <c r="C302" s="736"/>
      <c r="D302" s="736"/>
      <c r="E302" s="736"/>
      <c r="F302" s="736"/>
      <c r="G302" s="736"/>
      <c r="H302" s="736"/>
      <c r="I302" s="736"/>
      <c r="J302" s="736"/>
      <c r="K302" s="736"/>
      <c r="L302" s="737"/>
      <c r="M302" s="536">
        <v>7</v>
      </c>
      <c r="N302" s="536">
        <v>2</v>
      </c>
      <c r="O302" s="406" t="s">
        <v>727</v>
      </c>
      <c r="P302" s="407" t="s">
        <v>12</v>
      </c>
      <c r="Q302" s="738"/>
      <c r="R302" s="739"/>
      <c r="S302" s="410">
        <v>16205</v>
      </c>
      <c r="T302" s="410">
        <v>15252</v>
      </c>
      <c r="U302" s="740"/>
      <c r="V302" s="740"/>
      <c r="W302" s="740"/>
      <c r="X302" s="740"/>
      <c r="Y302" s="740"/>
      <c r="Z302" s="405"/>
    </row>
    <row r="303" spans="1:26" ht="21.75" customHeight="1">
      <c r="A303" s="404"/>
      <c r="B303" s="736" t="s">
        <v>719</v>
      </c>
      <c r="C303" s="736"/>
      <c r="D303" s="736"/>
      <c r="E303" s="736"/>
      <c r="F303" s="736"/>
      <c r="G303" s="736"/>
      <c r="H303" s="736"/>
      <c r="I303" s="736"/>
      <c r="J303" s="736"/>
      <c r="K303" s="736"/>
      <c r="L303" s="737"/>
      <c r="M303" s="536">
        <v>7</v>
      </c>
      <c r="N303" s="536">
        <v>2</v>
      </c>
      <c r="O303" s="406" t="s">
        <v>720</v>
      </c>
      <c r="P303" s="407">
        <v>0</v>
      </c>
      <c r="Q303" s="738"/>
      <c r="R303" s="739"/>
      <c r="S303" s="410">
        <v>167813</v>
      </c>
      <c r="T303" s="410">
        <v>166879</v>
      </c>
      <c r="U303" s="740"/>
      <c r="V303" s="740"/>
      <c r="W303" s="740"/>
      <c r="X303" s="740"/>
      <c r="Y303" s="740"/>
      <c r="Z303" s="405"/>
    </row>
    <row r="304" spans="1:26" ht="12.75" customHeight="1">
      <c r="A304" s="404"/>
      <c r="B304" s="736" t="s">
        <v>77</v>
      </c>
      <c r="C304" s="736"/>
      <c r="D304" s="736"/>
      <c r="E304" s="736"/>
      <c r="F304" s="736"/>
      <c r="G304" s="736"/>
      <c r="H304" s="736"/>
      <c r="I304" s="736"/>
      <c r="J304" s="736"/>
      <c r="K304" s="736"/>
      <c r="L304" s="737"/>
      <c r="M304" s="536">
        <v>7</v>
      </c>
      <c r="N304" s="536">
        <v>2</v>
      </c>
      <c r="O304" s="406" t="s">
        <v>726</v>
      </c>
      <c r="P304" s="407">
        <v>0</v>
      </c>
      <c r="Q304" s="738"/>
      <c r="R304" s="739"/>
      <c r="S304" s="410">
        <v>167813</v>
      </c>
      <c r="T304" s="410">
        <v>166879</v>
      </c>
      <c r="U304" s="740"/>
      <c r="V304" s="740"/>
      <c r="W304" s="740"/>
      <c r="X304" s="740"/>
      <c r="Y304" s="740"/>
      <c r="Z304" s="405"/>
    </row>
    <row r="305" spans="1:26" ht="53.25" customHeight="1">
      <c r="A305" s="404"/>
      <c r="B305" s="736" t="s">
        <v>183</v>
      </c>
      <c r="C305" s="736"/>
      <c r="D305" s="736"/>
      <c r="E305" s="736"/>
      <c r="F305" s="736"/>
      <c r="G305" s="736"/>
      <c r="H305" s="736"/>
      <c r="I305" s="736"/>
      <c r="J305" s="736"/>
      <c r="K305" s="736"/>
      <c r="L305" s="737"/>
      <c r="M305" s="536">
        <v>7</v>
      </c>
      <c r="N305" s="536">
        <v>2</v>
      </c>
      <c r="O305" s="406" t="s">
        <v>728</v>
      </c>
      <c r="P305" s="407">
        <v>0</v>
      </c>
      <c r="Q305" s="738"/>
      <c r="R305" s="739"/>
      <c r="S305" s="410">
        <v>167813</v>
      </c>
      <c r="T305" s="410">
        <v>166879</v>
      </c>
      <c r="U305" s="740"/>
      <c r="V305" s="740"/>
      <c r="W305" s="740"/>
      <c r="X305" s="740"/>
      <c r="Y305" s="740"/>
      <c r="Z305" s="405"/>
    </row>
    <row r="306" spans="1:26" ht="21.75" customHeight="1">
      <c r="A306" s="404"/>
      <c r="B306" s="736" t="s">
        <v>724</v>
      </c>
      <c r="C306" s="736"/>
      <c r="D306" s="736"/>
      <c r="E306" s="736"/>
      <c r="F306" s="736"/>
      <c r="G306" s="736"/>
      <c r="H306" s="736"/>
      <c r="I306" s="736"/>
      <c r="J306" s="736"/>
      <c r="K306" s="736"/>
      <c r="L306" s="737"/>
      <c r="M306" s="536">
        <v>7</v>
      </c>
      <c r="N306" s="536">
        <v>2</v>
      </c>
      <c r="O306" s="406" t="s">
        <v>728</v>
      </c>
      <c r="P306" s="407" t="s">
        <v>8</v>
      </c>
      <c r="Q306" s="738"/>
      <c r="R306" s="739"/>
      <c r="S306" s="410">
        <v>167813</v>
      </c>
      <c r="T306" s="410">
        <v>166879</v>
      </c>
      <c r="U306" s="740"/>
      <c r="V306" s="740"/>
      <c r="W306" s="740"/>
      <c r="X306" s="740"/>
      <c r="Y306" s="740"/>
      <c r="Z306" s="405"/>
    </row>
    <row r="307" spans="1:26" ht="12.75" customHeight="1">
      <c r="A307" s="404"/>
      <c r="B307" s="736" t="s">
        <v>9</v>
      </c>
      <c r="C307" s="736"/>
      <c r="D307" s="736"/>
      <c r="E307" s="736"/>
      <c r="F307" s="736"/>
      <c r="G307" s="736"/>
      <c r="H307" s="736"/>
      <c r="I307" s="736"/>
      <c r="J307" s="736"/>
      <c r="K307" s="736"/>
      <c r="L307" s="737"/>
      <c r="M307" s="536">
        <v>7</v>
      </c>
      <c r="N307" s="536">
        <v>2</v>
      </c>
      <c r="O307" s="406" t="s">
        <v>728</v>
      </c>
      <c r="P307" s="407" t="s">
        <v>10</v>
      </c>
      <c r="Q307" s="738"/>
      <c r="R307" s="739"/>
      <c r="S307" s="410">
        <v>167813</v>
      </c>
      <c r="T307" s="410">
        <v>166879</v>
      </c>
      <c r="U307" s="740"/>
      <c r="V307" s="740"/>
      <c r="W307" s="740"/>
      <c r="X307" s="740"/>
      <c r="Y307" s="740"/>
      <c r="Z307" s="405"/>
    </row>
    <row r="308" spans="1:26" ht="42.75" customHeight="1">
      <c r="A308" s="404"/>
      <c r="B308" s="736" t="s">
        <v>11</v>
      </c>
      <c r="C308" s="736"/>
      <c r="D308" s="736"/>
      <c r="E308" s="736"/>
      <c r="F308" s="736"/>
      <c r="G308" s="736"/>
      <c r="H308" s="736"/>
      <c r="I308" s="736"/>
      <c r="J308" s="736"/>
      <c r="K308" s="736"/>
      <c r="L308" s="737"/>
      <c r="M308" s="536">
        <v>7</v>
      </c>
      <c r="N308" s="536">
        <v>2</v>
      </c>
      <c r="O308" s="406" t="s">
        <v>728</v>
      </c>
      <c r="P308" s="407" t="s">
        <v>12</v>
      </c>
      <c r="Q308" s="738"/>
      <c r="R308" s="739"/>
      <c r="S308" s="410">
        <v>167813</v>
      </c>
      <c r="T308" s="410">
        <v>166879</v>
      </c>
      <c r="U308" s="740"/>
      <c r="V308" s="740"/>
      <c r="W308" s="740"/>
      <c r="X308" s="740"/>
      <c r="Y308" s="740"/>
      <c r="Z308" s="405"/>
    </row>
    <row r="309" spans="1:26" ht="21.75" customHeight="1">
      <c r="A309" s="404"/>
      <c r="B309" s="736" t="s">
        <v>719</v>
      </c>
      <c r="C309" s="736"/>
      <c r="D309" s="736"/>
      <c r="E309" s="736"/>
      <c r="F309" s="736"/>
      <c r="G309" s="736"/>
      <c r="H309" s="736"/>
      <c r="I309" s="736"/>
      <c r="J309" s="736"/>
      <c r="K309" s="736"/>
      <c r="L309" s="737"/>
      <c r="M309" s="536">
        <v>7</v>
      </c>
      <c r="N309" s="536">
        <v>2</v>
      </c>
      <c r="O309" s="406" t="s">
        <v>720</v>
      </c>
      <c r="P309" s="407">
        <v>0</v>
      </c>
      <c r="Q309" s="738"/>
      <c r="R309" s="739"/>
      <c r="S309" s="410">
        <v>2209</v>
      </c>
      <c r="T309" s="410">
        <v>2196</v>
      </c>
      <c r="U309" s="740"/>
      <c r="V309" s="740"/>
      <c r="W309" s="740"/>
      <c r="X309" s="740"/>
      <c r="Y309" s="740"/>
      <c r="Z309" s="405"/>
    </row>
    <row r="310" spans="1:26" ht="12.75" customHeight="1">
      <c r="A310" s="404"/>
      <c r="B310" s="736" t="s">
        <v>77</v>
      </c>
      <c r="C310" s="736"/>
      <c r="D310" s="736"/>
      <c r="E310" s="736"/>
      <c r="F310" s="736"/>
      <c r="G310" s="736"/>
      <c r="H310" s="736"/>
      <c r="I310" s="736"/>
      <c r="J310" s="736"/>
      <c r="K310" s="736"/>
      <c r="L310" s="737"/>
      <c r="M310" s="536">
        <v>7</v>
      </c>
      <c r="N310" s="536">
        <v>2</v>
      </c>
      <c r="O310" s="406" t="s">
        <v>726</v>
      </c>
      <c r="P310" s="407">
        <v>0</v>
      </c>
      <c r="Q310" s="738"/>
      <c r="R310" s="739"/>
      <c r="S310" s="410">
        <v>2209</v>
      </c>
      <c r="T310" s="410">
        <v>2196</v>
      </c>
      <c r="U310" s="740"/>
      <c r="V310" s="740"/>
      <c r="W310" s="740"/>
      <c r="X310" s="740"/>
      <c r="Y310" s="740"/>
      <c r="Z310" s="405"/>
    </row>
    <row r="311" spans="1:26" ht="32.25" customHeight="1">
      <c r="A311" s="404"/>
      <c r="B311" s="736" t="s">
        <v>889</v>
      </c>
      <c r="C311" s="736"/>
      <c r="D311" s="736"/>
      <c r="E311" s="736"/>
      <c r="F311" s="736"/>
      <c r="G311" s="736"/>
      <c r="H311" s="736"/>
      <c r="I311" s="736"/>
      <c r="J311" s="736"/>
      <c r="K311" s="736"/>
      <c r="L311" s="737"/>
      <c r="M311" s="536">
        <v>7</v>
      </c>
      <c r="N311" s="536">
        <v>2</v>
      </c>
      <c r="O311" s="406" t="s">
        <v>890</v>
      </c>
      <c r="P311" s="407">
        <v>0</v>
      </c>
      <c r="Q311" s="738"/>
      <c r="R311" s="739"/>
      <c r="S311" s="410">
        <v>2209</v>
      </c>
      <c r="T311" s="410">
        <v>2196</v>
      </c>
      <c r="U311" s="740"/>
      <c r="V311" s="740"/>
      <c r="W311" s="740"/>
      <c r="X311" s="740"/>
      <c r="Y311" s="740"/>
      <c r="Z311" s="405"/>
    </row>
    <row r="312" spans="1:26" ht="21.75" customHeight="1">
      <c r="A312" s="404"/>
      <c r="B312" s="736" t="s">
        <v>724</v>
      </c>
      <c r="C312" s="736"/>
      <c r="D312" s="736"/>
      <c r="E312" s="736"/>
      <c r="F312" s="736"/>
      <c r="G312" s="736"/>
      <c r="H312" s="736"/>
      <c r="I312" s="736"/>
      <c r="J312" s="736"/>
      <c r="K312" s="736"/>
      <c r="L312" s="737"/>
      <c r="M312" s="536">
        <v>7</v>
      </c>
      <c r="N312" s="536">
        <v>2</v>
      </c>
      <c r="O312" s="406" t="s">
        <v>890</v>
      </c>
      <c r="P312" s="407" t="s">
        <v>8</v>
      </c>
      <c r="Q312" s="738"/>
      <c r="R312" s="739"/>
      <c r="S312" s="410">
        <v>2209</v>
      </c>
      <c r="T312" s="410">
        <v>2196</v>
      </c>
      <c r="U312" s="740"/>
      <c r="V312" s="740"/>
      <c r="W312" s="740"/>
      <c r="X312" s="740"/>
      <c r="Y312" s="740"/>
      <c r="Z312" s="405"/>
    </row>
    <row r="313" spans="1:26" ht="12.75" customHeight="1">
      <c r="A313" s="404"/>
      <c r="B313" s="736" t="s">
        <v>9</v>
      </c>
      <c r="C313" s="736"/>
      <c r="D313" s="736"/>
      <c r="E313" s="736"/>
      <c r="F313" s="736"/>
      <c r="G313" s="736"/>
      <c r="H313" s="736"/>
      <c r="I313" s="736"/>
      <c r="J313" s="736"/>
      <c r="K313" s="736"/>
      <c r="L313" s="737"/>
      <c r="M313" s="536">
        <v>7</v>
      </c>
      <c r="N313" s="536">
        <v>2</v>
      </c>
      <c r="O313" s="406" t="s">
        <v>890</v>
      </c>
      <c r="P313" s="407" t="s">
        <v>10</v>
      </c>
      <c r="Q313" s="738"/>
      <c r="R313" s="739"/>
      <c r="S313" s="410">
        <v>2209</v>
      </c>
      <c r="T313" s="410">
        <v>2196</v>
      </c>
      <c r="U313" s="740"/>
      <c r="V313" s="740"/>
      <c r="W313" s="740"/>
      <c r="X313" s="740"/>
      <c r="Y313" s="740"/>
      <c r="Z313" s="405"/>
    </row>
    <row r="314" spans="1:26" ht="12.75" customHeight="1">
      <c r="A314" s="404"/>
      <c r="B314" s="736" t="s">
        <v>170</v>
      </c>
      <c r="C314" s="736"/>
      <c r="D314" s="736"/>
      <c r="E314" s="736"/>
      <c r="F314" s="736"/>
      <c r="G314" s="736"/>
      <c r="H314" s="736"/>
      <c r="I314" s="736"/>
      <c r="J314" s="736"/>
      <c r="K314" s="736"/>
      <c r="L314" s="737"/>
      <c r="M314" s="536">
        <v>7</v>
      </c>
      <c r="N314" s="536">
        <v>2</v>
      </c>
      <c r="O314" s="406" t="s">
        <v>890</v>
      </c>
      <c r="P314" s="407" t="s">
        <v>169</v>
      </c>
      <c r="Q314" s="738"/>
      <c r="R314" s="739"/>
      <c r="S314" s="410">
        <v>2209</v>
      </c>
      <c r="T314" s="410">
        <v>2196</v>
      </c>
      <c r="U314" s="740"/>
      <c r="V314" s="740"/>
      <c r="W314" s="740"/>
      <c r="X314" s="740"/>
      <c r="Y314" s="740"/>
      <c r="Z314" s="405"/>
    </row>
    <row r="315" spans="1:26" ht="12.75" customHeight="1">
      <c r="A315" s="404"/>
      <c r="B315" s="731" t="s">
        <v>729</v>
      </c>
      <c r="C315" s="731"/>
      <c r="D315" s="731"/>
      <c r="E315" s="731"/>
      <c r="F315" s="731"/>
      <c r="G315" s="731"/>
      <c r="H315" s="731"/>
      <c r="I315" s="731"/>
      <c r="J315" s="731"/>
      <c r="K315" s="731"/>
      <c r="L315" s="732"/>
      <c r="M315" s="537">
        <v>7</v>
      </c>
      <c r="N315" s="537">
        <v>3</v>
      </c>
      <c r="O315" s="477">
        <v>0</v>
      </c>
      <c r="P315" s="495">
        <v>0</v>
      </c>
      <c r="Q315" s="733"/>
      <c r="R315" s="734"/>
      <c r="S315" s="496">
        <v>21544</v>
      </c>
      <c r="T315" s="496">
        <v>21435</v>
      </c>
      <c r="U315" s="735"/>
      <c r="V315" s="735"/>
      <c r="W315" s="735"/>
      <c r="X315" s="735"/>
      <c r="Y315" s="735"/>
      <c r="Z315" s="405"/>
    </row>
    <row r="316" spans="1:26" ht="21.75" customHeight="1">
      <c r="A316" s="404"/>
      <c r="B316" s="736" t="s">
        <v>719</v>
      </c>
      <c r="C316" s="736"/>
      <c r="D316" s="736"/>
      <c r="E316" s="736"/>
      <c r="F316" s="736"/>
      <c r="G316" s="736"/>
      <c r="H316" s="736"/>
      <c r="I316" s="736"/>
      <c r="J316" s="736"/>
      <c r="K316" s="736"/>
      <c r="L316" s="737"/>
      <c r="M316" s="536">
        <v>7</v>
      </c>
      <c r="N316" s="536">
        <v>3</v>
      </c>
      <c r="O316" s="406" t="s">
        <v>720</v>
      </c>
      <c r="P316" s="407">
        <v>0</v>
      </c>
      <c r="Q316" s="738"/>
      <c r="R316" s="739"/>
      <c r="S316" s="410">
        <v>21544</v>
      </c>
      <c r="T316" s="410">
        <v>21435</v>
      </c>
      <c r="U316" s="740"/>
      <c r="V316" s="740"/>
      <c r="W316" s="740"/>
      <c r="X316" s="740"/>
      <c r="Y316" s="740"/>
      <c r="Z316" s="405"/>
    </row>
    <row r="317" spans="1:26" ht="12.75" customHeight="1">
      <c r="A317" s="404"/>
      <c r="B317" s="736" t="s">
        <v>730</v>
      </c>
      <c r="C317" s="736"/>
      <c r="D317" s="736"/>
      <c r="E317" s="736"/>
      <c r="F317" s="736"/>
      <c r="G317" s="736"/>
      <c r="H317" s="736"/>
      <c r="I317" s="736"/>
      <c r="J317" s="736"/>
      <c r="K317" s="736"/>
      <c r="L317" s="737"/>
      <c r="M317" s="536">
        <v>7</v>
      </c>
      <c r="N317" s="536">
        <v>3</v>
      </c>
      <c r="O317" s="406" t="s">
        <v>731</v>
      </c>
      <c r="P317" s="407">
        <v>0</v>
      </c>
      <c r="Q317" s="738"/>
      <c r="R317" s="739"/>
      <c r="S317" s="410">
        <v>21544</v>
      </c>
      <c r="T317" s="410">
        <v>21435</v>
      </c>
      <c r="U317" s="740"/>
      <c r="V317" s="740"/>
      <c r="W317" s="740"/>
      <c r="X317" s="740"/>
      <c r="Y317" s="740"/>
      <c r="Z317" s="405"/>
    </row>
    <row r="318" spans="1:26" ht="21.75" customHeight="1">
      <c r="A318" s="404"/>
      <c r="B318" s="736" t="s">
        <v>6</v>
      </c>
      <c r="C318" s="736"/>
      <c r="D318" s="736"/>
      <c r="E318" s="736"/>
      <c r="F318" s="736"/>
      <c r="G318" s="736"/>
      <c r="H318" s="736"/>
      <c r="I318" s="736"/>
      <c r="J318" s="736"/>
      <c r="K318" s="736"/>
      <c r="L318" s="737"/>
      <c r="M318" s="536">
        <v>7</v>
      </c>
      <c r="N318" s="536">
        <v>3</v>
      </c>
      <c r="O318" s="406" t="s">
        <v>732</v>
      </c>
      <c r="P318" s="407">
        <v>0</v>
      </c>
      <c r="Q318" s="738"/>
      <c r="R318" s="739"/>
      <c r="S318" s="410">
        <v>21544</v>
      </c>
      <c r="T318" s="410">
        <v>21435</v>
      </c>
      <c r="U318" s="740"/>
      <c r="V318" s="740"/>
      <c r="W318" s="740"/>
      <c r="X318" s="740"/>
      <c r="Y318" s="740"/>
      <c r="Z318" s="405"/>
    </row>
    <row r="319" spans="1:26" ht="21.75" customHeight="1">
      <c r="A319" s="404"/>
      <c r="B319" s="736" t="s">
        <v>724</v>
      </c>
      <c r="C319" s="736"/>
      <c r="D319" s="736"/>
      <c r="E319" s="736"/>
      <c r="F319" s="736"/>
      <c r="G319" s="736"/>
      <c r="H319" s="736"/>
      <c r="I319" s="736"/>
      <c r="J319" s="736"/>
      <c r="K319" s="736"/>
      <c r="L319" s="737"/>
      <c r="M319" s="536">
        <v>7</v>
      </c>
      <c r="N319" s="536">
        <v>3</v>
      </c>
      <c r="O319" s="406" t="s">
        <v>732</v>
      </c>
      <c r="P319" s="407" t="s">
        <v>8</v>
      </c>
      <c r="Q319" s="738"/>
      <c r="R319" s="739"/>
      <c r="S319" s="410">
        <v>21544</v>
      </c>
      <c r="T319" s="410">
        <v>21435</v>
      </c>
      <c r="U319" s="740"/>
      <c r="V319" s="740"/>
      <c r="W319" s="740"/>
      <c r="X319" s="740"/>
      <c r="Y319" s="740"/>
      <c r="Z319" s="405"/>
    </row>
    <row r="320" spans="1:26" ht="12.75" customHeight="1">
      <c r="A320" s="404"/>
      <c r="B320" s="736" t="s">
        <v>9</v>
      </c>
      <c r="C320" s="736"/>
      <c r="D320" s="736"/>
      <c r="E320" s="736"/>
      <c r="F320" s="736"/>
      <c r="G320" s="736"/>
      <c r="H320" s="736"/>
      <c r="I320" s="736"/>
      <c r="J320" s="736"/>
      <c r="K320" s="736"/>
      <c r="L320" s="737"/>
      <c r="M320" s="536">
        <v>7</v>
      </c>
      <c r="N320" s="536">
        <v>3</v>
      </c>
      <c r="O320" s="406" t="s">
        <v>732</v>
      </c>
      <c r="P320" s="407" t="s">
        <v>10</v>
      </c>
      <c r="Q320" s="738"/>
      <c r="R320" s="739"/>
      <c r="S320" s="410">
        <v>21544</v>
      </c>
      <c r="T320" s="410">
        <v>21435</v>
      </c>
      <c r="U320" s="740"/>
      <c r="V320" s="740"/>
      <c r="W320" s="740"/>
      <c r="X320" s="740"/>
      <c r="Y320" s="740"/>
      <c r="Z320" s="405"/>
    </row>
    <row r="321" spans="1:26" ht="42.75" customHeight="1">
      <c r="A321" s="404"/>
      <c r="B321" s="736" t="s">
        <v>11</v>
      </c>
      <c r="C321" s="736"/>
      <c r="D321" s="736"/>
      <c r="E321" s="736"/>
      <c r="F321" s="736"/>
      <c r="G321" s="736"/>
      <c r="H321" s="736"/>
      <c r="I321" s="736"/>
      <c r="J321" s="736"/>
      <c r="K321" s="736"/>
      <c r="L321" s="737"/>
      <c r="M321" s="536">
        <v>7</v>
      </c>
      <c r="N321" s="536">
        <v>3</v>
      </c>
      <c r="O321" s="406" t="s">
        <v>732</v>
      </c>
      <c r="P321" s="407" t="s">
        <v>12</v>
      </c>
      <c r="Q321" s="738"/>
      <c r="R321" s="739"/>
      <c r="S321" s="410">
        <v>21544</v>
      </c>
      <c r="T321" s="410">
        <v>21435</v>
      </c>
      <c r="U321" s="740"/>
      <c r="V321" s="740"/>
      <c r="W321" s="740"/>
      <c r="X321" s="740"/>
      <c r="Y321" s="740"/>
      <c r="Z321" s="405"/>
    </row>
    <row r="322" spans="1:26" ht="12.75" customHeight="1">
      <c r="A322" s="404"/>
      <c r="B322" s="731" t="s">
        <v>735</v>
      </c>
      <c r="C322" s="731"/>
      <c r="D322" s="731"/>
      <c r="E322" s="731"/>
      <c r="F322" s="731"/>
      <c r="G322" s="731"/>
      <c r="H322" s="731"/>
      <c r="I322" s="731"/>
      <c r="J322" s="731"/>
      <c r="K322" s="731"/>
      <c r="L322" s="732"/>
      <c r="M322" s="537">
        <v>7</v>
      </c>
      <c r="N322" s="537">
        <v>7</v>
      </c>
      <c r="O322" s="477">
        <v>0</v>
      </c>
      <c r="P322" s="495">
        <v>0</v>
      </c>
      <c r="Q322" s="733"/>
      <c r="R322" s="734"/>
      <c r="S322" s="496">
        <v>1173</v>
      </c>
      <c r="T322" s="496">
        <v>1167</v>
      </c>
      <c r="U322" s="735"/>
      <c r="V322" s="735"/>
      <c r="W322" s="735"/>
      <c r="X322" s="735"/>
      <c r="Y322" s="735"/>
      <c r="Z322" s="405"/>
    </row>
    <row r="323" spans="1:26" ht="21.75" customHeight="1">
      <c r="A323" s="404"/>
      <c r="B323" s="736" t="s">
        <v>719</v>
      </c>
      <c r="C323" s="736"/>
      <c r="D323" s="736"/>
      <c r="E323" s="736"/>
      <c r="F323" s="736"/>
      <c r="G323" s="736"/>
      <c r="H323" s="736"/>
      <c r="I323" s="736"/>
      <c r="J323" s="736"/>
      <c r="K323" s="736"/>
      <c r="L323" s="737"/>
      <c r="M323" s="536">
        <v>7</v>
      </c>
      <c r="N323" s="536">
        <v>7</v>
      </c>
      <c r="O323" s="406" t="s">
        <v>720</v>
      </c>
      <c r="P323" s="407">
        <v>0</v>
      </c>
      <c r="Q323" s="738"/>
      <c r="R323" s="739"/>
      <c r="S323" s="410">
        <v>1173</v>
      </c>
      <c r="T323" s="410">
        <v>1167</v>
      </c>
      <c r="U323" s="740"/>
      <c r="V323" s="740"/>
      <c r="W323" s="740"/>
      <c r="X323" s="740"/>
      <c r="Y323" s="740"/>
      <c r="Z323" s="405"/>
    </row>
    <row r="324" spans="1:26" ht="12.75" customHeight="1">
      <c r="A324" s="404"/>
      <c r="B324" s="736" t="s">
        <v>79</v>
      </c>
      <c r="C324" s="736"/>
      <c r="D324" s="736"/>
      <c r="E324" s="736"/>
      <c r="F324" s="736"/>
      <c r="G324" s="736"/>
      <c r="H324" s="736"/>
      <c r="I324" s="736"/>
      <c r="J324" s="736"/>
      <c r="K324" s="736"/>
      <c r="L324" s="737"/>
      <c r="M324" s="536">
        <v>7</v>
      </c>
      <c r="N324" s="536">
        <v>7</v>
      </c>
      <c r="O324" s="406" t="s">
        <v>736</v>
      </c>
      <c r="P324" s="407">
        <v>0</v>
      </c>
      <c r="Q324" s="738"/>
      <c r="R324" s="739"/>
      <c r="S324" s="410">
        <v>1173</v>
      </c>
      <c r="T324" s="410">
        <v>1167</v>
      </c>
      <c r="U324" s="740"/>
      <c r="V324" s="740"/>
      <c r="W324" s="740"/>
      <c r="X324" s="740"/>
      <c r="Y324" s="740"/>
      <c r="Z324" s="405"/>
    </row>
    <row r="325" spans="1:26" ht="12.75" customHeight="1">
      <c r="A325" s="404"/>
      <c r="B325" s="736" t="s">
        <v>80</v>
      </c>
      <c r="C325" s="736"/>
      <c r="D325" s="736"/>
      <c r="E325" s="736"/>
      <c r="F325" s="736"/>
      <c r="G325" s="736"/>
      <c r="H325" s="736"/>
      <c r="I325" s="736"/>
      <c r="J325" s="736"/>
      <c r="K325" s="736"/>
      <c r="L325" s="737"/>
      <c r="M325" s="536">
        <v>7</v>
      </c>
      <c r="N325" s="536">
        <v>7</v>
      </c>
      <c r="O325" s="406" t="s">
        <v>737</v>
      </c>
      <c r="P325" s="407">
        <v>0</v>
      </c>
      <c r="Q325" s="738"/>
      <c r="R325" s="739"/>
      <c r="S325" s="410">
        <v>1173</v>
      </c>
      <c r="T325" s="410">
        <v>1167</v>
      </c>
      <c r="U325" s="740"/>
      <c r="V325" s="740"/>
      <c r="W325" s="740"/>
      <c r="X325" s="740"/>
      <c r="Y325" s="740"/>
      <c r="Z325" s="405"/>
    </row>
    <row r="326" spans="1:26" ht="21.75" customHeight="1">
      <c r="A326" s="404"/>
      <c r="B326" s="736" t="s">
        <v>724</v>
      </c>
      <c r="C326" s="736"/>
      <c r="D326" s="736"/>
      <c r="E326" s="736"/>
      <c r="F326" s="736"/>
      <c r="G326" s="736"/>
      <c r="H326" s="736"/>
      <c r="I326" s="736"/>
      <c r="J326" s="736"/>
      <c r="K326" s="736"/>
      <c r="L326" s="737"/>
      <c r="M326" s="536">
        <v>7</v>
      </c>
      <c r="N326" s="536">
        <v>7</v>
      </c>
      <c r="O326" s="406" t="s">
        <v>737</v>
      </c>
      <c r="P326" s="407" t="s">
        <v>8</v>
      </c>
      <c r="Q326" s="738"/>
      <c r="R326" s="739"/>
      <c r="S326" s="410">
        <v>1173</v>
      </c>
      <c r="T326" s="410">
        <v>1167</v>
      </c>
      <c r="U326" s="740"/>
      <c r="V326" s="740"/>
      <c r="W326" s="740"/>
      <c r="X326" s="740"/>
      <c r="Y326" s="740"/>
      <c r="Z326" s="405"/>
    </row>
    <row r="327" spans="1:26" ht="12.75" customHeight="1">
      <c r="A327" s="404"/>
      <c r="B327" s="736" t="s">
        <v>9</v>
      </c>
      <c r="C327" s="736"/>
      <c r="D327" s="736"/>
      <c r="E327" s="736"/>
      <c r="F327" s="736"/>
      <c r="G327" s="736"/>
      <c r="H327" s="736"/>
      <c r="I327" s="736"/>
      <c r="J327" s="736"/>
      <c r="K327" s="736"/>
      <c r="L327" s="737"/>
      <c r="M327" s="536">
        <v>7</v>
      </c>
      <c r="N327" s="536">
        <v>7</v>
      </c>
      <c r="O327" s="406" t="s">
        <v>737</v>
      </c>
      <c r="P327" s="407" t="s">
        <v>10</v>
      </c>
      <c r="Q327" s="738"/>
      <c r="R327" s="739"/>
      <c r="S327" s="410">
        <v>1173</v>
      </c>
      <c r="T327" s="410">
        <v>1167</v>
      </c>
      <c r="U327" s="740"/>
      <c r="V327" s="740"/>
      <c r="W327" s="740"/>
      <c r="X327" s="740"/>
      <c r="Y327" s="740"/>
      <c r="Z327" s="405"/>
    </row>
    <row r="328" spans="1:26" ht="42.75" customHeight="1">
      <c r="A328" s="404"/>
      <c r="B328" s="736" t="s">
        <v>11</v>
      </c>
      <c r="C328" s="736"/>
      <c r="D328" s="736"/>
      <c r="E328" s="736"/>
      <c r="F328" s="736"/>
      <c r="G328" s="736"/>
      <c r="H328" s="736"/>
      <c r="I328" s="736"/>
      <c r="J328" s="736"/>
      <c r="K328" s="736"/>
      <c r="L328" s="737"/>
      <c r="M328" s="536">
        <v>7</v>
      </c>
      <c r="N328" s="536">
        <v>7</v>
      </c>
      <c r="O328" s="406" t="s">
        <v>737</v>
      </c>
      <c r="P328" s="407" t="s">
        <v>12</v>
      </c>
      <c r="Q328" s="738"/>
      <c r="R328" s="739"/>
      <c r="S328" s="410">
        <v>1173</v>
      </c>
      <c r="T328" s="410">
        <v>1167</v>
      </c>
      <c r="U328" s="740"/>
      <c r="V328" s="740"/>
      <c r="W328" s="740"/>
      <c r="X328" s="740"/>
      <c r="Y328" s="740"/>
      <c r="Z328" s="405"/>
    </row>
    <row r="329" spans="1:26" ht="12.75" customHeight="1">
      <c r="A329" s="404"/>
      <c r="B329" s="731" t="s">
        <v>81</v>
      </c>
      <c r="C329" s="731"/>
      <c r="D329" s="731"/>
      <c r="E329" s="731"/>
      <c r="F329" s="731"/>
      <c r="G329" s="731"/>
      <c r="H329" s="731"/>
      <c r="I329" s="731"/>
      <c r="J329" s="731"/>
      <c r="K329" s="731"/>
      <c r="L329" s="732"/>
      <c r="M329" s="537">
        <v>7</v>
      </c>
      <c r="N329" s="537">
        <v>9</v>
      </c>
      <c r="O329" s="477">
        <v>0</v>
      </c>
      <c r="P329" s="495">
        <v>0</v>
      </c>
      <c r="Q329" s="733"/>
      <c r="R329" s="734"/>
      <c r="S329" s="496">
        <v>17198</v>
      </c>
      <c r="T329" s="496">
        <v>16934</v>
      </c>
      <c r="U329" s="735"/>
      <c r="V329" s="735"/>
      <c r="W329" s="735"/>
      <c r="X329" s="735"/>
      <c r="Y329" s="735"/>
      <c r="Z329" s="405"/>
    </row>
    <row r="330" spans="1:26" ht="21.75" customHeight="1">
      <c r="A330" s="404"/>
      <c r="B330" s="736" t="s">
        <v>719</v>
      </c>
      <c r="C330" s="736"/>
      <c r="D330" s="736"/>
      <c r="E330" s="736"/>
      <c r="F330" s="736"/>
      <c r="G330" s="736"/>
      <c r="H330" s="736"/>
      <c r="I330" s="736"/>
      <c r="J330" s="736"/>
      <c r="K330" s="736"/>
      <c r="L330" s="737"/>
      <c r="M330" s="536">
        <v>7</v>
      </c>
      <c r="N330" s="536">
        <v>9</v>
      </c>
      <c r="O330" s="406" t="s">
        <v>720</v>
      </c>
      <c r="P330" s="407">
        <v>0</v>
      </c>
      <c r="Q330" s="738"/>
      <c r="R330" s="739"/>
      <c r="S330" s="410">
        <v>752</v>
      </c>
      <c r="T330" s="410">
        <v>752</v>
      </c>
      <c r="U330" s="740"/>
      <c r="V330" s="740"/>
      <c r="W330" s="740"/>
      <c r="X330" s="740"/>
      <c r="Y330" s="740"/>
      <c r="Z330" s="405"/>
    </row>
    <row r="331" spans="1:26" ht="21.75" customHeight="1">
      <c r="A331" s="404"/>
      <c r="B331" s="736" t="s">
        <v>738</v>
      </c>
      <c r="C331" s="736"/>
      <c r="D331" s="736"/>
      <c r="E331" s="736"/>
      <c r="F331" s="736"/>
      <c r="G331" s="736"/>
      <c r="H331" s="736"/>
      <c r="I331" s="736"/>
      <c r="J331" s="736"/>
      <c r="K331" s="736"/>
      <c r="L331" s="737"/>
      <c r="M331" s="536">
        <v>7</v>
      </c>
      <c r="N331" s="536">
        <v>9</v>
      </c>
      <c r="O331" s="406" t="s">
        <v>739</v>
      </c>
      <c r="P331" s="407">
        <v>0</v>
      </c>
      <c r="Q331" s="738"/>
      <c r="R331" s="739"/>
      <c r="S331" s="410">
        <v>752</v>
      </c>
      <c r="T331" s="410">
        <v>752</v>
      </c>
      <c r="U331" s="740"/>
      <c r="V331" s="740"/>
      <c r="W331" s="740"/>
      <c r="X331" s="740"/>
      <c r="Y331" s="740"/>
      <c r="Z331" s="405"/>
    </row>
    <row r="332" spans="1:26" ht="32.25" customHeight="1">
      <c r="A332" s="404"/>
      <c r="B332" s="736" t="s">
        <v>66</v>
      </c>
      <c r="C332" s="736"/>
      <c r="D332" s="736"/>
      <c r="E332" s="736"/>
      <c r="F332" s="736"/>
      <c r="G332" s="736"/>
      <c r="H332" s="736"/>
      <c r="I332" s="736"/>
      <c r="J332" s="736"/>
      <c r="K332" s="736"/>
      <c r="L332" s="737"/>
      <c r="M332" s="536">
        <v>7</v>
      </c>
      <c r="N332" s="536">
        <v>9</v>
      </c>
      <c r="O332" s="406" t="s">
        <v>740</v>
      </c>
      <c r="P332" s="407">
        <v>0</v>
      </c>
      <c r="Q332" s="738"/>
      <c r="R332" s="739"/>
      <c r="S332" s="410">
        <v>752</v>
      </c>
      <c r="T332" s="410">
        <v>752</v>
      </c>
      <c r="U332" s="740"/>
      <c r="V332" s="740"/>
      <c r="W332" s="740"/>
      <c r="X332" s="740"/>
      <c r="Y332" s="740"/>
      <c r="Z332" s="405"/>
    </row>
    <row r="333" spans="1:26" ht="53.25" customHeight="1">
      <c r="A333" s="404"/>
      <c r="B333" s="736" t="s">
        <v>18</v>
      </c>
      <c r="C333" s="736"/>
      <c r="D333" s="736"/>
      <c r="E333" s="736"/>
      <c r="F333" s="736"/>
      <c r="G333" s="736"/>
      <c r="H333" s="736"/>
      <c r="I333" s="736"/>
      <c r="J333" s="736"/>
      <c r="K333" s="736"/>
      <c r="L333" s="737"/>
      <c r="M333" s="536">
        <v>7</v>
      </c>
      <c r="N333" s="536">
        <v>9</v>
      </c>
      <c r="O333" s="406" t="s">
        <v>740</v>
      </c>
      <c r="P333" s="407" t="s">
        <v>19</v>
      </c>
      <c r="Q333" s="738"/>
      <c r="R333" s="739"/>
      <c r="S333" s="410">
        <v>752</v>
      </c>
      <c r="T333" s="410">
        <v>752</v>
      </c>
      <c r="U333" s="740"/>
      <c r="V333" s="740"/>
      <c r="W333" s="740"/>
      <c r="X333" s="740"/>
      <c r="Y333" s="740"/>
      <c r="Z333" s="405"/>
    </row>
    <row r="334" spans="1:26" ht="21.75" customHeight="1">
      <c r="A334" s="404"/>
      <c r="B334" s="736" t="s">
        <v>38</v>
      </c>
      <c r="C334" s="736"/>
      <c r="D334" s="736"/>
      <c r="E334" s="736"/>
      <c r="F334" s="736"/>
      <c r="G334" s="736"/>
      <c r="H334" s="736"/>
      <c r="I334" s="736"/>
      <c r="J334" s="736"/>
      <c r="K334" s="736"/>
      <c r="L334" s="737"/>
      <c r="M334" s="536">
        <v>7</v>
      </c>
      <c r="N334" s="536">
        <v>9</v>
      </c>
      <c r="O334" s="406" t="s">
        <v>740</v>
      </c>
      <c r="P334" s="407" t="s">
        <v>39</v>
      </c>
      <c r="Q334" s="738"/>
      <c r="R334" s="739"/>
      <c r="S334" s="410">
        <v>752</v>
      </c>
      <c r="T334" s="410">
        <v>752</v>
      </c>
      <c r="U334" s="740"/>
      <c r="V334" s="740"/>
      <c r="W334" s="740"/>
      <c r="X334" s="740"/>
      <c r="Y334" s="740"/>
      <c r="Z334" s="405"/>
    </row>
    <row r="335" spans="1:26" ht="21.75" customHeight="1">
      <c r="A335" s="404"/>
      <c r="B335" s="736" t="s">
        <v>621</v>
      </c>
      <c r="C335" s="736"/>
      <c r="D335" s="736"/>
      <c r="E335" s="736"/>
      <c r="F335" s="736"/>
      <c r="G335" s="736"/>
      <c r="H335" s="736"/>
      <c r="I335" s="736"/>
      <c r="J335" s="736"/>
      <c r="K335" s="736"/>
      <c r="L335" s="737"/>
      <c r="M335" s="536">
        <v>7</v>
      </c>
      <c r="N335" s="536">
        <v>9</v>
      </c>
      <c r="O335" s="406" t="s">
        <v>740</v>
      </c>
      <c r="P335" s="407" t="s">
        <v>40</v>
      </c>
      <c r="Q335" s="738"/>
      <c r="R335" s="739"/>
      <c r="S335" s="410">
        <v>578</v>
      </c>
      <c r="T335" s="410">
        <v>578</v>
      </c>
      <c r="U335" s="740"/>
      <c r="V335" s="740"/>
      <c r="W335" s="740"/>
      <c r="X335" s="740"/>
      <c r="Y335" s="740"/>
      <c r="Z335" s="405"/>
    </row>
    <row r="336" spans="1:26" ht="32.25" customHeight="1">
      <c r="A336" s="404"/>
      <c r="B336" s="736" t="s">
        <v>622</v>
      </c>
      <c r="C336" s="736"/>
      <c r="D336" s="736"/>
      <c r="E336" s="736"/>
      <c r="F336" s="736"/>
      <c r="G336" s="736"/>
      <c r="H336" s="736"/>
      <c r="I336" s="736"/>
      <c r="J336" s="736"/>
      <c r="K336" s="736"/>
      <c r="L336" s="737"/>
      <c r="M336" s="536">
        <v>7</v>
      </c>
      <c r="N336" s="536">
        <v>9</v>
      </c>
      <c r="O336" s="406" t="s">
        <v>740</v>
      </c>
      <c r="P336" s="407" t="s">
        <v>42</v>
      </c>
      <c r="Q336" s="738"/>
      <c r="R336" s="739"/>
      <c r="S336" s="410">
        <v>174</v>
      </c>
      <c r="T336" s="410">
        <v>174</v>
      </c>
      <c r="U336" s="740"/>
      <c r="V336" s="740"/>
      <c r="W336" s="740"/>
      <c r="X336" s="740"/>
      <c r="Y336" s="740"/>
      <c r="Z336" s="405"/>
    </row>
    <row r="337" spans="1:26" ht="21.75" customHeight="1">
      <c r="A337" s="404"/>
      <c r="B337" s="736" t="s">
        <v>719</v>
      </c>
      <c r="C337" s="736"/>
      <c r="D337" s="736"/>
      <c r="E337" s="736"/>
      <c r="F337" s="736"/>
      <c r="G337" s="736"/>
      <c r="H337" s="736"/>
      <c r="I337" s="736"/>
      <c r="J337" s="736"/>
      <c r="K337" s="736"/>
      <c r="L337" s="737"/>
      <c r="M337" s="536">
        <v>7</v>
      </c>
      <c r="N337" s="536">
        <v>9</v>
      </c>
      <c r="O337" s="406" t="s">
        <v>720</v>
      </c>
      <c r="P337" s="407">
        <v>0</v>
      </c>
      <c r="Q337" s="738"/>
      <c r="R337" s="739"/>
      <c r="S337" s="410">
        <v>16004</v>
      </c>
      <c r="T337" s="410">
        <v>15743</v>
      </c>
      <c r="U337" s="740"/>
      <c r="V337" s="740"/>
      <c r="W337" s="740"/>
      <c r="X337" s="740"/>
      <c r="Y337" s="740"/>
      <c r="Z337" s="405"/>
    </row>
    <row r="338" spans="1:26" ht="21.75" customHeight="1">
      <c r="A338" s="404"/>
      <c r="B338" s="736" t="s">
        <v>738</v>
      </c>
      <c r="C338" s="736"/>
      <c r="D338" s="736"/>
      <c r="E338" s="736"/>
      <c r="F338" s="736"/>
      <c r="G338" s="736"/>
      <c r="H338" s="736"/>
      <c r="I338" s="736"/>
      <c r="J338" s="736"/>
      <c r="K338" s="736"/>
      <c r="L338" s="737"/>
      <c r="M338" s="536">
        <v>7</v>
      </c>
      <c r="N338" s="536">
        <v>9</v>
      </c>
      <c r="O338" s="406" t="s">
        <v>739</v>
      </c>
      <c r="P338" s="407">
        <v>0</v>
      </c>
      <c r="Q338" s="738"/>
      <c r="R338" s="739"/>
      <c r="S338" s="410">
        <v>16004</v>
      </c>
      <c r="T338" s="410">
        <v>15743</v>
      </c>
      <c r="U338" s="740"/>
      <c r="V338" s="740"/>
      <c r="W338" s="740"/>
      <c r="X338" s="740"/>
      <c r="Y338" s="740"/>
      <c r="Z338" s="405"/>
    </row>
    <row r="339" spans="1:26" ht="21.75" customHeight="1">
      <c r="A339" s="404"/>
      <c r="B339" s="736" t="s">
        <v>61</v>
      </c>
      <c r="C339" s="736"/>
      <c r="D339" s="736"/>
      <c r="E339" s="736"/>
      <c r="F339" s="736"/>
      <c r="G339" s="736"/>
      <c r="H339" s="736"/>
      <c r="I339" s="736"/>
      <c r="J339" s="736"/>
      <c r="K339" s="736"/>
      <c r="L339" s="737"/>
      <c r="M339" s="536">
        <v>7</v>
      </c>
      <c r="N339" s="536">
        <v>9</v>
      </c>
      <c r="O339" s="406" t="s">
        <v>741</v>
      </c>
      <c r="P339" s="407">
        <v>0</v>
      </c>
      <c r="Q339" s="738"/>
      <c r="R339" s="739"/>
      <c r="S339" s="410">
        <v>16004</v>
      </c>
      <c r="T339" s="410">
        <v>15743</v>
      </c>
      <c r="U339" s="740"/>
      <c r="V339" s="740"/>
      <c r="W339" s="740"/>
      <c r="X339" s="740"/>
      <c r="Y339" s="740"/>
      <c r="Z339" s="405"/>
    </row>
    <row r="340" spans="1:26" ht="53.25" customHeight="1">
      <c r="A340" s="404"/>
      <c r="B340" s="736" t="s">
        <v>18</v>
      </c>
      <c r="C340" s="736"/>
      <c r="D340" s="736"/>
      <c r="E340" s="736"/>
      <c r="F340" s="736"/>
      <c r="G340" s="736"/>
      <c r="H340" s="736"/>
      <c r="I340" s="736"/>
      <c r="J340" s="736"/>
      <c r="K340" s="736"/>
      <c r="L340" s="737"/>
      <c r="M340" s="536">
        <v>7</v>
      </c>
      <c r="N340" s="536">
        <v>9</v>
      </c>
      <c r="O340" s="406" t="s">
        <v>741</v>
      </c>
      <c r="P340" s="407" t="s">
        <v>19</v>
      </c>
      <c r="Q340" s="738"/>
      <c r="R340" s="739"/>
      <c r="S340" s="410">
        <v>15279</v>
      </c>
      <c r="T340" s="410">
        <v>15279</v>
      </c>
      <c r="U340" s="740"/>
      <c r="V340" s="740"/>
      <c r="W340" s="740"/>
      <c r="X340" s="740"/>
      <c r="Y340" s="740"/>
      <c r="Z340" s="405"/>
    </row>
    <row r="341" spans="1:26" ht="12.75" customHeight="1">
      <c r="A341" s="404"/>
      <c r="B341" s="736" t="s">
        <v>20</v>
      </c>
      <c r="C341" s="736"/>
      <c r="D341" s="736"/>
      <c r="E341" s="736"/>
      <c r="F341" s="736"/>
      <c r="G341" s="736"/>
      <c r="H341" s="736"/>
      <c r="I341" s="736"/>
      <c r="J341" s="736"/>
      <c r="K341" s="736"/>
      <c r="L341" s="737"/>
      <c r="M341" s="536">
        <v>7</v>
      </c>
      <c r="N341" s="536">
        <v>9</v>
      </c>
      <c r="O341" s="406" t="s">
        <v>741</v>
      </c>
      <c r="P341" s="407" t="s">
        <v>21</v>
      </c>
      <c r="Q341" s="738"/>
      <c r="R341" s="739"/>
      <c r="S341" s="410">
        <v>15279</v>
      </c>
      <c r="T341" s="410">
        <v>15279</v>
      </c>
      <c r="U341" s="740"/>
      <c r="V341" s="740"/>
      <c r="W341" s="740"/>
      <c r="X341" s="740"/>
      <c r="Y341" s="740"/>
      <c r="Z341" s="405"/>
    </row>
    <row r="342" spans="1:26" ht="12.75" customHeight="1">
      <c r="A342" s="404"/>
      <c r="B342" s="736" t="s">
        <v>692</v>
      </c>
      <c r="C342" s="736"/>
      <c r="D342" s="736"/>
      <c r="E342" s="736"/>
      <c r="F342" s="736"/>
      <c r="G342" s="736"/>
      <c r="H342" s="736"/>
      <c r="I342" s="736"/>
      <c r="J342" s="736"/>
      <c r="K342" s="736"/>
      <c r="L342" s="737"/>
      <c r="M342" s="536">
        <v>7</v>
      </c>
      <c r="N342" s="536">
        <v>9</v>
      </c>
      <c r="O342" s="406" t="s">
        <v>741</v>
      </c>
      <c r="P342" s="407" t="s">
        <v>22</v>
      </c>
      <c r="Q342" s="738"/>
      <c r="R342" s="739"/>
      <c r="S342" s="410">
        <v>11735</v>
      </c>
      <c r="T342" s="410">
        <v>11735</v>
      </c>
      <c r="U342" s="740"/>
      <c r="V342" s="740"/>
      <c r="W342" s="740"/>
      <c r="X342" s="740"/>
      <c r="Y342" s="740"/>
      <c r="Z342" s="405"/>
    </row>
    <row r="343" spans="1:26" ht="32.25" customHeight="1">
      <c r="A343" s="404"/>
      <c r="B343" s="736" t="s">
        <v>694</v>
      </c>
      <c r="C343" s="736"/>
      <c r="D343" s="736"/>
      <c r="E343" s="736"/>
      <c r="F343" s="736"/>
      <c r="G343" s="736"/>
      <c r="H343" s="736"/>
      <c r="I343" s="736"/>
      <c r="J343" s="736"/>
      <c r="K343" s="736"/>
      <c r="L343" s="737"/>
      <c r="M343" s="536">
        <v>7</v>
      </c>
      <c r="N343" s="536">
        <v>9</v>
      </c>
      <c r="O343" s="406" t="s">
        <v>741</v>
      </c>
      <c r="P343" s="407" t="s">
        <v>24</v>
      </c>
      <c r="Q343" s="738"/>
      <c r="R343" s="739"/>
      <c r="S343" s="410">
        <v>3544</v>
      </c>
      <c r="T343" s="410">
        <v>3544</v>
      </c>
      <c r="U343" s="740"/>
      <c r="V343" s="740"/>
      <c r="W343" s="740"/>
      <c r="X343" s="740"/>
      <c r="Y343" s="740"/>
      <c r="Z343" s="405"/>
    </row>
    <row r="344" spans="1:26" ht="21.75" customHeight="1">
      <c r="A344" s="404"/>
      <c r="B344" s="736" t="s">
        <v>633</v>
      </c>
      <c r="C344" s="736"/>
      <c r="D344" s="736"/>
      <c r="E344" s="736"/>
      <c r="F344" s="736"/>
      <c r="G344" s="736"/>
      <c r="H344" s="736"/>
      <c r="I344" s="736"/>
      <c r="J344" s="736"/>
      <c r="K344" s="736"/>
      <c r="L344" s="737"/>
      <c r="M344" s="536">
        <v>7</v>
      </c>
      <c r="N344" s="536">
        <v>9</v>
      </c>
      <c r="O344" s="406" t="s">
        <v>741</v>
      </c>
      <c r="P344" s="407" t="s">
        <v>25</v>
      </c>
      <c r="Q344" s="738"/>
      <c r="R344" s="739"/>
      <c r="S344" s="410">
        <v>701</v>
      </c>
      <c r="T344" s="410">
        <v>451</v>
      </c>
      <c r="U344" s="740"/>
      <c r="V344" s="740"/>
      <c r="W344" s="740"/>
      <c r="X344" s="740"/>
      <c r="Y344" s="740"/>
      <c r="Z344" s="405"/>
    </row>
    <row r="345" spans="1:26" ht="21.75" customHeight="1">
      <c r="A345" s="404"/>
      <c r="B345" s="736" t="s">
        <v>634</v>
      </c>
      <c r="C345" s="736"/>
      <c r="D345" s="736"/>
      <c r="E345" s="736"/>
      <c r="F345" s="736"/>
      <c r="G345" s="736"/>
      <c r="H345" s="736"/>
      <c r="I345" s="736"/>
      <c r="J345" s="736"/>
      <c r="K345" s="736"/>
      <c r="L345" s="737"/>
      <c r="M345" s="536">
        <v>7</v>
      </c>
      <c r="N345" s="536">
        <v>9</v>
      </c>
      <c r="O345" s="406" t="s">
        <v>741</v>
      </c>
      <c r="P345" s="407" t="s">
        <v>27</v>
      </c>
      <c r="Q345" s="738"/>
      <c r="R345" s="739"/>
      <c r="S345" s="410">
        <v>701</v>
      </c>
      <c r="T345" s="410">
        <v>451</v>
      </c>
      <c r="U345" s="740"/>
      <c r="V345" s="740"/>
      <c r="W345" s="740"/>
      <c r="X345" s="740"/>
      <c r="Y345" s="740"/>
      <c r="Z345" s="405"/>
    </row>
    <row r="346" spans="1:26" ht="21.75" customHeight="1">
      <c r="A346" s="404"/>
      <c r="B346" s="736" t="s">
        <v>635</v>
      </c>
      <c r="C346" s="736"/>
      <c r="D346" s="736"/>
      <c r="E346" s="736"/>
      <c r="F346" s="736"/>
      <c r="G346" s="736"/>
      <c r="H346" s="736"/>
      <c r="I346" s="736"/>
      <c r="J346" s="736"/>
      <c r="K346" s="736"/>
      <c r="L346" s="737"/>
      <c r="M346" s="536">
        <v>7</v>
      </c>
      <c r="N346" s="536">
        <v>9</v>
      </c>
      <c r="O346" s="406" t="s">
        <v>741</v>
      </c>
      <c r="P346" s="407" t="s">
        <v>28</v>
      </c>
      <c r="Q346" s="738"/>
      <c r="R346" s="739"/>
      <c r="S346" s="410">
        <v>142</v>
      </c>
      <c r="T346" s="410">
        <v>68</v>
      </c>
      <c r="U346" s="740"/>
      <c r="V346" s="740"/>
      <c r="W346" s="740"/>
      <c r="X346" s="740"/>
      <c r="Y346" s="740"/>
      <c r="Z346" s="405"/>
    </row>
    <row r="347" spans="1:26" ht="12.75" customHeight="1">
      <c r="A347" s="404"/>
      <c r="B347" s="736" t="s">
        <v>636</v>
      </c>
      <c r="C347" s="736"/>
      <c r="D347" s="736"/>
      <c r="E347" s="736"/>
      <c r="F347" s="736"/>
      <c r="G347" s="736"/>
      <c r="H347" s="736"/>
      <c r="I347" s="736"/>
      <c r="J347" s="736"/>
      <c r="K347" s="736"/>
      <c r="L347" s="737"/>
      <c r="M347" s="536">
        <v>7</v>
      </c>
      <c r="N347" s="536">
        <v>9</v>
      </c>
      <c r="O347" s="406" t="s">
        <v>741</v>
      </c>
      <c r="P347" s="407" t="s">
        <v>29</v>
      </c>
      <c r="Q347" s="738"/>
      <c r="R347" s="739"/>
      <c r="S347" s="410">
        <v>559</v>
      </c>
      <c r="T347" s="410">
        <v>383</v>
      </c>
      <c r="U347" s="740"/>
      <c r="V347" s="740"/>
      <c r="W347" s="740"/>
      <c r="X347" s="740"/>
      <c r="Y347" s="740"/>
      <c r="Z347" s="405"/>
    </row>
    <row r="348" spans="1:26" ht="12.75" customHeight="1">
      <c r="A348" s="404"/>
      <c r="B348" s="736" t="s">
        <v>30</v>
      </c>
      <c r="C348" s="736"/>
      <c r="D348" s="736"/>
      <c r="E348" s="736"/>
      <c r="F348" s="736"/>
      <c r="G348" s="736"/>
      <c r="H348" s="736"/>
      <c r="I348" s="736"/>
      <c r="J348" s="736"/>
      <c r="K348" s="736"/>
      <c r="L348" s="737"/>
      <c r="M348" s="536">
        <v>7</v>
      </c>
      <c r="N348" s="536">
        <v>9</v>
      </c>
      <c r="O348" s="406" t="s">
        <v>741</v>
      </c>
      <c r="P348" s="407" t="s">
        <v>31</v>
      </c>
      <c r="Q348" s="738"/>
      <c r="R348" s="739"/>
      <c r="S348" s="410">
        <v>24</v>
      </c>
      <c r="T348" s="410">
        <v>13</v>
      </c>
      <c r="U348" s="740"/>
      <c r="V348" s="740"/>
      <c r="W348" s="740"/>
      <c r="X348" s="740"/>
      <c r="Y348" s="740"/>
      <c r="Z348" s="405"/>
    </row>
    <row r="349" spans="1:26" ht="12.75" customHeight="1">
      <c r="A349" s="404"/>
      <c r="B349" s="736" t="s">
        <v>637</v>
      </c>
      <c r="C349" s="736"/>
      <c r="D349" s="736"/>
      <c r="E349" s="736"/>
      <c r="F349" s="736"/>
      <c r="G349" s="736"/>
      <c r="H349" s="736"/>
      <c r="I349" s="736"/>
      <c r="J349" s="736"/>
      <c r="K349" s="736"/>
      <c r="L349" s="737"/>
      <c r="M349" s="536">
        <v>7</v>
      </c>
      <c r="N349" s="536">
        <v>9</v>
      </c>
      <c r="O349" s="406" t="s">
        <v>741</v>
      </c>
      <c r="P349" s="407" t="s">
        <v>32</v>
      </c>
      <c r="Q349" s="738"/>
      <c r="R349" s="739"/>
      <c r="S349" s="410">
        <v>24</v>
      </c>
      <c r="T349" s="410">
        <v>13</v>
      </c>
      <c r="U349" s="740"/>
      <c r="V349" s="740"/>
      <c r="W349" s="740"/>
      <c r="X349" s="740"/>
      <c r="Y349" s="740"/>
      <c r="Z349" s="405"/>
    </row>
    <row r="350" spans="1:26" ht="21.75" customHeight="1">
      <c r="A350" s="404"/>
      <c r="B350" s="736" t="s">
        <v>33</v>
      </c>
      <c r="C350" s="736"/>
      <c r="D350" s="736"/>
      <c r="E350" s="736"/>
      <c r="F350" s="736"/>
      <c r="G350" s="736"/>
      <c r="H350" s="736"/>
      <c r="I350" s="736"/>
      <c r="J350" s="736"/>
      <c r="K350" s="736"/>
      <c r="L350" s="737"/>
      <c r="M350" s="536">
        <v>7</v>
      </c>
      <c r="N350" s="536">
        <v>9</v>
      </c>
      <c r="O350" s="406" t="s">
        <v>741</v>
      </c>
      <c r="P350" s="407" t="s">
        <v>34</v>
      </c>
      <c r="Q350" s="738"/>
      <c r="R350" s="739"/>
      <c r="S350" s="410">
        <v>17</v>
      </c>
      <c r="T350" s="410">
        <v>8</v>
      </c>
      <c r="U350" s="740"/>
      <c r="V350" s="740"/>
      <c r="W350" s="740"/>
      <c r="X350" s="740"/>
      <c r="Y350" s="740"/>
      <c r="Z350" s="405"/>
    </row>
    <row r="351" spans="1:26" ht="12.75" customHeight="1">
      <c r="A351" s="404"/>
      <c r="B351" s="736" t="s">
        <v>638</v>
      </c>
      <c r="C351" s="736"/>
      <c r="D351" s="736"/>
      <c r="E351" s="736"/>
      <c r="F351" s="736"/>
      <c r="G351" s="736"/>
      <c r="H351" s="736"/>
      <c r="I351" s="736"/>
      <c r="J351" s="736"/>
      <c r="K351" s="736"/>
      <c r="L351" s="737"/>
      <c r="M351" s="536">
        <v>7</v>
      </c>
      <c r="N351" s="536">
        <v>9</v>
      </c>
      <c r="O351" s="406" t="s">
        <v>741</v>
      </c>
      <c r="P351" s="407" t="s">
        <v>35</v>
      </c>
      <c r="Q351" s="738"/>
      <c r="R351" s="739"/>
      <c r="S351" s="410">
        <v>3</v>
      </c>
      <c r="T351" s="410">
        <v>2</v>
      </c>
      <c r="U351" s="740"/>
      <c r="V351" s="740"/>
      <c r="W351" s="740"/>
      <c r="X351" s="740"/>
      <c r="Y351" s="740"/>
      <c r="Z351" s="405"/>
    </row>
    <row r="352" spans="1:26" ht="12.75" customHeight="1">
      <c r="A352" s="404"/>
      <c r="B352" s="736" t="s">
        <v>88</v>
      </c>
      <c r="C352" s="736"/>
      <c r="D352" s="736"/>
      <c r="E352" s="736"/>
      <c r="F352" s="736"/>
      <c r="G352" s="736"/>
      <c r="H352" s="736"/>
      <c r="I352" s="736"/>
      <c r="J352" s="736"/>
      <c r="K352" s="736"/>
      <c r="L352" s="737"/>
      <c r="M352" s="536">
        <v>7</v>
      </c>
      <c r="N352" s="536">
        <v>9</v>
      </c>
      <c r="O352" s="406" t="s">
        <v>741</v>
      </c>
      <c r="P352" s="407" t="s">
        <v>89</v>
      </c>
      <c r="Q352" s="738"/>
      <c r="R352" s="739"/>
      <c r="S352" s="410">
        <v>4</v>
      </c>
      <c r="T352" s="410">
        <v>3</v>
      </c>
      <c r="U352" s="740"/>
      <c r="V352" s="740"/>
      <c r="W352" s="740"/>
      <c r="X352" s="740"/>
      <c r="Y352" s="740"/>
      <c r="Z352" s="405"/>
    </row>
    <row r="353" spans="1:26" ht="32.25" customHeight="1">
      <c r="A353" s="404"/>
      <c r="B353" s="736" t="s">
        <v>645</v>
      </c>
      <c r="C353" s="736"/>
      <c r="D353" s="736"/>
      <c r="E353" s="736"/>
      <c r="F353" s="736"/>
      <c r="G353" s="736"/>
      <c r="H353" s="736"/>
      <c r="I353" s="736"/>
      <c r="J353" s="736"/>
      <c r="K353" s="736"/>
      <c r="L353" s="737"/>
      <c r="M353" s="536">
        <v>7</v>
      </c>
      <c r="N353" s="536">
        <v>9</v>
      </c>
      <c r="O353" s="406" t="s">
        <v>646</v>
      </c>
      <c r="P353" s="407">
        <v>0</v>
      </c>
      <c r="Q353" s="738"/>
      <c r="R353" s="739"/>
      <c r="S353" s="410">
        <v>442</v>
      </c>
      <c r="T353" s="410">
        <v>439</v>
      </c>
      <c r="U353" s="740"/>
      <c r="V353" s="740"/>
      <c r="W353" s="740"/>
      <c r="X353" s="740"/>
      <c r="Y353" s="740"/>
      <c r="Z353" s="405"/>
    </row>
    <row r="354" spans="1:26" ht="32.25" customHeight="1">
      <c r="A354" s="404"/>
      <c r="B354" s="736" t="s">
        <v>742</v>
      </c>
      <c r="C354" s="736"/>
      <c r="D354" s="736"/>
      <c r="E354" s="736"/>
      <c r="F354" s="736"/>
      <c r="G354" s="736"/>
      <c r="H354" s="736"/>
      <c r="I354" s="736"/>
      <c r="J354" s="736"/>
      <c r="K354" s="736"/>
      <c r="L354" s="737"/>
      <c r="M354" s="536">
        <v>7</v>
      </c>
      <c r="N354" s="536">
        <v>9</v>
      </c>
      <c r="O354" s="406" t="s">
        <v>743</v>
      </c>
      <c r="P354" s="407">
        <v>0</v>
      </c>
      <c r="Q354" s="738"/>
      <c r="R354" s="739"/>
      <c r="S354" s="410">
        <v>442</v>
      </c>
      <c r="T354" s="410">
        <v>439</v>
      </c>
      <c r="U354" s="740"/>
      <c r="V354" s="740"/>
      <c r="W354" s="740"/>
      <c r="X354" s="740"/>
      <c r="Y354" s="740"/>
      <c r="Z354" s="405"/>
    </row>
    <row r="355" spans="1:26" ht="53.25" customHeight="1">
      <c r="A355" s="404"/>
      <c r="B355" s="736" t="s">
        <v>18</v>
      </c>
      <c r="C355" s="736"/>
      <c r="D355" s="736"/>
      <c r="E355" s="736"/>
      <c r="F355" s="736"/>
      <c r="G355" s="736"/>
      <c r="H355" s="736"/>
      <c r="I355" s="736"/>
      <c r="J355" s="736"/>
      <c r="K355" s="736"/>
      <c r="L355" s="737"/>
      <c r="M355" s="536">
        <v>7</v>
      </c>
      <c r="N355" s="536">
        <v>9</v>
      </c>
      <c r="O355" s="406" t="s">
        <v>743</v>
      </c>
      <c r="P355" s="407" t="s">
        <v>19</v>
      </c>
      <c r="Q355" s="738"/>
      <c r="R355" s="739"/>
      <c r="S355" s="410">
        <v>406</v>
      </c>
      <c r="T355" s="410">
        <v>405</v>
      </c>
      <c r="U355" s="740"/>
      <c r="V355" s="740"/>
      <c r="W355" s="740"/>
      <c r="X355" s="740"/>
      <c r="Y355" s="740"/>
      <c r="Z355" s="405"/>
    </row>
    <row r="356" spans="1:26" ht="21.75" customHeight="1">
      <c r="A356" s="404"/>
      <c r="B356" s="736" t="s">
        <v>38</v>
      </c>
      <c r="C356" s="736"/>
      <c r="D356" s="736"/>
      <c r="E356" s="736"/>
      <c r="F356" s="736"/>
      <c r="G356" s="736"/>
      <c r="H356" s="736"/>
      <c r="I356" s="736"/>
      <c r="J356" s="736"/>
      <c r="K356" s="736"/>
      <c r="L356" s="737"/>
      <c r="M356" s="536">
        <v>7</v>
      </c>
      <c r="N356" s="536">
        <v>9</v>
      </c>
      <c r="O356" s="406" t="s">
        <v>743</v>
      </c>
      <c r="P356" s="407" t="s">
        <v>39</v>
      </c>
      <c r="Q356" s="738"/>
      <c r="R356" s="739"/>
      <c r="S356" s="410">
        <v>406</v>
      </c>
      <c r="T356" s="410">
        <v>405</v>
      </c>
      <c r="U356" s="740"/>
      <c r="V356" s="740"/>
      <c r="W356" s="740"/>
      <c r="X356" s="740"/>
      <c r="Y356" s="740"/>
      <c r="Z356" s="405"/>
    </row>
    <row r="357" spans="1:26" ht="21.75" customHeight="1">
      <c r="A357" s="404"/>
      <c r="B357" s="736" t="s">
        <v>621</v>
      </c>
      <c r="C357" s="736"/>
      <c r="D357" s="736"/>
      <c r="E357" s="736"/>
      <c r="F357" s="736"/>
      <c r="G357" s="736"/>
      <c r="H357" s="736"/>
      <c r="I357" s="736"/>
      <c r="J357" s="736"/>
      <c r="K357" s="736"/>
      <c r="L357" s="737"/>
      <c r="M357" s="536">
        <v>7</v>
      </c>
      <c r="N357" s="536">
        <v>9</v>
      </c>
      <c r="O357" s="406" t="s">
        <v>743</v>
      </c>
      <c r="P357" s="407" t="s">
        <v>40</v>
      </c>
      <c r="Q357" s="738"/>
      <c r="R357" s="739"/>
      <c r="S357" s="410">
        <v>303</v>
      </c>
      <c r="T357" s="410">
        <v>303</v>
      </c>
      <c r="U357" s="740"/>
      <c r="V357" s="740"/>
      <c r="W357" s="740"/>
      <c r="X357" s="740"/>
      <c r="Y357" s="740"/>
      <c r="Z357" s="405"/>
    </row>
    <row r="358" spans="1:26" ht="32.25" customHeight="1">
      <c r="A358" s="404"/>
      <c r="B358" s="736" t="s">
        <v>639</v>
      </c>
      <c r="C358" s="736"/>
      <c r="D358" s="736"/>
      <c r="E358" s="736"/>
      <c r="F358" s="736"/>
      <c r="G358" s="736"/>
      <c r="H358" s="736"/>
      <c r="I358" s="736"/>
      <c r="J358" s="736"/>
      <c r="K358" s="736"/>
      <c r="L358" s="737"/>
      <c r="M358" s="536">
        <v>7</v>
      </c>
      <c r="N358" s="536">
        <v>9</v>
      </c>
      <c r="O358" s="406" t="s">
        <v>743</v>
      </c>
      <c r="P358" s="407" t="s">
        <v>41</v>
      </c>
      <c r="Q358" s="738"/>
      <c r="R358" s="739"/>
      <c r="S358" s="410">
        <v>11</v>
      </c>
      <c r="T358" s="410">
        <v>11</v>
      </c>
      <c r="U358" s="740"/>
      <c r="V358" s="740"/>
      <c r="W358" s="740"/>
      <c r="X358" s="740"/>
      <c r="Y358" s="740"/>
      <c r="Z358" s="405"/>
    </row>
    <row r="359" spans="1:26" ht="32.25" customHeight="1">
      <c r="A359" s="404"/>
      <c r="B359" s="736" t="s">
        <v>622</v>
      </c>
      <c r="C359" s="736"/>
      <c r="D359" s="736"/>
      <c r="E359" s="736"/>
      <c r="F359" s="736"/>
      <c r="G359" s="736"/>
      <c r="H359" s="736"/>
      <c r="I359" s="736"/>
      <c r="J359" s="736"/>
      <c r="K359" s="736"/>
      <c r="L359" s="737"/>
      <c r="M359" s="536">
        <v>7</v>
      </c>
      <c r="N359" s="536">
        <v>9</v>
      </c>
      <c r="O359" s="406" t="s">
        <v>743</v>
      </c>
      <c r="P359" s="407" t="s">
        <v>42</v>
      </c>
      <c r="Q359" s="738"/>
      <c r="R359" s="739"/>
      <c r="S359" s="410">
        <v>92</v>
      </c>
      <c r="T359" s="410">
        <v>91</v>
      </c>
      <c r="U359" s="740"/>
      <c r="V359" s="740"/>
      <c r="W359" s="740"/>
      <c r="X359" s="740"/>
      <c r="Y359" s="740"/>
      <c r="Z359" s="405"/>
    </row>
    <row r="360" spans="1:26" ht="21.75" customHeight="1">
      <c r="A360" s="404"/>
      <c r="B360" s="736" t="s">
        <v>633</v>
      </c>
      <c r="C360" s="736"/>
      <c r="D360" s="736"/>
      <c r="E360" s="736"/>
      <c r="F360" s="736"/>
      <c r="G360" s="736"/>
      <c r="H360" s="736"/>
      <c r="I360" s="736"/>
      <c r="J360" s="736"/>
      <c r="K360" s="736"/>
      <c r="L360" s="737"/>
      <c r="M360" s="536">
        <v>7</v>
      </c>
      <c r="N360" s="536">
        <v>9</v>
      </c>
      <c r="O360" s="406" t="s">
        <v>743</v>
      </c>
      <c r="P360" s="407" t="s">
        <v>25</v>
      </c>
      <c r="Q360" s="738"/>
      <c r="R360" s="739"/>
      <c r="S360" s="410">
        <v>36</v>
      </c>
      <c r="T360" s="410">
        <v>34</v>
      </c>
      <c r="U360" s="740"/>
      <c r="V360" s="740"/>
      <c r="W360" s="740"/>
      <c r="X360" s="740"/>
      <c r="Y360" s="740"/>
      <c r="Z360" s="405"/>
    </row>
    <row r="361" spans="1:26" ht="21.75" customHeight="1">
      <c r="A361" s="404"/>
      <c r="B361" s="736" t="s">
        <v>634</v>
      </c>
      <c r="C361" s="736"/>
      <c r="D361" s="736"/>
      <c r="E361" s="736"/>
      <c r="F361" s="736"/>
      <c r="G361" s="736"/>
      <c r="H361" s="736"/>
      <c r="I361" s="736"/>
      <c r="J361" s="736"/>
      <c r="K361" s="736"/>
      <c r="L361" s="737"/>
      <c r="M361" s="536">
        <v>7</v>
      </c>
      <c r="N361" s="536">
        <v>9</v>
      </c>
      <c r="O361" s="406" t="s">
        <v>743</v>
      </c>
      <c r="P361" s="407" t="s">
        <v>27</v>
      </c>
      <c r="Q361" s="738"/>
      <c r="R361" s="739"/>
      <c r="S361" s="410">
        <v>36</v>
      </c>
      <c r="T361" s="410">
        <v>34</v>
      </c>
      <c r="U361" s="740"/>
      <c r="V361" s="740"/>
      <c r="W361" s="740"/>
      <c r="X361" s="740"/>
      <c r="Y361" s="740"/>
      <c r="Z361" s="405"/>
    </row>
    <row r="362" spans="1:26" ht="21.75" customHeight="1">
      <c r="A362" s="404"/>
      <c r="B362" s="736" t="s">
        <v>635</v>
      </c>
      <c r="C362" s="736"/>
      <c r="D362" s="736"/>
      <c r="E362" s="736"/>
      <c r="F362" s="736"/>
      <c r="G362" s="736"/>
      <c r="H362" s="736"/>
      <c r="I362" s="736"/>
      <c r="J362" s="736"/>
      <c r="K362" s="736"/>
      <c r="L362" s="737"/>
      <c r="M362" s="536">
        <v>7</v>
      </c>
      <c r="N362" s="536">
        <v>9</v>
      </c>
      <c r="O362" s="406" t="s">
        <v>743</v>
      </c>
      <c r="P362" s="407" t="s">
        <v>28</v>
      </c>
      <c r="Q362" s="738"/>
      <c r="R362" s="739"/>
      <c r="S362" s="410">
        <v>12</v>
      </c>
      <c r="T362" s="410">
        <v>12</v>
      </c>
      <c r="U362" s="740"/>
      <c r="V362" s="740"/>
      <c r="W362" s="740"/>
      <c r="X362" s="740"/>
      <c r="Y362" s="740"/>
      <c r="Z362" s="405"/>
    </row>
    <row r="363" spans="1:26" ht="12.75" customHeight="1">
      <c r="A363" s="404"/>
      <c r="B363" s="736" t="s">
        <v>636</v>
      </c>
      <c r="C363" s="736"/>
      <c r="D363" s="736"/>
      <c r="E363" s="736"/>
      <c r="F363" s="736"/>
      <c r="G363" s="736"/>
      <c r="H363" s="736"/>
      <c r="I363" s="736"/>
      <c r="J363" s="736"/>
      <c r="K363" s="736"/>
      <c r="L363" s="737"/>
      <c r="M363" s="536">
        <v>7</v>
      </c>
      <c r="N363" s="536">
        <v>9</v>
      </c>
      <c r="O363" s="406" t="s">
        <v>743</v>
      </c>
      <c r="P363" s="407" t="s">
        <v>29</v>
      </c>
      <c r="Q363" s="738"/>
      <c r="R363" s="739"/>
      <c r="S363" s="410">
        <v>24</v>
      </c>
      <c r="T363" s="410">
        <v>22</v>
      </c>
      <c r="U363" s="740"/>
      <c r="V363" s="740"/>
      <c r="W363" s="740"/>
      <c r="X363" s="740"/>
      <c r="Y363" s="740"/>
      <c r="Z363" s="405"/>
    </row>
    <row r="364" spans="1:26" ht="12.75" customHeight="1">
      <c r="A364" s="404"/>
      <c r="B364" s="726" t="s">
        <v>744</v>
      </c>
      <c r="C364" s="726"/>
      <c r="D364" s="726"/>
      <c r="E364" s="726"/>
      <c r="F364" s="726"/>
      <c r="G364" s="726"/>
      <c r="H364" s="726"/>
      <c r="I364" s="726"/>
      <c r="J364" s="726"/>
      <c r="K364" s="726"/>
      <c r="L364" s="727"/>
      <c r="M364" s="538">
        <v>8</v>
      </c>
      <c r="N364" s="538">
        <v>0</v>
      </c>
      <c r="O364" s="476">
        <v>0</v>
      </c>
      <c r="P364" s="493">
        <v>0</v>
      </c>
      <c r="Q364" s="728"/>
      <c r="R364" s="729"/>
      <c r="S364" s="494">
        <v>50417</v>
      </c>
      <c r="T364" s="494">
        <v>49987</v>
      </c>
      <c r="U364" s="730"/>
      <c r="V364" s="730"/>
      <c r="W364" s="730"/>
      <c r="X364" s="730"/>
      <c r="Y364" s="730"/>
      <c r="Z364" s="405"/>
    </row>
    <row r="365" spans="1:26" ht="12.75" customHeight="1">
      <c r="A365" s="404"/>
      <c r="B365" s="731" t="s">
        <v>14</v>
      </c>
      <c r="C365" s="731"/>
      <c r="D365" s="731"/>
      <c r="E365" s="731"/>
      <c r="F365" s="731"/>
      <c r="G365" s="731"/>
      <c r="H365" s="731"/>
      <c r="I365" s="731"/>
      <c r="J365" s="731"/>
      <c r="K365" s="731"/>
      <c r="L365" s="732"/>
      <c r="M365" s="537">
        <v>8</v>
      </c>
      <c r="N365" s="537">
        <v>1</v>
      </c>
      <c r="O365" s="477">
        <v>0</v>
      </c>
      <c r="P365" s="495">
        <v>0</v>
      </c>
      <c r="Q365" s="733"/>
      <c r="R365" s="734"/>
      <c r="S365" s="496">
        <v>47821</v>
      </c>
      <c r="T365" s="496">
        <v>47452</v>
      </c>
      <c r="U365" s="735"/>
      <c r="V365" s="735"/>
      <c r="W365" s="735"/>
      <c r="X365" s="735"/>
      <c r="Y365" s="735"/>
      <c r="Z365" s="405"/>
    </row>
    <row r="366" spans="1:26" ht="21.75" customHeight="1">
      <c r="A366" s="404"/>
      <c r="B366" s="736" t="s">
        <v>745</v>
      </c>
      <c r="C366" s="736"/>
      <c r="D366" s="736"/>
      <c r="E366" s="736"/>
      <c r="F366" s="736"/>
      <c r="G366" s="736"/>
      <c r="H366" s="736"/>
      <c r="I366" s="736"/>
      <c r="J366" s="736"/>
      <c r="K366" s="736"/>
      <c r="L366" s="737"/>
      <c r="M366" s="536">
        <v>8</v>
      </c>
      <c r="N366" s="536">
        <v>1</v>
      </c>
      <c r="O366" s="406" t="s">
        <v>746</v>
      </c>
      <c r="P366" s="407">
        <v>0</v>
      </c>
      <c r="Q366" s="738"/>
      <c r="R366" s="739"/>
      <c r="S366" s="410">
        <v>10278</v>
      </c>
      <c r="T366" s="410">
        <v>10168</v>
      </c>
      <c r="U366" s="740"/>
      <c r="V366" s="740"/>
      <c r="W366" s="740"/>
      <c r="X366" s="740"/>
      <c r="Y366" s="740"/>
      <c r="Z366" s="405"/>
    </row>
    <row r="367" spans="1:26" ht="12.75" customHeight="1">
      <c r="A367" s="404"/>
      <c r="B367" s="736" t="s">
        <v>747</v>
      </c>
      <c r="C367" s="736"/>
      <c r="D367" s="736"/>
      <c r="E367" s="736"/>
      <c r="F367" s="736"/>
      <c r="G367" s="736"/>
      <c r="H367" s="736"/>
      <c r="I367" s="736"/>
      <c r="J367" s="736"/>
      <c r="K367" s="736"/>
      <c r="L367" s="737"/>
      <c r="M367" s="536">
        <v>8</v>
      </c>
      <c r="N367" s="536">
        <v>1</v>
      </c>
      <c r="O367" s="406" t="s">
        <v>748</v>
      </c>
      <c r="P367" s="407">
        <v>0</v>
      </c>
      <c r="Q367" s="738"/>
      <c r="R367" s="739"/>
      <c r="S367" s="410">
        <v>10278</v>
      </c>
      <c r="T367" s="410">
        <v>10168</v>
      </c>
      <c r="U367" s="740"/>
      <c r="V367" s="740"/>
      <c r="W367" s="740"/>
      <c r="X367" s="740"/>
      <c r="Y367" s="740"/>
      <c r="Z367" s="405"/>
    </row>
    <row r="368" spans="1:26" ht="21.75" customHeight="1">
      <c r="A368" s="404"/>
      <c r="B368" s="736" t="s">
        <v>15</v>
      </c>
      <c r="C368" s="736"/>
      <c r="D368" s="736"/>
      <c r="E368" s="736"/>
      <c r="F368" s="736"/>
      <c r="G368" s="736"/>
      <c r="H368" s="736"/>
      <c r="I368" s="736"/>
      <c r="J368" s="736"/>
      <c r="K368" s="736"/>
      <c r="L368" s="737"/>
      <c r="M368" s="536">
        <v>8</v>
      </c>
      <c r="N368" s="536">
        <v>1</v>
      </c>
      <c r="O368" s="406" t="s">
        <v>749</v>
      </c>
      <c r="P368" s="407">
        <v>0</v>
      </c>
      <c r="Q368" s="738"/>
      <c r="R368" s="739"/>
      <c r="S368" s="410">
        <v>10278</v>
      </c>
      <c r="T368" s="410">
        <v>10168</v>
      </c>
      <c r="U368" s="740"/>
      <c r="V368" s="740"/>
      <c r="W368" s="740"/>
      <c r="X368" s="740"/>
      <c r="Y368" s="740"/>
      <c r="Z368" s="405"/>
    </row>
    <row r="369" spans="1:26" ht="21.75" customHeight="1">
      <c r="A369" s="404"/>
      <c r="B369" s="736" t="s">
        <v>724</v>
      </c>
      <c r="C369" s="736"/>
      <c r="D369" s="736"/>
      <c r="E369" s="736"/>
      <c r="F369" s="736"/>
      <c r="G369" s="736"/>
      <c r="H369" s="736"/>
      <c r="I369" s="736"/>
      <c r="J369" s="736"/>
      <c r="K369" s="736"/>
      <c r="L369" s="737"/>
      <c r="M369" s="536">
        <v>8</v>
      </c>
      <c r="N369" s="536">
        <v>1</v>
      </c>
      <c r="O369" s="406" t="s">
        <v>749</v>
      </c>
      <c r="P369" s="407" t="s">
        <v>8</v>
      </c>
      <c r="Q369" s="738"/>
      <c r="R369" s="739"/>
      <c r="S369" s="410">
        <v>10278</v>
      </c>
      <c r="T369" s="410">
        <v>10168</v>
      </c>
      <c r="U369" s="740"/>
      <c r="V369" s="740"/>
      <c r="W369" s="740"/>
      <c r="X369" s="740"/>
      <c r="Y369" s="740"/>
      <c r="Z369" s="405"/>
    </row>
    <row r="370" spans="1:26" ht="12.75" customHeight="1">
      <c r="A370" s="404"/>
      <c r="B370" s="736" t="s">
        <v>9</v>
      </c>
      <c r="C370" s="736"/>
      <c r="D370" s="736"/>
      <c r="E370" s="736"/>
      <c r="F370" s="736"/>
      <c r="G370" s="736"/>
      <c r="H370" s="736"/>
      <c r="I370" s="736"/>
      <c r="J370" s="736"/>
      <c r="K370" s="736"/>
      <c r="L370" s="737"/>
      <c r="M370" s="536">
        <v>8</v>
      </c>
      <c r="N370" s="536">
        <v>1</v>
      </c>
      <c r="O370" s="406" t="s">
        <v>749</v>
      </c>
      <c r="P370" s="407" t="s">
        <v>10</v>
      </c>
      <c r="Q370" s="738"/>
      <c r="R370" s="739"/>
      <c r="S370" s="410">
        <v>10278</v>
      </c>
      <c r="T370" s="410">
        <v>10168</v>
      </c>
      <c r="U370" s="740"/>
      <c r="V370" s="740"/>
      <c r="W370" s="740"/>
      <c r="X370" s="740"/>
      <c r="Y370" s="740"/>
      <c r="Z370" s="405"/>
    </row>
    <row r="371" spans="1:26" ht="42.75" customHeight="1">
      <c r="A371" s="404"/>
      <c r="B371" s="736" t="s">
        <v>11</v>
      </c>
      <c r="C371" s="736"/>
      <c r="D371" s="736"/>
      <c r="E371" s="736"/>
      <c r="F371" s="736"/>
      <c r="G371" s="736"/>
      <c r="H371" s="736"/>
      <c r="I371" s="736"/>
      <c r="J371" s="736"/>
      <c r="K371" s="736"/>
      <c r="L371" s="737"/>
      <c r="M371" s="536">
        <v>8</v>
      </c>
      <c r="N371" s="536">
        <v>1</v>
      </c>
      <c r="O371" s="406" t="s">
        <v>749</v>
      </c>
      <c r="P371" s="407" t="s">
        <v>12</v>
      </c>
      <c r="Q371" s="738"/>
      <c r="R371" s="739"/>
      <c r="S371" s="410">
        <v>10278</v>
      </c>
      <c r="T371" s="410">
        <v>10168</v>
      </c>
      <c r="U371" s="740"/>
      <c r="V371" s="740"/>
      <c r="W371" s="740"/>
      <c r="X371" s="740"/>
      <c r="Y371" s="740"/>
      <c r="Z371" s="405"/>
    </row>
    <row r="372" spans="1:26" ht="21.75" customHeight="1">
      <c r="A372" s="404"/>
      <c r="B372" s="736" t="s">
        <v>745</v>
      </c>
      <c r="C372" s="736"/>
      <c r="D372" s="736"/>
      <c r="E372" s="736"/>
      <c r="F372" s="736"/>
      <c r="G372" s="736"/>
      <c r="H372" s="736"/>
      <c r="I372" s="736"/>
      <c r="J372" s="736"/>
      <c r="K372" s="736"/>
      <c r="L372" s="737"/>
      <c r="M372" s="536">
        <v>8</v>
      </c>
      <c r="N372" s="536">
        <v>1</v>
      </c>
      <c r="O372" s="406" t="s">
        <v>746</v>
      </c>
      <c r="P372" s="407">
        <v>0</v>
      </c>
      <c r="Q372" s="738"/>
      <c r="R372" s="739"/>
      <c r="S372" s="410">
        <v>6</v>
      </c>
      <c r="T372" s="410">
        <v>6</v>
      </c>
      <c r="U372" s="740"/>
      <c r="V372" s="740"/>
      <c r="W372" s="740"/>
      <c r="X372" s="740"/>
      <c r="Y372" s="740"/>
      <c r="Z372" s="405"/>
    </row>
    <row r="373" spans="1:26" ht="12.75" customHeight="1">
      <c r="A373" s="404"/>
      <c r="B373" s="736" t="s">
        <v>747</v>
      </c>
      <c r="C373" s="736"/>
      <c r="D373" s="736"/>
      <c r="E373" s="736"/>
      <c r="F373" s="736"/>
      <c r="G373" s="736"/>
      <c r="H373" s="736"/>
      <c r="I373" s="736"/>
      <c r="J373" s="736"/>
      <c r="K373" s="736"/>
      <c r="L373" s="737"/>
      <c r="M373" s="536">
        <v>8</v>
      </c>
      <c r="N373" s="536">
        <v>1</v>
      </c>
      <c r="O373" s="406" t="s">
        <v>748</v>
      </c>
      <c r="P373" s="407">
        <v>0</v>
      </c>
      <c r="Q373" s="738"/>
      <c r="R373" s="739"/>
      <c r="S373" s="410">
        <v>6</v>
      </c>
      <c r="T373" s="410">
        <v>6</v>
      </c>
      <c r="U373" s="740"/>
      <c r="V373" s="740"/>
      <c r="W373" s="740"/>
      <c r="X373" s="740"/>
      <c r="Y373" s="740"/>
      <c r="Z373" s="405"/>
    </row>
    <row r="374" spans="1:26" ht="21.75" customHeight="1">
      <c r="A374" s="404"/>
      <c r="B374" s="736" t="s">
        <v>891</v>
      </c>
      <c r="C374" s="736"/>
      <c r="D374" s="736"/>
      <c r="E374" s="736"/>
      <c r="F374" s="736"/>
      <c r="G374" s="736"/>
      <c r="H374" s="736"/>
      <c r="I374" s="736"/>
      <c r="J374" s="736"/>
      <c r="K374" s="736"/>
      <c r="L374" s="737"/>
      <c r="M374" s="536">
        <v>8</v>
      </c>
      <c r="N374" s="536">
        <v>1</v>
      </c>
      <c r="O374" s="406" t="s">
        <v>892</v>
      </c>
      <c r="P374" s="407">
        <v>0</v>
      </c>
      <c r="Q374" s="738"/>
      <c r="R374" s="739"/>
      <c r="S374" s="410">
        <v>6</v>
      </c>
      <c r="T374" s="410">
        <v>6</v>
      </c>
      <c r="U374" s="740"/>
      <c r="V374" s="740"/>
      <c r="W374" s="740"/>
      <c r="X374" s="740"/>
      <c r="Y374" s="740"/>
      <c r="Z374" s="405"/>
    </row>
    <row r="375" spans="1:26" ht="21.75" customHeight="1">
      <c r="A375" s="404"/>
      <c r="B375" s="736" t="s">
        <v>724</v>
      </c>
      <c r="C375" s="736"/>
      <c r="D375" s="736"/>
      <c r="E375" s="736"/>
      <c r="F375" s="736"/>
      <c r="G375" s="736"/>
      <c r="H375" s="736"/>
      <c r="I375" s="736"/>
      <c r="J375" s="736"/>
      <c r="K375" s="736"/>
      <c r="L375" s="737"/>
      <c r="M375" s="536">
        <v>8</v>
      </c>
      <c r="N375" s="536">
        <v>1</v>
      </c>
      <c r="O375" s="406" t="s">
        <v>892</v>
      </c>
      <c r="P375" s="407" t="s">
        <v>8</v>
      </c>
      <c r="Q375" s="738"/>
      <c r="R375" s="739"/>
      <c r="S375" s="410">
        <v>6</v>
      </c>
      <c r="T375" s="410">
        <v>6</v>
      </c>
      <c r="U375" s="740"/>
      <c r="V375" s="740"/>
      <c r="W375" s="740"/>
      <c r="X375" s="740"/>
      <c r="Y375" s="740"/>
      <c r="Z375" s="405"/>
    </row>
    <row r="376" spans="1:26" ht="12.75" customHeight="1">
      <c r="A376" s="404"/>
      <c r="B376" s="736" t="s">
        <v>9</v>
      </c>
      <c r="C376" s="736"/>
      <c r="D376" s="736"/>
      <c r="E376" s="736"/>
      <c r="F376" s="736"/>
      <c r="G376" s="736"/>
      <c r="H376" s="736"/>
      <c r="I376" s="736"/>
      <c r="J376" s="736"/>
      <c r="K376" s="736"/>
      <c r="L376" s="737"/>
      <c r="M376" s="536">
        <v>8</v>
      </c>
      <c r="N376" s="536">
        <v>1</v>
      </c>
      <c r="O376" s="406" t="s">
        <v>892</v>
      </c>
      <c r="P376" s="407" t="s">
        <v>10</v>
      </c>
      <c r="Q376" s="738"/>
      <c r="R376" s="739"/>
      <c r="S376" s="410">
        <v>6</v>
      </c>
      <c r="T376" s="410">
        <v>6</v>
      </c>
      <c r="U376" s="740"/>
      <c r="V376" s="740"/>
      <c r="W376" s="740"/>
      <c r="X376" s="740"/>
      <c r="Y376" s="740"/>
      <c r="Z376" s="405"/>
    </row>
    <row r="377" spans="1:26" ht="12.75" customHeight="1">
      <c r="A377" s="404"/>
      <c r="B377" s="736" t="s">
        <v>170</v>
      </c>
      <c r="C377" s="736"/>
      <c r="D377" s="736"/>
      <c r="E377" s="736"/>
      <c r="F377" s="736"/>
      <c r="G377" s="736"/>
      <c r="H377" s="736"/>
      <c r="I377" s="736"/>
      <c r="J377" s="736"/>
      <c r="K377" s="736"/>
      <c r="L377" s="737"/>
      <c r="M377" s="536">
        <v>8</v>
      </c>
      <c r="N377" s="536">
        <v>1</v>
      </c>
      <c r="O377" s="406" t="s">
        <v>892</v>
      </c>
      <c r="P377" s="407" t="s">
        <v>169</v>
      </c>
      <c r="Q377" s="738"/>
      <c r="R377" s="739"/>
      <c r="S377" s="410">
        <v>6</v>
      </c>
      <c r="T377" s="410">
        <v>6</v>
      </c>
      <c r="U377" s="740"/>
      <c r="V377" s="740"/>
      <c r="W377" s="740"/>
      <c r="X377" s="740"/>
      <c r="Y377" s="740"/>
      <c r="Z377" s="405"/>
    </row>
    <row r="378" spans="1:26" ht="21.75" customHeight="1">
      <c r="A378" s="404"/>
      <c r="B378" s="736" t="s">
        <v>745</v>
      </c>
      <c r="C378" s="736"/>
      <c r="D378" s="736"/>
      <c r="E378" s="736"/>
      <c r="F378" s="736"/>
      <c r="G378" s="736"/>
      <c r="H378" s="736"/>
      <c r="I378" s="736"/>
      <c r="J378" s="736"/>
      <c r="K378" s="736"/>
      <c r="L378" s="737"/>
      <c r="M378" s="536">
        <v>8</v>
      </c>
      <c r="N378" s="536">
        <v>1</v>
      </c>
      <c r="O378" s="406" t="s">
        <v>746</v>
      </c>
      <c r="P378" s="407">
        <v>0</v>
      </c>
      <c r="Q378" s="738"/>
      <c r="R378" s="739"/>
      <c r="S378" s="410">
        <v>15043</v>
      </c>
      <c r="T378" s="410">
        <v>14884</v>
      </c>
      <c r="U378" s="740"/>
      <c r="V378" s="740"/>
      <c r="W378" s="740"/>
      <c r="X378" s="740"/>
      <c r="Y378" s="740"/>
      <c r="Z378" s="405"/>
    </row>
    <row r="379" spans="1:26" ht="21.75" customHeight="1">
      <c r="A379" s="404"/>
      <c r="B379" s="736" t="s">
        <v>750</v>
      </c>
      <c r="C379" s="736"/>
      <c r="D379" s="736"/>
      <c r="E379" s="736"/>
      <c r="F379" s="736"/>
      <c r="G379" s="736"/>
      <c r="H379" s="736"/>
      <c r="I379" s="736"/>
      <c r="J379" s="736"/>
      <c r="K379" s="736"/>
      <c r="L379" s="737"/>
      <c r="M379" s="536">
        <v>8</v>
      </c>
      <c r="N379" s="536">
        <v>1</v>
      </c>
      <c r="O379" s="406" t="s">
        <v>751</v>
      </c>
      <c r="P379" s="407">
        <v>0</v>
      </c>
      <c r="Q379" s="738"/>
      <c r="R379" s="739"/>
      <c r="S379" s="410">
        <v>15043</v>
      </c>
      <c r="T379" s="410">
        <v>14884</v>
      </c>
      <c r="U379" s="740"/>
      <c r="V379" s="740"/>
      <c r="W379" s="740"/>
      <c r="X379" s="740"/>
      <c r="Y379" s="740"/>
      <c r="Z379" s="405"/>
    </row>
    <row r="380" spans="1:26" ht="21.75" customHeight="1">
      <c r="A380" s="404"/>
      <c r="B380" s="736" t="s">
        <v>16</v>
      </c>
      <c r="C380" s="736"/>
      <c r="D380" s="736"/>
      <c r="E380" s="736"/>
      <c r="F380" s="736"/>
      <c r="G380" s="736"/>
      <c r="H380" s="736"/>
      <c r="I380" s="736"/>
      <c r="J380" s="736"/>
      <c r="K380" s="736"/>
      <c r="L380" s="737"/>
      <c r="M380" s="536">
        <v>8</v>
      </c>
      <c r="N380" s="536">
        <v>1</v>
      </c>
      <c r="O380" s="406" t="s">
        <v>752</v>
      </c>
      <c r="P380" s="407">
        <v>0</v>
      </c>
      <c r="Q380" s="738"/>
      <c r="R380" s="739"/>
      <c r="S380" s="410">
        <v>15043</v>
      </c>
      <c r="T380" s="410">
        <v>14884</v>
      </c>
      <c r="U380" s="740"/>
      <c r="V380" s="740"/>
      <c r="W380" s="740"/>
      <c r="X380" s="740"/>
      <c r="Y380" s="740"/>
      <c r="Z380" s="405"/>
    </row>
    <row r="381" spans="1:26" ht="21.75" customHeight="1">
      <c r="A381" s="404"/>
      <c r="B381" s="736" t="s">
        <v>724</v>
      </c>
      <c r="C381" s="736"/>
      <c r="D381" s="736"/>
      <c r="E381" s="736"/>
      <c r="F381" s="736"/>
      <c r="G381" s="736"/>
      <c r="H381" s="736"/>
      <c r="I381" s="736"/>
      <c r="J381" s="736"/>
      <c r="K381" s="736"/>
      <c r="L381" s="737"/>
      <c r="M381" s="536">
        <v>8</v>
      </c>
      <c r="N381" s="536">
        <v>1</v>
      </c>
      <c r="O381" s="406" t="s">
        <v>752</v>
      </c>
      <c r="P381" s="407" t="s">
        <v>8</v>
      </c>
      <c r="Q381" s="738"/>
      <c r="R381" s="739"/>
      <c r="S381" s="410">
        <v>15043</v>
      </c>
      <c r="T381" s="410">
        <v>14884</v>
      </c>
      <c r="U381" s="740"/>
      <c r="V381" s="740"/>
      <c r="W381" s="740"/>
      <c r="X381" s="740"/>
      <c r="Y381" s="740"/>
      <c r="Z381" s="405"/>
    </row>
    <row r="382" spans="1:26" ht="12.75" customHeight="1">
      <c r="A382" s="404"/>
      <c r="B382" s="736" t="s">
        <v>9</v>
      </c>
      <c r="C382" s="736"/>
      <c r="D382" s="736"/>
      <c r="E382" s="736"/>
      <c r="F382" s="736"/>
      <c r="G382" s="736"/>
      <c r="H382" s="736"/>
      <c r="I382" s="736"/>
      <c r="J382" s="736"/>
      <c r="K382" s="736"/>
      <c r="L382" s="737"/>
      <c r="M382" s="536">
        <v>8</v>
      </c>
      <c r="N382" s="536">
        <v>1</v>
      </c>
      <c r="O382" s="406" t="s">
        <v>752</v>
      </c>
      <c r="P382" s="407" t="s">
        <v>10</v>
      </c>
      <c r="Q382" s="738"/>
      <c r="R382" s="739"/>
      <c r="S382" s="410">
        <v>15043</v>
      </c>
      <c r="T382" s="410">
        <v>14884</v>
      </c>
      <c r="U382" s="740"/>
      <c r="V382" s="740"/>
      <c r="W382" s="740"/>
      <c r="X382" s="740"/>
      <c r="Y382" s="740"/>
      <c r="Z382" s="405"/>
    </row>
    <row r="383" spans="1:26" ht="42.75" customHeight="1">
      <c r="A383" s="404"/>
      <c r="B383" s="736" t="s">
        <v>11</v>
      </c>
      <c r="C383" s="736"/>
      <c r="D383" s="736"/>
      <c r="E383" s="736"/>
      <c r="F383" s="736"/>
      <c r="G383" s="736"/>
      <c r="H383" s="736"/>
      <c r="I383" s="736"/>
      <c r="J383" s="736"/>
      <c r="K383" s="736"/>
      <c r="L383" s="737"/>
      <c r="M383" s="536">
        <v>8</v>
      </c>
      <c r="N383" s="536">
        <v>1</v>
      </c>
      <c r="O383" s="406" t="s">
        <v>752</v>
      </c>
      <c r="P383" s="407" t="s">
        <v>12</v>
      </c>
      <c r="Q383" s="738"/>
      <c r="R383" s="739"/>
      <c r="S383" s="410">
        <v>15043</v>
      </c>
      <c r="T383" s="410">
        <v>14884</v>
      </c>
      <c r="U383" s="740"/>
      <c r="V383" s="740"/>
      <c r="W383" s="740"/>
      <c r="X383" s="740"/>
      <c r="Y383" s="740"/>
      <c r="Z383" s="405"/>
    </row>
    <row r="384" spans="1:26" ht="21.75" customHeight="1">
      <c r="A384" s="404"/>
      <c r="B384" s="736" t="s">
        <v>745</v>
      </c>
      <c r="C384" s="736"/>
      <c r="D384" s="736"/>
      <c r="E384" s="736"/>
      <c r="F384" s="736"/>
      <c r="G384" s="736"/>
      <c r="H384" s="736"/>
      <c r="I384" s="736"/>
      <c r="J384" s="736"/>
      <c r="K384" s="736"/>
      <c r="L384" s="737"/>
      <c r="M384" s="536">
        <v>8</v>
      </c>
      <c r="N384" s="536">
        <v>1</v>
      </c>
      <c r="O384" s="406" t="s">
        <v>746</v>
      </c>
      <c r="P384" s="407">
        <v>0</v>
      </c>
      <c r="Q384" s="738"/>
      <c r="R384" s="739"/>
      <c r="S384" s="410">
        <v>1007</v>
      </c>
      <c r="T384" s="410">
        <v>1002</v>
      </c>
      <c r="U384" s="740"/>
      <c r="V384" s="740"/>
      <c r="W384" s="740"/>
      <c r="X384" s="740"/>
      <c r="Y384" s="740"/>
      <c r="Z384" s="405"/>
    </row>
    <row r="385" spans="1:26" ht="21.75" customHeight="1">
      <c r="A385" s="404"/>
      <c r="B385" s="736" t="s">
        <v>750</v>
      </c>
      <c r="C385" s="736"/>
      <c r="D385" s="736"/>
      <c r="E385" s="736"/>
      <c r="F385" s="736"/>
      <c r="G385" s="736"/>
      <c r="H385" s="736"/>
      <c r="I385" s="736"/>
      <c r="J385" s="736"/>
      <c r="K385" s="736"/>
      <c r="L385" s="737"/>
      <c r="M385" s="536">
        <v>8</v>
      </c>
      <c r="N385" s="536">
        <v>1</v>
      </c>
      <c r="O385" s="406" t="s">
        <v>751</v>
      </c>
      <c r="P385" s="407">
        <v>0</v>
      </c>
      <c r="Q385" s="738"/>
      <c r="R385" s="739"/>
      <c r="S385" s="410">
        <v>1007</v>
      </c>
      <c r="T385" s="410">
        <v>1002</v>
      </c>
      <c r="U385" s="740"/>
      <c r="V385" s="740"/>
      <c r="W385" s="740"/>
      <c r="X385" s="740"/>
      <c r="Y385" s="740"/>
      <c r="Z385" s="405"/>
    </row>
    <row r="386" spans="1:26" ht="42.75" customHeight="1">
      <c r="A386" s="404"/>
      <c r="B386" s="736" t="s">
        <v>893</v>
      </c>
      <c r="C386" s="736"/>
      <c r="D386" s="736"/>
      <c r="E386" s="736"/>
      <c r="F386" s="736"/>
      <c r="G386" s="736"/>
      <c r="H386" s="736"/>
      <c r="I386" s="736"/>
      <c r="J386" s="736"/>
      <c r="K386" s="736"/>
      <c r="L386" s="737"/>
      <c r="M386" s="536">
        <v>8</v>
      </c>
      <c r="N386" s="536">
        <v>1</v>
      </c>
      <c r="O386" s="406" t="s">
        <v>894</v>
      </c>
      <c r="P386" s="407">
        <v>0</v>
      </c>
      <c r="Q386" s="738"/>
      <c r="R386" s="739"/>
      <c r="S386" s="410">
        <v>1007</v>
      </c>
      <c r="T386" s="410">
        <v>1002</v>
      </c>
      <c r="U386" s="740"/>
      <c r="V386" s="740"/>
      <c r="W386" s="740"/>
      <c r="X386" s="740"/>
      <c r="Y386" s="740"/>
      <c r="Z386" s="405"/>
    </row>
    <row r="387" spans="1:26" ht="21.75" customHeight="1">
      <c r="A387" s="404"/>
      <c r="B387" s="736" t="s">
        <v>724</v>
      </c>
      <c r="C387" s="736"/>
      <c r="D387" s="736"/>
      <c r="E387" s="736"/>
      <c r="F387" s="736"/>
      <c r="G387" s="736"/>
      <c r="H387" s="736"/>
      <c r="I387" s="736"/>
      <c r="J387" s="736"/>
      <c r="K387" s="736"/>
      <c r="L387" s="737"/>
      <c r="M387" s="536">
        <v>8</v>
      </c>
      <c r="N387" s="536">
        <v>1</v>
      </c>
      <c r="O387" s="406" t="s">
        <v>894</v>
      </c>
      <c r="P387" s="407" t="s">
        <v>8</v>
      </c>
      <c r="Q387" s="738"/>
      <c r="R387" s="739"/>
      <c r="S387" s="410">
        <v>1007</v>
      </c>
      <c r="T387" s="410">
        <v>1002</v>
      </c>
      <c r="U387" s="740"/>
      <c r="V387" s="740"/>
      <c r="W387" s="740"/>
      <c r="X387" s="740"/>
      <c r="Y387" s="740"/>
      <c r="Z387" s="405"/>
    </row>
    <row r="388" spans="1:26" ht="12.75" customHeight="1">
      <c r="A388" s="404"/>
      <c r="B388" s="736" t="s">
        <v>9</v>
      </c>
      <c r="C388" s="736"/>
      <c r="D388" s="736"/>
      <c r="E388" s="736"/>
      <c r="F388" s="736"/>
      <c r="G388" s="736"/>
      <c r="H388" s="736"/>
      <c r="I388" s="736"/>
      <c r="J388" s="736"/>
      <c r="K388" s="736"/>
      <c r="L388" s="737"/>
      <c r="M388" s="536">
        <v>8</v>
      </c>
      <c r="N388" s="536">
        <v>1</v>
      </c>
      <c r="O388" s="406" t="s">
        <v>894</v>
      </c>
      <c r="P388" s="407" t="s">
        <v>10</v>
      </c>
      <c r="Q388" s="738"/>
      <c r="R388" s="739"/>
      <c r="S388" s="410">
        <v>1007</v>
      </c>
      <c r="T388" s="410">
        <v>1002</v>
      </c>
      <c r="U388" s="740"/>
      <c r="V388" s="740"/>
      <c r="W388" s="740"/>
      <c r="X388" s="740"/>
      <c r="Y388" s="740"/>
      <c r="Z388" s="405"/>
    </row>
    <row r="389" spans="1:26" ht="42.75" customHeight="1">
      <c r="A389" s="404"/>
      <c r="B389" s="736" t="s">
        <v>11</v>
      </c>
      <c r="C389" s="736"/>
      <c r="D389" s="736"/>
      <c r="E389" s="736"/>
      <c r="F389" s="736"/>
      <c r="G389" s="736"/>
      <c r="H389" s="736"/>
      <c r="I389" s="736"/>
      <c r="J389" s="736"/>
      <c r="K389" s="736"/>
      <c r="L389" s="737"/>
      <c r="M389" s="536">
        <v>8</v>
      </c>
      <c r="N389" s="536">
        <v>1</v>
      </c>
      <c r="O389" s="406" t="s">
        <v>894</v>
      </c>
      <c r="P389" s="407" t="s">
        <v>12</v>
      </c>
      <c r="Q389" s="738"/>
      <c r="R389" s="739"/>
      <c r="S389" s="410">
        <v>25</v>
      </c>
      <c r="T389" s="410">
        <v>25</v>
      </c>
      <c r="U389" s="740"/>
      <c r="V389" s="740"/>
      <c r="W389" s="740"/>
      <c r="X389" s="740"/>
      <c r="Y389" s="740"/>
      <c r="Z389" s="405"/>
    </row>
    <row r="390" spans="1:26" ht="12.75" customHeight="1">
      <c r="A390" s="404"/>
      <c r="B390" s="736" t="s">
        <v>170</v>
      </c>
      <c r="C390" s="736"/>
      <c r="D390" s="736"/>
      <c r="E390" s="736"/>
      <c r="F390" s="736"/>
      <c r="G390" s="736"/>
      <c r="H390" s="736"/>
      <c r="I390" s="736"/>
      <c r="J390" s="736"/>
      <c r="K390" s="736"/>
      <c r="L390" s="737"/>
      <c r="M390" s="536">
        <v>8</v>
      </c>
      <c r="N390" s="536">
        <v>1</v>
      </c>
      <c r="O390" s="406" t="s">
        <v>894</v>
      </c>
      <c r="P390" s="407" t="s">
        <v>169</v>
      </c>
      <c r="Q390" s="738"/>
      <c r="R390" s="739"/>
      <c r="S390" s="410">
        <v>982</v>
      </c>
      <c r="T390" s="410">
        <v>977</v>
      </c>
      <c r="U390" s="740"/>
      <c r="V390" s="740"/>
      <c r="W390" s="740"/>
      <c r="X390" s="740"/>
      <c r="Y390" s="740"/>
      <c r="Z390" s="405"/>
    </row>
    <row r="391" spans="1:26" ht="21.75" customHeight="1">
      <c r="A391" s="404"/>
      <c r="B391" s="736" t="s">
        <v>745</v>
      </c>
      <c r="C391" s="736"/>
      <c r="D391" s="736"/>
      <c r="E391" s="736"/>
      <c r="F391" s="736"/>
      <c r="G391" s="736"/>
      <c r="H391" s="736"/>
      <c r="I391" s="736"/>
      <c r="J391" s="736"/>
      <c r="K391" s="736"/>
      <c r="L391" s="737"/>
      <c r="M391" s="536">
        <v>8</v>
      </c>
      <c r="N391" s="536">
        <v>1</v>
      </c>
      <c r="O391" s="406" t="s">
        <v>746</v>
      </c>
      <c r="P391" s="407">
        <v>0</v>
      </c>
      <c r="Q391" s="738"/>
      <c r="R391" s="739"/>
      <c r="S391" s="410">
        <v>21359</v>
      </c>
      <c r="T391" s="410">
        <v>21271</v>
      </c>
      <c r="U391" s="740"/>
      <c r="V391" s="740"/>
      <c r="W391" s="740"/>
      <c r="X391" s="740"/>
      <c r="Y391" s="740"/>
      <c r="Z391" s="405"/>
    </row>
    <row r="392" spans="1:26" ht="21.75" customHeight="1">
      <c r="A392" s="404"/>
      <c r="B392" s="736" t="s">
        <v>750</v>
      </c>
      <c r="C392" s="736"/>
      <c r="D392" s="736"/>
      <c r="E392" s="736"/>
      <c r="F392" s="736"/>
      <c r="G392" s="736"/>
      <c r="H392" s="736"/>
      <c r="I392" s="736"/>
      <c r="J392" s="736"/>
      <c r="K392" s="736"/>
      <c r="L392" s="737"/>
      <c r="M392" s="536">
        <v>8</v>
      </c>
      <c r="N392" s="536">
        <v>1</v>
      </c>
      <c r="O392" s="406" t="s">
        <v>751</v>
      </c>
      <c r="P392" s="407">
        <v>0</v>
      </c>
      <c r="Q392" s="738"/>
      <c r="R392" s="739"/>
      <c r="S392" s="410">
        <v>21359</v>
      </c>
      <c r="T392" s="410">
        <v>21271</v>
      </c>
      <c r="U392" s="740"/>
      <c r="V392" s="740"/>
      <c r="W392" s="740"/>
      <c r="X392" s="740"/>
      <c r="Y392" s="740"/>
      <c r="Z392" s="405"/>
    </row>
    <row r="393" spans="1:26" ht="21.75" customHeight="1">
      <c r="A393" s="404"/>
      <c r="B393" s="736" t="s">
        <v>17</v>
      </c>
      <c r="C393" s="736"/>
      <c r="D393" s="736"/>
      <c r="E393" s="736"/>
      <c r="F393" s="736"/>
      <c r="G393" s="736"/>
      <c r="H393" s="736"/>
      <c r="I393" s="736"/>
      <c r="J393" s="736"/>
      <c r="K393" s="736"/>
      <c r="L393" s="737"/>
      <c r="M393" s="536">
        <v>8</v>
      </c>
      <c r="N393" s="536">
        <v>1</v>
      </c>
      <c r="O393" s="406" t="s">
        <v>753</v>
      </c>
      <c r="P393" s="407">
        <v>0</v>
      </c>
      <c r="Q393" s="738"/>
      <c r="R393" s="739"/>
      <c r="S393" s="410">
        <v>21359</v>
      </c>
      <c r="T393" s="410">
        <v>21271</v>
      </c>
      <c r="U393" s="740"/>
      <c r="V393" s="740"/>
      <c r="W393" s="740"/>
      <c r="X393" s="740"/>
      <c r="Y393" s="740"/>
      <c r="Z393" s="405"/>
    </row>
    <row r="394" spans="1:26" ht="53.25" customHeight="1">
      <c r="A394" s="404"/>
      <c r="B394" s="736" t="s">
        <v>18</v>
      </c>
      <c r="C394" s="736"/>
      <c r="D394" s="736"/>
      <c r="E394" s="736"/>
      <c r="F394" s="736"/>
      <c r="G394" s="736"/>
      <c r="H394" s="736"/>
      <c r="I394" s="736"/>
      <c r="J394" s="736"/>
      <c r="K394" s="736"/>
      <c r="L394" s="737"/>
      <c r="M394" s="536">
        <v>8</v>
      </c>
      <c r="N394" s="536">
        <v>1</v>
      </c>
      <c r="O394" s="406" t="s">
        <v>753</v>
      </c>
      <c r="P394" s="407" t="s">
        <v>19</v>
      </c>
      <c r="Q394" s="738"/>
      <c r="R394" s="739"/>
      <c r="S394" s="410">
        <v>21167</v>
      </c>
      <c r="T394" s="410">
        <v>21167</v>
      </c>
      <c r="U394" s="740"/>
      <c r="V394" s="740"/>
      <c r="W394" s="740"/>
      <c r="X394" s="740"/>
      <c r="Y394" s="740"/>
      <c r="Z394" s="405"/>
    </row>
    <row r="395" spans="1:26" ht="12.75" customHeight="1">
      <c r="A395" s="404"/>
      <c r="B395" s="736" t="s">
        <v>20</v>
      </c>
      <c r="C395" s="736"/>
      <c r="D395" s="736"/>
      <c r="E395" s="736"/>
      <c r="F395" s="736"/>
      <c r="G395" s="736"/>
      <c r="H395" s="736"/>
      <c r="I395" s="736"/>
      <c r="J395" s="736"/>
      <c r="K395" s="736"/>
      <c r="L395" s="737"/>
      <c r="M395" s="536">
        <v>8</v>
      </c>
      <c r="N395" s="536">
        <v>1</v>
      </c>
      <c r="O395" s="406" t="s">
        <v>753</v>
      </c>
      <c r="P395" s="407" t="s">
        <v>21</v>
      </c>
      <c r="Q395" s="738"/>
      <c r="R395" s="739"/>
      <c r="S395" s="410">
        <v>21167</v>
      </c>
      <c r="T395" s="410">
        <v>21167</v>
      </c>
      <c r="U395" s="740"/>
      <c r="V395" s="740"/>
      <c r="W395" s="740"/>
      <c r="X395" s="740"/>
      <c r="Y395" s="740"/>
      <c r="Z395" s="405"/>
    </row>
    <row r="396" spans="1:26" ht="12.75" customHeight="1">
      <c r="A396" s="404"/>
      <c r="B396" s="736" t="s">
        <v>692</v>
      </c>
      <c r="C396" s="736"/>
      <c r="D396" s="736"/>
      <c r="E396" s="736"/>
      <c r="F396" s="736"/>
      <c r="G396" s="736"/>
      <c r="H396" s="736"/>
      <c r="I396" s="736"/>
      <c r="J396" s="736"/>
      <c r="K396" s="736"/>
      <c r="L396" s="737"/>
      <c r="M396" s="536">
        <v>8</v>
      </c>
      <c r="N396" s="536">
        <v>1</v>
      </c>
      <c r="O396" s="406" t="s">
        <v>753</v>
      </c>
      <c r="P396" s="407" t="s">
        <v>22</v>
      </c>
      <c r="Q396" s="738"/>
      <c r="R396" s="739"/>
      <c r="S396" s="410">
        <v>16257</v>
      </c>
      <c r="T396" s="410">
        <v>16257</v>
      </c>
      <c r="U396" s="740"/>
      <c r="V396" s="740"/>
      <c r="W396" s="740"/>
      <c r="X396" s="740"/>
      <c r="Y396" s="740"/>
      <c r="Z396" s="405"/>
    </row>
    <row r="397" spans="1:26" ht="32.25" customHeight="1">
      <c r="A397" s="404"/>
      <c r="B397" s="736" t="s">
        <v>694</v>
      </c>
      <c r="C397" s="736"/>
      <c r="D397" s="736"/>
      <c r="E397" s="736"/>
      <c r="F397" s="736"/>
      <c r="G397" s="736"/>
      <c r="H397" s="736"/>
      <c r="I397" s="736"/>
      <c r="J397" s="736"/>
      <c r="K397" s="736"/>
      <c r="L397" s="737"/>
      <c r="M397" s="536">
        <v>8</v>
      </c>
      <c r="N397" s="536">
        <v>1</v>
      </c>
      <c r="O397" s="406" t="s">
        <v>753</v>
      </c>
      <c r="P397" s="407" t="s">
        <v>24</v>
      </c>
      <c r="Q397" s="738"/>
      <c r="R397" s="739"/>
      <c r="S397" s="410">
        <v>4910</v>
      </c>
      <c r="T397" s="410">
        <v>4910</v>
      </c>
      <c r="U397" s="740"/>
      <c r="V397" s="740"/>
      <c r="W397" s="740"/>
      <c r="X397" s="740"/>
      <c r="Y397" s="740"/>
      <c r="Z397" s="405"/>
    </row>
    <row r="398" spans="1:26" ht="21.75" customHeight="1">
      <c r="A398" s="404"/>
      <c r="B398" s="736" t="s">
        <v>633</v>
      </c>
      <c r="C398" s="736"/>
      <c r="D398" s="736"/>
      <c r="E398" s="736"/>
      <c r="F398" s="736"/>
      <c r="G398" s="736"/>
      <c r="H398" s="736"/>
      <c r="I398" s="736"/>
      <c r="J398" s="736"/>
      <c r="K398" s="736"/>
      <c r="L398" s="737"/>
      <c r="M398" s="536">
        <v>8</v>
      </c>
      <c r="N398" s="536">
        <v>1</v>
      </c>
      <c r="O398" s="406" t="s">
        <v>753</v>
      </c>
      <c r="P398" s="407" t="s">
        <v>25</v>
      </c>
      <c r="Q398" s="738"/>
      <c r="R398" s="739"/>
      <c r="S398" s="410">
        <v>189</v>
      </c>
      <c r="T398" s="410">
        <v>102</v>
      </c>
      <c r="U398" s="740"/>
      <c r="V398" s="740"/>
      <c r="W398" s="740"/>
      <c r="X398" s="740"/>
      <c r="Y398" s="740"/>
      <c r="Z398" s="405"/>
    </row>
    <row r="399" spans="1:26" ht="21.75" customHeight="1">
      <c r="A399" s="404"/>
      <c r="B399" s="736" t="s">
        <v>634</v>
      </c>
      <c r="C399" s="736"/>
      <c r="D399" s="736"/>
      <c r="E399" s="736"/>
      <c r="F399" s="736"/>
      <c r="G399" s="736"/>
      <c r="H399" s="736"/>
      <c r="I399" s="736"/>
      <c r="J399" s="736"/>
      <c r="K399" s="736"/>
      <c r="L399" s="737"/>
      <c r="M399" s="536">
        <v>8</v>
      </c>
      <c r="N399" s="536">
        <v>1</v>
      </c>
      <c r="O399" s="406" t="s">
        <v>753</v>
      </c>
      <c r="P399" s="407" t="s">
        <v>27</v>
      </c>
      <c r="Q399" s="738"/>
      <c r="R399" s="739"/>
      <c r="S399" s="410">
        <v>189</v>
      </c>
      <c r="T399" s="410">
        <v>102</v>
      </c>
      <c r="U399" s="740"/>
      <c r="V399" s="740"/>
      <c r="W399" s="740"/>
      <c r="X399" s="740"/>
      <c r="Y399" s="740"/>
      <c r="Z399" s="405"/>
    </row>
    <row r="400" spans="1:26" ht="21.75" customHeight="1">
      <c r="A400" s="404"/>
      <c r="B400" s="736" t="s">
        <v>635</v>
      </c>
      <c r="C400" s="736"/>
      <c r="D400" s="736"/>
      <c r="E400" s="736"/>
      <c r="F400" s="736"/>
      <c r="G400" s="736"/>
      <c r="H400" s="736"/>
      <c r="I400" s="736"/>
      <c r="J400" s="736"/>
      <c r="K400" s="736"/>
      <c r="L400" s="737"/>
      <c r="M400" s="536">
        <v>8</v>
      </c>
      <c r="N400" s="536">
        <v>1</v>
      </c>
      <c r="O400" s="406" t="s">
        <v>753</v>
      </c>
      <c r="P400" s="407" t="s">
        <v>28</v>
      </c>
      <c r="Q400" s="738"/>
      <c r="R400" s="739"/>
      <c r="S400" s="410">
        <v>25</v>
      </c>
      <c r="T400" s="410">
        <v>13</v>
      </c>
      <c r="U400" s="740"/>
      <c r="V400" s="740"/>
      <c r="W400" s="740"/>
      <c r="X400" s="740"/>
      <c r="Y400" s="740"/>
      <c r="Z400" s="405"/>
    </row>
    <row r="401" spans="1:26" ht="12.75" customHeight="1">
      <c r="A401" s="404"/>
      <c r="B401" s="736" t="s">
        <v>636</v>
      </c>
      <c r="C401" s="736"/>
      <c r="D401" s="736"/>
      <c r="E401" s="736"/>
      <c r="F401" s="736"/>
      <c r="G401" s="736"/>
      <c r="H401" s="736"/>
      <c r="I401" s="736"/>
      <c r="J401" s="736"/>
      <c r="K401" s="736"/>
      <c r="L401" s="737"/>
      <c r="M401" s="536">
        <v>8</v>
      </c>
      <c r="N401" s="536">
        <v>1</v>
      </c>
      <c r="O401" s="406" t="s">
        <v>753</v>
      </c>
      <c r="P401" s="407" t="s">
        <v>29</v>
      </c>
      <c r="Q401" s="738"/>
      <c r="R401" s="739"/>
      <c r="S401" s="410">
        <v>164</v>
      </c>
      <c r="T401" s="410">
        <v>89</v>
      </c>
      <c r="U401" s="740"/>
      <c r="V401" s="740"/>
      <c r="W401" s="740"/>
      <c r="X401" s="740"/>
      <c r="Y401" s="740"/>
      <c r="Z401" s="405"/>
    </row>
    <row r="402" spans="1:26" ht="12.75" customHeight="1">
      <c r="A402" s="404"/>
      <c r="B402" s="736" t="s">
        <v>30</v>
      </c>
      <c r="C402" s="736"/>
      <c r="D402" s="736"/>
      <c r="E402" s="736"/>
      <c r="F402" s="736"/>
      <c r="G402" s="736"/>
      <c r="H402" s="736"/>
      <c r="I402" s="736"/>
      <c r="J402" s="736"/>
      <c r="K402" s="736"/>
      <c r="L402" s="737"/>
      <c r="M402" s="536">
        <v>8</v>
      </c>
      <c r="N402" s="536">
        <v>1</v>
      </c>
      <c r="O402" s="406" t="s">
        <v>753</v>
      </c>
      <c r="P402" s="407" t="s">
        <v>31</v>
      </c>
      <c r="Q402" s="738"/>
      <c r="R402" s="739"/>
      <c r="S402" s="410">
        <v>3</v>
      </c>
      <c r="T402" s="410">
        <v>2</v>
      </c>
      <c r="U402" s="740"/>
      <c r="V402" s="740"/>
      <c r="W402" s="740"/>
      <c r="X402" s="740"/>
      <c r="Y402" s="740"/>
      <c r="Z402" s="405"/>
    </row>
    <row r="403" spans="1:26" ht="12.75" customHeight="1">
      <c r="A403" s="404"/>
      <c r="B403" s="736" t="s">
        <v>637</v>
      </c>
      <c r="C403" s="736"/>
      <c r="D403" s="736"/>
      <c r="E403" s="736"/>
      <c r="F403" s="736"/>
      <c r="G403" s="736"/>
      <c r="H403" s="736"/>
      <c r="I403" s="736"/>
      <c r="J403" s="736"/>
      <c r="K403" s="736"/>
      <c r="L403" s="737"/>
      <c r="M403" s="536">
        <v>8</v>
      </c>
      <c r="N403" s="536">
        <v>1</v>
      </c>
      <c r="O403" s="406" t="s">
        <v>753</v>
      </c>
      <c r="P403" s="407" t="s">
        <v>32</v>
      </c>
      <c r="Q403" s="738"/>
      <c r="R403" s="739"/>
      <c r="S403" s="410">
        <v>3</v>
      </c>
      <c r="T403" s="410">
        <v>2</v>
      </c>
      <c r="U403" s="740"/>
      <c r="V403" s="740"/>
      <c r="W403" s="740"/>
      <c r="X403" s="740"/>
      <c r="Y403" s="740"/>
      <c r="Z403" s="405"/>
    </row>
    <row r="404" spans="1:26" ht="21.75" customHeight="1">
      <c r="A404" s="404"/>
      <c r="B404" s="736" t="s">
        <v>33</v>
      </c>
      <c r="C404" s="736"/>
      <c r="D404" s="736"/>
      <c r="E404" s="736"/>
      <c r="F404" s="736"/>
      <c r="G404" s="736"/>
      <c r="H404" s="736"/>
      <c r="I404" s="736"/>
      <c r="J404" s="736"/>
      <c r="K404" s="736"/>
      <c r="L404" s="737"/>
      <c r="M404" s="536">
        <v>8</v>
      </c>
      <c r="N404" s="536">
        <v>1</v>
      </c>
      <c r="O404" s="406" t="s">
        <v>753</v>
      </c>
      <c r="P404" s="407" t="s">
        <v>34</v>
      </c>
      <c r="Q404" s="738"/>
      <c r="R404" s="739"/>
      <c r="S404" s="410">
        <v>3</v>
      </c>
      <c r="T404" s="410">
        <v>2</v>
      </c>
      <c r="U404" s="740"/>
      <c r="V404" s="740"/>
      <c r="W404" s="740"/>
      <c r="X404" s="740"/>
      <c r="Y404" s="740"/>
      <c r="Z404" s="405"/>
    </row>
    <row r="405" spans="1:26" ht="12.75" customHeight="1">
      <c r="A405" s="404"/>
      <c r="B405" s="736" t="s">
        <v>638</v>
      </c>
      <c r="C405" s="736"/>
      <c r="D405" s="736"/>
      <c r="E405" s="736"/>
      <c r="F405" s="736"/>
      <c r="G405" s="736"/>
      <c r="H405" s="736"/>
      <c r="I405" s="736"/>
      <c r="J405" s="736"/>
      <c r="K405" s="736"/>
      <c r="L405" s="737"/>
      <c r="M405" s="536">
        <v>8</v>
      </c>
      <c r="N405" s="536">
        <v>1</v>
      </c>
      <c r="O405" s="406" t="s">
        <v>753</v>
      </c>
      <c r="P405" s="407" t="s">
        <v>35</v>
      </c>
      <c r="Q405" s="738"/>
      <c r="R405" s="739"/>
      <c r="S405" s="410">
        <v>0</v>
      </c>
      <c r="T405" s="410">
        <v>0</v>
      </c>
      <c r="U405" s="740"/>
      <c r="V405" s="740"/>
      <c r="W405" s="740"/>
      <c r="X405" s="740"/>
      <c r="Y405" s="740"/>
      <c r="Z405" s="405"/>
    </row>
    <row r="406" spans="1:26" ht="32.25" customHeight="1">
      <c r="A406" s="404"/>
      <c r="B406" s="736" t="s">
        <v>645</v>
      </c>
      <c r="C406" s="736"/>
      <c r="D406" s="736"/>
      <c r="E406" s="736"/>
      <c r="F406" s="736"/>
      <c r="G406" s="736"/>
      <c r="H406" s="736"/>
      <c r="I406" s="736"/>
      <c r="J406" s="736"/>
      <c r="K406" s="736"/>
      <c r="L406" s="737"/>
      <c r="M406" s="536">
        <v>8</v>
      </c>
      <c r="N406" s="536">
        <v>1</v>
      </c>
      <c r="O406" s="406" t="s">
        <v>646</v>
      </c>
      <c r="P406" s="407">
        <v>0</v>
      </c>
      <c r="Q406" s="738"/>
      <c r="R406" s="739"/>
      <c r="S406" s="410">
        <v>128</v>
      </c>
      <c r="T406" s="410">
        <v>121</v>
      </c>
      <c r="U406" s="740"/>
      <c r="V406" s="740"/>
      <c r="W406" s="740"/>
      <c r="X406" s="740"/>
      <c r="Y406" s="740"/>
      <c r="Z406" s="405"/>
    </row>
    <row r="407" spans="1:26" ht="21.75" customHeight="1">
      <c r="A407" s="404"/>
      <c r="B407" s="736" t="s">
        <v>754</v>
      </c>
      <c r="C407" s="736"/>
      <c r="D407" s="736"/>
      <c r="E407" s="736"/>
      <c r="F407" s="736"/>
      <c r="G407" s="736"/>
      <c r="H407" s="736"/>
      <c r="I407" s="736"/>
      <c r="J407" s="736"/>
      <c r="K407" s="736"/>
      <c r="L407" s="737"/>
      <c r="M407" s="536">
        <v>8</v>
      </c>
      <c r="N407" s="536">
        <v>1</v>
      </c>
      <c r="O407" s="406" t="s">
        <v>755</v>
      </c>
      <c r="P407" s="407">
        <v>0</v>
      </c>
      <c r="Q407" s="738"/>
      <c r="R407" s="739"/>
      <c r="S407" s="410">
        <v>128</v>
      </c>
      <c r="T407" s="410">
        <v>121</v>
      </c>
      <c r="U407" s="740"/>
      <c r="V407" s="740"/>
      <c r="W407" s="740"/>
      <c r="X407" s="740"/>
      <c r="Y407" s="740"/>
      <c r="Z407" s="405"/>
    </row>
    <row r="408" spans="1:26" ht="53.25" customHeight="1">
      <c r="A408" s="404"/>
      <c r="B408" s="736" t="s">
        <v>18</v>
      </c>
      <c r="C408" s="736"/>
      <c r="D408" s="736"/>
      <c r="E408" s="736"/>
      <c r="F408" s="736"/>
      <c r="G408" s="736"/>
      <c r="H408" s="736"/>
      <c r="I408" s="736"/>
      <c r="J408" s="736"/>
      <c r="K408" s="736"/>
      <c r="L408" s="737"/>
      <c r="M408" s="536">
        <v>8</v>
      </c>
      <c r="N408" s="536">
        <v>1</v>
      </c>
      <c r="O408" s="406" t="s">
        <v>755</v>
      </c>
      <c r="P408" s="407" t="s">
        <v>19</v>
      </c>
      <c r="Q408" s="738"/>
      <c r="R408" s="739"/>
      <c r="S408" s="410">
        <v>0</v>
      </c>
      <c r="T408" s="410">
        <v>0</v>
      </c>
      <c r="U408" s="740"/>
      <c r="V408" s="740"/>
      <c r="W408" s="740"/>
      <c r="X408" s="740"/>
      <c r="Y408" s="740"/>
      <c r="Z408" s="405"/>
    </row>
    <row r="409" spans="1:26" ht="12.75" customHeight="1">
      <c r="A409" s="404"/>
      <c r="B409" s="736" t="s">
        <v>20</v>
      </c>
      <c r="C409" s="736"/>
      <c r="D409" s="736"/>
      <c r="E409" s="736"/>
      <c r="F409" s="736"/>
      <c r="G409" s="736"/>
      <c r="H409" s="736"/>
      <c r="I409" s="736"/>
      <c r="J409" s="736"/>
      <c r="K409" s="736"/>
      <c r="L409" s="737"/>
      <c r="M409" s="536">
        <v>8</v>
      </c>
      <c r="N409" s="536">
        <v>1</v>
      </c>
      <c r="O409" s="406" t="s">
        <v>755</v>
      </c>
      <c r="P409" s="407" t="s">
        <v>21</v>
      </c>
      <c r="Q409" s="738"/>
      <c r="R409" s="739"/>
      <c r="S409" s="410">
        <v>0</v>
      </c>
      <c r="T409" s="410">
        <v>0</v>
      </c>
      <c r="U409" s="740"/>
      <c r="V409" s="740"/>
      <c r="W409" s="740"/>
      <c r="X409" s="740"/>
      <c r="Y409" s="740"/>
      <c r="Z409" s="405"/>
    </row>
    <row r="410" spans="1:26" ht="21.75" customHeight="1">
      <c r="A410" s="404"/>
      <c r="B410" s="736" t="s">
        <v>693</v>
      </c>
      <c r="C410" s="736"/>
      <c r="D410" s="736"/>
      <c r="E410" s="736"/>
      <c r="F410" s="736"/>
      <c r="G410" s="736"/>
      <c r="H410" s="736"/>
      <c r="I410" s="736"/>
      <c r="J410" s="736"/>
      <c r="K410" s="736"/>
      <c r="L410" s="737"/>
      <c r="M410" s="536">
        <v>8</v>
      </c>
      <c r="N410" s="536">
        <v>1</v>
      </c>
      <c r="O410" s="406" t="s">
        <v>755</v>
      </c>
      <c r="P410" s="407" t="s">
        <v>23</v>
      </c>
      <c r="Q410" s="738"/>
      <c r="R410" s="739"/>
      <c r="S410" s="410">
        <v>0</v>
      </c>
      <c r="T410" s="410">
        <v>0</v>
      </c>
      <c r="U410" s="740"/>
      <c r="V410" s="740"/>
      <c r="W410" s="740"/>
      <c r="X410" s="740"/>
      <c r="Y410" s="740"/>
      <c r="Z410" s="405"/>
    </row>
    <row r="411" spans="1:26" ht="21.75" customHeight="1">
      <c r="A411" s="404"/>
      <c r="B411" s="736" t="s">
        <v>724</v>
      </c>
      <c r="C411" s="736"/>
      <c r="D411" s="736"/>
      <c r="E411" s="736"/>
      <c r="F411" s="736"/>
      <c r="G411" s="736"/>
      <c r="H411" s="736"/>
      <c r="I411" s="736"/>
      <c r="J411" s="736"/>
      <c r="K411" s="736"/>
      <c r="L411" s="737"/>
      <c r="M411" s="536">
        <v>8</v>
      </c>
      <c r="N411" s="536">
        <v>1</v>
      </c>
      <c r="O411" s="406" t="s">
        <v>755</v>
      </c>
      <c r="P411" s="407" t="s">
        <v>8</v>
      </c>
      <c r="Q411" s="738"/>
      <c r="R411" s="739"/>
      <c r="S411" s="410">
        <v>128</v>
      </c>
      <c r="T411" s="410">
        <v>121</v>
      </c>
      <c r="U411" s="740"/>
      <c r="V411" s="740"/>
      <c r="W411" s="740"/>
      <c r="X411" s="740"/>
      <c r="Y411" s="740"/>
      <c r="Z411" s="405"/>
    </row>
    <row r="412" spans="1:26" ht="12.75" customHeight="1">
      <c r="A412" s="404"/>
      <c r="B412" s="736" t="s">
        <v>9</v>
      </c>
      <c r="C412" s="736"/>
      <c r="D412" s="736"/>
      <c r="E412" s="736"/>
      <c r="F412" s="736"/>
      <c r="G412" s="736"/>
      <c r="H412" s="736"/>
      <c r="I412" s="736"/>
      <c r="J412" s="736"/>
      <c r="K412" s="736"/>
      <c r="L412" s="737"/>
      <c r="M412" s="536">
        <v>8</v>
      </c>
      <c r="N412" s="536">
        <v>1</v>
      </c>
      <c r="O412" s="406" t="s">
        <v>755</v>
      </c>
      <c r="P412" s="407" t="s">
        <v>10</v>
      </c>
      <c r="Q412" s="738"/>
      <c r="R412" s="739"/>
      <c r="S412" s="410">
        <v>128</v>
      </c>
      <c r="T412" s="410">
        <v>121</v>
      </c>
      <c r="U412" s="740"/>
      <c r="V412" s="740"/>
      <c r="W412" s="740"/>
      <c r="X412" s="740"/>
      <c r="Y412" s="740"/>
      <c r="Z412" s="405"/>
    </row>
    <row r="413" spans="1:26" ht="42.75" customHeight="1">
      <c r="A413" s="404"/>
      <c r="B413" s="736" t="s">
        <v>11</v>
      </c>
      <c r="C413" s="736"/>
      <c r="D413" s="736"/>
      <c r="E413" s="736"/>
      <c r="F413" s="736"/>
      <c r="G413" s="736"/>
      <c r="H413" s="736"/>
      <c r="I413" s="736"/>
      <c r="J413" s="736"/>
      <c r="K413" s="736"/>
      <c r="L413" s="737"/>
      <c r="M413" s="536">
        <v>8</v>
      </c>
      <c r="N413" s="536">
        <v>1</v>
      </c>
      <c r="O413" s="406" t="s">
        <v>755</v>
      </c>
      <c r="P413" s="407" t="s">
        <v>12</v>
      </c>
      <c r="Q413" s="738"/>
      <c r="R413" s="739"/>
      <c r="S413" s="410">
        <v>128</v>
      </c>
      <c r="T413" s="410">
        <v>121</v>
      </c>
      <c r="U413" s="740"/>
      <c r="V413" s="740"/>
      <c r="W413" s="740"/>
      <c r="X413" s="740"/>
      <c r="Y413" s="740"/>
      <c r="Z413" s="405"/>
    </row>
    <row r="414" spans="1:26" ht="20.25" customHeight="1">
      <c r="A414" s="404"/>
      <c r="B414" s="731" t="s">
        <v>36</v>
      </c>
      <c r="C414" s="731"/>
      <c r="D414" s="731"/>
      <c r="E414" s="731"/>
      <c r="F414" s="731"/>
      <c r="G414" s="731"/>
      <c r="H414" s="731"/>
      <c r="I414" s="731"/>
      <c r="J414" s="731"/>
      <c r="K414" s="731"/>
      <c r="L414" s="732"/>
      <c r="M414" s="537">
        <v>8</v>
      </c>
      <c r="N414" s="537">
        <v>4</v>
      </c>
      <c r="O414" s="477">
        <v>0</v>
      </c>
      <c r="P414" s="495">
        <v>0</v>
      </c>
      <c r="Q414" s="733"/>
      <c r="R414" s="734"/>
      <c r="S414" s="496">
        <v>2596</v>
      </c>
      <c r="T414" s="496">
        <v>2535</v>
      </c>
      <c r="U414" s="735"/>
      <c r="V414" s="735"/>
      <c r="W414" s="735"/>
      <c r="X414" s="735"/>
      <c r="Y414" s="735"/>
      <c r="Z414" s="405"/>
    </row>
    <row r="415" spans="1:26" ht="21.75" customHeight="1">
      <c r="A415" s="404"/>
      <c r="B415" s="736" t="s">
        <v>745</v>
      </c>
      <c r="C415" s="736"/>
      <c r="D415" s="736"/>
      <c r="E415" s="736"/>
      <c r="F415" s="736"/>
      <c r="G415" s="736"/>
      <c r="H415" s="736"/>
      <c r="I415" s="736"/>
      <c r="J415" s="736"/>
      <c r="K415" s="736"/>
      <c r="L415" s="737"/>
      <c r="M415" s="536">
        <v>8</v>
      </c>
      <c r="N415" s="536">
        <v>4</v>
      </c>
      <c r="O415" s="406" t="s">
        <v>746</v>
      </c>
      <c r="P415" s="407">
        <v>0</v>
      </c>
      <c r="Q415" s="738"/>
      <c r="R415" s="739"/>
      <c r="S415" s="410">
        <v>821</v>
      </c>
      <c r="T415" s="410">
        <v>821</v>
      </c>
      <c r="U415" s="740"/>
      <c r="V415" s="740"/>
      <c r="W415" s="740"/>
      <c r="X415" s="740"/>
      <c r="Y415" s="740"/>
      <c r="Z415" s="405"/>
    </row>
    <row r="416" spans="1:26" ht="21.75" customHeight="1">
      <c r="A416" s="404"/>
      <c r="B416" s="736" t="s">
        <v>37</v>
      </c>
      <c r="C416" s="736"/>
      <c r="D416" s="736"/>
      <c r="E416" s="736"/>
      <c r="F416" s="736"/>
      <c r="G416" s="736"/>
      <c r="H416" s="736"/>
      <c r="I416" s="736"/>
      <c r="J416" s="736"/>
      <c r="K416" s="736"/>
      <c r="L416" s="737"/>
      <c r="M416" s="536">
        <v>8</v>
      </c>
      <c r="N416" s="536">
        <v>4</v>
      </c>
      <c r="O416" s="406" t="s">
        <v>756</v>
      </c>
      <c r="P416" s="407">
        <v>0</v>
      </c>
      <c r="Q416" s="738"/>
      <c r="R416" s="739"/>
      <c r="S416" s="410">
        <v>821</v>
      </c>
      <c r="T416" s="410">
        <v>821</v>
      </c>
      <c r="U416" s="740"/>
      <c r="V416" s="740"/>
      <c r="W416" s="740"/>
      <c r="X416" s="740"/>
      <c r="Y416" s="740"/>
      <c r="Z416" s="405"/>
    </row>
    <row r="417" spans="1:26" ht="32.25" customHeight="1">
      <c r="A417" s="404"/>
      <c r="B417" s="736" t="s">
        <v>757</v>
      </c>
      <c r="C417" s="736"/>
      <c r="D417" s="736"/>
      <c r="E417" s="736"/>
      <c r="F417" s="736"/>
      <c r="G417" s="736"/>
      <c r="H417" s="736"/>
      <c r="I417" s="736"/>
      <c r="J417" s="736"/>
      <c r="K417" s="736"/>
      <c r="L417" s="737"/>
      <c r="M417" s="536">
        <v>8</v>
      </c>
      <c r="N417" s="536">
        <v>4</v>
      </c>
      <c r="O417" s="406" t="s">
        <v>758</v>
      </c>
      <c r="P417" s="407">
        <v>0</v>
      </c>
      <c r="Q417" s="738"/>
      <c r="R417" s="739"/>
      <c r="S417" s="410">
        <v>821</v>
      </c>
      <c r="T417" s="410">
        <v>821</v>
      </c>
      <c r="U417" s="740"/>
      <c r="V417" s="740"/>
      <c r="W417" s="740"/>
      <c r="X417" s="740"/>
      <c r="Y417" s="740"/>
      <c r="Z417" s="405"/>
    </row>
    <row r="418" spans="1:26" ht="53.25" customHeight="1">
      <c r="A418" s="404"/>
      <c r="B418" s="736" t="s">
        <v>18</v>
      </c>
      <c r="C418" s="736"/>
      <c r="D418" s="736"/>
      <c r="E418" s="736"/>
      <c r="F418" s="736"/>
      <c r="G418" s="736"/>
      <c r="H418" s="736"/>
      <c r="I418" s="736"/>
      <c r="J418" s="736"/>
      <c r="K418" s="736"/>
      <c r="L418" s="737"/>
      <c r="M418" s="536">
        <v>8</v>
      </c>
      <c r="N418" s="536">
        <v>4</v>
      </c>
      <c r="O418" s="406" t="s">
        <v>758</v>
      </c>
      <c r="P418" s="407" t="s">
        <v>19</v>
      </c>
      <c r="Q418" s="738"/>
      <c r="R418" s="739"/>
      <c r="S418" s="410">
        <v>821</v>
      </c>
      <c r="T418" s="410">
        <v>821</v>
      </c>
      <c r="U418" s="740"/>
      <c r="V418" s="740"/>
      <c r="W418" s="740"/>
      <c r="X418" s="740"/>
      <c r="Y418" s="740"/>
      <c r="Z418" s="405"/>
    </row>
    <row r="419" spans="1:26" ht="21.75" customHeight="1">
      <c r="A419" s="404"/>
      <c r="B419" s="736" t="s">
        <v>38</v>
      </c>
      <c r="C419" s="736"/>
      <c r="D419" s="736"/>
      <c r="E419" s="736"/>
      <c r="F419" s="736"/>
      <c r="G419" s="736"/>
      <c r="H419" s="736"/>
      <c r="I419" s="736"/>
      <c r="J419" s="736"/>
      <c r="K419" s="736"/>
      <c r="L419" s="737"/>
      <c r="M419" s="536">
        <v>8</v>
      </c>
      <c r="N419" s="536">
        <v>4</v>
      </c>
      <c r="O419" s="406" t="s">
        <v>758</v>
      </c>
      <c r="P419" s="407" t="s">
        <v>39</v>
      </c>
      <c r="Q419" s="738"/>
      <c r="R419" s="739"/>
      <c r="S419" s="410">
        <v>821</v>
      </c>
      <c r="T419" s="410">
        <v>821</v>
      </c>
      <c r="U419" s="740"/>
      <c r="V419" s="740"/>
      <c r="W419" s="740"/>
      <c r="X419" s="740"/>
      <c r="Y419" s="740"/>
      <c r="Z419" s="405"/>
    </row>
    <row r="420" spans="1:26" ht="21.75" customHeight="1">
      <c r="A420" s="404"/>
      <c r="B420" s="736" t="s">
        <v>621</v>
      </c>
      <c r="C420" s="736"/>
      <c r="D420" s="736"/>
      <c r="E420" s="736"/>
      <c r="F420" s="736"/>
      <c r="G420" s="736"/>
      <c r="H420" s="736"/>
      <c r="I420" s="736"/>
      <c r="J420" s="736"/>
      <c r="K420" s="736"/>
      <c r="L420" s="737"/>
      <c r="M420" s="536">
        <v>8</v>
      </c>
      <c r="N420" s="536">
        <v>4</v>
      </c>
      <c r="O420" s="406" t="s">
        <v>758</v>
      </c>
      <c r="P420" s="407" t="s">
        <v>40</v>
      </c>
      <c r="Q420" s="738"/>
      <c r="R420" s="739"/>
      <c r="S420" s="410">
        <v>630</v>
      </c>
      <c r="T420" s="410">
        <v>630</v>
      </c>
      <c r="U420" s="740"/>
      <c r="V420" s="740"/>
      <c r="W420" s="740"/>
      <c r="X420" s="740"/>
      <c r="Y420" s="740"/>
      <c r="Z420" s="405"/>
    </row>
    <row r="421" spans="1:26" ht="32.25" customHeight="1">
      <c r="A421" s="404"/>
      <c r="B421" s="736" t="s">
        <v>622</v>
      </c>
      <c r="C421" s="736"/>
      <c r="D421" s="736"/>
      <c r="E421" s="736"/>
      <c r="F421" s="736"/>
      <c r="G421" s="736"/>
      <c r="H421" s="736"/>
      <c r="I421" s="736"/>
      <c r="J421" s="736"/>
      <c r="K421" s="736"/>
      <c r="L421" s="737"/>
      <c r="M421" s="536">
        <v>8</v>
      </c>
      <c r="N421" s="536">
        <v>4</v>
      </c>
      <c r="O421" s="406" t="s">
        <v>758</v>
      </c>
      <c r="P421" s="407" t="s">
        <v>42</v>
      </c>
      <c r="Q421" s="738"/>
      <c r="R421" s="739"/>
      <c r="S421" s="410">
        <v>191</v>
      </c>
      <c r="T421" s="410">
        <v>191</v>
      </c>
      <c r="U421" s="740"/>
      <c r="V421" s="740"/>
      <c r="W421" s="740"/>
      <c r="X421" s="740"/>
      <c r="Y421" s="740"/>
      <c r="Z421" s="405"/>
    </row>
    <row r="422" spans="1:26" ht="21.75" customHeight="1">
      <c r="A422" s="404"/>
      <c r="B422" s="736" t="s">
        <v>633</v>
      </c>
      <c r="C422" s="736"/>
      <c r="D422" s="736"/>
      <c r="E422" s="736"/>
      <c r="F422" s="736"/>
      <c r="G422" s="736"/>
      <c r="H422" s="736"/>
      <c r="I422" s="736"/>
      <c r="J422" s="736"/>
      <c r="K422" s="736"/>
      <c r="L422" s="737"/>
      <c r="M422" s="536">
        <v>8</v>
      </c>
      <c r="N422" s="536">
        <v>4</v>
      </c>
      <c r="O422" s="406" t="s">
        <v>758</v>
      </c>
      <c r="P422" s="407" t="s">
        <v>25</v>
      </c>
      <c r="Q422" s="738"/>
      <c r="R422" s="739"/>
      <c r="S422" s="410">
        <v>0</v>
      </c>
      <c r="T422" s="410">
        <v>0</v>
      </c>
      <c r="U422" s="740"/>
      <c r="V422" s="740"/>
      <c r="W422" s="740"/>
      <c r="X422" s="740"/>
      <c r="Y422" s="740"/>
      <c r="Z422" s="405"/>
    </row>
    <row r="423" spans="1:26" ht="21.75" customHeight="1">
      <c r="A423" s="404"/>
      <c r="B423" s="736" t="s">
        <v>634</v>
      </c>
      <c r="C423" s="736"/>
      <c r="D423" s="736"/>
      <c r="E423" s="736"/>
      <c r="F423" s="736"/>
      <c r="G423" s="736"/>
      <c r="H423" s="736"/>
      <c r="I423" s="736"/>
      <c r="J423" s="736"/>
      <c r="K423" s="736"/>
      <c r="L423" s="737"/>
      <c r="M423" s="536">
        <v>8</v>
      </c>
      <c r="N423" s="536">
        <v>4</v>
      </c>
      <c r="O423" s="406" t="s">
        <v>758</v>
      </c>
      <c r="P423" s="407" t="s">
        <v>27</v>
      </c>
      <c r="Q423" s="738"/>
      <c r="R423" s="739"/>
      <c r="S423" s="410">
        <v>0</v>
      </c>
      <c r="T423" s="410">
        <v>0</v>
      </c>
      <c r="U423" s="740"/>
      <c r="V423" s="740"/>
      <c r="W423" s="740"/>
      <c r="X423" s="740"/>
      <c r="Y423" s="740"/>
      <c r="Z423" s="405"/>
    </row>
    <row r="424" spans="1:26" ht="12.75" customHeight="1">
      <c r="A424" s="404"/>
      <c r="B424" s="736" t="s">
        <v>636</v>
      </c>
      <c r="C424" s="736"/>
      <c r="D424" s="736"/>
      <c r="E424" s="736"/>
      <c r="F424" s="736"/>
      <c r="G424" s="736"/>
      <c r="H424" s="736"/>
      <c r="I424" s="736"/>
      <c r="J424" s="736"/>
      <c r="K424" s="736"/>
      <c r="L424" s="737"/>
      <c r="M424" s="536">
        <v>8</v>
      </c>
      <c r="N424" s="536">
        <v>4</v>
      </c>
      <c r="O424" s="406" t="s">
        <v>758</v>
      </c>
      <c r="P424" s="407" t="s">
        <v>29</v>
      </c>
      <c r="Q424" s="738"/>
      <c r="R424" s="739"/>
      <c r="S424" s="410">
        <v>0</v>
      </c>
      <c r="T424" s="410">
        <v>0</v>
      </c>
      <c r="U424" s="740"/>
      <c r="V424" s="740"/>
      <c r="W424" s="740"/>
      <c r="X424" s="740"/>
      <c r="Y424" s="740"/>
      <c r="Z424" s="405"/>
    </row>
    <row r="425" spans="1:26" ht="21.75" customHeight="1">
      <c r="A425" s="404"/>
      <c r="B425" s="736" t="s">
        <v>745</v>
      </c>
      <c r="C425" s="736"/>
      <c r="D425" s="736"/>
      <c r="E425" s="736"/>
      <c r="F425" s="736"/>
      <c r="G425" s="736"/>
      <c r="H425" s="736"/>
      <c r="I425" s="736"/>
      <c r="J425" s="736"/>
      <c r="K425" s="736"/>
      <c r="L425" s="737"/>
      <c r="M425" s="536">
        <v>8</v>
      </c>
      <c r="N425" s="536">
        <v>4</v>
      </c>
      <c r="O425" s="406" t="s">
        <v>746</v>
      </c>
      <c r="P425" s="407">
        <v>0</v>
      </c>
      <c r="Q425" s="738"/>
      <c r="R425" s="739"/>
      <c r="S425" s="410">
        <v>1775</v>
      </c>
      <c r="T425" s="410">
        <v>1714</v>
      </c>
      <c r="U425" s="740"/>
      <c r="V425" s="740"/>
      <c r="W425" s="740"/>
      <c r="X425" s="740"/>
      <c r="Y425" s="740"/>
      <c r="Z425" s="405"/>
    </row>
    <row r="426" spans="1:26" ht="21.75" customHeight="1">
      <c r="A426" s="404"/>
      <c r="B426" s="736" t="s">
        <v>37</v>
      </c>
      <c r="C426" s="736"/>
      <c r="D426" s="736"/>
      <c r="E426" s="736"/>
      <c r="F426" s="736"/>
      <c r="G426" s="736"/>
      <c r="H426" s="736"/>
      <c r="I426" s="736"/>
      <c r="J426" s="736"/>
      <c r="K426" s="736"/>
      <c r="L426" s="737"/>
      <c r="M426" s="536">
        <v>8</v>
      </c>
      <c r="N426" s="536">
        <v>4</v>
      </c>
      <c r="O426" s="406" t="s">
        <v>756</v>
      </c>
      <c r="P426" s="407">
        <v>0</v>
      </c>
      <c r="Q426" s="738"/>
      <c r="R426" s="739"/>
      <c r="S426" s="410">
        <v>1775</v>
      </c>
      <c r="T426" s="410">
        <v>1714</v>
      </c>
      <c r="U426" s="740"/>
      <c r="V426" s="740"/>
      <c r="W426" s="740"/>
      <c r="X426" s="740"/>
      <c r="Y426" s="740"/>
      <c r="Z426" s="405"/>
    </row>
    <row r="427" spans="1:26" ht="21.75" customHeight="1">
      <c r="A427" s="404"/>
      <c r="B427" s="736" t="s">
        <v>759</v>
      </c>
      <c r="C427" s="736"/>
      <c r="D427" s="736"/>
      <c r="E427" s="736"/>
      <c r="F427" s="736"/>
      <c r="G427" s="736"/>
      <c r="H427" s="736"/>
      <c r="I427" s="736"/>
      <c r="J427" s="736"/>
      <c r="K427" s="736"/>
      <c r="L427" s="737"/>
      <c r="M427" s="536">
        <v>8</v>
      </c>
      <c r="N427" s="536">
        <v>4</v>
      </c>
      <c r="O427" s="406" t="s">
        <v>760</v>
      </c>
      <c r="P427" s="407">
        <v>0</v>
      </c>
      <c r="Q427" s="738"/>
      <c r="R427" s="739"/>
      <c r="S427" s="410">
        <v>1775</v>
      </c>
      <c r="T427" s="410">
        <v>1714</v>
      </c>
      <c r="U427" s="740"/>
      <c r="V427" s="740"/>
      <c r="W427" s="740"/>
      <c r="X427" s="740"/>
      <c r="Y427" s="740"/>
      <c r="Z427" s="405"/>
    </row>
    <row r="428" spans="1:26" ht="53.25" customHeight="1">
      <c r="A428" s="404"/>
      <c r="B428" s="736" t="s">
        <v>18</v>
      </c>
      <c r="C428" s="736"/>
      <c r="D428" s="736"/>
      <c r="E428" s="736"/>
      <c r="F428" s="736"/>
      <c r="G428" s="736"/>
      <c r="H428" s="736"/>
      <c r="I428" s="736"/>
      <c r="J428" s="736"/>
      <c r="K428" s="736"/>
      <c r="L428" s="737"/>
      <c r="M428" s="536">
        <v>8</v>
      </c>
      <c r="N428" s="536">
        <v>4</v>
      </c>
      <c r="O428" s="406" t="s">
        <v>760</v>
      </c>
      <c r="P428" s="407" t="s">
        <v>19</v>
      </c>
      <c r="Q428" s="738"/>
      <c r="R428" s="739"/>
      <c r="S428" s="410">
        <v>1663</v>
      </c>
      <c r="T428" s="410">
        <v>1663</v>
      </c>
      <c r="U428" s="740"/>
      <c r="V428" s="740"/>
      <c r="W428" s="740"/>
      <c r="X428" s="740"/>
      <c r="Y428" s="740"/>
      <c r="Z428" s="405"/>
    </row>
    <row r="429" spans="1:26" ht="12.75" customHeight="1">
      <c r="A429" s="404"/>
      <c r="B429" s="736" t="s">
        <v>20</v>
      </c>
      <c r="C429" s="736"/>
      <c r="D429" s="736"/>
      <c r="E429" s="736"/>
      <c r="F429" s="736"/>
      <c r="G429" s="736"/>
      <c r="H429" s="736"/>
      <c r="I429" s="736"/>
      <c r="J429" s="736"/>
      <c r="K429" s="736"/>
      <c r="L429" s="737"/>
      <c r="M429" s="536">
        <v>8</v>
      </c>
      <c r="N429" s="536">
        <v>4</v>
      </c>
      <c r="O429" s="406" t="s">
        <v>760</v>
      </c>
      <c r="P429" s="407" t="s">
        <v>21</v>
      </c>
      <c r="Q429" s="738"/>
      <c r="R429" s="739"/>
      <c r="S429" s="410">
        <v>1663</v>
      </c>
      <c r="T429" s="410">
        <v>1663</v>
      </c>
      <c r="U429" s="740"/>
      <c r="V429" s="740"/>
      <c r="W429" s="740"/>
      <c r="X429" s="740"/>
      <c r="Y429" s="740"/>
      <c r="Z429" s="405"/>
    </row>
    <row r="430" spans="1:26" ht="12.75" customHeight="1">
      <c r="A430" s="404"/>
      <c r="B430" s="736" t="s">
        <v>692</v>
      </c>
      <c r="C430" s="736"/>
      <c r="D430" s="736"/>
      <c r="E430" s="736"/>
      <c r="F430" s="736"/>
      <c r="G430" s="736"/>
      <c r="H430" s="736"/>
      <c r="I430" s="736"/>
      <c r="J430" s="736"/>
      <c r="K430" s="736"/>
      <c r="L430" s="737"/>
      <c r="M430" s="536">
        <v>8</v>
      </c>
      <c r="N430" s="536">
        <v>4</v>
      </c>
      <c r="O430" s="406" t="s">
        <v>760</v>
      </c>
      <c r="P430" s="407" t="s">
        <v>22</v>
      </c>
      <c r="Q430" s="738"/>
      <c r="R430" s="739"/>
      <c r="S430" s="410">
        <v>1277</v>
      </c>
      <c r="T430" s="410">
        <v>1277</v>
      </c>
      <c r="U430" s="740"/>
      <c r="V430" s="740"/>
      <c r="W430" s="740"/>
      <c r="X430" s="740"/>
      <c r="Y430" s="740"/>
      <c r="Z430" s="405"/>
    </row>
    <row r="431" spans="1:26" ht="32.25" customHeight="1">
      <c r="A431" s="404"/>
      <c r="B431" s="736" t="s">
        <v>694</v>
      </c>
      <c r="C431" s="736"/>
      <c r="D431" s="736"/>
      <c r="E431" s="736"/>
      <c r="F431" s="736"/>
      <c r="G431" s="736"/>
      <c r="H431" s="736"/>
      <c r="I431" s="736"/>
      <c r="J431" s="736"/>
      <c r="K431" s="736"/>
      <c r="L431" s="737"/>
      <c r="M431" s="536">
        <v>8</v>
      </c>
      <c r="N431" s="536">
        <v>4</v>
      </c>
      <c r="O431" s="406" t="s">
        <v>760</v>
      </c>
      <c r="P431" s="407" t="s">
        <v>24</v>
      </c>
      <c r="Q431" s="738"/>
      <c r="R431" s="739"/>
      <c r="S431" s="410">
        <v>386</v>
      </c>
      <c r="T431" s="410">
        <v>386</v>
      </c>
      <c r="U431" s="740"/>
      <c r="V431" s="740"/>
      <c r="W431" s="740"/>
      <c r="X431" s="740"/>
      <c r="Y431" s="740"/>
      <c r="Z431" s="405"/>
    </row>
    <row r="432" spans="1:26" ht="21.75" customHeight="1">
      <c r="A432" s="404"/>
      <c r="B432" s="736" t="s">
        <v>633</v>
      </c>
      <c r="C432" s="736"/>
      <c r="D432" s="736"/>
      <c r="E432" s="736"/>
      <c r="F432" s="736"/>
      <c r="G432" s="736"/>
      <c r="H432" s="736"/>
      <c r="I432" s="736"/>
      <c r="J432" s="736"/>
      <c r="K432" s="736"/>
      <c r="L432" s="737"/>
      <c r="M432" s="536">
        <v>8</v>
      </c>
      <c r="N432" s="536">
        <v>4</v>
      </c>
      <c r="O432" s="406" t="s">
        <v>760</v>
      </c>
      <c r="P432" s="407" t="s">
        <v>25</v>
      </c>
      <c r="Q432" s="738"/>
      <c r="R432" s="739"/>
      <c r="S432" s="410">
        <v>112</v>
      </c>
      <c r="T432" s="410">
        <v>51</v>
      </c>
      <c r="U432" s="740"/>
      <c r="V432" s="740"/>
      <c r="W432" s="740"/>
      <c r="X432" s="740"/>
      <c r="Y432" s="740"/>
      <c r="Z432" s="405"/>
    </row>
    <row r="433" spans="1:26" ht="21.75" customHeight="1">
      <c r="A433" s="404"/>
      <c r="B433" s="736" t="s">
        <v>634</v>
      </c>
      <c r="C433" s="736"/>
      <c r="D433" s="736"/>
      <c r="E433" s="736"/>
      <c r="F433" s="736"/>
      <c r="G433" s="736"/>
      <c r="H433" s="736"/>
      <c r="I433" s="736"/>
      <c r="J433" s="736"/>
      <c r="K433" s="736"/>
      <c r="L433" s="737"/>
      <c r="M433" s="536">
        <v>8</v>
      </c>
      <c r="N433" s="536">
        <v>4</v>
      </c>
      <c r="O433" s="406" t="s">
        <v>760</v>
      </c>
      <c r="P433" s="407" t="s">
        <v>27</v>
      </c>
      <c r="Q433" s="738"/>
      <c r="R433" s="739"/>
      <c r="S433" s="410">
        <v>112</v>
      </c>
      <c r="T433" s="410">
        <v>51</v>
      </c>
      <c r="U433" s="740"/>
      <c r="V433" s="740"/>
      <c r="W433" s="740"/>
      <c r="X433" s="740"/>
      <c r="Y433" s="740"/>
      <c r="Z433" s="405"/>
    </row>
    <row r="434" spans="1:26" ht="21.75" customHeight="1">
      <c r="A434" s="404"/>
      <c r="B434" s="736" t="s">
        <v>635</v>
      </c>
      <c r="C434" s="736"/>
      <c r="D434" s="736"/>
      <c r="E434" s="736"/>
      <c r="F434" s="736"/>
      <c r="G434" s="736"/>
      <c r="H434" s="736"/>
      <c r="I434" s="736"/>
      <c r="J434" s="736"/>
      <c r="K434" s="736"/>
      <c r="L434" s="737"/>
      <c r="M434" s="536">
        <v>8</v>
      </c>
      <c r="N434" s="536">
        <v>4</v>
      </c>
      <c r="O434" s="406" t="s">
        <v>760</v>
      </c>
      <c r="P434" s="407" t="s">
        <v>28</v>
      </c>
      <c r="Q434" s="738"/>
      <c r="R434" s="739"/>
      <c r="S434" s="410">
        <v>57</v>
      </c>
      <c r="T434" s="410">
        <v>26</v>
      </c>
      <c r="U434" s="740"/>
      <c r="V434" s="740"/>
      <c r="W434" s="740"/>
      <c r="X434" s="740"/>
      <c r="Y434" s="740"/>
      <c r="Z434" s="405"/>
    </row>
    <row r="435" spans="1:26" ht="12.75" customHeight="1">
      <c r="A435" s="404"/>
      <c r="B435" s="736" t="s">
        <v>636</v>
      </c>
      <c r="C435" s="736"/>
      <c r="D435" s="736"/>
      <c r="E435" s="736"/>
      <c r="F435" s="736"/>
      <c r="G435" s="736"/>
      <c r="H435" s="736"/>
      <c r="I435" s="736"/>
      <c r="J435" s="736"/>
      <c r="K435" s="736"/>
      <c r="L435" s="737"/>
      <c r="M435" s="536">
        <v>8</v>
      </c>
      <c r="N435" s="536">
        <v>4</v>
      </c>
      <c r="O435" s="406" t="s">
        <v>760</v>
      </c>
      <c r="P435" s="407" t="s">
        <v>29</v>
      </c>
      <c r="Q435" s="738"/>
      <c r="R435" s="739"/>
      <c r="S435" s="410">
        <v>55</v>
      </c>
      <c r="T435" s="410">
        <v>25</v>
      </c>
      <c r="U435" s="740"/>
      <c r="V435" s="740"/>
      <c r="W435" s="740"/>
      <c r="X435" s="740"/>
      <c r="Y435" s="740"/>
      <c r="Z435" s="405"/>
    </row>
    <row r="436" spans="1:26" ht="12.75" customHeight="1">
      <c r="A436" s="404"/>
      <c r="B436" s="726" t="s">
        <v>895</v>
      </c>
      <c r="C436" s="726"/>
      <c r="D436" s="726"/>
      <c r="E436" s="726"/>
      <c r="F436" s="726"/>
      <c r="G436" s="726"/>
      <c r="H436" s="726"/>
      <c r="I436" s="726"/>
      <c r="J436" s="726"/>
      <c r="K436" s="726"/>
      <c r="L436" s="727"/>
      <c r="M436" s="538">
        <v>9</v>
      </c>
      <c r="N436" s="538">
        <v>0</v>
      </c>
      <c r="O436" s="476">
        <v>0</v>
      </c>
      <c r="P436" s="493">
        <v>0</v>
      </c>
      <c r="Q436" s="728"/>
      <c r="R436" s="729"/>
      <c r="S436" s="494">
        <v>106</v>
      </c>
      <c r="T436" s="494">
        <v>52</v>
      </c>
      <c r="U436" s="730"/>
      <c r="V436" s="730"/>
      <c r="W436" s="730"/>
      <c r="X436" s="730"/>
      <c r="Y436" s="730"/>
      <c r="Z436" s="405"/>
    </row>
    <row r="437" spans="1:26" ht="12.75" customHeight="1">
      <c r="A437" s="404"/>
      <c r="B437" s="731" t="s">
        <v>896</v>
      </c>
      <c r="C437" s="731"/>
      <c r="D437" s="731"/>
      <c r="E437" s="731"/>
      <c r="F437" s="731"/>
      <c r="G437" s="731"/>
      <c r="H437" s="731"/>
      <c r="I437" s="731"/>
      <c r="J437" s="731"/>
      <c r="K437" s="731"/>
      <c r="L437" s="732"/>
      <c r="M437" s="537">
        <v>9</v>
      </c>
      <c r="N437" s="537">
        <v>9</v>
      </c>
      <c r="O437" s="477">
        <v>0</v>
      </c>
      <c r="P437" s="495">
        <v>0</v>
      </c>
      <c r="Q437" s="733"/>
      <c r="R437" s="734"/>
      <c r="S437" s="496">
        <v>106</v>
      </c>
      <c r="T437" s="496">
        <v>52</v>
      </c>
      <c r="U437" s="735"/>
      <c r="V437" s="735"/>
      <c r="W437" s="735"/>
      <c r="X437" s="735"/>
      <c r="Y437" s="735"/>
      <c r="Z437" s="405"/>
    </row>
    <row r="438" spans="1:26" ht="32.25" customHeight="1">
      <c r="A438" s="404"/>
      <c r="B438" s="736" t="s">
        <v>678</v>
      </c>
      <c r="C438" s="736"/>
      <c r="D438" s="736"/>
      <c r="E438" s="736"/>
      <c r="F438" s="736"/>
      <c r="G438" s="736"/>
      <c r="H438" s="736"/>
      <c r="I438" s="736"/>
      <c r="J438" s="736"/>
      <c r="K438" s="736"/>
      <c r="L438" s="737"/>
      <c r="M438" s="536">
        <v>9</v>
      </c>
      <c r="N438" s="536">
        <v>9</v>
      </c>
      <c r="O438" s="406" t="s">
        <v>679</v>
      </c>
      <c r="P438" s="407">
        <v>0</v>
      </c>
      <c r="Q438" s="738"/>
      <c r="R438" s="739"/>
      <c r="S438" s="410">
        <v>106</v>
      </c>
      <c r="T438" s="410">
        <v>52</v>
      </c>
      <c r="U438" s="740"/>
      <c r="V438" s="740"/>
      <c r="W438" s="740"/>
      <c r="X438" s="740"/>
      <c r="Y438" s="740"/>
      <c r="Z438" s="405"/>
    </row>
    <row r="439" spans="1:26" ht="42.75" customHeight="1">
      <c r="A439" s="404"/>
      <c r="B439" s="736" t="s">
        <v>98</v>
      </c>
      <c r="C439" s="736"/>
      <c r="D439" s="736"/>
      <c r="E439" s="736"/>
      <c r="F439" s="736"/>
      <c r="G439" s="736"/>
      <c r="H439" s="736"/>
      <c r="I439" s="736"/>
      <c r="J439" s="736"/>
      <c r="K439" s="736"/>
      <c r="L439" s="737"/>
      <c r="M439" s="536">
        <v>9</v>
      </c>
      <c r="N439" s="536">
        <v>9</v>
      </c>
      <c r="O439" s="406" t="s">
        <v>680</v>
      </c>
      <c r="P439" s="407">
        <v>0</v>
      </c>
      <c r="Q439" s="738"/>
      <c r="R439" s="739"/>
      <c r="S439" s="410">
        <v>106</v>
      </c>
      <c r="T439" s="410">
        <v>52</v>
      </c>
      <c r="U439" s="740"/>
      <c r="V439" s="740"/>
      <c r="W439" s="740"/>
      <c r="X439" s="740"/>
      <c r="Y439" s="740"/>
      <c r="Z439" s="405"/>
    </row>
    <row r="440" spans="1:26" ht="21.75" customHeight="1">
      <c r="A440" s="404"/>
      <c r="B440" s="736" t="s">
        <v>633</v>
      </c>
      <c r="C440" s="736"/>
      <c r="D440" s="736"/>
      <c r="E440" s="736"/>
      <c r="F440" s="736"/>
      <c r="G440" s="736"/>
      <c r="H440" s="736"/>
      <c r="I440" s="736"/>
      <c r="J440" s="736"/>
      <c r="K440" s="736"/>
      <c r="L440" s="737"/>
      <c r="M440" s="536">
        <v>9</v>
      </c>
      <c r="N440" s="536">
        <v>9</v>
      </c>
      <c r="O440" s="406" t="s">
        <v>680</v>
      </c>
      <c r="P440" s="407" t="s">
        <v>25</v>
      </c>
      <c r="Q440" s="738"/>
      <c r="R440" s="739"/>
      <c r="S440" s="410">
        <v>106</v>
      </c>
      <c r="T440" s="410">
        <v>52</v>
      </c>
      <c r="U440" s="740"/>
      <c r="V440" s="740"/>
      <c r="W440" s="740"/>
      <c r="X440" s="740"/>
      <c r="Y440" s="740"/>
      <c r="Z440" s="405"/>
    </row>
    <row r="441" spans="1:26" ht="21.75" customHeight="1">
      <c r="A441" s="404"/>
      <c r="B441" s="736" t="s">
        <v>634</v>
      </c>
      <c r="C441" s="736"/>
      <c r="D441" s="736"/>
      <c r="E441" s="736"/>
      <c r="F441" s="736"/>
      <c r="G441" s="736"/>
      <c r="H441" s="736"/>
      <c r="I441" s="736"/>
      <c r="J441" s="736"/>
      <c r="K441" s="736"/>
      <c r="L441" s="737"/>
      <c r="M441" s="536">
        <v>9</v>
      </c>
      <c r="N441" s="536">
        <v>9</v>
      </c>
      <c r="O441" s="406" t="s">
        <v>680</v>
      </c>
      <c r="P441" s="407" t="s">
        <v>27</v>
      </c>
      <c r="Q441" s="738"/>
      <c r="R441" s="739"/>
      <c r="S441" s="410">
        <v>106</v>
      </c>
      <c r="T441" s="410">
        <v>52</v>
      </c>
      <c r="U441" s="740"/>
      <c r="V441" s="740"/>
      <c r="W441" s="740"/>
      <c r="X441" s="740"/>
      <c r="Y441" s="740"/>
      <c r="Z441" s="405"/>
    </row>
    <row r="442" spans="1:26" ht="12.75" customHeight="1">
      <c r="A442" s="404"/>
      <c r="B442" s="736" t="s">
        <v>636</v>
      </c>
      <c r="C442" s="736"/>
      <c r="D442" s="736"/>
      <c r="E442" s="736"/>
      <c r="F442" s="736"/>
      <c r="G442" s="736"/>
      <c r="H442" s="736"/>
      <c r="I442" s="736"/>
      <c r="J442" s="736"/>
      <c r="K442" s="736"/>
      <c r="L442" s="737"/>
      <c r="M442" s="536">
        <v>9</v>
      </c>
      <c r="N442" s="536">
        <v>9</v>
      </c>
      <c r="O442" s="406" t="s">
        <v>680</v>
      </c>
      <c r="P442" s="407" t="s">
        <v>29</v>
      </c>
      <c r="Q442" s="738"/>
      <c r="R442" s="739"/>
      <c r="S442" s="410">
        <v>106</v>
      </c>
      <c r="T442" s="410">
        <v>52</v>
      </c>
      <c r="U442" s="740"/>
      <c r="V442" s="740"/>
      <c r="W442" s="740"/>
      <c r="X442" s="740"/>
      <c r="Y442" s="740"/>
      <c r="Z442" s="405"/>
    </row>
    <row r="443" spans="1:26" ht="12.75" customHeight="1">
      <c r="A443" s="404"/>
      <c r="B443" s="726" t="s">
        <v>168</v>
      </c>
      <c r="C443" s="726"/>
      <c r="D443" s="726"/>
      <c r="E443" s="726"/>
      <c r="F443" s="726"/>
      <c r="G443" s="726"/>
      <c r="H443" s="726"/>
      <c r="I443" s="726"/>
      <c r="J443" s="726"/>
      <c r="K443" s="726"/>
      <c r="L443" s="727"/>
      <c r="M443" s="538">
        <v>10</v>
      </c>
      <c r="N443" s="538">
        <v>0</v>
      </c>
      <c r="O443" s="476">
        <v>0</v>
      </c>
      <c r="P443" s="493">
        <v>0</v>
      </c>
      <c r="Q443" s="728"/>
      <c r="R443" s="729"/>
      <c r="S443" s="494">
        <v>61740</v>
      </c>
      <c r="T443" s="494">
        <v>61259</v>
      </c>
      <c r="U443" s="730"/>
      <c r="V443" s="730"/>
      <c r="W443" s="730"/>
      <c r="X443" s="730"/>
      <c r="Y443" s="730"/>
      <c r="Z443" s="405"/>
    </row>
    <row r="444" spans="1:26" ht="12.75" customHeight="1">
      <c r="A444" s="404"/>
      <c r="B444" s="731" t="s">
        <v>54</v>
      </c>
      <c r="C444" s="731"/>
      <c r="D444" s="731"/>
      <c r="E444" s="731"/>
      <c r="F444" s="731"/>
      <c r="G444" s="731"/>
      <c r="H444" s="731"/>
      <c r="I444" s="731"/>
      <c r="J444" s="731"/>
      <c r="K444" s="731"/>
      <c r="L444" s="732"/>
      <c r="M444" s="537">
        <v>10</v>
      </c>
      <c r="N444" s="537">
        <v>3</v>
      </c>
      <c r="O444" s="477">
        <v>0</v>
      </c>
      <c r="P444" s="495">
        <v>0</v>
      </c>
      <c r="Q444" s="733"/>
      <c r="R444" s="734"/>
      <c r="S444" s="496">
        <v>22284</v>
      </c>
      <c r="T444" s="496">
        <v>22004</v>
      </c>
      <c r="U444" s="735"/>
      <c r="V444" s="735"/>
      <c r="W444" s="735"/>
      <c r="X444" s="735"/>
      <c r="Y444" s="735"/>
      <c r="Z444" s="405"/>
    </row>
    <row r="445" spans="1:26" ht="21.75" customHeight="1">
      <c r="A445" s="404"/>
      <c r="B445" s="736" t="s">
        <v>173</v>
      </c>
      <c r="C445" s="736"/>
      <c r="D445" s="736"/>
      <c r="E445" s="736"/>
      <c r="F445" s="736"/>
      <c r="G445" s="736"/>
      <c r="H445" s="736"/>
      <c r="I445" s="736"/>
      <c r="J445" s="736"/>
      <c r="K445" s="736"/>
      <c r="L445" s="737"/>
      <c r="M445" s="536">
        <v>10</v>
      </c>
      <c r="N445" s="536">
        <v>3</v>
      </c>
      <c r="O445" s="406" t="s">
        <v>761</v>
      </c>
      <c r="P445" s="407">
        <v>0</v>
      </c>
      <c r="Q445" s="738"/>
      <c r="R445" s="739"/>
      <c r="S445" s="410">
        <v>1710</v>
      </c>
      <c r="T445" s="410">
        <v>1701</v>
      </c>
      <c r="U445" s="740"/>
      <c r="V445" s="740"/>
      <c r="W445" s="740"/>
      <c r="X445" s="740"/>
      <c r="Y445" s="740"/>
      <c r="Z445" s="405"/>
    </row>
    <row r="446" spans="1:26" ht="21.75" customHeight="1">
      <c r="A446" s="404"/>
      <c r="B446" s="736" t="s">
        <v>44</v>
      </c>
      <c r="C446" s="736"/>
      <c r="D446" s="736"/>
      <c r="E446" s="736"/>
      <c r="F446" s="736"/>
      <c r="G446" s="736"/>
      <c r="H446" s="736"/>
      <c r="I446" s="736"/>
      <c r="J446" s="736"/>
      <c r="K446" s="736"/>
      <c r="L446" s="737"/>
      <c r="M446" s="536">
        <v>10</v>
      </c>
      <c r="N446" s="536">
        <v>3</v>
      </c>
      <c r="O446" s="406" t="s">
        <v>762</v>
      </c>
      <c r="P446" s="407">
        <v>0</v>
      </c>
      <c r="Q446" s="738"/>
      <c r="R446" s="739"/>
      <c r="S446" s="410">
        <v>1710</v>
      </c>
      <c r="T446" s="410">
        <v>1701</v>
      </c>
      <c r="U446" s="740"/>
      <c r="V446" s="740"/>
      <c r="W446" s="740"/>
      <c r="X446" s="740"/>
      <c r="Y446" s="740"/>
      <c r="Z446" s="405"/>
    </row>
    <row r="447" spans="1:26" ht="32.25" customHeight="1">
      <c r="A447" s="404"/>
      <c r="B447" s="736" t="s">
        <v>348</v>
      </c>
      <c r="C447" s="736"/>
      <c r="D447" s="736"/>
      <c r="E447" s="736"/>
      <c r="F447" s="736"/>
      <c r="G447" s="736"/>
      <c r="H447" s="736"/>
      <c r="I447" s="736"/>
      <c r="J447" s="736"/>
      <c r="K447" s="736"/>
      <c r="L447" s="737"/>
      <c r="M447" s="536">
        <v>10</v>
      </c>
      <c r="N447" s="536">
        <v>3</v>
      </c>
      <c r="O447" s="406" t="s">
        <v>763</v>
      </c>
      <c r="P447" s="407">
        <v>0</v>
      </c>
      <c r="Q447" s="738"/>
      <c r="R447" s="739"/>
      <c r="S447" s="410">
        <v>1710</v>
      </c>
      <c r="T447" s="410">
        <v>1701</v>
      </c>
      <c r="U447" s="740"/>
      <c r="V447" s="740"/>
      <c r="W447" s="740"/>
      <c r="X447" s="740"/>
      <c r="Y447" s="740"/>
      <c r="Z447" s="405"/>
    </row>
    <row r="448" spans="1:26" ht="12.75" customHeight="1">
      <c r="A448" s="404"/>
      <c r="B448" s="736" t="s">
        <v>48</v>
      </c>
      <c r="C448" s="736"/>
      <c r="D448" s="736"/>
      <c r="E448" s="736"/>
      <c r="F448" s="736"/>
      <c r="G448" s="736"/>
      <c r="H448" s="736"/>
      <c r="I448" s="736"/>
      <c r="J448" s="736"/>
      <c r="K448" s="736"/>
      <c r="L448" s="737"/>
      <c r="M448" s="536">
        <v>10</v>
      </c>
      <c r="N448" s="536">
        <v>3</v>
      </c>
      <c r="O448" s="406" t="s">
        <v>763</v>
      </c>
      <c r="P448" s="407" t="s">
        <v>45</v>
      </c>
      <c r="Q448" s="738"/>
      <c r="R448" s="739"/>
      <c r="S448" s="410">
        <v>1710</v>
      </c>
      <c r="T448" s="410">
        <v>1701</v>
      </c>
      <c r="U448" s="740"/>
      <c r="V448" s="740"/>
      <c r="W448" s="740"/>
      <c r="X448" s="740"/>
      <c r="Y448" s="740"/>
      <c r="Z448" s="405"/>
    </row>
    <row r="449" spans="1:26" ht="21.75" customHeight="1">
      <c r="A449" s="404"/>
      <c r="B449" s="736" t="s">
        <v>780</v>
      </c>
      <c r="C449" s="736"/>
      <c r="D449" s="736"/>
      <c r="E449" s="736"/>
      <c r="F449" s="736"/>
      <c r="G449" s="736"/>
      <c r="H449" s="736"/>
      <c r="I449" s="736"/>
      <c r="J449" s="736"/>
      <c r="K449" s="736"/>
      <c r="L449" s="737"/>
      <c r="M449" s="536">
        <v>10</v>
      </c>
      <c r="N449" s="536">
        <v>3</v>
      </c>
      <c r="O449" s="406" t="s">
        <v>763</v>
      </c>
      <c r="P449" s="407" t="s">
        <v>781</v>
      </c>
      <c r="Q449" s="738"/>
      <c r="R449" s="739"/>
      <c r="S449" s="410">
        <v>1710</v>
      </c>
      <c r="T449" s="410">
        <v>1701</v>
      </c>
      <c r="U449" s="740"/>
      <c r="V449" s="740"/>
      <c r="W449" s="740"/>
      <c r="X449" s="740"/>
      <c r="Y449" s="740"/>
      <c r="Z449" s="405"/>
    </row>
    <row r="450" spans="1:26" ht="21.75" customHeight="1">
      <c r="A450" s="404"/>
      <c r="B450" s="736" t="s">
        <v>897</v>
      </c>
      <c r="C450" s="736"/>
      <c r="D450" s="736"/>
      <c r="E450" s="736"/>
      <c r="F450" s="736"/>
      <c r="G450" s="736"/>
      <c r="H450" s="736"/>
      <c r="I450" s="736"/>
      <c r="J450" s="736"/>
      <c r="K450" s="736"/>
      <c r="L450" s="737"/>
      <c r="M450" s="536">
        <v>10</v>
      </c>
      <c r="N450" s="536">
        <v>3</v>
      </c>
      <c r="O450" s="406" t="s">
        <v>763</v>
      </c>
      <c r="P450" s="407" t="s">
        <v>898</v>
      </c>
      <c r="Q450" s="738"/>
      <c r="R450" s="739"/>
      <c r="S450" s="410">
        <v>1710</v>
      </c>
      <c r="T450" s="410">
        <v>1701</v>
      </c>
      <c r="U450" s="740"/>
      <c r="V450" s="740"/>
      <c r="W450" s="740"/>
      <c r="X450" s="740"/>
      <c r="Y450" s="740"/>
      <c r="Z450" s="405"/>
    </row>
    <row r="451" spans="1:26" ht="21.75" customHeight="1">
      <c r="A451" s="404"/>
      <c r="B451" s="736" t="s">
        <v>173</v>
      </c>
      <c r="C451" s="736"/>
      <c r="D451" s="736"/>
      <c r="E451" s="736"/>
      <c r="F451" s="736"/>
      <c r="G451" s="736"/>
      <c r="H451" s="736"/>
      <c r="I451" s="736"/>
      <c r="J451" s="736"/>
      <c r="K451" s="736"/>
      <c r="L451" s="737"/>
      <c r="M451" s="536">
        <v>10</v>
      </c>
      <c r="N451" s="536">
        <v>3</v>
      </c>
      <c r="O451" s="406" t="s">
        <v>761</v>
      </c>
      <c r="P451" s="407">
        <v>0</v>
      </c>
      <c r="Q451" s="738"/>
      <c r="R451" s="739"/>
      <c r="S451" s="410">
        <v>4204</v>
      </c>
      <c r="T451" s="410">
        <v>4181</v>
      </c>
      <c r="U451" s="740"/>
      <c r="V451" s="740"/>
      <c r="W451" s="740"/>
      <c r="X451" s="740"/>
      <c r="Y451" s="740"/>
      <c r="Z451" s="405"/>
    </row>
    <row r="452" spans="1:26" ht="21.75" customHeight="1">
      <c r="A452" s="404"/>
      <c r="B452" s="736" t="s">
        <v>44</v>
      </c>
      <c r="C452" s="736"/>
      <c r="D452" s="736"/>
      <c r="E452" s="736"/>
      <c r="F452" s="736"/>
      <c r="G452" s="736"/>
      <c r="H452" s="736"/>
      <c r="I452" s="736"/>
      <c r="J452" s="736"/>
      <c r="K452" s="736"/>
      <c r="L452" s="737"/>
      <c r="M452" s="536">
        <v>10</v>
      </c>
      <c r="N452" s="536">
        <v>3</v>
      </c>
      <c r="O452" s="406" t="s">
        <v>762</v>
      </c>
      <c r="P452" s="407">
        <v>0</v>
      </c>
      <c r="Q452" s="738"/>
      <c r="R452" s="739"/>
      <c r="S452" s="410">
        <v>4204</v>
      </c>
      <c r="T452" s="410">
        <v>4181</v>
      </c>
      <c r="U452" s="740"/>
      <c r="V452" s="740"/>
      <c r="W452" s="740"/>
      <c r="X452" s="740"/>
      <c r="Y452" s="740"/>
      <c r="Z452" s="405"/>
    </row>
    <row r="453" spans="1:26" ht="21.75" customHeight="1">
      <c r="A453" s="404"/>
      <c r="B453" s="736" t="s">
        <v>47</v>
      </c>
      <c r="C453" s="736"/>
      <c r="D453" s="736"/>
      <c r="E453" s="736"/>
      <c r="F453" s="736"/>
      <c r="G453" s="736"/>
      <c r="H453" s="736"/>
      <c r="I453" s="736"/>
      <c r="J453" s="736"/>
      <c r="K453" s="736"/>
      <c r="L453" s="737"/>
      <c r="M453" s="536">
        <v>10</v>
      </c>
      <c r="N453" s="536">
        <v>3</v>
      </c>
      <c r="O453" s="406" t="s">
        <v>765</v>
      </c>
      <c r="P453" s="407">
        <v>0</v>
      </c>
      <c r="Q453" s="738"/>
      <c r="R453" s="739"/>
      <c r="S453" s="410">
        <v>4204</v>
      </c>
      <c r="T453" s="410">
        <v>4181</v>
      </c>
      <c r="U453" s="740"/>
      <c r="V453" s="740"/>
      <c r="W453" s="740"/>
      <c r="X453" s="740"/>
      <c r="Y453" s="740"/>
      <c r="Z453" s="405"/>
    </row>
    <row r="454" spans="1:26" ht="21.75" customHeight="1">
      <c r="A454" s="404"/>
      <c r="B454" s="736" t="s">
        <v>633</v>
      </c>
      <c r="C454" s="736"/>
      <c r="D454" s="736"/>
      <c r="E454" s="736"/>
      <c r="F454" s="736"/>
      <c r="G454" s="736"/>
      <c r="H454" s="736"/>
      <c r="I454" s="736"/>
      <c r="J454" s="736"/>
      <c r="K454" s="736"/>
      <c r="L454" s="737"/>
      <c r="M454" s="536">
        <v>10</v>
      </c>
      <c r="N454" s="536">
        <v>3</v>
      </c>
      <c r="O454" s="406" t="s">
        <v>765</v>
      </c>
      <c r="P454" s="407" t="s">
        <v>25</v>
      </c>
      <c r="Q454" s="738"/>
      <c r="R454" s="739"/>
      <c r="S454" s="410">
        <v>38</v>
      </c>
      <c r="T454" s="410">
        <v>39</v>
      </c>
      <c r="U454" s="740"/>
      <c r="V454" s="740"/>
      <c r="W454" s="740"/>
      <c r="X454" s="740"/>
      <c r="Y454" s="740"/>
      <c r="Z454" s="405"/>
    </row>
    <row r="455" spans="1:26" ht="21.75" customHeight="1">
      <c r="A455" s="404"/>
      <c r="B455" s="736" t="s">
        <v>634</v>
      </c>
      <c r="C455" s="736"/>
      <c r="D455" s="736"/>
      <c r="E455" s="736"/>
      <c r="F455" s="736"/>
      <c r="G455" s="736"/>
      <c r="H455" s="736"/>
      <c r="I455" s="736"/>
      <c r="J455" s="736"/>
      <c r="K455" s="736"/>
      <c r="L455" s="737"/>
      <c r="M455" s="536">
        <v>10</v>
      </c>
      <c r="N455" s="536">
        <v>3</v>
      </c>
      <c r="O455" s="406" t="s">
        <v>765</v>
      </c>
      <c r="P455" s="407" t="s">
        <v>27</v>
      </c>
      <c r="Q455" s="738"/>
      <c r="R455" s="739"/>
      <c r="S455" s="410">
        <v>38</v>
      </c>
      <c r="T455" s="410">
        <v>39</v>
      </c>
      <c r="U455" s="740"/>
      <c r="V455" s="740"/>
      <c r="W455" s="740"/>
      <c r="X455" s="740"/>
      <c r="Y455" s="740"/>
      <c r="Z455" s="405"/>
    </row>
    <row r="456" spans="1:26" ht="12.75" customHeight="1">
      <c r="A456" s="404"/>
      <c r="B456" s="736" t="s">
        <v>636</v>
      </c>
      <c r="C456" s="736"/>
      <c r="D456" s="736"/>
      <c r="E456" s="736"/>
      <c r="F456" s="736"/>
      <c r="G456" s="736"/>
      <c r="H456" s="736"/>
      <c r="I456" s="736"/>
      <c r="J456" s="736"/>
      <c r="K456" s="736"/>
      <c r="L456" s="737"/>
      <c r="M456" s="536">
        <v>10</v>
      </c>
      <c r="N456" s="536">
        <v>3</v>
      </c>
      <c r="O456" s="406" t="s">
        <v>765</v>
      </c>
      <c r="P456" s="407" t="s">
        <v>29</v>
      </c>
      <c r="Q456" s="738"/>
      <c r="R456" s="739"/>
      <c r="S456" s="410">
        <v>38</v>
      </c>
      <c r="T456" s="410">
        <v>39</v>
      </c>
      <c r="U456" s="740"/>
      <c r="V456" s="740"/>
      <c r="W456" s="740"/>
      <c r="X456" s="740"/>
      <c r="Y456" s="740"/>
      <c r="Z456" s="405"/>
    </row>
    <row r="457" spans="1:26" ht="12.75" customHeight="1">
      <c r="A457" s="404"/>
      <c r="B457" s="736" t="s">
        <v>48</v>
      </c>
      <c r="C457" s="736"/>
      <c r="D457" s="736"/>
      <c r="E457" s="736"/>
      <c r="F457" s="736"/>
      <c r="G457" s="736"/>
      <c r="H457" s="736"/>
      <c r="I457" s="736"/>
      <c r="J457" s="736"/>
      <c r="K457" s="736"/>
      <c r="L457" s="737"/>
      <c r="M457" s="536">
        <v>10</v>
      </c>
      <c r="N457" s="536">
        <v>3</v>
      </c>
      <c r="O457" s="406" t="s">
        <v>765</v>
      </c>
      <c r="P457" s="407" t="s">
        <v>45</v>
      </c>
      <c r="Q457" s="738"/>
      <c r="R457" s="739"/>
      <c r="S457" s="410">
        <v>4166</v>
      </c>
      <c r="T457" s="410">
        <v>4142</v>
      </c>
      <c r="U457" s="740"/>
      <c r="V457" s="740"/>
      <c r="W457" s="740"/>
      <c r="X457" s="740"/>
      <c r="Y457" s="740"/>
      <c r="Z457" s="405"/>
    </row>
    <row r="458" spans="1:26" ht="12.75" customHeight="1">
      <c r="A458" s="404"/>
      <c r="B458" s="736" t="s">
        <v>49</v>
      </c>
      <c r="C458" s="736"/>
      <c r="D458" s="736"/>
      <c r="E458" s="736"/>
      <c r="F458" s="736"/>
      <c r="G458" s="736"/>
      <c r="H458" s="736"/>
      <c r="I458" s="736"/>
      <c r="J458" s="736"/>
      <c r="K458" s="736"/>
      <c r="L458" s="737"/>
      <c r="M458" s="536">
        <v>10</v>
      </c>
      <c r="N458" s="536">
        <v>3</v>
      </c>
      <c r="O458" s="406" t="s">
        <v>765</v>
      </c>
      <c r="P458" s="407" t="s">
        <v>46</v>
      </c>
      <c r="Q458" s="738"/>
      <c r="R458" s="739"/>
      <c r="S458" s="410">
        <v>4166</v>
      </c>
      <c r="T458" s="410">
        <v>4142</v>
      </c>
      <c r="U458" s="740"/>
      <c r="V458" s="740"/>
      <c r="W458" s="740"/>
      <c r="X458" s="740"/>
      <c r="Y458" s="740"/>
      <c r="Z458" s="405"/>
    </row>
    <row r="459" spans="1:26" ht="21.75" customHeight="1">
      <c r="A459" s="404"/>
      <c r="B459" s="736" t="s">
        <v>764</v>
      </c>
      <c r="C459" s="736"/>
      <c r="D459" s="736"/>
      <c r="E459" s="736"/>
      <c r="F459" s="736"/>
      <c r="G459" s="736"/>
      <c r="H459" s="736"/>
      <c r="I459" s="736"/>
      <c r="J459" s="736"/>
      <c r="K459" s="736"/>
      <c r="L459" s="737"/>
      <c r="M459" s="536">
        <v>10</v>
      </c>
      <c r="N459" s="536">
        <v>3</v>
      </c>
      <c r="O459" s="406" t="s">
        <v>765</v>
      </c>
      <c r="P459" s="407" t="s">
        <v>50</v>
      </c>
      <c r="Q459" s="738"/>
      <c r="R459" s="739"/>
      <c r="S459" s="410">
        <v>4166</v>
      </c>
      <c r="T459" s="410">
        <v>4142</v>
      </c>
      <c r="U459" s="740"/>
      <c r="V459" s="740"/>
      <c r="W459" s="740"/>
      <c r="X459" s="740"/>
      <c r="Y459" s="740"/>
      <c r="Z459" s="405"/>
    </row>
    <row r="460" spans="1:26" ht="21.75" customHeight="1">
      <c r="A460" s="404"/>
      <c r="B460" s="736" t="s">
        <v>173</v>
      </c>
      <c r="C460" s="736"/>
      <c r="D460" s="736"/>
      <c r="E460" s="736"/>
      <c r="F460" s="736"/>
      <c r="G460" s="736"/>
      <c r="H460" s="736"/>
      <c r="I460" s="736"/>
      <c r="J460" s="736"/>
      <c r="K460" s="736"/>
      <c r="L460" s="737"/>
      <c r="M460" s="536">
        <v>10</v>
      </c>
      <c r="N460" s="536">
        <v>3</v>
      </c>
      <c r="O460" s="406" t="s">
        <v>761</v>
      </c>
      <c r="P460" s="407">
        <v>0</v>
      </c>
      <c r="Q460" s="738"/>
      <c r="R460" s="739"/>
      <c r="S460" s="410">
        <v>71</v>
      </c>
      <c r="T460" s="410">
        <v>71</v>
      </c>
      <c r="U460" s="740"/>
      <c r="V460" s="740"/>
      <c r="W460" s="740"/>
      <c r="X460" s="740"/>
      <c r="Y460" s="740"/>
      <c r="Z460" s="405"/>
    </row>
    <row r="461" spans="1:26" ht="21.75" customHeight="1">
      <c r="A461" s="404"/>
      <c r="B461" s="736" t="s">
        <v>44</v>
      </c>
      <c r="C461" s="736"/>
      <c r="D461" s="736"/>
      <c r="E461" s="736"/>
      <c r="F461" s="736"/>
      <c r="G461" s="736"/>
      <c r="H461" s="736"/>
      <c r="I461" s="736"/>
      <c r="J461" s="736"/>
      <c r="K461" s="736"/>
      <c r="L461" s="737"/>
      <c r="M461" s="536">
        <v>10</v>
      </c>
      <c r="N461" s="536">
        <v>3</v>
      </c>
      <c r="O461" s="406" t="s">
        <v>762</v>
      </c>
      <c r="P461" s="407">
        <v>0</v>
      </c>
      <c r="Q461" s="738"/>
      <c r="R461" s="739"/>
      <c r="S461" s="410">
        <v>71</v>
      </c>
      <c r="T461" s="410">
        <v>71</v>
      </c>
      <c r="U461" s="740"/>
      <c r="V461" s="740"/>
      <c r="W461" s="740"/>
      <c r="X461" s="740"/>
      <c r="Y461" s="740"/>
      <c r="Z461" s="405"/>
    </row>
    <row r="462" spans="1:26" ht="53.25" customHeight="1">
      <c r="A462" s="404"/>
      <c r="B462" s="736" t="s">
        <v>51</v>
      </c>
      <c r="C462" s="736"/>
      <c r="D462" s="736"/>
      <c r="E462" s="736"/>
      <c r="F462" s="736"/>
      <c r="G462" s="736"/>
      <c r="H462" s="736"/>
      <c r="I462" s="736"/>
      <c r="J462" s="736"/>
      <c r="K462" s="736"/>
      <c r="L462" s="737"/>
      <c r="M462" s="536">
        <v>10</v>
      </c>
      <c r="N462" s="536">
        <v>3</v>
      </c>
      <c r="O462" s="406" t="s">
        <v>766</v>
      </c>
      <c r="P462" s="407">
        <v>0</v>
      </c>
      <c r="Q462" s="738"/>
      <c r="R462" s="739"/>
      <c r="S462" s="410">
        <v>71</v>
      </c>
      <c r="T462" s="410">
        <v>71</v>
      </c>
      <c r="U462" s="740"/>
      <c r="V462" s="740"/>
      <c r="W462" s="740"/>
      <c r="X462" s="740"/>
      <c r="Y462" s="740"/>
      <c r="Z462" s="405"/>
    </row>
    <row r="463" spans="1:26" ht="12.75" customHeight="1">
      <c r="A463" s="404"/>
      <c r="B463" s="736" t="s">
        <v>48</v>
      </c>
      <c r="C463" s="736"/>
      <c r="D463" s="736"/>
      <c r="E463" s="736"/>
      <c r="F463" s="736"/>
      <c r="G463" s="736"/>
      <c r="H463" s="736"/>
      <c r="I463" s="736"/>
      <c r="J463" s="736"/>
      <c r="K463" s="736"/>
      <c r="L463" s="737"/>
      <c r="M463" s="536">
        <v>10</v>
      </c>
      <c r="N463" s="536">
        <v>3</v>
      </c>
      <c r="O463" s="406" t="s">
        <v>766</v>
      </c>
      <c r="P463" s="407" t="s">
        <v>45</v>
      </c>
      <c r="Q463" s="738"/>
      <c r="R463" s="739"/>
      <c r="S463" s="410">
        <v>71</v>
      </c>
      <c r="T463" s="410">
        <v>71</v>
      </c>
      <c r="U463" s="740"/>
      <c r="V463" s="740"/>
      <c r="W463" s="740"/>
      <c r="X463" s="740"/>
      <c r="Y463" s="740"/>
      <c r="Z463" s="405"/>
    </row>
    <row r="464" spans="1:26" ht="12.75" customHeight="1">
      <c r="A464" s="404"/>
      <c r="B464" s="736" t="s">
        <v>49</v>
      </c>
      <c r="C464" s="736"/>
      <c r="D464" s="736"/>
      <c r="E464" s="736"/>
      <c r="F464" s="736"/>
      <c r="G464" s="736"/>
      <c r="H464" s="736"/>
      <c r="I464" s="736"/>
      <c r="J464" s="736"/>
      <c r="K464" s="736"/>
      <c r="L464" s="737"/>
      <c r="M464" s="536">
        <v>10</v>
      </c>
      <c r="N464" s="536">
        <v>3</v>
      </c>
      <c r="O464" s="406" t="s">
        <v>766</v>
      </c>
      <c r="P464" s="407" t="s">
        <v>46</v>
      </c>
      <c r="Q464" s="738"/>
      <c r="R464" s="739"/>
      <c r="S464" s="410">
        <v>71</v>
      </c>
      <c r="T464" s="410">
        <v>71</v>
      </c>
      <c r="U464" s="740"/>
      <c r="V464" s="740"/>
      <c r="W464" s="740"/>
      <c r="X464" s="740"/>
      <c r="Y464" s="740"/>
      <c r="Z464" s="405"/>
    </row>
    <row r="465" spans="1:26" ht="21.75" customHeight="1">
      <c r="A465" s="404"/>
      <c r="B465" s="736" t="s">
        <v>764</v>
      </c>
      <c r="C465" s="736"/>
      <c r="D465" s="736"/>
      <c r="E465" s="736"/>
      <c r="F465" s="736"/>
      <c r="G465" s="736"/>
      <c r="H465" s="736"/>
      <c r="I465" s="736"/>
      <c r="J465" s="736"/>
      <c r="K465" s="736"/>
      <c r="L465" s="737"/>
      <c r="M465" s="536">
        <v>10</v>
      </c>
      <c r="N465" s="536">
        <v>3</v>
      </c>
      <c r="O465" s="406" t="s">
        <v>766</v>
      </c>
      <c r="P465" s="407" t="s">
        <v>50</v>
      </c>
      <c r="Q465" s="738"/>
      <c r="R465" s="739"/>
      <c r="S465" s="410">
        <v>71</v>
      </c>
      <c r="T465" s="410">
        <v>71</v>
      </c>
      <c r="U465" s="740"/>
      <c r="V465" s="740"/>
      <c r="W465" s="740"/>
      <c r="X465" s="740"/>
      <c r="Y465" s="740"/>
      <c r="Z465" s="405"/>
    </row>
    <row r="466" spans="1:26" ht="21.75" customHeight="1">
      <c r="A466" s="404"/>
      <c r="B466" s="736" t="s">
        <v>173</v>
      </c>
      <c r="C466" s="736"/>
      <c r="D466" s="736"/>
      <c r="E466" s="736"/>
      <c r="F466" s="736"/>
      <c r="G466" s="736"/>
      <c r="H466" s="736"/>
      <c r="I466" s="736"/>
      <c r="J466" s="736"/>
      <c r="K466" s="736"/>
      <c r="L466" s="737"/>
      <c r="M466" s="536">
        <v>10</v>
      </c>
      <c r="N466" s="536">
        <v>3</v>
      </c>
      <c r="O466" s="406" t="s">
        <v>761</v>
      </c>
      <c r="P466" s="407">
        <v>0</v>
      </c>
      <c r="Q466" s="738"/>
      <c r="R466" s="739"/>
      <c r="S466" s="410">
        <v>101</v>
      </c>
      <c r="T466" s="410">
        <v>100</v>
      </c>
      <c r="U466" s="740"/>
      <c r="V466" s="740"/>
      <c r="W466" s="740"/>
      <c r="X466" s="740"/>
      <c r="Y466" s="740"/>
      <c r="Z466" s="405"/>
    </row>
    <row r="467" spans="1:26" ht="21.75" customHeight="1">
      <c r="A467" s="404"/>
      <c r="B467" s="736" t="s">
        <v>44</v>
      </c>
      <c r="C467" s="736"/>
      <c r="D467" s="736"/>
      <c r="E467" s="736"/>
      <c r="F467" s="736"/>
      <c r="G467" s="736"/>
      <c r="H467" s="736"/>
      <c r="I467" s="736"/>
      <c r="J467" s="736"/>
      <c r="K467" s="736"/>
      <c r="L467" s="737"/>
      <c r="M467" s="536">
        <v>10</v>
      </c>
      <c r="N467" s="536">
        <v>3</v>
      </c>
      <c r="O467" s="406" t="s">
        <v>762</v>
      </c>
      <c r="P467" s="407">
        <v>0</v>
      </c>
      <c r="Q467" s="738"/>
      <c r="R467" s="739"/>
      <c r="S467" s="410">
        <v>101</v>
      </c>
      <c r="T467" s="410">
        <v>100</v>
      </c>
      <c r="U467" s="740"/>
      <c r="V467" s="740"/>
      <c r="W467" s="740"/>
      <c r="X467" s="740"/>
      <c r="Y467" s="740"/>
      <c r="Z467" s="405"/>
    </row>
    <row r="468" spans="1:26" ht="21.75" customHeight="1">
      <c r="A468" s="404"/>
      <c r="B468" s="736" t="s">
        <v>52</v>
      </c>
      <c r="C468" s="736"/>
      <c r="D468" s="736"/>
      <c r="E468" s="736"/>
      <c r="F468" s="736"/>
      <c r="G468" s="736"/>
      <c r="H468" s="736"/>
      <c r="I468" s="736"/>
      <c r="J468" s="736"/>
      <c r="K468" s="736"/>
      <c r="L468" s="737"/>
      <c r="M468" s="536">
        <v>10</v>
      </c>
      <c r="N468" s="536">
        <v>3</v>
      </c>
      <c r="O468" s="406" t="s">
        <v>767</v>
      </c>
      <c r="P468" s="407">
        <v>0</v>
      </c>
      <c r="Q468" s="738"/>
      <c r="R468" s="739"/>
      <c r="S468" s="410">
        <v>101</v>
      </c>
      <c r="T468" s="410">
        <v>100</v>
      </c>
      <c r="U468" s="740"/>
      <c r="V468" s="740"/>
      <c r="W468" s="740"/>
      <c r="X468" s="740"/>
      <c r="Y468" s="740"/>
      <c r="Z468" s="405"/>
    </row>
    <row r="469" spans="1:26" ht="12.75" customHeight="1">
      <c r="A469" s="404"/>
      <c r="B469" s="736" t="s">
        <v>48</v>
      </c>
      <c r="C469" s="736"/>
      <c r="D469" s="736"/>
      <c r="E469" s="736"/>
      <c r="F469" s="736"/>
      <c r="G469" s="736"/>
      <c r="H469" s="736"/>
      <c r="I469" s="736"/>
      <c r="J469" s="736"/>
      <c r="K469" s="736"/>
      <c r="L469" s="737"/>
      <c r="M469" s="536">
        <v>10</v>
      </c>
      <c r="N469" s="536">
        <v>3</v>
      </c>
      <c r="O469" s="406" t="s">
        <v>767</v>
      </c>
      <c r="P469" s="407" t="s">
        <v>45</v>
      </c>
      <c r="Q469" s="738"/>
      <c r="R469" s="739"/>
      <c r="S469" s="410">
        <v>101</v>
      </c>
      <c r="T469" s="410">
        <v>100</v>
      </c>
      <c r="U469" s="740"/>
      <c r="V469" s="740"/>
      <c r="W469" s="740"/>
      <c r="X469" s="740"/>
      <c r="Y469" s="740"/>
      <c r="Z469" s="405"/>
    </row>
    <row r="470" spans="1:26" ht="12.75" customHeight="1">
      <c r="A470" s="404"/>
      <c r="B470" s="736" t="s">
        <v>49</v>
      </c>
      <c r="C470" s="736"/>
      <c r="D470" s="736"/>
      <c r="E470" s="736"/>
      <c r="F470" s="736"/>
      <c r="G470" s="736"/>
      <c r="H470" s="736"/>
      <c r="I470" s="736"/>
      <c r="J470" s="736"/>
      <c r="K470" s="736"/>
      <c r="L470" s="737"/>
      <c r="M470" s="536">
        <v>10</v>
      </c>
      <c r="N470" s="536">
        <v>3</v>
      </c>
      <c r="O470" s="406" t="s">
        <v>767</v>
      </c>
      <c r="P470" s="407" t="s">
        <v>46</v>
      </c>
      <c r="Q470" s="738"/>
      <c r="R470" s="739"/>
      <c r="S470" s="410">
        <v>101</v>
      </c>
      <c r="T470" s="410">
        <v>100</v>
      </c>
      <c r="U470" s="740"/>
      <c r="V470" s="740"/>
      <c r="W470" s="740"/>
      <c r="X470" s="740"/>
      <c r="Y470" s="740"/>
      <c r="Z470" s="405"/>
    </row>
    <row r="471" spans="1:26" ht="21.75" customHeight="1">
      <c r="A471" s="404"/>
      <c r="B471" s="736" t="s">
        <v>764</v>
      </c>
      <c r="C471" s="736"/>
      <c r="D471" s="736"/>
      <c r="E471" s="736"/>
      <c r="F471" s="736"/>
      <c r="G471" s="736"/>
      <c r="H471" s="736"/>
      <c r="I471" s="736"/>
      <c r="J471" s="736"/>
      <c r="K471" s="736"/>
      <c r="L471" s="737"/>
      <c r="M471" s="536">
        <v>10</v>
      </c>
      <c r="N471" s="536">
        <v>3</v>
      </c>
      <c r="O471" s="406" t="s">
        <v>767</v>
      </c>
      <c r="P471" s="407" t="s">
        <v>50</v>
      </c>
      <c r="Q471" s="738"/>
      <c r="R471" s="739"/>
      <c r="S471" s="410">
        <v>101</v>
      </c>
      <c r="T471" s="410">
        <v>100</v>
      </c>
      <c r="U471" s="740"/>
      <c r="V471" s="740"/>
      <c r="W471" s="740"/>
      <c r="X471" s="740"/>
      <c r="Y471" s="740"/>
      <c r="Z471" s="405"/>
    </row>
    <row r="472" spans="1:26" ht="21.75" customHeight="1">
      <c r="A472" s="404"/>
      <c r="B472" s="736" t="s">
        <v>173</v>
      </c>
      <c r="C472" s="736"/>
      <c r="D472" s="736"/>
      <c r="E472" s="736"/>
      <c r="F472" s="736"/>
      <c r="G472" s="736"/>
      <c r="H472" s="736"/>
      <c r="I472" s="736"/>
      <c r="J472" s="736"/>
      <c r="K472" s="736"/>
      <c r="L472" s="737"/>
      <c r="M472" s="536">
        <v>10</v>
      </c>
      <c r="N472" s="536">
        <v>3</v>
      </c>
      <c r="O472" s="406" t="s">
        <v>761</v>
      </c>
      <c r="P472" s="407">
        <v>0</v>
      </c>
      <c r="Q472" s="738"/>
      <c r="R472" s="739"/>
      <c r="S472" s="410">
        <v>120</v>
      </c>
      <c r="T472" s="410">
        <v>60</v>
      </c>
      <c r="U472" s="740"/>
      <c r="V472" s="740"/>
      <c r="W472" s="740"/>
      <c r="X472" s="740"/>
      <c r="Y472" s="740"/>
      <c r="Z472" s="405"/>
    </row>
    <row r="473" spans="1:26" ht="21.75" customHeight="1">
      <c r="A473" s="404"/>
      <c r="B473" s="736" t="s">
        <v>44</v>
      </c>
      <c r="C473" s="736"/>
      <c r="D473" s="736"/>
      <c r="E473" s="736"/>
      <c r="F473" s="736"/>
      <c r="G473" s="736"/>
      <c r="H473" s="736"/>
      <c r="I473" s="736"/>
      <c r="J473" s="736"/>
      <c r="K473" s="736"/>
      <c r="L473" s="737"/>
      <c r="M473" s="536">
        <v>10</v>
      </c>
      <c r="N473" s="536">
        <v>3</v>
      </c>
      <c r="O473" s="406" t="s">
        <v>762</v>
      </c>
      <c r="P473" s="407">
        <v>0</v>
      </c>
      <c r="Q473" s="738"/>
      <c r="R473" s="739"/>
      <c r="S473" s="410">
        <v>120</v>
      </c>
      <c r="T473" s="410">
        <v>60</v>
      </c>
      <c r="U473" s="740"/>
      <c r="V473" s="740"/>
      <c r="W473" s="740"/>
      <c r="X473" s="740"/>
      <c r="Y473" s="740"/>
      <c r="Z473" s="405"/>
    </row>
    <row r="474" spans="1:26" ht="21.75" customHeight="1">
      <c r="A474" s="404"/>
      <c r="B474" s="736" t="s">
        <v>53</v>
      </c>
      <c r="C474" s="736"/>
      <c r="D474" s="736"/>
      <c r="E474" s="736"/>
      <c r="F474" s="736"/>
      <c r="G474" s="736"/>
      <c r="H474" s="736"/>
      <c r="I474" s="736"/>
      <c r="J474" s="736"/>
      <c r="K474" s="736"/>
      <c r="L474" s="737"/>
      <c r="M474" s="536">
        <v>10</v>
      </c>
      <c r="N474" s="536">
        <v>3</v>
      </c>
      <c r="O474" s="406" t="s">
        <v>768</v>
      </c>
      <c r="P474" s="407">
        <v>0</v>
      </c>
      <c r="Q474" s="738"/>
      <c r="R474" s="739"/>
      <c r="S474" s="410">
        <v>120</v>
      </c>
      <c r="T474" s="410">
        <v>60</v>
      </c>
      <c r="U474" s="740"/>
      <c r="V474" s="740"/>
      <c r="W474" s="740"/>
      <c r="X474" s="740"/>
      <c r="Y474" s="740"/>
      <c r="Z474" s="405"/>
    </row>
    <row r="475" spans="1:26" ht="21.75" customHeight="1">
      <c r="A475" s="404"/>
      <c r="B475" s="736" t="s">
        <v>633</v>
      </c>
      <c r="C475" s="736"/>
      <c r="D475" s="736"/>
      <c r="E475" s="736"/>
      <c r="F475" s="736"/>
      <c r="G475" s="736"/>
      <c r="H475" s="736"/>
      <c r="I475" s="736"/>
      <c r="J475" s="736"/>
      <c r="K475" s="736"/>
      <c r="L475" s="737"/>
      <c r="M475" s="536">
        <v>10</v>
      </c>
      <c r="N475" s="536">
        <v>3</v>
      </c>
      <c r="O475" s="406" t="s">
        <v>768</v>
      </c>
      <c r="P475" s="407" t="s">
        <v>25</v>
      </c>
      <c r="Q475" s="738"/>
      <c r="R475" s="739"/>
      <c r="S475" s="410">
        <v>120</v>
      </c>
      <c r="T475" s="410">
        <v>60</v>
      </c>
      <c r="U475" s="740"/>
      <c r="V475" s="740"/>
      <c r="W475" s="740"/>
      <c r="X475" s="740"/>
      <c r="Y475" s="740"/>
      <c r="Z475" s="405"/>
    </row>
    <row r="476" spans="1:26" ht="21.75" customHeight="1">
      <c r="A476" s="404"/>
      <c r="B476" s="736" t="s">
        <v>634</v>
      </c>
      <c r="C476" s="736"/>
      <c r="D476" s="736"/>
      <c r="E476" s="736"/>
      <c r="F476" s="736"/>
      <c r="G476" s="736"/>
      <c r="H476" s="736"/>
      <c r="I476" s="736"/>
      <c r="J476" s="736"/>
      <c r="K476" s="736"/>
      <c r="L476" s="737"/>
      <c r="M476" s="536">
        <v>10</v>
      </c>
      <c r="N476" s="536">
        <v>3</v>
      </c>
      <c r="O476" s="406" t="s">
        <v>768</v>
      </c>
      <c r="P476" s="407" t="s">
        <v>27</v>
      </c>
      <c r="Q476" s="738"/>
      <c r="R476" s="739"/>
      <c r="S476" s="410">
        <v>120</v>
      </c>
      <c r="T476" s="410">
        <v>60</v>
      </c>
      <c r="U476" s="740"/>
      <c r="V476" s="740"/>
      <c r="W476" s="740"/>
      <c r="X476" s="740"/>
      <c r="Y476" s="740"/>
      <c r="Z476" s="405"/>
    </row>
    <row r="477" spans="1:26" ht="12.75" customHeight="1">
      <c r="A477" s="404"/>
      <c r="B477" s="736" t="s">
        <v>636</v>
      </c>
      <c r="C477" s="736"/>
      <c r="D477" s="736"/>
      <c r="E477" s="736"/>
      <c r="F477" s="736"/>
      <c r="G477" s="736"/>
      <c r="H477" s="736"/>
      <c r="I477" s="736"/>
      <c r="J477" s="736"/>
      <c r="K477" s="736"/>
      <c r="L477" s="737"/>
      <c r="M477" s="536">
        <v>10</v>
      </c>
      <c r="N477" s="536">
        <v>3</v>
      </c>
      <c r="O477" s="406" t="s">
        <v>768</v>
      </c>
      <c r="P477" s="407" t="s">
        <v>29</v>
      </c>
      <c r="Q477" s="738"/>
      <c r="R477" s="739"/>
      <c r="S477" s="410">
        <v>120</v>
      </c>
      <c r="T477" s="410">
        <v>60</v>
      </c>
      <c r="U477" s="740"/>
      <c r="V477" s="740"/>
      <c r="W477" s="740"/>
      <c r="X477" s="740"/>
      <c r="Y477" s="740"/>
      <c r="Z477" s="405"/>
    </row>
    <row r="478" spans="1:26" ht="21.75" customHeight="1">
      <c r="A478" s="404"/>
      <c r="B478" s="736" t="s">
        <v>173</v>
      </c>
      <c r="C478" s="736"/>
      <c r="D478" s="736"/>
      <c r="E478" s="736"/>
      <c r="F478" s="736"/>
      <c r="G478" s="736"/>
      <c r="H478" s="736"/>
      <c r="I478" s="736"/>
      <c r="J478" s="736"/>
      <c r="K478" s="736"/>
      <c r="L478" s="737"/>
      <c r="M478" s="536">
        <v>10</v>
      </c>
      <c r="N478" s="536">
        <v>3</v>
      </c>
      <c r="O478" s="406" t="s">
        <v>761</v>
      </c>
      <c r="P478" s="407">
        <v>0</v>
      </c>
      <c r="Q478" s="738"/>
      <c r="R478" s="739"/>
      <c r="S478" s="410">
        <v>4183</v>
      </c>
      <c r="T478" s="410">
        <v>4160</v>
      </c>
      <c r="U478" s="740"/>
      <c r="V478" s="740"/>
      <c r="W478" s="740"/>
      <c r="X478" s="740"/>
      <c r="Y478" s="740"/>
      <c r="Z478" s="405"/>
    </row>
    <row r="479" spans="1:26" ht="12.75" customHeight="1">
      <c r="A479" s="404"/>
      <c r="B479" s="736" t="s">
        <v>55</v>
      </c>
      <c r="C479" s="736"/>
      <c r="D479" s="736"/>
      <c r="E479" s="736"/>
      <c r="F479" s="736"/>
      <c r="G479" s="736"/>
      <c r="H479" s="736"/>
      <c r="I479" s="736"/>
      <c r="J479" s="736"/>
      <c r="K479" s="736"/>
      <c r="L479" s="737"/>
      <c r="M479" s="536">
        <v>10</v>
      </c>
      <c r="N479" s="536">
        <v>3</v>
      </c>
      <c r="O479" s="406" t="s">
        <v>769</v>
      </c>
      <c r="P479" s="407">
        <v>0</v>
      </c>
      <c r="Q479" s="738"/>
      <c r="R479" s="739"/>
      <c r="S479" s="410">
        <v>4183</v>
      </c>
      <c r="T479" s="410">
        <v>4160</v>
      </c>
      <c r="U479" s="740"/>
      <c r="V479" s="740"/>
      <c r="W479" s="740"/>
      <c r="X479" s="740"/>
      <c r="Y479" s="740"/>
      <c r="Z479" s="405"/>
    </row>
    <row r="480" spans="1:26" ht="12.75" customHeight="1">
      <c r="A480" s="404"/>
      <c r="B480" s="736" t="s">
        <v>56</v>
      </c>
      <c r="C480" s="736"/>
      <c r="D480" s="736"/>
      <c r="E480" s="736"/>
      <c r="F480" s="736"/>
      <c r="G480" s="736"/>
      <c r="H480" s="736"/>
      <c r="I480" s="736"/>
      <c r="J480" s="736"/>
      <c r="K480" s="736"/>
      <c r="L480" s="737"/>
      <c r="M480" s="536">
        <v>10</v>
      </c>
      <c r="N480" s="536">
        <v>3</v>
      </c>
      <c r="O480" s="406" t="s">
        <v>770</v>
      </c>
      <c r="P480" s="407">
        <v>0</v>
      </c>
      <c r="Q480" s="738"/>
      <c r="R480" s="739"/>
      <c r="S480" s="410">
        <v>4183</v>
      </c>
      <c r="T480" s="410">
        <v>4160</v>
      </c>
      <c r="U480" s="740"/>
      <c r="V480" s="740"/>
      <c r="W480" s="740"/>
      <c r="X480" s="740"/>
      <c r="Y480" s="740"/>
      <c r="Z480" s="405"/>
    </row>
    <row r="481" spans="1:26" ht="21.75" customHeight="1">
      <c r="A481" s="404"/>
      <c r="B481" s="736" t="s">
        <v>633</v>
      </c>
      <c r="C481" s="736"/>
      <c r="D481" s="736"/>
      <c r="E481" s="736"/>
      <c r="F481" s="736"/>
      <c r="G481" s="736"/>
      <c r="H481" s="736"/>
      <c r="I481" s="736"/>
      <c r="J481" s="736"/>
      <c r="K481" s="736"/>
      <c r="L481" s="737"/>
      <c r="M481" s="536">
        <v>10</v>
      </c>
      <c r="N481" s="536">
        <v>3</v>
      </c>
      <c r="O481" s="406" t="s">
        <v>770</v>
      </c>
      <c r="P481" s="407" t="s">
        <v>25</v>
      </c>
      <c r="Q481" s="738"/>
      <c r="R481" s="739"/>
      <c r="S481" s="410">
        <v>4</v>
      </c>
      <c r="T481" s="410">
        <v>4</v>
      </c>
      <c r="U481" s="740"/>
      <c r="V481" s="740"/>
      <c r="W481" s="740"/>
      <c r="X481" s="740"/>
      <c r="Y481" s="740"/>
      <c r="Z481" s="405"/>
    </row>
    <row r="482" spans="1:26" ht="21.75" customHeight="1">
      <c r="A482" s="404"/>
      <c r="B482" s="736" t="s">
        <v>634</v>
      </c>
      <c r="C482" s="736"/>
      <c r="D482" s="736"/>
      <c r="E482" s="736"/>
      <c r="F482" s="736"/>
      <c r="G482" s="736"/>
      <c r="H482" s="736"/>
      <c r="I482" s="736"/>
      <c r="J482" s="736"/>
      <c r="K482" s="736"/>
      <c r="L482" s="737"/>
      <c r="M482" s="536">
        <v>10</v>
      </c>
      <c r="N482" s="536">
        <v>3</v>
      </c>
      <c r="O482" s="406" t="s">
        <v>770</v>
      </c>
      <c r="P482" s="407" t="s">
        <v>27</v>
      </c>
      <c r="Q482" s="738"/>
      <c r="R482" s="739"/>
      <c r="S482" s="410">
        <v>4</v>
      </c>
      <c r="T482" s="410">
        <v>4</v>
      </c>
      <c r="U482" s="740"/>
      <c r="V482" s="740"/>
      <c r="W482" s="740"/>
      <c r="X482" s="740"/>
      <c r="Y482" s="740"/>
      <c r="Z482" s="405"/>
    </row>
    <row r="483" spans="1:26" ht="12.75" customHeight="1">
      <c r="A483" s="404"/>
      <c r="B483" s="736" t="s">
        <v>636</v>
      </c>
      <c r="C483" s="736"/>
      <c r="D483" s="736"/>
      <c r="E483" s="736"/>
      <c r="F483" s="736"/>
      <c r="G483" s="736"/>
      <c r="H483" s="736"/>
      <c r="I483" s="736"/>
      <c r="J483" s="736"/>
      <c r="K483" s="736"/>
      <c r="L483" s="737"/>
      <c r="M483" s="536">
        <v>10</v>
      </c>
      <c r="N483" s="536">
        <v>3</v>
      </c>
      <c r="O483" s="406" t="s">
        <v>770</v>
      </c>
      <c r="P483" s="407" t="s">
        <v>29</v>
      </c>
      <c r="Q483" s="738"/>
      <c r="R483" s="739"/>
      <c r="S483" s="410">
        <v>4</v>
      </c>
      <c r="T483" s="410">
        <v>4</v>
      </c>
      <c r="U483" s="740"/>
      <c r="V483" s="740"/>
      <c r="W483" s="740"/>
      <c r="X483" s="740"/>
      <c r="Y483" s="740"/>
      <c r="Z483" s="405"/>
    </row>
    <row r="484" spans="1:26" ht="12.75" customHeight="1">
      <c r="A484" s="404"/>
      <c r="B484" s="736" t="s">
        <v>48</v>
      </c>
      <c r="C484" s="736"/>
      <c r="D484" s="736"/>
      <c r="E484" s="736"/>
      <c r="F484" s="736"/>
      <c r="G484" s="736"/>
      <c r="H484" s="736"/>
      <c r="I484" s="736"/>
      <c r="J484" s="736"/>
      <c r="K484" s="736"/>
      <c r="L484" s="737"/>
      <c r="M484" s="536">
        <v>10</v>
      </c>
      <c r="N484" s="536">
        <v>3</v>
      </c>
      <c r="O484" s="406" t="s">
        <v>770</v>
      </c>
      <c r="P484" s="407" t="s">
        <v>45</v>
      </c>
      <c r="Q484" s="738"/>
      <c r="R484" s="739"/>
      <c r="S484" s="410">
        <v>4179</v>
      </c>
      <c r="T484" s="410">
        <v>4156</v>
      </c>
      <c r="U484" s="740"/>
      <c r="V484" s="740"/>
      <c r="W484" s="740"/>
      <c r="X484" s="740"/>
      <c r="Y484" s="740"/>
      <c r="Z484" s="405"/>
    </row>
    <row r="485" spans="1:26" ht="12.75" customHeight="1">
      <c r="A485" s="404"/>
      <c r="B485" s="736" t="s">
        <v>49</v>
      </c>
      <c r="C485" s="736"/>
      <c r="D485" s="736"/>
      <c r="E485" s="736"/>
      <c r="F485" s="736"/>
      <c r="G485" s="736"/>
      <c r="H485" s="736"/>
      <c r="I485" s="736"/>
      <c r="J485" s="736"/>
      <c r="K485" s="736"/>
      <c r="L485" s="737"/>
      <c r="M485" s="536">
        <v>10</v>
      </c>
      <c r="N485" s="536">
        <v>3</v>
      </c>
      <c r="O485" s="406" t="s">
        <v>770</v>
      </c>
      <c r="P485" s="407" t="s">
        <v>46</v>
      </c>
      <c r="Q485" s="738"/>
      <c r="R485" s="739"/>
      <c r="S485" s="410">
        <v>4179</v>
      </c>
      <c r="T485" s="410">
        <v>4156</v>
      </c>
      <c r="U485" s="740"/>
      <c r="V485" s="740"/>
      <c r="W485" s="740"/>
      <c r="X485" s="740"/>
      <c r="Y485" s="740"/>
      <c r="Z485" s="405"/>
    </row>
    <row r="486" spans="1:26" ht="21.75" customHeight="1">
      <c r="A486" s="404"/>
      <c r="B486" s="736" t="s">
        <v>764</v>
      </c>
      <c r="C486" s="736"/>
      <c r="D486" s="736"/>
      <c r="E486" s="736"/>
      <c r="F486" s="736"/>
      <c r="G486" s="736"/>
      <c r="H486" s="736"/>
      <c r="I486" s="736"/>
      <c r="J486" s="736"/>
      <c r="K486" s="736"/>
      <c r="L486" s="737"/>
      <c r="M486" s="536">
        <v>10</v>
      </c>
      <c r="N486" s="536">
        <v>3</v>
      </c>
      <c r="O486" s="406" t="s">
        <v>770</v>
      </c>
      <c r="P486" s="407" t="s">
        <v>50</v>
      </c>
      <c r="Q486" s="738"/>
      <c r="R486" s="739"/>
      <c r="S486" s="410">
        <v>4179</v>
      </c>
      <c r="T486" s="410">
        <v>4156</v>
      </c>
      <c r="U486" s="740"/>
      <c r="V486" s="740"/>
      <c r="W486" s="740"/>
      <c r="X486" s="740"/>
      <c r="Y486" s="740"/>
      <c r="Z486" s="405"/>
    </row>
    <row r="487" spans="1:26" ht="21.75" customHeight="1">
      <c r="A487" s="404"/>
      <c r="B487" s="736" t="s">
        <v>173</v>
      </c>
      <c r="C487" s="736"/>
      <c r="D487" s="736"/>
      <c r="E487" s="736"/>
      <c r="F487" s="736"/>
      <c r="G487" s="736"/>
      <c r="H487" s="736"/>
      <c r="I487" s="736"/>
      <c r="J487" s="736"/>
      <c r="K487" s="736"/>
      <c r="L487" s="737"/>
      <c r="M487" s="536">
        <v>10</v>
      </c>
      <c r="N487" s="536">
        <v>3</v>
      </c>
      <c r="O487" s="406" t="s">
        <v>761</v>
      </c>
      <c r="P487" s="407">
        <v>0</v>
      </c>
      <c r="Q487" s="738"/>
      <c r="R487" s="739"/>
      <c r="S487" s="410">
        <v>2914</v>
      </c>
      <c r="T487" s="410">
        <v>2897</v>
      </c>
      <c r="U487" s="740"/>
      <c r="V487" s="740"/>
      <c r="W487" s="740"/>
      <c r="X487" s="740"/>
      <c r="Y487" s="740"/>
      <c r="Z487" s="405"/>
    </row>
    <row r="488" spans="1:26" ht="32.25" customHeight="1">
      <c r="A488" s="404"/>
      <c r="B488" s="736" t="s">
        <v>57</v>
      </c>
      <c r="C488" s="736"/>
      <c r="D488" s="736"/>
      <c r="E488" s="736"/>
      <c r="F488" s="736"/>
      <c r="G488" s="736"/>
      <c r="H488" s="736"/>
      <c r="I488" s="736"/>
      <c r="J488" s="736"/>
      <c r="K488" s="736"/>
      <c r="L488" s="737"/>
      <c r="M488" s="536">
        <v>10</v>
      </c>
      <c r="N488" s="536">
        <v>3</v>
      </c>
      <c r="O488" s="406" t="s">
        <v>773</v>
      </c>
      <c r="P488" s="407">
        <v>0</v>
      </c>
      <c r="Q488" s="738"/>
      <c r="R488" s="739"/>
      <c r="S488" s="410">
        <v>2914</v>
      </c>
      <c r="T488" s="410">
        <v>2897</v>
      </c>
      <c r="U488" s="740"/>
      <c r="V488" s="740"/>
      <c r="W488" s="740"/>
      <c r="X488" s="740"/>
      <c r="Y488" s="740"/>
      <c r="Z488" s="405"/>
    </row>
    <row r="489" spans="1:26" ht="21.75" customHeight="1">
      <c r="A489" s="404"/>
      <c r="B489" s="736" t="s">
        <v>774</v>
      </c>
      <c r="C489" s="736"/>
      <c r="D489" s="736"/>
      <c r="E489" s="736"/>
      <c r="F489" s="736"/>
      <c r="G489" s="736"/>
      <c r="H489" s="736"/>
      <c r="I489" s="736"/>
      <c r="J489" s="736"/>
      <c r="K489" s="736"/>
      <c r="L489" s="737"/>
      <c r="M489" s="536">
        <v>10</v>
      </c>
      <c r="N489" s="536">
        <v>3</v>
      </c>
      <c r="O489" s="406" t="s">
        <v>775</v>
      </c>
      <c r="P489" s="407">
        <v>0</v>
      </c>
      <c r="Q489" s="738"/>
      <c r="R489" s="739"/>
      <c r="S489" s="410">
        <v>2914</v>
      </c>
      <c r="T489" s="410">
        <v>2897</v>
      </c>
      <c r="U489" s="740"/>
      <c r="V489" s="740"/>
      <c r="W489" s="740"/>
      <c r="X489" s="740"/>
      <c r="Y489" s="740"/>
      <c r="Z489" s="405"/>
    </row>
    <row r="490" spans="1:26" ht="21.75" customHeight="1">
      <c r="A490" s="404"/>
      <c r="B490" s="736" t="s">
        <v>633</v>
      </c>
      <c r="C490" s="736"/>
      <c r="D490" s="736"/>
      <c r="E490" s="736"/>
      <c r="F490" s="736"/>
      <c r="G490" s="736"/>
      <c r="H490" s="736"/>
      <c r="I490" s="736"/>
      <c r="J490" s="736"/>
      <c r="K490" s="736"/>
      <c r="L490" s="737"/>
      <c r="M490" s="536">
        <v>10</v>
      </c>
      <c r="N490" s="536">
        <v>3</v>
      </c>
      <c r="O490" s="406" t="s">
        <v>775</v>
      </c>
      <c r="P490" s="407" t="s">
        <v>25</v>
      </c>
      <c r="Q490" s="738"/>
      <c r="R490" s="739"/>
      <c r="S490" s="410">
        <v>11</v>
      </c>
      <c r="T490" s="410">
        <v>10</v>
      </c>
      <c r="U490" s="740"/>
      <c r="V490" s="740"/>
      <c r="W490" s="740"/>
      <c r="X490" s="740"/>
      <c r="Y490" s="740"/>
      <c r="Z490" s="405"/>
    </row>
    <row r="491" spans="1:26" ht="21.75" customHeight="1">
      <c r="A491" s="404"/>
      <c r="B491" s="736" t="s">
        <v>634</v>
      </c>
      <c r="C491" s="736"/>
      <c r="D491" s="736"/>
      <c r="E491" s="736"/>
      <c r="F491" s="736"/>
      <c r="G491" s="736"/>
      <c r="H491" s="736"/>
      <c r="I491" s="736"/>
      <c r="J491" s="736"/>
      <c r="K491" s="736"/>
      <c r="L491" s="737"/>
      <c r="M491" s="536">
        <v>10</v>
      </c>
      <c r="N491" s="536">
        <v>3</v>
      </c>
      <c r="O491" s="406" t="s">
        <v>775</v>
      </c>
      <c r="P491" s="407" t="s">
        <v>27</v>
      </c>
      <c r="Q491" s="738"/>
      <c r="R491" s="739"/>
      <c r="S491" s="410">
        <v>11</v>
      </c>
      <c r="T491" s="410">
        <v>10</v>
      </c>
      <c r="U491" s="740"/>
      <c r="V491" s="740"/>
      <c r="W491" s="740"/>
      <c r="X491" s="740"/>
      <c r="Y491" s="740"/>
      <c r="Z491" s="405"/>
    </row>
    <row r="492" spans="1:26" ht="12.75" customHeight="1">
      <c r="A492" s="404"/>
      <c r="B492" s="736" t="s">
        <v>636</v>
      </c>
      <c r="C492" s="736"/>
      <c r="D492" s="736"/>
      <c r="E492" s="736"/>
      <c r="F492" s="736"/>
      <c r="G492" s="736"/>
      <c r="H492" s="736"/>
      <c r="I492" s="736"/>
      <c r="J492" s="736"/>
      <c r="K492" s="736"/>
      <c r="L492" s="737"/>
      <c r="M492" s="536">
        <v>10</v>
      </c>
      <c r="N492" s="536">
        <v>3</v>
      </c>
      <c r="O492" s="406" t="s">
        <v>775</v>
      </c>
      <c r="P492" s="407" t="s">
        <v>29</v>
      </c>
      <c r="Q492" s="738"/>
      <c r="R492" s="739"/>
      <c r="S492" s="410">
        <v>11</v>
      </c>
      <c r="T492" s="410">
        <v>10</v>
      </c>
      <c r="U492" s="740"/>
      <c r="V492" s="740"/>
      <c r="W492" s="740"/>
      <c r="X492" s="740"/>
      <c r="Y492" s="740"/>
      <c r="Z492" s="405"/>
    </row>
    <row r="493" spans="1:26" ht="12.75" customHeight="1">
      <c r="A493" s="404"/>
      <c r="B493" s="736" t="s">
        <v>48</v>
      </c>
      <c r="C493" s="736"/>
      <c r="D493" s="736"/>
      <c r="E493" s="736"/>
      <c r="F493" s="736"/>
      <c r="G493" s="736"/>
      <c r="H493" s="736"/>
      <c r="I493" s="736"/>
      <c r="J493" s="736"/>
      <c r="K493" s="736"/>
      <c r="L493" s="737"/>
      <c r="M493" s="536">
        <v>10</v>
      </c>
      <c r="N493" s="536">
        <v>3</v>
      </c>
      <c r="O493" s="406" t="s">
        <v>775</v>
      </c>
      <c r="P493" s="407" t="s">
        <v>45</v>
      </c>
      <c r="Q493" s="738"/>
      <c r="R493" s="739"/>
      <c r="S493" s="410">
        <v>2903</v>
      </c>
      <c r="T493" s="410">
        <v>2887</v>
      </c>
      <c r="U493" s="740"/>
      <c r="V493" s="740"/>
      <c r="W493" s="740"/>
      <c r="X493" s="740"/>
      <c r="Y493" s="740"/>
      <c r="Z493" s="405"/>
    </row>
    <row r="494" spans="1:26" ht="21.75" customHeight="1">
      <c r="A494" s="404"/>
      <c r="B494" s="736" t="s">
        <v>780</v>
      </c>
      <c r="C494" s="736"/>
      <c r="D494" s="736"/>
      <c r="E494" s="736"/>
      <c r="F494" s="736"/>
      <c r="G494" s="736"/>
      <c r="H494" s="736"/>
      <c r="I494" s="736"/>
      <c r="J494" s="736"/>
      <c r="K494" s="736"/>
      <c r="L494" s="737"/>
      <c r="M494" s="536">
        <v>10</v>
      </c>
      <c r="N494" s="536">
        <v>3</v>
      </c>
      <c r="O494" s="406" t="s">
        <v>775</v>
      </c>
      <c r="P494" s="407" t="s">
        <v>781</v>
      </c>
      <c r="Q494" s="738"/>
      <c r="R494" s="739"/>
      <c r="S494" s="410">
        <v>2903</v>
      </c>
      <c r="T494" s="410">
        <v>2887</v>
      </c>
      <c r="U494" s="740"/>
      <c r="V494" s="740"/>
      <c r="W494" s="740"/>
      <c r="X494" s="740"/>
      <c r="Y494" s="740"/>
      <c r="Z494" s="405"/>
    </row>
    <row r="495" spans="1:26" ht="21.75" customHeight="1">
      <c r="A495" s="404"/>
      <c r="B495" s="736" t="s">
        <v>897</v>
      </c>
      <c r="C495" s="736"/>
      <c r="D495" s="736"/>
      <c r="E495" s="736"/>
      <c r="F495" s="736"/>
      <c r="G495" s="736"/>
      <c r="H495" s="736"/>
      <c r="I495" s="736"/>
      <c r="J495" s="736"/>
      <c r="K495" s="736"/>
      <c r="L495" s="737"/>
      <c r="M495" s="536">
        <v>10</v>
      </c>
      <c r="N495" s="536">
        <v>3</v>
      </c>
      <c r="O495" s="406" t="s">
        <v>775</v>
      </c>
      <c r="P495" s="407" t="s">
        <v>898</v>
      </c>
      <c r="Q495" s="738"/>
      <c r="R495" s="739"/>
      <c r="S495" s="410">
        <v>2903</v>
      </c>
      <c r="T495" s="410">
        <v>2887</v>
      </c>
      <c r="U495" s="740"/>
      <c r="V495" s="740"/>
      <c r="W495" s="740"/>
      <c r="X495" s="740"/>
      <c r="Y495" s="740"/>
      <c r="Z495" s="405"/>
    </row>
    <row r="496" spans="1:26" ht="21.75" customHeight="1">
      <c r="A496" s="404"/>
      <c r="B496" s="736" t="s">
        <v>173</v>
      </c>
      <c r="C496" s="736"/>
      <c r="D496" s="736"/>
      <c r="E496" s="736"/>
      <c r="F496" s="736"/>
      <c r="G496" s="736"/>
      <c r="H496" s="736"/>
      <c r="I496" s="736"/>
      <c r="J496" s="736"/>
      <c r="K496" s="736"/>
      <c r="L496" s="737"/>
      <c r="M496" s="536">
        <v>10</v>
      </c>
      <c r="N496" s="536">
        <v>3</v>
      </c>
      <c r="O496" s="406" t="s">
        <v>761</v>
      </c>
      <c r="P496" s="407">
        <v>0</v>
      </c>
      <c r="Q496" s="738"/>
      <c r="R496" s="739"/>
      <c r="S496" s="410">
        <v>3319</v>
      </c>
      <c r="T496" s="410">
        <v>3301</v>
      </c>
      <c r="U496" s="740"/>
      <c r="V496" s="740"/>
      <c r="W496" s="740"/>
      <c r="X496" s="740"/>
      <c r="Y496" s="740"/>
      <c r="Z496" s="405"/>
    </row>
    <row r="497" spans="1:26" ht="32.25" customHeight="1">
      <c r="A497" s="404"/>
      <c r="B497" s="736" t="s">
        <v>57</v>
      </c>
      <c r="C497" s="736"/>
      <c r="D497" s="736"/>
      <c r="E497" s="736"/>
      <c r="F497" s="736"/>
      <c r="G497" s="736"/>
      <c r="H497" s="736"/>
      <c r="I497" s="736"/>
      <c r="J497" s="736"/>
      <c r="K497" s="736"/>
      <c r="L497" s="737"/>
      <c r="M497" s="536">
        <v>10</v>
      </c>
      <c r="N497" s="536">
        <v>3</v>
      </c>
      <c r="O497" s="406" t="s">
        <v>773</v>
      </c>
      <c r="P497" s="407">
        <v>0</v>
      </c>
      <c r="Q497" s="738"/>
      <c r="R497" s="739"/>
      <c r="S497" s="410">
        <v>3319</v>
      </c>
      <c r="T497" s="410">
        <v>3301</v>
      </c>
      <c r="U497" s="740"/>
      <c r="V497" s="740"/>
      <c r="W497" s="740"/>
      <c r="X497" s="740"/>
      <c r="Y497" s="740"/>
      <c r="Z497" s="405"/>
    </row>
    <row r="498" spans="1:26" ht="21.75" customHeight="1">
      <c r="A498" s="404"/>
      <c r="B498" s="736" t="s">
        <v>58</v>
      </c>
      <c r="C498" s="736"/>
      <c r="D498" s="736"/>
      <c r="E498" s="736"/>
      <c r="F498" s="736"/>
      <c r="G498" s="736"/>
      <c r="H498" s="736"/>
      <c r="I498" s="736"/>
      <c r="J498" s="736"/>
      <c r="K498" s="736"/>
      <c r="L498" s="737"/>
      <c r="M498" s="536">
        <v>10</v>
      </c>
      <c r="N498" s="536">
        <v>3</v>
      </c>
      <c r="O498" s="406" t="s">
        <v>776</v>
      </c>
      <c r="P498" s="407">
        <v>0</v>
      </c>
      <c r="Q498" s="738"/>
      <c r="R498" s="739"/>
      <c r="S498" s="410">
        <v>3319</v>
      </c>
      <c r="T498" s="410">
        <v>3301</v>
      </c>
      <c r="U498" s="740"/>
      <c r="V498" s="740"/>
      <c r="W498" s="740"/>
      <c r="X498" s="740"/>
      <c r="Y498" s="740"/>
      <c r="Z498" s="405"/>
    </row>
    <row r="499" spans="1:26" ht="21.75" customHeight="1">
      <c r="A499" s="404"/>
      <c r="B499" s="736" t="s">
        <v>633</v>
      </c>
      <c r="C499" s="736"/>
      <c r="D499" s="736"/>
      <c r="E499" s="736"/>
      <c r="F499" s="736"/>
      <c r="G499" s="736"/>
      <c r="H499" s="736"/>
      <c r="I499" s="736"/>
      <c r="J499" s="736"/>
      <c r="K499" s="736"/>
      <c r="L499" s="737"/>
      <c r="M499" s="536">
        <v>10</v>
      </c>
      <c r="N499" s="536">
        <v>3</v>
      </c>
      <c r="O499" s="406" t="s">
        <v>776</v>
      </c>
      <c r="P499" s="407" t="s">
        <v>25</v>
      </c>
      <c r="Q499" s="738"/>
      <c r="R499" s="739"/>
      <c r="S499" s="410">
        <v>16</v>
      </c>
      <c r="T499" s="410">
        <v>16</v>
      </c>
      <c r="U499" s="740"/>
      <c r="V499" s="740"/>
      <c r="W499" s="740"/>
      <c r="X499" s="740"/>
      <c r="Y499" s="740"/>
      <c r="Z499" s="405"/>
    </row>
    <row r="500" spans="1:26" ht="21.75" customHeight="1">
      <c r="A500" s="404"/>
      <c r="B500" s="736" t="s">
        <v>634</v>
      </c>
      <c r="C500" s="736"/>
      <c r="D500" s="736"/>
      <c r="E500" s="736"/>
      <c r="F500" s="736"/>
      <c r="G500" s="736"/>
      <c r="H500" s="736"/>
      <c r="I500" s="736"/>
      <c r="J500" s="736"/>
      <c r="K500" s="736"/>
      <c r="L500" s="737"/>
      <c r="M500" s="536">
        <v>10</v>
      </c>
      <c r="N500" s="536">
        <v>3</v>
      </c>
      <c r="O500" s="406" t="s">
        <v>776</v>
      </c>
      <c r="P500" s="407" t="s">
        <v>27</v>
      </c>
      <c r="Q500" s="738"/>
      <c r="R500" s="739"/>
      <c r="S500" s="410">
        <v>16</v>
      </c>
      <c r="T500" s="410">
        <v>16</v>
      </c>
      <c r="U500" s="740"/>
      <c r="V500" s="740"/>
      <c r="W500" s="740"/>
      <c r="X500" s="740"/>
      <c r="Y500" s="740"/>
      <c r="Z500" s="405"/>
    </row>
    <row r="501" spans="1:26" ht="12.75" customHeight="1">
      <c r="A501" s="404"/>
      <c r="B501" s="736" t="s">
        <v>636</v>
      </c>
      <c r="C501" s="736"/>
      <c r="D501" s="736"/>
      <c r="E501" s="736"/>
      <c r="F501" s="736"/>
      <c r="G501" s="736"/>
      <c r="H501" s="736"/>
      <c r="I501" s="736"/>
      <c r="J501" s="736"/>
      <c r="K501" s="736"/>
      <c r="L501" s="737"/>
      <c r="M501" s="536">
        <v>10</v>
      </c>
      <c r="N501" s="536">
        <v>3</v>
      </c>
      <c r="O501" s="406" t="s">
        <v>776</v>
      </c>
      <c r="P501" s="407" t="s">
        <v>29</v>
      </c>
      <c r="Q501" s="738"/>
      <c r="R501" s="739"/>
      <c r="S501" s="410">
        <v>16</v>
      </c>
      <c r="T501" s="410">
        <v>16</v>
      </c>
      <c r="U501" s="740"/>
      <c r="V501" s="740"/>
      <c r="W501" s="740"/>
      <c r="X501" s="740"/>
      <c r="Y501" s="740"/>
      <c r="Z501" s="405"/>
    </row>
    <row r="502" spans="1:26" ht="12.75" customHeight="1">
      <c r="A502" s="404"/>
      <c r="B502" s="736" t="s">
        <v>48</v>
      </c>
      <c r="C502" s="736"/>
      <c r="D502" s="736"/>
      <c r="E502" s="736"/>
      <c r="F502" s="736"/>
      <c r="G502" s="736"/>
      <c r="H502" s="736"/>
      <c r="I502" s="736"/>
      <c r="J502" s="736"/>
      <c r="K502" s="736"/>
      <c r="L502" s="737"/>
      <c r="M502" s="536">
        <v>10</v>
      </c>
      <c r="N502" s="536">
        <v>3</v>
      </c>
      <c r="O502" s="406" t="s">
        <v>776</v>
      </c>
      <c r="P502" s="407" t="s">
        <v>45</v>
      </c>
      <c r="Q502" s="738"/>
      <c r="R502" s="739"/>
      <c r="S502" s="410">
        <v>3303</v>
      </c>
      <c r="T502" s="410">
        <v>3285</v>
      </c>
      <c r="U502" s="740"/>
      <c r="V502" s="740"/>
      <c r="W502" s="740"/>
      <c r="X502" s="740"/>
      <c r="Y502" s="740"/>
      <c r="Z502" s="405"/>
    </row>
    <row r="503" spans="1:26" ht="21.75" customHeight="1">
      <c r="A503" s="404"/>
      <c r="B503" s="736" t="s">
        <v>780</v>
      </c>
      <c r="C503" s="736"/>
      <c r="D503" s="736"/>
      <c r="E503" s="736"/>
      <c r="F503" s="736"/>
      <c r="G503" s="736"/>
      <c r="H503" s="736"/>
      <c r="I503" s="736"/>
      <c r="J503" s="736"/>
      <c r="K503" s="736"/>
      <c r="L503" s="737"/>
      <c r="M503" s="536">
        <v>10</v>
      </c>
      <c r="N503" s="536">
        <v>3</v>
      </c>
      <c r="O503" s="406" t="s">
        <v>776</v>
      </c>
      <c r="P503" s="407" t="s">
        <v>781</v>
      </c>
      <c r="Q503" s="738"/>
      <c r="R503" s="739"/>
      <c r="S503" s="410">
        <v>3303</v>
      </c>
      <c r="T503" s="410">
        <v>3285</v>
      </c>
      <c r="U503" s="740"/>
      <c r="V503" s="740"/>
      <c r="W503" s="740"/>
      <c r="X503" s="740"/>
      <c r="Y503" s="740"/>
      <c r="Z503" s="405"/>
    </row>
    <row r="504" spans="1:26" ht="21.75" customHeight="1">
      <c r="A504" s="404"/>
      <c r="B504" s="736" t="s">
        <v>897</v>
      </c>
      <c r="C504" s="736"/>
      <c r="D504" s="736"/>
      <c r="E504" s="736"/>
      <c r="F504" s="736"/>
      <c r="G504" s="736"/>
      <c r="H504" s="736"/>
      <c r="I504" s="736"/>
      <c r="J504" s="736"/>
      <c r="K504" s="736"/>
      <c r="L504" s="737"/>
      <c r="M504" s="536">
        <v>10</v>
      </c>
      <c r="N504" s="536">
        <v>3</v>
      </c>
      <c r="O504" s="406" t="s">
        <v>776</v>
      </c>
      <c r="P504" s="407" t="s">
        <v>898</v>
      </c>
      <c r="Q504" s="738"/>
      <c r="R504" s="739"/>
      <c r="S504" s="410">
        <v>3303</v>
      </c>
      <c r="T504" s="410">
        <v>3285</v>
      </c>
      <c r="U504" s="740"/>
      <c r="V504" s="740"/>
      <c r="W504" s="740"/>
      <c r="X504" s="740"/>
      <c r="Y504" s="740"/>
      <c r="Z504" s="405"/>
    </row>
    <row r="505" spans="1:26" ht="21.75" customHeight="1">
      <c r="A505" s="404"/>
      <c r="B505" s="736" t="s">
        <v>67</v>
      </c>
      <c r="C505" s="736"/>
      <c r="D505" s="736"/>
      <c r="E505" s="736"/>
      <c r="F505" s="736"/>
      <c r="G505" s="736"/>
      <c r="H505" s="736"/>
      <c r="I505" s="736"/>
      <c r="J505" s="736"/>
      <c r="K505" s="736"/>
      <c r="L505" s="737"/>
      <c r="M505" s="536">
        <v>10</v>
      </c>
      <c r="N505" s="536">
        <v>3</v>
      </c>
      <c r="O505" s="406" t="s">
        <v>704</v>
      </c>
      <c r="P505" s="407">
        <v>0</v>
      </c>
      <c r="Q505" s="738"/>
      <c r="R505" s="739"/>
      <c r="S505" s="410">
        <v>209</v>
      </c>
      <c r="T505" s="410">
        <v>105</v>
      </c>
      <c r="U505" s="740"/>
      <c r="V505" s="740"/>
      <c r="W505" s="740"/>
      <c r="X505" s="740"/>
      <c r="Y505" s="740"/>
      <c r="Z505" s="405"/>
    </row>
    <row r="506" spans="1:26" ht="21.75" customHeight="1">
      <c r="A506" s="404"/>
      <c r="B506" s="736" t="s">
        <v>68</v>
      </c>
      <c r="C506" s="736"/>
      <c r="D506" s="736"/>
      <c r="E506" s="736"/>
      <c r="F506" s="736"/>
      <c r="G506" s="736"/>
      <c r="H506" s="736"/>
      <c r="I506" s="736"/>
      <c r="J506" s="736"/>
      <c r="K506" s="736"/>
      <c r="L506" s="737"/>
      <c r="M506" s="536">
        <v>10</v>
      </c>
      <c r="N506" s="536">
        <v>3</v>
      </c>
      <c r="O506" s="406" t="s">
        <v>777</v>
      </c>
      <c r="P506" s="407">
        <v>0</v>
      </c>
      <c r="Q506" s="738"/>
      <c r="R506" s="739"/>
      <c r="S506" s="410">
        <v>209</v>
      </c>
      <c r="T506" s="410">
        <v>105</v>
      </c>
      <c r="U506" s="740"/>
      <c r="V506" s="740"/>
      <c r="W506" s="740"/>
      <c r="X506" s="740"/>
      <c r="Y506" s="740"/>
      <c r="Z506" s="405"/>
    </row>
    <row r="507" spans="1:26" ht="42.75" customHeight="1">
      <c r="A507" s="404"/>
      <c r="B507" s="736" t="s">
        <v>778</v>
      </c>
      <c r="C507" s="736"/>
      <c r="D507" s="736"/>
      <c r="E507" s="736"/>
      <c r="F507" s="736"/>
      <c r="G507" s="736"/>
      <c r="H507" s="736"/>
      <c r="I507" s="736"/>
      <c r="J507" s="736"/>
      <c r="K507" s="736"/>
      <c r="L507" s="737"/>
      <c r="M507" s="536">
        <v>10</v>
      </c>
      <c r="N507" s="536">
        <v>3</v>
      </c>
      <c r="O507" s="406" t="s">
        <v>779</v>
      </c>
      <c r="P507" s="407">
        <v>0</v>
      </c>
      <c r="Q507" s="738"/>
      <c r="R507" s="739"/>
      <c r="S507" s="410">
        <v>209</v>
      </c>
      <c r="T507" s="410">
        <v>105</v>
      </c>
      <c r="U507" s="740"/>
      <c r="V507" s="740"/>
      <c r="W507" s="740"/>
      <c r="X507" s="740"/>
      <c r="Y507" s="740"/>
      <c r="Z507" s="405"/>
    </row>
    <row r="508" spans="1:26" ht="12.75" customHeight="1">
      <c r="A508" s="404"/>
      <c r="B508" s="736" t="s">
        <v>48</v>
      </c>
      <c r="C508" s="736"/>
      <c r="D508" s="736"/>
      <c r="E508" s="736"/>
      <c r="F508" s="736"/>
      <c r="G508" s="736"/>
      <c r="H508" s="736"/>
      <c r="I508" s="736"/>
      <c r="J508" s="736"/>
      <c r="K508" s="736"/>
      <c r="L508" s="737"/>
      <c r="M508" s="536">
        <v>10</v>
      </c>
      <c r="N508" s="536">
        <v>3</v>
      </c>
      <c r="O508" s="406" t="s">
        <v>779</v>
      </c>
      <c r="P508" s="407" t="s">
        <v>45</v>
      </c>
      <c r="Q508" s="738"/>
      <c r="R508" s="739"/>
      <c r="S508" s="410">
        <v>209</v>
      </c>
      <c r="T508" s="410">
        <v>105</v>
      </c>
      <c r="U508" s="740"/>
      <c r="V508" s="740"/>
      <c r="W508" s="740"/>
      <c r="X508" s="740"/>
      <c r="Y508" s="740"/>
      <c r="Z508" s="405"/>
    </row>
    <row r="509" spans="1:26" ht="21.75" customHeight="1">
      <c r="A509" s="404"/>
      <c r="B509" s="736" t="s">
        <v>780</v>
      </c>
      <c r="C509" s="736"/>
      <c r="D509" s="736"/>
      <c r="E509" s="736"/>
      <c r="F509" s="736"/>
      <c r="G509" s="736"/>
      <c r="H509" s="736"/>
      <c r="I509" s="736"/>
      <c r="J509" s="736"/>
      <c r="K509" s="736"/>
      <c r="L509" s="737"/>
      <c r="M509" s="536">
        <v>10</v>
      </c>
      <c r="N509" s="536">
        <v>3</v>
      </c>
      <c r="O509" s="406" t="s">
        <v>779</v>
      </c>
      <c r="P509" s="407" t="s">
        <v>781</v>
      </c>
      <c r="Q509" s="738"/>
      <c r="R509" s="739"/>
      <c r="S509" s="410">
        <v>209</v>
      </c>
      <c r="T509" s="410">
        <v>105</v>
      </c>
      <c r="U509" s="740"/>
      <c r="V509" s="740"/>
      <c r="W509" s="740"/>
      <c r="X509" s="740"/>
      <c r="Y509" s="740"/>
      <c r="Z509" s="405"/>
    </row>
    <row r="510" spans="1:26" ht="12.75" customHeight="1">
      <c r="A510" s="404"/>
      <c r="B510" s="736" t="s">
        <v>96</v>
      </c>
      <c r="C510" s="736"/>
      <c r="D510" s="736"/>
      <c r="E510" s="736"/>
      <c r="F510" s="736"/>
      <c r="G510" s="736"/>
      <c r="H510" s="736"/>
      <c r="I510" s="736"/>
      <c r="J510" s="736"/>
      <c r="K510" s="736"/>
      <c r="L510" s="737"/>
      <c r="M510" s="536">
        <v>10</v>
      </c>
      <c r="N510" s="536">
        <v>3</v>
      </c>
      <c r="O510" s="406" t="s">
        <v>779</v>
      </c>
      <c r="P510" s="407" t="s">
        <v>782</v>
      </c>
      <c r="Q510" s="738"/>
      <c r="R510" s="739"/>
      <c r="S510" s="410">
        <v>209</v>
      </c>
      <c r="T510" s="410">
        <v>105</v>
      </c>
      <c r="U510" s="740"/>
      <c r="V510" s="740"/>
      <c r="W510" s="740"/>
      <c r="X510" s="740"/>
      <c r="Y510" s="740"/>
      <c r="Z510" s="405"/>
    </row>
    <row r="511" spans="1:26" ht="21.75" customHeight="1">
      <c r="A511" s="404"/>
      <c r="B511" s="736" t="s">
        <v>67</v>
      </c>
      <c r="C511" s="736"/>
      <c r="D511" s="736"/>
      <c r="E511" s="736"/>
      <c r="F511" s="736"/>
      <c r="G511" s="736"/>
      <c r="H511" s="736"/>
      <c r="I511" s="736"/>
      <c r="J511" s="736"/>
      <c r="K511" s="736"/>
      <c r="L511" s="737"/>
      <c r="M511" s="536">
        <v>10</v>
      </c>
      <c r="N511" s="536">
        <v>3</v>
      </c>
      <c r="O511" s="406" t="s">
        <v>704</v>
      </c>
      <c r="P511" s="407">
        <v>0</v>
      </c>
      <c r="Q511" s="738"/>
      <c r="R511" s="739"/>
      <c r="S511" s="410">
        <v>3216</v>
      </c>
      <c r="T511" s="410">
        <v>3197</v>
      </c>
      <c r="U511" s="740"/>
      <c r="V511" s="740"/>
      <c r="W511" s="740"/>
      <c r="X511" s="740"/>
      <c r="Y511" s="740"/>
      <c r="Z511" s="405"/>
    </row>
    <row r="512" spans="1:26" ht="12.75" customHeight="1">
      <c r="A512" s="404"/>
      <c r="B512" s="736" t="s">
        <v>899</v>
      </c>
      <c r="C512" s="736"/>
      <c r="D512" s="736"/>
      <c r="E512" s="736"/>
      <c r="F512" s="736"/>
      <c r="G512" s="736"/>
      <c r="H512" s="736"/>
      <c r="I512" s="736"/>
      <c r="J512" s="736"/>
      <c r="K512" s="736"/>
      <c r="L512" s="737"/>
      <c r="M512" s="536">
        <v>10</v>
      </c>
      <c r="N512" s="536">
        <v>3</v>
      </c>
      <c r="O512" s="406" t="s">
        <v>900</v>
      </c>
      <c r="P512" s="407">
        <v>0</v>
      </c>
      <c r="Q512" s="738"/>
      <c r="R512" s="739"/>
      <c r="S512" s="410">
        <v>3216</v>
      </c>
      <c r="T512" s="410">
        <v>3197</v>
      </c>
      <c r="U512" s="740"/>
      <c r="V512" s="740"/>
      <c r="W512" s="740"/>
      <c r="X512" s="740"/>
      <c r="Y512" s="740"/>
      <c r="Z512" s="405"/>
    </row>
    <row r="513" spans="1:26" ht="12.75" customHeight="1">
      <c r="A513" s="404"/>
      <c r="B513" s="736" t="s">
        <v>899</v>
      </c>
      <c r="C513" s="736"/>
      <c r="D513" s="736"/>
      <c r="E513" s="736"/>
      <c r="F513" s="736"/>
      <c r="G513" s="736"/>
      <c r="H513" s="736"/>
      <c r="I513" s="736"/>
      <c r="J513" s="736"/>
      <c r="K513" s="736"/>
      <c r="L513" s="737"/>
      <c r="M513" s="536">
        <v>10</v>
      </c>
      <c r="N513" s="536">
        <v>3</v>
      </c>
      <c r="O513" s="406" t="s">
        <v>901</v>
      </c>
      <c r="P513" s="407">
        <v>0</v>
      </c>
      <c r="Q513" s="738"/>
      <c r="R513" s="739"/>
      <c r="S513" s="410">
        <v>3216</v>
      </c>
      <c r="T513" s="410">
        <v>3197</v>
      </c>
      <c r="U513" s="740"/>
      <c r="V513" s="740"/>
      <c r="W513" s="740"/>
      <c r="X513" s="740"/>
      <c r="Y513" s="740"/>
      <c r="Z513" s="405"/>
    </row>
    <row r="514" spans="1:26" ht="12.75" customHeight="1">
      <c r="A514" s="404"/>
      <c r="B514" s="736" t="s">
        <v>48</v>
      </c>
      <c r="C514" s="736"/>
      <c r="D514" s="736"/>
      <c r="E514" s="736"/>
      <c r="F514" s="736"/>
      <c r="G514" s="736"/>
      <c r="H514" s="736"/>
      <c r="I514" s="736"/>
      <c r="J514" s="736"/>
      <c r="K514" s="736"/>
      <c r="L514" s="737"/>
      <c r="M514" s="536">
        <v>10</v>
      </c>
      <c r="N514" s="536">
        <v>3</v>
      </c>
      <c r="O514" s="406" t="s">
        <v>901</v>
      </c>
      <c r="P514" s="407" t="s">
        <v>45</v>
      </c>
      <c r="Q514" s="738"/>
      <c r="R514" s="739"/>
      <c r="S514" s="410">
        <v>3216</v>
      </c>
      <c r="T514" s="410">
        <v>3197</v>
      </c>
      <c r="U514" s="740"/>
      <c r="V514" s="740"/>
      <c r="W514" s="740"/>
      <c r="X514" s="740"/>
      <c r="Y514" s="740"/>
      <c r="Z514" s="405"/>
    </row>
    <row r="515" spans="1:26" ht="21.75" customHeight="1">
      <c r="A515" s="404"/>
      <c r="B515" s="736" t="s">
        <v>780</v>
      </c>
      <c r="C515" s="736"/>
      <c r="D515" s="736"/>
      <c r="E515" s="736"/>
      <c r="F515" s="736"/>
      <c r="G515" s="736"/>
      <c r="H515" s="736"/>
      <c r="I515" s="736"/>
      <c r="J515" s="736"/>
      <c r="K515" s="736"/>
      <c r="L515" s="737"/>
      <c r="M515" s="536">
        <v>10</v>
      </c>
      <c r="N515" s="536">
        <v>3</v>
      </c>
      <c r="O515" s="406" t="s">
        <v>901</v>
      </c>
      <c r="P515" s="407" t="s">
        <v>781</v>
      </c>
      <c r="Q515" s="738"/>
      <c r="R515" s="739"/>
      <c r="S515" s="410">
        <v>3216</v>
      </c>
      <c r="T515" s="410">
        <v>3197</v>
      </c>
      <c r="U515" s="740"/>
      <c r="V515" s="740"/>
      <c r="W515" s="740"/>
      <c r="X515" s="740"/>
      <c r="Y515" s="740"/>
      <c r="Z515" s="405"/>
    </row>
    <row r="516" spans="1:26" ht="12.75" customHeight="1">
      <c r="A516" s="404"/>
      <c r="B516" s="736" t="s">
        <v>96</v>
      </c>
      <c r="C516" s="736"/>
      <c r="D516" s="736"/>
      <c r="E516" s="736"/>
      <c r="F516" s="736"/>
      <c r="G516" s="736"/>
      <c r="H516" s="736"/>
      <c r="I516" s="736"/>
      <c r="J516" s="736"/>
      <c r="K516" s="736"/>
      <c r="L516" s="737"/>
      <c r="M516" s="536">
        <v>10</v>
      </c>
      <c r="N516" s="536">
        <v>3</v>
      </c>
      <c r="O516" s="406" t="s">
        <v>901</v>
      </c>
      <c r="P516" s="407" t="s">
        <v>782</v>
      </c>
      <c r="Q516" s="738"/>
      <c r="R516" s="739"/>
      <c r="S516" s="410">
        <v>3216</v>
      </c>
      <c r="T516" s="410">
        <v>3197</v>
      </c>
      <c r="U516" s="740"/>
      <c r="V516" s="740"/>
      <c r="W516" s="740"/>
      <c r="X516" s="740"/>
      <c r="Y516" s="740"/>
      <c r="Z516" s="405"/>
    </row>
    <row r="517" spans="1:26" ht="32.25" customHeight="1">
      <c r="A517" s="404"/>
      <c r="B517" s="736" t="s">
        <v>783</v>
      </c>
      <c r="C517" s="736"/>
      <c r="D517" s="736"/>
      <c r="E517" s="736"/>
      <c r="F517" s="736"/>
      <c r="G517" s="736"/>
      <c r="H517" s="736"/>
      <c r="I517" s="736"/>
      <c r="J517" s="736"/>
      <c r="K517" s="736"/>
      <c r="L517" s="737"/>
      <c r="M517" s="536">
        <v>10</v>
      </c>
      <c r="N517" s="536">
        <v>3</v>
      </c>
      <c r="O517" s="406" t="s">
        <v>784</v>
      </c>
      <c r="P517" s="407">
        <v>0</v>
      </c>
      <c r="Q517" s="738"/>
      <c r="R517" s="739"/>
      <c r="S517" s="410">
        <v>1195</v>
      </c>
      <c r="T517" s="410">
        <v>1189</v>
      </c>
      <c r="U517" s="740"/>
      <c r="V517" s="740"/>
      <c r="W517" s="740"/>
      <c r="X517" s="740"/>
      <c r="Y517" s="740"/>
      <c r="Z517" s="405"/>
    </row>
    <row r="518" spans="1:26" ht="12.75" customHeight="1">
      <c r="A518" s="404"/>
      <c r="B518" s="736" t="s">
        <v>785</v>
      </c>
      <c r="C518" s="736"/>
      <c r="D518" s="736"/>
      <c r="E518" s="736"/>
      <c r="F518" s="736"/>
      <c r="G518" s="736"/>
      <c r="H518" s="736"/>
      <c r="I518" s="736"/>
      <c r="J518" s="736"/>
      <c r="K518" s="736"/>
      <c r="L518" s="737"/>
      <c r="M518" s="536">
        <v>10</v>
      </c>
      <c r="N518" s="536">
        <v>3</v>
      </c>
      <c r="O518" s="406" t="s">
        <v>786</v>
      </c>
      <c r="P518" s="407">
        <v>0</v>
      </c>
      <c r="Q518" s="738"/>
      <c r="R518" s="739"/>
      <c r="S518" s="410">
        <v>1195</v>
      </c>
      <c r="T518" s="410">
        <v>1189</v>
      </c>
      <c r="U518" s="740"/>
      <c r="V518" s="740"/>
      <c r="W518" s="740"/>
      <c r="X518" s="740"/>
      <c r="Y518" s="740"/>
      <c r="Z518" s="405"/>
    </row>
    <row r="519" spans="1:26" ht="12.75" customHeight="1">
      <c r="A519" s="404"/>
      <c r="B519" s="736" t="s">
        <v>902</v>
      </c>
      <c r="C519" s="736"/>
      <c r="D519" s="736"/>
      <c r="E519" s="736"/>
      <c r="F519" s="736"/>
      <c r="G519" s="736"/>
      <c r="H519" s="736"/>
      <c r="I519" s="736"/>
      <c r="J519" s="736"/>
      <c r="K519" s="736"/>
      <c r="L519" s="737"/>
      <c r="M519" s="536">
        <v>10</v>
      </c>
      <c r="N519" s="536">
        <v>3</v>
      </c>
      <c r="O519" s="406" t="s">
        <v>903</v>
      </c>
      <c r="P519" s="407">
        <v>0</v>
      </c>
      <c r="Q519" s="738"/>
      <c r="R519" s="739"/>
      <c r="S519" s="410">
        <v>1195</v>
      </c>
      <c r="T519" s="410">
        <v>1189</v>
      </c>
      <c r="U519" s="740"/>
      <c r="V519" s="740"/>
      <c r="W519" s="740"/>
      <c r="X519" s="740"/>
      <c r="Y519" s="740"/>
      <c r="Z519" s="405"/>
    </row>
    <row r="520" spans="1:26" ht="12.75" customHeight="1">
      <c r="A520" s="404"/>
      <c r="B520" s="736" t="s">
        <v>48</v>
      </c>
      <c r="C520" s="736"/>
      <c r="D520" s="736"/>
      <c r="E520" s="736"/>
      <c r="F520" s="736"/>
      <c r="G520" s="736"/>
      <c r="H520" s="736"/>
      <c r="I520" s="736"/>
      <c r="J520" s="736"/>
      <c r="K520" s="736"/>
      <c r="L520" s="737"/>
      <c r="M520" s="536">
        <v>10</v>
      </c>
      <c r="N520" s="536">
        <v>3</v>
      </c>
      <c r="O520" s="406" t="s">
        <v>903</v>
      </c>
      <c r="P520" s="407" t="s">
        <v>45</v>
      </c>
      <c r="Q520" s="738"/>
      <c r="R520" s="739"/>
      <c r="S520" s="410">
        <v>1195</v>
      </c>
      <c r="T520" s="410">
        <v>1189</v>
      </c>
      <c r="U520" s="740"/>
      <c r="V520" s="740"/>
      <c r="W520" s="740"/>
      <c r="X520" s="740"/>
      <c r="Y520" s="740"/>
      <c r="Z520" s="405"/>
    </row>
    <row r="521" spans="1:26" ht="21.75" customHeight="1">
      <c r="A521" s="404"/>
      <c r="B521" s="736" t="s">
        <v>780</v>
      </c>
      <c r="C521" s="736"/>
      <c r="D521" s="736"/>
      <c r="E521" s="736"/>
      <c r="F521" s="736"/>
      <c r="G521" s="736"/>
      <c r="H521" s="736"/>
      <c r="I521" s="736"/>
      <c r="J521" s="736"/>
      <c r="K521" s="736"/>
      <c r="L521" s="737"/>
      <c r="M521" s="536">
        <v>10</v>
      </c>
      <c r="N521" s="536">
        <v>3</v>
      </c>
      <c r="O521" s="406" t="s">
        <v>903</v>
      </c>
      <c r="P521" s="407" t="s">
        <v>781</v>
      </c>
      <c r="Q521" s="738"/>
      <c r="R521" s="739"/>
      <c r="S521" s="410">
        <v>1195</v>
      </c>
      <c r="T521" s="410">
        <v>1189</v>
      </c>
      <c r="U521" s="740"/>
      <c r="V521" s="740"/>
      <c r="W521" s="740"/>
      <c r="X521" s="740"/>
      <c r="Y521" s="740"/>
      <c r="Z521" s="405"/>
    </row>
    <row r="522" spans="1:26" ht="12.75" customHeight="1">
      <c r="A522" s="404"/>
      <c r="B522" s="736" t="s">
        <v>96</v>
      </c>
      <c r="C522" s="736"/>
      <c r="D522" s="736"/>
      <c r="E522" s="736"/>
      <c r="F522" s="736"/>
      <c r="G522" s="736"/>
      <c r="H522" s="736"/>
      <c r="I522" s="736"/>
      <c r="J522" s="736"/>
      <c r="K522" s="736"/>
      <c r="L522" s="737"/>
      <c r="M522" s="536">
        <v>10</v>
      </c>
      <c r="N522" s="536">
        <v>3</v>
      </c>
      <c r="O522" s="406" t="s">
        <v>903</v>
      </c>
      <c r="P522" s="407" t="s">
        <v>782</v>
      </c>
      <c r="Q522" s="738"/>
      <c r="R522" s="739"/>
      <c r="S522" s="410">
        <v>1195</v>
      </c>
      <c r="T522" s="410">
        <v>1189</v>
      </c>
      <c r="U522" s="740"/>
      <c r="V522" s="740"/>
      <c r="W522" s="740"/>
      <c r="X522" s="740"/>
      <c r="Y522" s="740"/>
      <c r="Z522" s="405"/>
    </row>
    <row r="523" spans="1:26" ht="21.75" customHeight="1">
      <c r="A523" s="404"/>
      <c r="B523" s="736" t="s">
        <v>719</v>
      </c>
      <c r="C523" s="736"/>
      <c r="D523" s="736"/>
      <c r="E523" s="736"/>
      <c r="F523" s="736"/>
      <c r="G523" s="736"/>
      <c r="H523" s="736"/>
      <c r="I523" s="736"/>
      <c r="J523" s="736"/>
      <c r="K523" s="736"/>
      <c r="L523" s="737"/>
      <c r="M523" s="536">
        <v>10</v>
      </c>
      <c r="N523" s="536">
        <v>3</v>
      </c>
      <c r="O523" s="406" t="s">
        <v>720</v>
      </c>
      <c r="P523" s="407">
        <v>0</v>
      </c>
      <c r="Q523" s="738"/>
      <c r="R523" s="739"/>
      <c r="S523" s="410">
        <v>1042</v>
      </c>
      <c r="T523" s="410">
        <v>1042</v>
      </c>
      <c r="U523" s="740"/>
      <c r="V523" s="740"/>
      <c r="W523" s="740"/>
      <c r="X523" s="740"/>
      <c r="Y523" s="740"/>
      <c r="Z523" s="405"/>
    </row>
    <row r="524" spans="1:26" ht="32.25" customHeight="1">
      <c r="A524" s="404"/>
      <c r="B524" s="736" t="s">
        <v>787</v>
      </c>
      <c r="C524" s="736"/>
      <c r="D524" s="736"/>
      <c r="E524" s="736"/>
      <c r="F524" s="736"/>
      <c r="G524" s="736"/>
      <c r="H524" s="736"/>
      <c r="I524" s="736"/>
      <c r="J524" s="736"/>
      <c r="K524" s="736"/>
      <c r="L524" s="737"/>
      <c r="M524" s="536">
        <v>10</v>
      </c>
      <c r="N524" s="536">
        <v>3</v>
      </c>
      <c r="O524" s="406" t="s">
        <v>788</v>
      </c>
      <c r="P524" s="407">
        <v>0</v>
      </c>
      <c r="Q524" s="738"/>
      <c r="R524" s="739"/>
      <c r="S524" s="410">
        <v>1042</v>
      </c>
      <c r="T524" s="410">
        <v>1042</v>
      </c>
      <c r="U524" s="740"/>
      <c r="V524" s="740"/>
      <c r="W524" s="740"/>
      <c r="X524" s="740"/>
      <c r="Y524" s="740"/>
      <c r="Z524" s="405"/>
    </row>
    <row r="525" spans="1:26" ht="32.25" customHeight="1">
      <c r="A525" s="404"/>
      <c r="B525" s="736" t="s">
        <v>7</v>
      </c>
      <c r="C525" s="736"/>
      <c r="D525" s="736"/>
      <c r="E525" s="736"/>
      <c r="F525" s="736"/>
      <c r="G525" s="736"/>
      <c r="H525" s="736"/>
      <c r="I525" s="736"/>
      <c r="J525" s="736"/>
      <c r="K525" s="736"/>
      <c r="L525" s="737"/>
      <c r="M525" s="536">
        <v>10</v>
      </c>
      <c r="N525" s="536">
        <v>3</v>
      </c>
      <c r="O525" s="406" t="s">
        <v>789</v>
      </c>
      <c r="P525" s="407">
        <v>0</v>
      </c>
      <c r="Q525" s="738"/>
      <c r="R525" s="739"/>
      <c r="S525" s="410">
        <v>1042</v>
      </c>
      <c r="T525" s="410">
        <v>1042</v>
      </c>
      <c r="U525" s="740"/>
      <c r="V525" s="740"/>
      <c r="W525" s="740"/>
      <c r="X525" s="740"/>
      <c r="Y525" s="740"/>
      <c r="Z525" s="405"/>
    </row>
    <row r="526" spans="1:26" ht="21.75" customHeight="1">
      <c r="A526" s="404"/>
      <c r="B526" s="736" t="s">
        <v>724</v>
      </c>
      <c r="C526" s="736"/>
      <c r="D526" s="736"/>
      <c r="E526" s="736"/>
      <c r="F526" s="736"/>
      <c r="G526" s="736"/>
      <c r="H526" s="736"/>
      <c r="I526" s="736"/>
      <c r="J526" s="736"/>
      <c r="K526" s="736"/>
      <c r="L526" s="737"/>
      <c r="M526" s="536">
        <v>10</v>
      </c>
      <c r="N526" s="536">
        <v>3</v>
      </c>
      <c r="O526" s="406" t="s">
        <v>789</v>
      </c>
      <c r="P526" s="407" t="s">
        <v>8</v>
      </c>
      <c r="Q526" s="738"/>
      <c r="R526" s="739"/>
      <c r="S526" s="410">
        <v>1042</v>
      </c>
      <c r="T526" s="410">
        <v>1042</v>
      </c>
      <c r="U526" s="740"/>
      <c r="V526" s="740"/>
      <c r="W526" s="740"/>
      <c r="X526" s="740"/>
      <c r="Y526" s="740"/>
      <c r="Z526" s="405"/>
    </row>
    <row r="527" spans="1:26" ht="12.75" customHeight="1">
      <c r="A527" s="404"/>
      <c r="B527" s="736" t="s">
        <v>9</v>
      </c>
      <c r="C527" s="736"/>
      <c r="D527" s="736"/>
      <c r="E527" s="736"/>
      <c r="F527" s="736"/>
      <c r="G527" s="736"/>
      <c r="H527" s="736"/>
      <c r="I527" s="736"/>
      <c r="J527" s="736"/>
      <c r="K527" s="736"/>
      <c r="L527" s="737"/>
      <c r="M527" s="536">
        <v>10</v>
      </c>
      <c r="N527" s="536">
        <v>3</v>
      </c>
      <c r="O527" s="406" t="s">
        <v>789</v>
      </c>
      <c r="P527" s="407" t="s">
        <v>10</v>
      </c>
      <c r="Q527" s="738"/>
      <c r="R527" s="739"/>
      <c r="S527" s="410">
        <v>1042</v>
      </c>
      <c r="T527" s="410">
        <v>1042</v>
      </c>
      <c r="U527" s="740"/>
      <c r="V527" s="740"/>
      <c r="W527" s="740"/>
      <c r="X527" s="740"/>
      <c r="Y527" s="740"/>
      <c r="Z527" s="405"/>
    </row>
    <row r="528" spans="1:26" ht="42.75" customHeight="1">
      <c r="A528" s="404"/>
      <c r="B528" s="736" t="s">
        <v>11</v>
      </c>
      <c r="C528" s="736"/>
      <c r="D528" s="736"/>
      <c r="E528" s="736"/>
      <c r="F528" s="736"/>
      <c r="G528" s="736"/>
      <c r="H528" s="736"/>
      <c r="I528" s="736"/>
      <c r="J528" s="736"/>
      <c r="K528" s="736"/>
      <c r="L528" s="737"/>
      <c r="M528" s="536">
        <v>10</v>
      </c>
      <c r="N528" s="536">
        <v>3</v>
      </c>
      <c r="O528" s="406" t="s">
        <v>789</v>
      </c>
      <c r="P528" s="407" t="s">
        <v>12</v>
      </c>
      <c r="Q528" s="738"/>
      <c r="R528" s="739"/>
      <c r="S528" s="410">
        <v>1042</v>
      </c>
      <c r="T528" s="410">
        <v>1042</v>
      </c>
      <c r="U528" s="740"/>
      <c r="V528" s="740"/>
      <c r="W528" s="740"/>
      <c r="X528" s="740"/>
      <c r="Y528" s="740"/>
      <c r="Z528" s="405"/>
    </row>
    <row r="529" spans="1:26" ht="12.75" customHeight="1">
      <c r="A529" s="404"/>
      <c r="B529" s="731" t="s">
        <v>790</v>
      </c>
      <c r="C529" s="731"/>
      <c r="D529" s="731"/>
      <c r="E529" s="731"/>
      <c r="F529" s="731"/>
      <c r="G529" s="731"/>
      <c r="H529" s="731"/>
      <c r="I529" s="731"/>
      <c r="J529" s="731"/>
      <c r="K529" s="731"/>
      <c r="L529" s="732"/>
      <c r="M529" s="537">
        <v>10</v>
      </c>
      <c r="N529" s="537">
        <v>4</v>
      </c>
      <c r="O529" s="477">
        <v>0</v>
      </c>
      <c r="P529" s="495">
        <v>0</v>
      </c>
      <c r="Q529" s="733"/>
      <c r="R529" s="734"/>
      <c r="S529" s="496">
        <v>35504</v>
      </c>
      <c r="T529" s="496">
        <v>35377</v>
      </c>
      <c r="U529" s="735"/>
      <c r="V529" s="735"/>
      <c r="W529" s="735"/>
      <c r="X529" s="735"/>
      <c r="Y529" s="735"/>
      <c r="Z529" s="405"/>
    </row>
    <row r="530" spans="1:26" ht="21.75" customHeight="1">
      <c r="A530" s="404"/>
      <c r="B530" s="736" t="s">
        <v>173</v>
      </c>
      <c r="C530" s="736"/>
      <c r="D530" s="736"/>
      <c r="E530" s="736"/>
      <c r="F530" s="736"/>
      <c r="G530" s="736"/>
      <c r="H530" s="736"/>
      <c r="I530" s="736"/>
      <c r="J530" s="736"/>
      <c r="K530" s="736"/>
      <c r="L530" s="737"/>
      <c r="M530" s="536">
        <v>10</v>
      </c>
      <c r="N530" s="536">
        <v>4</v>
      </c>
      <c r="O530" s="406" t="s">
        <v>761</v>
      </c>
      <c r="P530" s="407">
        <v>0</v>
      </c>
      <c r="Q530" s="738"/>
      <c r="R530" s="739"/>
      <c r="S530" s="410">
        <v>19316</v>
      </c>
      <c r="T530" s="410">
        <v>19209</v>
      </c>
      <c r="U530" s="740"/>
      <c r="V530" s="740"/>
      <c r="W530" s="740"/>
      <c r="X530" s="740"/>
      <c r="Y530" s="740"/>
      <c r="Z530" s="405"/>
    </row>
    <row r="531" spans="1:26" ht="12.75" customHeight="1">
      <c r="A531" s="404"/>
      <c r="B531" s="736" t="s">
        <v>55</v>
      </c>
      <c r="C531" s="736"/>
      <c r="D531" s="736"/>
      <c r="E531" s="736"/>
      <c r="F531" s="736"/>
      <c r="G531" s="736"/>
      <c r="H531" s="736"/>
      <c r="I531" s="736"/>
      <c r="J531" s="736"/>
      <c r="K531" s="736"/>
      <c r="L531" s="737"/>
      <c r="M531" s="536">
        <v>10</v>
      </c>
      <c r="N531" s="536">
        <v>4</v>
      </c>
      <c r="O531" s="406" t="s">
        <v>769</v>
      </c>
      <c r="P531" s="407">
        <v>0</v>
      </c>
      <c r="Q531" s="738"/>
      <c r="R531" s="739"/>
      <c r="S531" s="410">
        <v>19316</v>
      </c>
      <c r="T531" s="410">
        <v>19209</v>
      </c>
      <c r="U531" s="740"/>
      <c r="V531" s="740"/>
      <c r="W531" s="740"/>
      <c r="X531" s="740"/>
      <c r="Y531" s="740"/>
      <c r="Z531" s="405"/>
    </row>
    <row r="532" spans="1:26" ht="84.75" customHeight="1">
      <c r="A532" s="404"/>
      <c r="B532" s="736" t="s">
        <v>771</v>
      </c>
      <c r="C532" s="736"/>
      <c r="D532" s="736"/>
      <c r="E532" s="736"/>
      <c r="F532" s="736"/>
      <c r="G532" s="736"/>
      <c r="H532" s="736"/>
      <c r="I532" s="736"/>
      <c r="J532" s="736"/>
      <c r="K532" s="736"/>
      <c r="L532" s="737"/>
      <c r="M532" s="536">
        <v>10</v>
      </c>
      <c r="N532" s="536">
        <v>4</v>
      </c>
      <c r="O532" s="406" t="s">
        <v>772</v>
      </c>
      <c r="P532" s="407">
        <v>0</v>
      </c>
      <c r="Q532" s="738"/>
      <c r="R532" s="739"/>
      <c r="S532" s="410">
        <v>19316</v>
      </c>
      <c r="T532" s="410">
        <v>19209</v>
      </c>
      <c r="U532" s="740"/>
      <c r="V532" s="740"/>
      <c r="W532" s="740"/>
      <c r="X532" s="740"/>
      <c r="Y532" s="740"/>
      <c r="Z532" s="405"/>
    </row>
    <row r="533" spans="1:26" ht="12.75" customHeight="1">
      <c r="A533" s="404"/>
      <c r="B533" s="736" t="s">
        <v>48</v>
      </c>
      <c r="C533" s="736"/>
      <c r="D533" s="736"/>
      <c r="E533" s="736"/>
      <c r="F533" s="736"/>
      <c r="G533" s="736"/>
      <c r="H533" s="736"/>
      <c r="I533" s="736"/>
      <c r="J533" s="736"/>
      <c r="K533" s="736"/>
      <c r="L533" s="737"/>
      <c r="M533" s="536">
        <v>10</v>
      </c>
      <c r="N533" s="536">
        <v>4</v>
      </c>
      <c r="O533" s="406" t="s">
        <v>772</v>
      </c>
      <c r="P533" s="407" t="s">
        <v>45</v>
      </c>
      <c r="Q533" s="738"/>
      <c r="R533" s="739"/>
      <c r="S533" s="410">
        <v>19316</v>
      </c>
      <c r="T533" s="410">
        <v>19209</v>
      </c>
      <c r="U533" s="740"/>
      <c r="V533" s="740"/>
      <c r="W533" s="740"/>
      <c r="X533" s="740"/>
      <c r="Y533" s="740"/>
      <c r="Z533" s="405"/>
    </row>
    <row r="534" spans="1:26" ht="12.75" customHeight="1">
      <c r="A534" s="404"/>
      <c r="B534" s="736" t="s">
        <v>49</v>
      </c>
      <c r="C534" s="736"/>
      <c r="D534" s="736"/>
      <c r="E534" s="736"/>
      <c r="F534" s="736"/>
      <c r="G534" s="736"/>
      <c r="H534" s="736"/>
      <c r="I534" s="736"/>
      <c r="J534" s="736"/>
      <c r="K534" s="736"/>
      <c r="L534" s="737"/>
      <c r="M534" s="536">
        <v>10</v>
      </c>
      <c r="N534" s="536">
        <v>4</v>
      </c>
      <c r="O534" s="406" t="s">
        <v>772</v>
      </c>
      <c r="P534" s="407" t="s">
        <v>46</v>
      </c>
      <c r="Q534" s="738"/>
      <c r="R534" s="739"/>
      <c r="S534" s="410">
        <v>19316</v>
      </c>
      <c r="T534" s="410">
        <v>19209</v>
      </c>
      <c r="U534" s="740"/>
      <c r="V534" s="740"/>
      <c r="W534" s="740"/>
      <c r="X534" s="740"/>
      <c r="Y534" s="740"/>
      <c r="Z534" s="405"/>
    </row>
    <row r="535" spans="1:26" ht="21.75" customHeight="1">
      <c r="A535" s="404"/>
      <c r="B535" s="736" t="s">
        <v>764</v>
      </c>
      <c r="C535" s="736"/>
      <c r="D535" s="736"/>
      <c r="E535" s="736"/>
      <c r="F535" s="736"/>
      <c r="G535" s="736"/>
      <c r="H535" s="736"/>
      <c r="I535" s="736"/>
      <c r="J535" s="736"/>
      <c r="K535" s="736"/>
      <c r="L535" s="737"/>
      <c r="M535" s="536">
        <v>10</v>
      </c>
      <c r="N535" s="536">
        <v>4</v>
      </c>
      <c r="O535" s="406" t="s">
        <v>772</v>
      </c>
      <c r="P535" s="407" t="s">
        <v>50</v>
      </c>
      <c r="Q535" s="738"/>
      <c r="R535" s="739"/>
      <c r="S535" s="410">
        <v>19316</v>
      </c>
      <c r="T535" s="410">
        <v>19209</v>
      </c>
      <c r="U535" s="740"/>
      <c r="V535" s="740"/>
      <c r="W535" s="740"/>
      <c r="X535" s="740"/>
      <c r="Y535" s="740"/>
      <c r="Z535" s="405"/>
    </row>
    <row r="536" spans="1:26" ht="21.75" customHeight="1">
      <c r="A536" s="404"/>
      <c r="B536" s="736" t="s">
        <v>173</v>
      </c>
      <c r="C536" s="736"/>
      <c r="D536" s="736"/>
      <c r="E536" s="736"/>
      <c r="F536" s="736"/>
      <c r="G536" s="736"/>
      <c r="H536" s="736"/>
      <c r="I536" s="736"/>
      <c r="J536" s="736"/>
      <c r="K536" s="736"/>
      <c r="L536" s="737"/>
      <c r="M536" s="536">
        <v>10</v>
      </c>
      <c r="N536" s="536">
        <v>4</v>
      </c>
      <c r="O536" s="406" t="s">
        <v>761</v>
      </c>
      <c r="P536" s="407">
        <v>0</v>
      </c>
      <c r="Q536" s="738"/>
      <c r="R536" s="739"/>
      <c r="S536" s="410">
        <v>12658</v>
      </c>
      <c r="T536" s="410">
        <v>12658</v>
      </c>
      <c r="U536" s="740"/>
      <c r="V536" s="740"/>
      <c r="W536" s="740"/>
      <c r="X536" s="740"/>
      <c r="Y536" s="740"/>
      <c r="Z536" s="405"/>
    </row>
    <row r="537" spans="1:26" ht="12.75" customHeight="1">
      <c r="A537" s="404"/>
      <c r="B537" s="736" t="s">
        <v>55</v>
      </c>
      <c r="C537" s="736"/>
      <c r="D537" s="736"/>
      <c r="E537" s="736"/>
      <c r="F537" s="736"/>
      <c r="G537" s="736"/>
      <c r="H537" s="736"/>
      <c r="I537" s="736"/>
      <c r="J537" s="736"/>
      <c r="K537" s="736"/>
      <c r="L537" s="737"/>
      <c r="M537" s="536">
        <v>10</v>
      </c>
      <c r="N537" s="536">
        <v>4</v>
      </c>
      <c r="O537" s="406" t="s">
        <v>769</v>
      </c>
      <c r="P537" s="407">
        <v>0</v>
      </c>
      <c r="Q537" s="738"/>
      <c r="R537" s="739"/>
      <c r="S537" s="410">
        <v>12658</v>
      </c>
      <c r="T537" s="410">
        <v>12658</v>
      </c>
      <c r="U537" s="740"/>
      <c r="V537" s="740"/>
      <c r="W537" s="740"/>
      <c r="X537" s="740"/>
      <c r="Y537" s="740"/>
      <c r="Z537" s="405"/>
    </row>
    <row r="538" spans="1:26" ht="21.75" customHeight="1">
      <c r="A538" s="404"/>
      <c r="B538" s="736" t="s">
        <v>904</v>
      </c>
      <c r="C538" s="736"/>
      <c r="D538" s="736"/>
      <c r="E538" s="736"/>
      <c r="F538" s="736"/>
      <c r="G538" s="736"/>
      <c r="H538" s="736"/>
      <c r="I538" s="736"/>
      <c r="J538" s="736"/>
      <c r="K538" s="736"/>
      <c r="L538" s="737"/>
      <c r="M538" s="536">
        <v>10</v>
      </c>
      <c r="N538" s="536">
        <v>4</v>
      </c>
      <c r="O538" s="406" t="s">
        <v>905</v>
      </c>
      <c r="P538" s="407">
        <v>0</v>
      </c>
      <c r="Q538" s="738"/>
      <c r="R538" s="739"/>
      <c r="S538" s="410">
        <v>12658</v>
      </c>
      <c r="T538" s="410">
        <v>12658</v>
      </c>
      <c r="U538" s="740"/>
      <c r="V538" s="740"/>
      <c r="W538" s="740"/>
      <c r="X538" s="740"/>
      <c r="Y538" s="740"/>
      <c r="Z538" s="405"/>
    </row>
    <row r="539" spans="1:26" ht="12.75" customHeight="1">
      <c r="A539" s="404"/>
      <c r="B539" s="736" t="s">
        <v>48</v>
      </c>
      <c r="C539" s="736"/>
      <c r="D539" s="736"/>
      <c r="E539" s="736"/>
      <c r="F539" s="736"/>
      <c r="G539" s="736"/>
      <c r="H539" s="736"/>
      <c r="I539" s="736"/>
      <c r="J539" s="736"/>
      <c r="K539" s="736"/>
      <c r="L539" s="737"/>
      <c r="M539" s="536">
        <v>10</v>
      </c>
      <c r="N539" s="536">
        <v>4</v>
      </c>
      <c r="O539" s="406" t="s">
        <v>905</v>
      </c>
      <c r="P539" s="407" t="s">
        <v>45</v>
      </c>
      <c r="Q539" s="738"/>
      <c r="R539" s="739"/>
      <c r="S539" s="410">
        <v>12658</v>
      </c>
      <c r="T539" s="410">
        <v>12658</v>
      </c>
      <c r="U539" s="740"/>
      <c r="V539" s="740"/>
      <c r="W539" s="740"/>
      <c r="X539" s="740"/>
      <c r="Y539" s="740"/>
      <c r="Z539" s="405"/>
    </row>
    <row r="540" spans="1:26" ht="12.75" customHeight="1">
      <c r="A540" s="404"/>
      <c r="B540" s="736" t="s">
        <v>49</v>
      </c>
      <c r="C540" s="736"/>
      <c r="D540" s="736"/>
      <c r="E540" s="736"/>
      <c r="F540" s="736"/>
      <c r="G540" s="736"/>
      <c r="H540" s="736"/>
      <c r="I540" s="736"/>
      <c r="J540" s="736"/>
      <c r="K540" s="736"/>
      <c r="L540" s="737"/>
      <c r="M540" s="536">
        <v>10</v>
      </c>
      <c r="N540" s="536">
        <v>4</v>
      </c>
      <c r="O540" s="406" t="s">
        <v>905</v>
      </c>
      <c r="P540" s="407" t="s">
        <v>46</v>
      </c>
      <c r="Q540" s="738"/>
      <c r="R540" s="739"/>
      <c r="S540" s="410">
        <v>12658</v>
      </c>
      <c r="T540" s="410">
        <v>12658</v>
      </c>
      <c r="U540" s="740"/>
      <c r="V540" s="740"/>
      <c r="W540" s="740"/>
      <c r="X540" s="740"/>
      <c r="Y540" s="740"/>
      <c r="Z540" s="405"/>
    </row>
    <row r="541" spans="1:26" ht="21.75" customHeight="1">
      <c r="A541" s="404"/>
      <c r="B541" s="736" t="s">
        <v>764</v>
      </c>
      <c r="C541" s="736"/>
      <c r="D541" s="736"/>
      <c r="E541" s="736"/>
      <c r="F541" s="736"/>
      <c r="G541" s="736"/>
      <c r="H541" s="736"/>
      <c r="I541" s="736"/>
      <c r="J541" s="736"/>
      <c r="K541" s="736"/>
      <c r="L541" s="737"/>
      <c r="M541" s="536">
        <v>10</v>
      </c>
      <c r="N541" s="536">
        <v>4</v>
      </c>
      <c r="O541" s="406" t="s">
        <v>905</v>
      </c>
      <c r="P541" s="407" t="s">
        <v>50</v>
      </c>
      <c r="Q541" s="738"/>
      <c r="R541" s="739"/>
      <c r="S541" s="410">
        <v>12658</v>
      </c>
      <c r="T541" s="410">
        <v>12658</v>
      </c>
      <c r="U541" s="740"/>
      <c r="V541" s="740"/>
      <c r="W541" s="740"/>
      <c r="X541" s="740"/>
      <c r="Y541" s="740"/>
      <c r="Z541" s="405"/>
    </row>
    <row r="542" spans="1:26" ht="21.75" customHeight="1">
      <c r="A542" s="404"/>
      <c r="B542" s="736" t="s">
        <v>719</v>
      </c>
      <c r="C542" s="736"/>
      <c r="D542" s="736"/>
      <c r="E542" s="736"/>
      <c r="F542" s="736"/>
      <c r="G542" s="736"/>
      <c r="H542" s="736"/>
      <c r="I542" s="736"/>
      <c r="J542" s="736"/>
      <c r="K542" s="736"/>
      <c r="L542" s="737"/>
      <c r="M542" s="536">
        <v>10</v>
      </c>
      <c r="N542" s="536">
        <v>4</v>
      </c>
      <c r="O542" s="406" t="s">
        <v>720</v>
      </c>
      <c r="P542" s="407">
        <v>0</v>
      </c>
      <c r="Q542" s="738"/>
      <c r="R542" s="739"/>
      <c r="S542" s="410">
        <v>3530</v>
      </c>
      <c r="T542" s="410">
        <v>3510</v>
      </c>
      <c r="U542" s="740"/>
      <c r="V542" s="740"/>
      <c r="W542" s="740"/>
      <c r="X542" s="740"/>
      <c r="Y542" s="740"/>
      <c r="Z542" s="405"/>
    </row>
    <row r="543" spans="1:26" ht="12.75" customHeight="1">
      <c r="A543" s="404"/>
      <c r="B543" s="736" t="s">
        <v>721</v>
      </c>
      <c r="C543" s="736"/>
      <c r="D543" s="736"/>
      <c r="E543" s="736"/>
      <c r="F543" s="736"/>
      <c r="G543" s="736"/>
      <c r="H543" s="736"/>
      <c r="I543" s="736"/>
      <c r="J543" s="736"/>
      <c r="K543" s="736"/>
      <c r="L543" s="737"/>
      <c r="M543" s="536">
        <v>10</v>
      </c>
      <c r="N543" s="536">
        <v>4</v>
      </c>
      <c r="O543" s="406" t="s">
        <v>722</v>
      </c>
      <c r="P543" s="407">
        <v>0</v>
      </c>
      <c r="Q543" s="738"/>
      <c r="R543" s="739"/>
      <c r="S543" s="410">
        <v>3530</v>
      </c>
      <c r="T543" s="410">
        <v>3510</v>
      </c>
      <c r="U543" s="740"/>
      <c r="V543" s="740"/>
      <c r="W543" s="740"/>
      <c r="X543" s="740"/>
      <c r="Y543" s="740"/>
      <c r="Z543" s="405"/>
    </row>
    <row r="544" spans="1:26" ht="53.25" customHeight="1">
      <c r="A544" s="404"/>
      <c r="B544" s="736" t="s">
        <v>82</v>
      </c>
      <c r="C544" s="736"/>
      <c r="D544" s="736"/>
      <c r="E544" s="736"/>
      <c r="F544" s="736"/>
      <c r="G544" s="736"/>
      <c r="H544" s="736"/>
      <c r="I544" s="736"/>
      <c r="J544" s="736"/>
      <c r="K544" s="736"/>
      <c r="L544" s="737"/>
      <c r="M544" s="536">
        <v>10</v>
      </c>
      <c r="N544" s="536">
        <v>4</v>
      </c>
      <c r="O544" s="406" t="s">
        <v>791</v>
      </c>
      <c r="P544" s="407">
        <v>0</v>
      </c>
      <c r="Q544" s="738"/>
      <c r="R544" s="739"/>
      <c r="S544" s="410">
        <v>3530</v>
      </c>
      <c r="T544" s="410">
        <v>3510</v>
      </c>
      <c r="U544" s="740"/>
      <c r="V544" s="740"/>
      <c r="W544" s="740"/>
      <c r="X544" s="740"/>
      <c r="Y544" s="740"/>
      <c r="Z544" s="405"/>
    </row>
    <row r="545" spans="1:26" ht="12.75" customHeight="1">
      <c r="A545" s="404"/>
      <c r="B545" s="736" t="s">
        <v>48</v>
      </c>
      <c r="C545" s="736"/>
      <c r="D545" s="736"/>
      <c r="E545" s="736"/>
      <c r="F545" s="736"/>
      <c r="G545" s="736"/>
      <c r="H545" s="736"/>
      <c r="I545" s="736"/>
      <c r="J545" s="736"/>
      <c r="K545" s="736"/>
      <c r="L545" s="737"/>
      <c r="M545" s="536">
        <v>10</v>
      </c>
      <c r="N545" s="536">
        <v>4</v>
      </c>
      <c r="O545" s="406" t="s">
        <v>791</v>
      </c>
      <c r="P545" s="407" t="s">
        <v>45</v>
      </c>
      <c r="Q545" s="738"/>
      <c r="R545" s="739"/>
      <c r="S545" s="410">
        <v>3530</v>
      </c>
      <c r="T545" s="410">
        <v>3510</v>
      </c>
      <c r="U545" s="740"/>
      <c r="V545" s="740"/>
      <c r="W545" s="740"/>
      <c r="X545" s="740"/>
      <c r="Y545" s="740"/>
      <c r="Z545" s="405"/>
    </row>
    <row r="546" spans="1:26" ht="12.75" customHeight="1">
      <c r="A546" s="404"/>
      <c r="B546" s="736" t="s">
        <v>49</v>
      </c>
      <c r="C546" s="736"/>
      <c r="D546" s="736"/>
      <c r="E546" s="736"/>
      <c r="F546" s="736"/>
      <c r="G546" s="736"/>
      <c r="H546" s="736"/>
      <c r="I546" s="736"/>
      <c r="J546" s="736"/>
      <c r="K546" s="736"/>
      <c r="L546" s="737"/>
      <c r="M546" s="536">
        <v>10</v>
      </c>
      <c r="N546" s="536">
        <v>4</v>
      </c>
      <c r="O546" s="406" t="s">
        <v>791</v>
      </c>
      <c r="P546" s="407" t="s">
        <v>46</v>
      </c>
      <c r="Q546" s="738"/>
      <c r="R546" s="739"/>
      <c r="S546" s="410">
        <v>3530</v>
      </c>
      <c r="T546" s="410">
        <v>3510</v>
      </c>
      <c r="U546" s="740"/>
      <c r="V546" s="740"/>
      <c r="W546" s="740"/>
      <c r="X546" s="740"/>
      <c r="Y546" s="740"/>
      <c r="Z546" s="405"/>
    </row>
    <row r="547" spans="1:26" ht="21.75" customHeight="1">
      <c r="A547" s="404"/>
      <c r="B547" s="736" t="s">
        <v>764</v>
      </c>
      <c r="C547" s="736"/>
      <c r="D547" s="736"/>
      <c r="E547" s="736"/>
      <c r="F547" s="736"/>
      <c r="G547" s="736"/>
      <c r="H547" s="736"/>
      <c r="I547" s="736"/>
      <c r="J547" s="736"/>
      <c r="K547" s="736"/>
      <c r="L547" s="737"/>
      <c r="M547" s="536">
        <v>10</v>
      </c>
      <c r="N547" s="536">
        <v>4</v>
      </c>
      <c r="O547" s="406" t="s">
        <v>791</v>
      </c>
      <c r="P547" s="407" t="s">
        <v>50</v>
      </c>
      <c r="Q547" s="738"/>
      <c r="R547" s="739"/>
      <c r="S547" s="410">
        <v>3530</v>
      </c>
      <c r="T547" s="410">
        <v>3510</v>
      </c>
      <c r="U547" s="740"/>
      <c r="V547" s="740"/>
      <c r="W547" s="740"/>
      <c r="X547" s="740"/>
      <c r="Y547" s="740"/>
      <c r="Z547" s="405"/>
    </row>
    <row r="548" spans="1:26" ht="12.75" customHeight="1">
      <c r="A548" s="404"/>
      <c r="B548" s="731" t="s">
        <v>59</v>
      </c>
      <c r="C548" s="731"/>
      <c r="D548" s="731"/>
      <c r="E548" s="731"/>
      <c r="F548" s="731"/>
      <c r="G548" s="731"/>
      <c r="H548" s="731"/>
      <c r="I548" s="731"/>
      <c r="J548" s="731"/>
      <c r="K548" s="731"/>
      <c r="L548" s="732"/>
      <c r="M548" s="537">
        <v>10</v>
      </c>
      <c r="N548" s="537">
        <v>6</v>
      </c>
      <c r="O548" s="477">
        <v>0</v>
      </c>
      <c r="P548" s="495">
        <v>0</v>
      </c>
      <c r="Q548" s="733"/>
      <c r="R548" s="734"/>
      <c r="S548" s="496">
        <v>3952</v>
      </c>
      <c r="T548" s="496">
        <v>3878</v>
      </c>
      <c r="U548" s="735"/>
      <c r="V548" s="735"/>
      <c r="W548" s="735"/>
      <c r="X548" s="735"/>
      <c r="Y548" s="735"/>
      <c r="Z548" s="405"/>
    </row>
    <row r="549" spans="1:26" ht="21.75" customHeight="1">
      <c r="A549" s="404"/>
      <c r="B549" s="736" t="s">
        <v>173</v>
      </c>
      <c r="C549" s="736"/>
      <c r="D549" s="736"/>
      <c r="E549" s="736"/>
      <c r="F549" s="736"/>
      <c r="G549" s="736"/>
      <c r="H549" s="736"/>
      <c r="I549" s="736"/>
      <c r="J549" s="736"/>
      <c r="K549" s="736"/>
      <c r="L549" s="737"/>
      <c r="M549" s="536">
        <v>10</v>
      </c>
      <c r="N549" s="536">
        <v>6</v>
      </c>
      <c r="O549" s="406" t="s">
        <v>761</v>
      </c>
      <c r="P549" s="407">
        <v>0</v>
      </c>
      <c r="Q549" s="738"/>
      <c r="R549" s="739"/>
      <c r="S549" s="410">
        <v>3540</v>
      </c>
      <c r="T549" s="410">
        <v>3469</v>
      </c>
      <c r="U549" s="740"/>
      <c r="V549" s="740"/>
      <c r="W549" s="740"/>
      <c r="X549" s="740"/>
      <c r="Y549" s="740"/>
      <c r="Z549" s="405"/>
    </row>
    <row r="550" spans="1:26" ht="21.75" customHeight="1">
      <c r="A550" s="404"/>
      <c r="B550" s="736" t="s">
        <v>60</v>
      </c>
      <c r="C550" s="736"/>
      <c r="D550" s="736"/>
      <c r="E550" s="736"/>
      <c r="F550" s="736"/>
      <c r="G550" s="736"/>
      <c r="H550" s="736"/>
      <c r="I550" s="736"/>
      <c r="J550" s="736"/>
      <c r="K550" s="736"/>
      <c r="L550" s="737"/>
      <c r="M550" s="536">
        <v>10</v>
      </c>
      <c r="N550" s="536">
        <v>6</v>
      </c>
      <c r="O550" s="406" t="s">
        <v>792</v>
      </c>
      <c r="P550" s="407">
        <v>0</v>
      </c>
      <c r="Q550" s="738"/>
      <c r="R550" s="739"/>
      <c r="S550" s="410">
        <v>3540</v>
      </c>
      <c r="T550" s="410">
        <v>3469</v>
      </c>
      <c r="U550" s="740"/>
      <c r="V550" s="740"/>
      <c r="W550" s="740"/>
      <c r="X550" s="740"/>
      <c r="Y550" s="740"/>
      <c r="Z550" s="405"/>
    </row>
    <row r="551" spans="1:26" ht="21.75" customHeight="1">
      <c r="A551" s="404"/>
      <c r="B551" s="736" t="s">
        <v>61</v>
      </c>
      <c r="C551" s="736"/>
      <c r="D551" s="736"/>
      <c r="E551" s="736"/>
      <c r="F551" s="736"/>
      <c r="G551" s="736"/>
      <c r="H551" s="736"/>
      <c r="I551" s="736"/>
      <c r="J551" s="736"/>
      <c r="K551" s="736"/>
      <c r="L551" s="737"/>
      <c r="M551" s="536">
        <v>10</v>
      </c>
      <c r="N551" s="536">
        <v>6</v>
      </c>
      <c r="O551" s="406" t="s">
        <v>793</v>
      </c>
      <c r="P551" s="407">
        <v>0</v>
      </c>
      <c r="Q551" s="738"/>
      <c r="R551" s="739"/>
      <c r="S551" s="410">
        <v>3540</v>
      </c>
      <c r="T551" s="410">
        <v>3469</v>
      </c>
      <c r="U551" s="740"/>
      <c r="V551" s="740"/>
      <c r="W551" s="740"/>
      <c r="X551" s="740"/>
      <c r="Y551" s="740"/>
      <c r="Z551" s="405"/>
    </row>
    <row r="552" spans="1:26" ht="53.25" customHeight="1">
      <c r="A552" s="404"/>
      <c r="B552" s="736" t="s">
        <v>18</v>
      </c>
      <c r="C552" s="736"/>
      <c r="D552" s="736"/>
      <c r="E552" s="736"/>
      <c r="F552" s="736"/>
      <c r="G552" s="736"/>
      <c r="H552" s="736"/>
      <c r="I552" s="736"/>
      <c r="J552" s="736"/>
      <c r="K552" s="736"/>
      <c r="L552" s="737"/>
      <c r="M552" s="536">
        <v>10</v>
      </c>
      <c r="N552" s="536">
        <v>6</v>
      </c>
      <c r="O552" s="406" t="s">
        <v>793</v>
      </c>
      <c r="P552" s="407" t="s">
        <v>19</v>
      </c>
      <c r="Q552" s="738"/>
      <c r="R552" s="739"/>
      <c r="S552" s="410">
        <v>3397</v>
      </c>
      <c r="T552" s="410">
        <v>3398</v>
      </c>
      <c r="U552" s="740"/>
      <c r="V552" s="740"/>
      <c r="W552" s="740"/>
      <c r="X552" s="740"/>
      <c r="Y552" s="740"/>
      <c r="Z552" s="405"/>
    </row>
    <row r="553" spans="1:26" ht="21.75" customHeight="1">
      <c r="A553" s="404"/>
      <c r="B553" s="736" t="s">
        <v>38</v>
      </c>
      <c r="C553" s="736"/>
      <c r="D553" s="736"/>
      <c r="E553" s="736"/>
      <c r="F553" s="736"/>
      <c r="G553" s="736"/>
      <c r="H553" s="736"/>
      <c r="I553" s="736"/>
      <c r="J553" s="736"/>
      <c r="K553" s="736"/>
      <c r="L553" s="737"/>
      <c r="M553" s="536">
        <v>10</v>
      </c>
      <c r="N553" s="536">
        <v>6</v>
      </c>
      <c r="O553" s="406" t="s">
        <v>793</v>
      </c>
      <c r="P553" s="407" t="s">
        <v>39</v>
      </c>
      <c r="Q553" s="738"/>
      <c r="R553" s="739"/>
      <c r="S553" s="410">
        <v>3397</v>
      </c>
      <c r="T553" s="410">
        <v>3398</v>
      </c>
      <c r="U553" s="740"/>
      <c r="V553" s="740"/>
      <c r="W553" s="740"/>
      <c r="X553" s="740"/>
      <c r="Y553" s="740"/>
      <c r="Z553" s="405"/>
    </row>
    <row r="554" spans="1:26" ht="21.75" customHeight="1">
      <c r="A554" s="404"/>
      <c r="B554" s="736" t="s">
        <v>621</v>
      </c>
      <c r="C554" s="736"/>
      <c r="D554" s="736"/>
      <c r="E554" s="736"/>
      <c r="F554" s="736"/>
      <c r="G554" s="736"/>
      <c r="H554" s="736"/>
      <c r="I554" s="736"/>
      <c r="J554" s="736"/>
      <c r="K554" s="736"/>
      <c r="L554" s="737"/>
      <c r="M554" s="536">
        <v>10</v>
      </c>
      <c r="N554" s="536">
        <v>6</v>
      </c>
      <c r="O554" s="406" t="s">
        <v>793</v>
      </c>
      <c r="P554" s="407" t="s">
        <v>40</v>
      </c>
      <c r="Q554" s="738"/>
      <c r="R554" s="739"/>
      <c r="S554" s="410">
        <v>2609</v>
      </c>
      <c r="T554" s="410">
        <v>2610</v>
      </c>
      <c r="U554" s="740"/>
      <c r="V554" s="740"/>
      <c r="W554" s="740"/>
      <c r="X554" s="740"/>
      <c r="Y554" s="740"/>
      <c r="Z554" s="405"/>
    </row>
    <row r="555" spans="1:26" ht="32.25" customHeight="1">
      <c r="A555" s="404"/>
      <c r="B555" s="736" t="s">
        <v>622</v>
      </c>
      <c r="C555" s="736"/>
      <c r="D555" s="736"/>
      <c r="E555" s="736"/>
      <c r="F555" s="736"/>
      <c r="G555" s="736"/>
      <c r="H555" s="736"/>
      <c r="I555" s="736"/>
      <c r="J555" s="736"/>
      <c r="K555" s="736"/>
      <c r="L555" s="737"/>
      <c r="M555" s="536">
        <v>10</v>
      </c>
      <c r="N555" s="536">
        <v>6</v>
      </c>
      <c r="O555" s="406" t="s">
        <v>793</v>
      </c>
      <c r="P555" s="407" t="s">
        <v>42</v>
      </c>
      <c r="Q555" s="738"/>
      <c r="R555" s="739"/>
      <c r="S555" s="410">
        <v>788</v>
      </c>
      <c r="T555" s="410">
        <v>788</v>
      </c>
      <c r="U555" s="740"/>
      <c r="V555" s="740"/>
      <c r="W555" s="740"/>
      <c r="X555" s="740"/>
      <c r="Y555" s="740"/>
      <c r="Z555" s="405"/>
    </row>
    <row r="556" spans="1:26" ht="21.75" customHeight="1">
      <c r="A556" s="404"/>
      <c r="B556" s="736" t="s">
        <v>633</v>
      </c>
      <c r="C556" s="736"/>
      <c r="D556" s="736"/>
      <c r="E556" s="736"/>
      <c r="F556" s="736"/>
      <c r="G556" s="736"/>
      <c r="H556" s="736"/>
      <c r="I556" s="736"/>
      <c r="J556" s="736"/>
      <c r="K556" s="736"/>
      <c r="L556" s="737"/>
      <c r="M556" s="536">
        <v>10</v>
      </c>
      <c r="N556" s="536">
        <v>6</v>
      </c>
      <c r="O556" s="406" t="s">
        <v>793</v>
      </c>
      <c r="P556" s="407" t="s">
        <v>25</v>
      </c>
      <c r="Q556" s="738"/>
      <c r="R556" s="739"/>
      <c r="S556" s="410">
        <v>143</v>
      </c>
      <c r="T556" s="410">
        <v>71</v>
      </c>
      <c r="U556" s="740"/>
      <c r="V556" s="740"/>
      <c r="W556" s="740"/>
      <c r="X556" s="740"/>
      <c r="Y556" s="740"/>
      <c r="Z556" s="405"/>
    </row>
    <row r="557" spans="1:26" ht="21.75" customHeight="1">
      <c r="A557" s="404"/>
      <c r="B557" s="736" t="s">
        <v>634</v>
      </c>
      <c r="C557" s="736"/>
      <c r="D557" s="736"/>
      <c r="E557" s="736"/>
      <c r="F557" s="736"/>
      <c r="G557" s="736"/>
      <c r="H557" s="736"/>
      <c r="I557" s="736"/>
      <c r="J557" s="736"/>
      <c r="K557" s="736"/>
      <c r="L557" s="737"/>
      <c r="M557" s="536">
        <v>10</v>
      </c>
      <c r="N557" s="536">
        <v>6</v>
      </c>
      <c r="O557" s="406" t="s">
        <v>793</v>
      </c>
      <c r="P557" s="407" t="s">
        <v>27</v>
      </c>
      <c r="Q557" s="738"/>
      <c r="R557" s="739"/>
      <c r="S557" s="410">
        <v>143</v>
      </c>
      <c r="T557" s="410">
        <v>71</v>
      </c>
      <c r="U557" s="740"/>
      <c r="V557" s="740"/>
      <c r="W557" s="740"/>
      <c r="X557" s="740"/>
      <c r="Y557" s="740"/>
      <c r="Z557" s="405"/>
    </row>
    <row r="558" spans="1:26" ht="21.75" customHeight="1">
      <c r="A558" s="404"/>
      <c r="B558" s="736" t="s">
        <v>635</v>
      </c>
      <c r="C558" s="736"/>
      <c r="D558" s="736"/>
      <c r="E558" s="736"/>
      <c r="F558" s="736"/>
      <c r="G558" s="736"/>
      <c r="H558" s="736"/>
      <c r="I558" s="736"/>
      <c r="J558" s="736"/>
      <c r="K558" s="736"/>
      <c r="L558" s="737"/>
      <c r="M558" s="536">
        <v>10</v>
      </c>
      <c r="N558" s="536">
        <v>6</v>
      </c>
      <c r="O558" s="406" t="s">
        <v>793</v>
      </c>
      <c r="P558" s="407" t="s">
        <v>28</v>
      </c>
      <c r="Q558" s="738"/>
      <c r="R558" s="739"/>
      <c r="S558" s="410">
        <v>92</v>
      </c>
      <c r="T558" s="410">
        <v>36</v>
      </c>
      <c r="U558" s="740"/>
      <c r="V558" s="740"/>
      <c r="W558" s="740"/>
      <c r="X558" s="740"/>
      <c r="Y558" s="740"/>
      <c r="Z558" s="405"/>
    </row>
    <row r="559" spans="1:26" ht="12.75" customHeight="1">
      <c r="A559" s="404"/>
      <c r="B559" s="736" t="s">
        <v>636</v>
      </c>
      <c r="C559" s="736"/>
      <c r="D559" s="736"/>
      <c r="E559" s="736"/>
      <c r="F559" s="736"/>
      <c r="G559" s="736"/>
      <c r="H559" s="736"/>
      <c r="I559" s="736"/>
      <c r="J559" s="736"/>
      <c r="K559" s="736"/>
      <c r="L559" s="737"/>
      <c r="M559" s="536">
        <v>10</v>
      </c>
      <c r="N559" s="536">
        <v>6</v>
      </c>
      <c r="O559" s="406" t="s">
        <v>793</v>
      </c>
      <c r="P559" s="407" t="s">
        <v>29</v>
      </c>
      <c r="Q559" s="738"/>
      <c r="R559" s="739"/>
      <c r="S559" s="410">
        <v>51</v>
      </c>
      <c r="T559" s="410">
        <v>35</v>
      </c>
      <c r="U559" s="740"/>
      <c r="V559" s="740"/>
      <c r="W559" s="740"/>
      <c r="X559" s="740"/>
      <c r="Y559" s="740"/>
      <c r="Z559" s="405"/>
    </row>
    <row r="560" spans="1:26" ht="21.75" customHeight="1">
      <c r="A560" s="404"/>
      <c r="B560" s="736" t="s">
        <v>173</v>
      </c>
      <c r="C560" s="736"/>
      <c r="D560" s="736"/>
      <c r="E560" s="736"/>
      <c r="F560" s="736"/>
      <c r="G560" s="736"/>
      <c r="H560" s="736"/>
      <c r="I560" s="736"/>
      <c r="J560" s="736"/>
      <c r="K560" s="736"/>
      <c r="L560" s="737"/>
      <c r="M560" s="536">
        <v>10</v>
      </c>
      <c r="N560" s="536">
        <v>6</v>
      </c>
      <c r="O560" s="406" t="s">
        <v>761</v>
      </c>
      <c r="P560" s="407">
        <v>0</v>
      </c>
      <c r="Q560" s="738"/>
      <c r="R560" s="739"/>
      <c r="S560" s="410">
        <v>412</v>
      </c>
      <c r="T560" s="410">
        <v>409</v>
      </c>
      <c r="U560" s="740"/>
      <c r="V560" s="740"/>
      <c r="W560" s="740"/>
      <c r="X560" s="740"/>
      <c r="Y560" s="740"/>
      <c r="Z560" s="405"/>
    </row>
    <row r="561" spans="1:26" ht="21.75" customHeight="1">
      <c r="A561" s="404"/>
      <c r="B561" s="736" t="s">
        <v>60</v>
      </c>
      <c r="C561" s="736"/>
      <c r="D561" s="736"/>
      <c r="E561" s="736"/>
      <c r="F561" s="736"/>
      <c r="G561" s="736"/>
      <c r="H561" s="736"/>
      <c r="I561" s="736"/>
      <c r="J561" s="736"/>
      <c r="K561" s="736"/>
      <c r="L561" s="737"/>
      <c r="M561" s="536">
        <v>10</v>
      </c>
      <c r="N561" s="536">
        <v>6</v>
      </c>
      <c r="O561" s="406" t="s">
        <v>792</v>
      </c>
      <c r="P561" s="407">
        <v>0</v>
      </c>
      <c r="Q561" s="738"/>
      <c r="R561" s="739"/>
      <c r="S561" s="410">
        <v>412</v>
      </c>
      <c r="T561" s="410">
        <v>409</v>
      </c>
      <c r="U561" s="740"/>
      <c r="V561" s="740"/>
      <c r="W561" s="740"/>
      <c r="X561" s="740"/>
      <c r="Y561" s="740"/>
      <c r="Z561" s="405"/>
    </row>
    <row r="562" spans="1:26" ht="32.25" customHeight="1">
      <c r="A562" s="404"/>
      <c r="B562" s="736" t="s">
        <v>62</v>
      </c>
      <c r="C562" s="736"/>
      <c r="D562" s="736"/>
      <c r="E562" s="736"/>
      <c r="F562" s="736"/>
      <c r="G562" s="736"/>
      <c r="H562" s="736"/>
      <c r="I562" s="736"/>
      <c r="J562" s="736"/>
      <c r="K562" s="736"/>
      <c r="L562" s="737"/>
      <c r="M562" s="536">
        <v>10</v>
      </c>
      <c r="N562" s="536">
        <v>6</v>
      </c>
      <c r="O562" s="406" t="s">
        <v>794</v>
      </c>
      <c r="P562" s="407">
        <v>0</v>
      </c>
      <c r="Q562" s="738"/>
      <c r="R562" s="739"/>
      <c r="S562" s="410">
        <v>412</v>
      </c>
      <c r="T562" s="410">
        <v>409</v>
      </c>
      <c r="U562" s="740"/>
      <c r="V562" s="740"/>
      <c r="W562" s="740"/>
      <c r="X562" s="740"/>
      <c r="Y562" s="740"/>
      <c r="Z562" s="405"/>
    </row>
    <row r="563" spans="1:26" ht="21.75" customHeight="1">
      <c r="A563" s="404"/>
      <c r="B563" s="736" t="s">
        <v>633</v>
      </c>
      <c r="C563" s="736"/>
      <c r="D563" s="736"/>
      <c r="E563" s="736"/>
      <c r="F563" s="736"/>
      <c r="G563" s="736"/>
      <c r="H563" s="736"/>
      <c r="I563" s="736"/>
      <c r="J563" s="736"/>
      <c r="K563" s="736"/>
      <c r="L563" s="737"/>
      <c r="M563" s="536">
        <v>10</v>
      </c>
      <c r="N563" s="536">
        <v>6</v>
      </c>
      <c r="O563" s="406" t="s">
        <v>794</v>
      </c>
      <c r="P563" s="407" t="s">
        <v>25</v>
      </c>
      <c r="Q563" s="738"/>
      <c r="R563" s="739"/>
      <c r="S563" s="410">
        <v>412</v>
      </c>
      <c r="T563" s="410">
        <v>409</v>
      </c>
      <c r="U563" s="740"/>
      <c r="V563" s="740"/>
      <c r="W563" s="740"/>
      <c r="X563" s="740"/>
      <c r="Y563" s="740"/>
      <c r="Z563" s="405"/>
    </row>
    <row r="564" spans="1:26" ht="21.75" customHeight="1">
      <c r="A564" s="404"/>
      <c r="B564" s="736" t="s">
        <v>634</v>
      </c>
      <c r="C564" s="736"/>
      <c r="D564" s="736"/>
      <c r="E564" s="736"/>
      <c r="F564" s="736"/>
      <c r="G564" s="736"/>
      <c r="H564" s="736"/>
      <c r="I564" s="736"/>
      <c r="J564" s="736"/>
      <c r="K564" s="736"/>
      <c r="L564" s="737"/>
      <c r="M564" s="536">
        <v>10</v>
      </c>
      <c r="N564" s="536">
        <v>6</v>
      </c>
      <c r="O564" s="406" t="s">
        <v>794</v>
      </c>
      <c r="P564" s="407" t="s">
        <v>27</v>
      </c>
      <c r="Q564" s="738"/>
      <c r="R564" s="739"/>
      <c r="S564" s="410">
        <v>412</v>
      </c>
      <c r="T564" s="410">
        <v>409</v>
      </c>
      <c r="U564" s="740"/>
      <c r="V564" s="740"/>
      <c r="W564" s="740"/>
      <c r="X564" s="740"/>
      <c r="Y564" s="740"/>
      <c r="Z564" s="405"/>
    </row>
    <row r="565" spans="1:26" ht="21.75" customHeight="1">
      <c r="A565" s="404"/>
      <c r="B565" s="736" t="s">
        <v>635</v>
      </c>
      <c r="C565" s="736"/>
      <c r="D565" s="736"/>
      <c r="E565" s="736"/>
      <c r="F565" s="736"/>
      <c r="G565" s="736"/>
      <c r="H565" s="736"/>
      <c r="I565" s="736"/>
      <c r="J565" s="736"/>
      <c r="K565" s="736"/>
      <c r="L565" s="737"/>
      <c r="M565" s="536">
        <v>10</v>
      </c>
      <c r="N565" s="536">
        <v>6</v>
      </c>
      <c r="O565" s="406" t="s">
        <v>794</v>
      </c>
      <c r="P565" s="407" t="s">
        <v>28</v>
      </c>
      <c r="Q565" s="738"/>
      <c r="R565" s="739"/>
      <c r="S565" s="410">
        <v>20</v>
      </c>
      <c r="T565" s="410">
        <v>15</v>
      </c>
      <c r="U565" s="740"/>
      <c r="V565" s="740"/>
      <c r="W565" s="740"/>
      <c r="X565" s="740"/>
      <c r="Y565" s="740"/>
      <c r="Z565" s="405"/>
    </row>
    <row r="566" spans="1:26" ht="12.75" customHeight="1">
      <c r="A566" s="404"/>
      <c r="B566" s="736" t="s">
        <v>636</v>
      </c>
      <c r="C566" s="736"/>
      <c r="D566" s="736"/>
      <c r="E566" s="736"/>
      <c r="F566" s="736"/>
      <c r="G566" s="736"/>
      <c r="H566" s="736"/>
      <c r="I566" s="736"/>
      <c r="J566" s="736"/>
      <c r="K566" s="736"/>
      <c r="L566" s="737"/>
      <c r="M566" s="536">
        <v>10</v>
      </c>
      <c r="N566" s="536">
        <v>6</v>
      </c>
      <c r="O566" s="406" t="s">
        <v>794</v>
      </c>
      <c r="P566" s="407" t="s">
        <v>29</v>
      </c>
      <c r="Q566" s="738"/>
      <c r="R566" s="739"/>
      <c r="S566" s="410">
        <v>392</v>
      </c>
      <c r="T566" s="410">
        <v>394</v>
      </c>
      <c r="U566" s="740"/>
      <c r="V566" s="740"/>
      <c r="W566" s="740"/>
      <c r="X566" s="740"/>
      <c r="Y566" s="740"/>
      <c r="Z566" s="405"/>
    </row>
    <row r="567" spans="1:26" ht="12.75" customHeight="1">
      <c r="A567" s="404"/>
      <c r="B567" s="726" t="s">
        <v>795</v>
      </c>
      <c r="C567" s="726"/>
      <c r="D567" s="726"/>
      <c r="E567" s="726"/>
      <c r="F567" s="726"/>
      <c r="G567" s="726"/>
      <c r="H567" s="726"/>
      <c r="I567" s="726"/>
      <c r="J567" s="726"/>
      <c r="K567" s="726"/>
      <c r="L567" s="727"/>
      <c r="M567" s="538">
        <v>11</v>
      </c>
      <c r="N567" s="538">
        <v>0</v>
      </c>
      <c r="O567" s="476">
        <v>0</v>
      </c>
      <c r="P567" s="493">
        <v>0</v>
      </c>
      <c r="Q567" s="728"/>
      <c r="R567" s="729"/>
      <c r="S567" s="494">
        <v>196</v>
      </c>
      <c r="T567" s="494">
        <v>96</v>
      </c>
      <c r="U567" s="730"/>
      <c r="V567" s="730"/>
      <c r="W567" s="730"/>
      <c r="X567" s="730"/>
      <c r="Y567" s="730"/>
      <c r="Z567" s="405"/>
    </row>
    <row r="568" spans="1:26" ht="20.25" customHeight="1">
      <c r="A568" s="404"/>
      <c r="B568" s="731" t="s">
        <v>113</v>
      </c>
      <c r="C568" s="731"/>
      <c r="D568" s="731"/>
      <c r="E568" s="731"/>
      <c r="F568" s="731"/>
      <c r="G568" s="731"/>
      <c r="H568" s="731"/>
      <c r="I568" s="731"/>
      <c r="J568" s="731"/>
      <c r="K568" s="731"/>
      <c r="L568" s="732"/>
      <c r="M568" s="537">
        <v>11</v>
      </c>
      <c r="N568" s="537">
        <v>5</v>
      </c>
      <c r="O568" s="477">
        <v>0</v>
      </c>
      <c r="P568" s="495">
        <v>0</v>
      </c>
      <c r="Q568" s="733"/>
      <c r="R568" s="734"/>
      <c r="S568" s="496">
        <v>196</v>
      </c>
      <c r="T568" s="496">
        <v>96</v>
      </c>
      <c r="U568" s="735"/>
      <c r="V568" s="735"/>
      <c r="W568" s="735"/>
      <c r="X568" s="735"/>
      <c r="Y568" s="735"/>
      <c r="Z568" s="405"/>
    </row>
    <row r="569" spans="1:26" ht="32.25" customHeight="1">
      <c r="A569" s="404"/>
      <c r="B569" s="736" t="s">
        <v>783</v>
      </c>
      <c r="C569" s="736"/>
      <c r="D569" s="736"/>
      <c r="E569" s="736"/>
      <c r="F569" s="736"/>
      <c r="G569" s="736"/>
      <c r="H569" s="736"/>
      <c r="I569" s="736"/>
      <c r="J569" s="736"/>
      <c r="K569" s="736"/>
      <c r="L569" s="737"/>
      <c r="M569" s="536">
        <v>11</v>
      </c>
      <c r="N569" s="536">
        <v>5</v>
      </c>
      <c r="O569" s="406" t="s">
        <v>784</v>
      </c>
      <c r="P569" s="407">
        <v>0</v>
      </c>
      <c r="Q569" s="738"/>
      <c r="R569" s="739"/>
      <c r="S569" s="410">
        <v>90</v>
      </c>
      <c r="T569" s="410">
        <v>55</v>
      </c>
      <c r="U569" s="740"/>
      <c r="V569" s="740"/>
      <c r="W569" s="740"/>
      <c r="X569" s="740"/>
      <c r="Y569" s="740"/>
      <c r="Z569" s="405"/>
    </row>
    <row r="570" spans="1:26" ht="12.75" customHeight="1">
      <c r="A570" s="404"/>
      <c r="B570" s="736" t="s">
        <v>131</v>
      </c>
      <c r="C570" s="736"/>
      <c r="D570" s="736"/>
      <c r="E570" s="736"/>
      <c r="F570" s="736"/>
      <c r="G570" s="736"/>
      <c r="H570" s="736"/>
      <c r="I570" s="736"/>
      <c r="J570" s="736"/>
      <c r="K570" s="736"/>
      <c r="L570" s="737"/>
      <c r="M570" s="536">
        <v>11</v>
      </c>
      <c r="N570" s="536">
        <v>5</v>
      </c>
      <c r="O570" s="406" t="s">
        <v>796</v>
      </c>
      <c r="P570" s="407">
        <v>0</v>
      </c>
      <c r="Q570" s="738"/>
      <c r="R570" s="739"/>
      <c r="S570" s="410">
        <v>90</v>
      </c>
      <c r="T570" s="410">
        <v>55</v>
      </c>
      <c r="U570" s="740"/>
      <c r="V570" s="740"/>
      <c r="W570" s="740"/>
      <c r="X570" s="740"/>
      <c r="Y570" s="740"/>
      <c r="Z570" s="405"/>
    </row>
    <row r="571" spans="1:26" ht="12.75" customHeight="1">
      <c r="A571" s="404"/>
      <c r="B571" s="736" t="s">
        <v>114</v>
      </c>
      <c r="C571" s="736"/>
      <c r="D571" s="736"/>
      <c r="E571" s="736"/>
      <c r="F571" s="736"/>
      <c r="G571" s="736"/>
      <c r="H571" s="736"/>
      <c r="I571" s="736"/>
      <c r="J571" s="736"/>
      <c r="K571" s="736"/>
      <c r="L571" s="737"/>
      <c r="M571" s="536">
        <v>11</v>
      </c>
      <c r="N571" s="536">
        <v>5</v>
      </c>
      <c r="O571" s="406" t="s">
        <v>797</v>
      </c>
      <c r="P571" s="407">
        <v>0</v>
      </c>
      <c r="Q571" s="738"/>
      <c r="R571" s="739"/>
      <c r="S571" s="410">
        <v>90</v>
      </c>
      <c r="T571" s="410">
        <v>55</v>
      </c>
      <c r="U571" s="740"/>
      <c r="V571" s="740"/>
      <c r="W571" s="740"/>
      <c r="X571" s="740"/>
      <c r="Y571" s="740"/>
      <c r="Z571" s="405"/>
    </row>
    <row r="572" spans="1:26" ht="21.75" customHeight="1">
      <c r="A572" s="404"/>
      <c r="B572" s="736" t="s">
        <v>633</v>
      </c>
      <c r="C572" s="736"/>
      <c r="D572" s="736"/>
      <c r="E572" s="736"/>
      <c r="F572" s="736"/>
      <c r="G572" s="736"/>
      <c r="H572" s="736"/>
      <c r="I572" s="736"/>
      <c r="J572" s="736"/>
      <c r="K572" s="736"/>
      <c r="L572" s="737"/>
      <c r="M572" s="536">
        <v>11</v>
      </c>
      <c r="N572" s="536">
        <v>5</v>
      </c>
      <c r="O572" s="406" t="s">
        <v>797</v>
      </c>
      <c r="P572" s="407" t="s">
        <v>25</v>
      </c>
      <c r="Q572" s="738"/>
      <c r="R572" s="739"/>
      <c r="S572" s="410">
        <v>90</v>
      </c>
      <c r="T572" s="410">
        <v>55</v>
      </c>
      <c r="U572" s="740"/>
      <c r="V572" s="740"/>
      <c r="W572" s="740"/>
      <c r="X572" s="740"/>
      <c r="Y572" s="740"/>
      <c r="Z572" s="405"/>
    </row>
    <row r="573" spans="1:26" ht="21.75" customHeight="1">
      <c r="A573" s="404"/>
      <c r="B573" s="736" t="s">
        <v>634</v>
      </c>
      <c r="C573" s="736"/>
      <c r="D573" s="736"/>
      <c r="E573" s="736"/>
      <c r="F573" s="736"/>
      <c r="G573" s="736"/>
      <c r="H573" s="736"/>
      <c r="I573" s="736"/>
      <c r="J573" s="736"/>
      <c r="K573" s="736"/>
      <c r="L573" s="737"/>
      <c r="M573" s="536">
        <v>11</v>
      </c>
      <c r="N573" s="536">
        <v>5</v>
      </c>
      <c r="O573" s="406" t="s">
        <v>797</v>
      </c>
      <c r="P573" s="407" t="s">
        <v>27</v>
      </c>
      <c r="Q573" s="738"/>
      <c r="R573" s="739"/>
      <c r="S573" s="410">
        <v>90</v>
      </c>
      <c r="T573" s="410">
        <v>55</v>
      </c>
      <c r="U573" s="740"/>
      <c r="V573" s="740"/>
      <c r="W573" s="740"/>
      <c r="X573" s="740"/>
      <c r="Y573" s="740"/>
      <c r="Z573" s="405"/>
    </row>
    <row r="574" spans="1:26" ht="12.75" customHeight="1">
      <c r="A574" s="404"/>
      <c r="B574" s="736" t="s">
        <v>636</v>
      </c>
      <c r="C574" s="736"/>
      <c r="D574" s="736"/>
      <c r="E574" s="736"/>
      <c r="F574" s="736"/>
      <c r="G574" s="736"/>
      <c r="H574" s="736"/>
      <c r="I574" s="736"/>
      <c r="J574" s="736"/>
      <c r="K574" s="736"/>
      <c r="L574" s="737"/>
      <c r="M574" s="536">
        <v>11</v>
      </c>
      <c r="N574" s="536">
        <v>5</v>
      </c>
      <c r="O574" s="406" t="s">
        <v>797</v>
      </c>
      <c r="P574" s="407" t="s">
        <v>29</v>
      </c>
      <c r="Q574" s="738"/>
      <c r="R574" s="739"/>
      <c r="S574" s="410">
        <v>90</v>
      </c>
      <c r="T574" s="410">
        <v>55</v>
      </c>
      <c r="U574" s="740"/>
      <c r="V574" s="740"/>
      <c r="W574" s="740"/>
      <c r="X574" s="740"/>
      <c r="Y574" s="740"/>
      <c r="Z574" s="405"/>
    </row>
    <row r="575" spans="1:26" ht="32.25" customHeight="1">
      <c r="A575" s="404"/>
      <c r="B575" s="736" t="s">
        <v>783</v>
      </c>
      <c r="C575" s="736"/>
      <c r="D575" s="736"/>
      <c r="E575" s="736"/>
      <c r="F575" s="736"/>
      <c r="G575" s="736"/>
      <c r="H575" s="736"/>
      <c r="I575" s="736"/>
      <c r="J575" s="736"/>
      <c r="K575" s="736"/>
      <c r="L575" s="737"/>
      <c r="M575" s="536">
        <v>11</v>
      </c>
      <c r="N575" s="536">
        <v>5</v>
      </c>
      <c r="O575" s="406" t="s">
        <v>784</v>
      </c>
      <c r="P575" s="407">
        <v>0</v>
      </c>
      <c r="Q575" s="738"/>
      <c r="R575" s="739"/>
      <c r="S575" s="410">
        <v>106</v>
      </c>
      <c r="T575" s="410">
        <v>41</v>
      </c>
      <c r="U575" s="740"/>
      <c r="V575" s="740"/>
      <c r="W575" s="740"/>
      <c r="X575" s="740"/>
      <c r="Y575" s="740"/>
      <c r="Z575" s="405"/>
    </row>
    <row r="576" spans="1:26" ht="12.75" customHeight="1">
      <c r="A576" s="404"/>
      <c r="B576" s="736" t="s">
        <v>785</v>
      </c>
      <c r="C576" s="736"/>
      <c r="D576" s="736"/>
      <c r="E576" s="736"/>
      <c r="F576" s="736"/>
      <c r="G576" s="736"/>
      <c r="H576" s="736"/>
      <c r="I576" s="736"/>
      <c r="J576" s="736"/>
      <c r="K576" s="736"/>
      <c r="L576" s="737"/>
      <c r="M576" s="536">
        <v>11</v>
      </c>
      <c r="N576" s="536">
        <v>5</v>
      </c>
      <c r="O576" s="406" t="s">
        <v>786</v>
      </c>
      <c r="P576" s="407">
        <v>0</v>
      </c>
      <c r="Q576" s="738"/>
      <c r="R576" s="739"/>
      <c r="S576" s="410">
        <v>106</v>
      </c>
      <c r="T576" s="410">
        <v>41</v>
      </c>
      <c r="U576" s="740"/>
      <c r="V576" s="740"/>
      <c r="W576" s="740"/>
      <c r="X576" s="740"/>
      <c r="Y576" s="740"/>
      <c r="Z576" s="405"/>
    </row>
    <row r="577" spans="1:26" ht="12.75" customHeight="1">
      <c r="A577" s="404"/>
      <c r="B577" s="736" t="s">
        <v>114</v>
      </c>
      <c r="C577" s="736"/>
      <c r="D577" s="736"/>
      <c r="E577" s="736"/>
      <c r="F577" s="736"/>
      <c r="G577" s="736"/>
      <c r="H577" s="736"/>
      <c r="I577" s="736"/>
      <c r="J577" s="736"/>
      <c r="K577" s="736"/>
      <c r="L577" s="737"/>
      <c r="M577" s="536">
        <v>11</v>
      </c>
      <c r="N577" s="536">
        <v>5</v>
      </c>
      <c r="O577" s="406" t="s">
        <v>798</v>
      </c>
      <c r="P577" s="407">
        <v>0</v>
      </c>
      <c r="Q577" s="738"/>
      <c r="R577" s="739"/>
      <c r="S577" s="410">
        <v>106</v>
      </c>
      <c r="T577" s="410">
        <v>41</v>
      </c>
      <c r="U577" s="740"/>
      <c r="V577" s="740"/>
      <c r="W577" s="740"/>
      <c r="X577" s="740"/>
      <c r="Y577" s="740"/>
      <c r="Z577" s="405"/>
    </row>
    <row r="578" spans="1:26" ht="21.75" customHeight="1">
      <c r="A578" s="404"/>
      <c r="B578" s="736" t="s">
        <v>633</v>
      </c>
      <c r="C578" s="736"/>
      <c r="D578" s="736"/>
      <c r="E578" s="736"/>
      <c r="F578" s="736"/>
      <c r="G578" s="736"/>
      <c r="H578" s="736"/>
      <c r="I578" s="736"/>
      <c r="J578" s="736"/>
      <c r="K578" s="736"/>
      <c r="L578" s="737"/>
      <c r="M578" s="536">
        <v>11</v>
      </c>
      <c r="N578" s="536">
        <v>5</v>
      </c>
      <c r="O578" s="406" t="s">
        <v>798</v>
      </c>
      <c r="P578" s="407" t="s">
        <v>25</v>
      </c>
      <c r="Q578" s="738"/>
      <c r="R578" s="739"/>
      <c r="S578" s="410">
        <v>106</v>
      </c>
      <c r="T578" s="410">
        <v>41</v>
      </c>
      <c r="U578" s="740"/>
      <c r="V578" s="740"/>
      <c r="W578" s="740"/>
      <c r="X578" s="740"/>
      <c r="Y578" s="740"/>
      <c r="Z578" s="405"/>
    </row>
    <row r="579" spans="1:26" ht="21.75" customHeight="1">
      <c r="A579" s="404"/>
      <c r="B579" s="736" t="s">
        <v>634</v>
      </c>
      <c r="C579" s="736"/>
      <c r="D579" s="736"/>
      <c r="E579" s="736"/>
      <c r="F579" s="736"/>
      <c r="G579" s="736"/>
      <c r="H579" s="736"/>
      <c r="I579" s="736"/>
      <c r="J579" s="736"/>
      <c r="K579" s="736"/>
      <c r="L579" s="737"/>
      <c r="M579" s="536">
        <v>11</v>
      </c>
      <c r="N579" s="536">
        <v>5</v>
      </c>
      <c r="O579" s="406" t="s">
        <v>798</v>
      </c>
      <c r="P579" s="407" t="s">
        <v>27</v>
      </c>
      <c r="Q579" s="738"/>
      <c r="R579" s="739"/>
      <c r="S579" s="410">
        <v>106</v>
      </c>
      <c r="T579" s="410">
        <v>41</v>
      </c>
      <c r="U579" s="740"/>
      <c r="V579" s="740"/>
      <c r="W579" s="740"/>
      <c r="X579" s="740"/>
      <c r="Y579" s="740"/>
      <c r="Z579" s="405"/>
    </row>
    <row r="580" spans="1:26" ht="12.75" customHeight="1">
      <c r="A580" s="404"/>
      <c r="B580" s="736" t="s">
        <v>636</v>
      </c>
      <c r="C580" s="736"/>
      <c r="D580" s="736"/>
      <c r="E580" s="736"/>
      <c r="F580" s="736"/>
      <c r="G580" s="736"/>
      <c r="H580" s="736"/>
      <c r="I580" s="736"/>
      <c r="J580" s="736"/>
      <c r="K580" s="736"/>
      <c r="L580" s="737"/>
      <c r="M580" s="536">
        <v>11</v>
      </c>
      <c r="N580" s="536">
        <v>5</v>
      </c>
      <c r="O580" s="406" t="s">
        <v>798</v>
      </c>
      <c r="P580" s="407" t="s">
        <v>29</v>
      </c>
      <c r="Q580" s="738"/>
      <c r="R580" s="739"/>
      <c r="S580" s="410">
        <v>106</v>
      </c>
      <c r="T580" s="410">
        <v>41</v>
      </c>
      <c r="U580" s="740"/>
      <c r="V580" s="740"/>
      <c r="W580" s="740"/>
      <c r="X580" s="740"/>
      <c r="Y580" s="740"/>
      <c r="Z580" s="405"/>
    </row>
    <row r="581" spans="1:26" ht="12.75" customHeight="1">
      <c r="A581" s="404"/>
      <c r="B581" s="726" t="s">
        <v>799</v>
      </c>
      <c r="C581" s="726"/>
      <c r="D581" s="726"/>
      <c r="E581" s="726"/>
      <c r="F581" s="726"/>
      <c r="G581" s="726"/>
      <c r="H581" s="726"/>
      <c r="I581" s="726"/>
      <c r="J581" s="726"/>
      <c r="K581" s="726"/>
      <c r="L581" s="727"/>
      <c r="M581" s="538">
        <v>12</v>
      </c>
      <c r="N581" s="538">
        <v>0</v>
      </c>
      <c r="O581" s="476">
        <v>0</v>
      </c>
      <c r="P581" s="493">
        <v>0</v>
      </c>
      <c r="Q581" s="728"/>
      <c r="R581" s="729"/>
      <c r="S581" s="494">
        <v>75</v>
      </c>
      <c r="T581" s="494">
        <v>55</v>
      </c>
      <c r="U581" s="730"/>
      <c r="V581" s="730"/>
      <c r="W581" s="730"/>
      <c r="X581" s="730"/>
      <c r="Y581" s="730"/>
      <c r="Z581" s="405"/>
    </row>
    <row r="582" spans="1:26" ht="12.75" customHeight="1">
      <c r="A582" s="404"/>
      <c r="B582" s="731" t="s">
        <v>115</v>
      </c>
      <c r="C582" s="731"/>
      <c r="D582" s="731"/>
      <c r="E582" s="731"/>
      <c r="F582" s="731"/>
      <c r="G582" s="731"/>
      <c r="H582" s="731"/>
      <c r="I582" s="731"/>
      <c r="J582" s="731"/>
      <c r="K582" s="731"/>
      <c r="L582" s="732"/>
      <c r="M582" s="537">
        <v>12</v>
      </c>
      <c r="N582" s="537">
        <v>2</v>
      </c>
      <c r="O582" s="477">
        <v>0</v>
      </c>
      <c r="P582" s="495">
        <v>0</v>
      </c>
      <c r="Q582" s="733"/>
      <c r="R582" s="734"/>
      <c r="S582" s="496">
        <v>75</v>
      </c>
      <c r="T582" s="496">
        <v>55</v>
      </c>
      <c r="U582" s="735"/>
      <c r="V582" s="735"/>
      <c r="W582" s="735"/>
      <c r="X582" s="735"/>
      <c r="Y582" s="735"/>
      <c r="Z582" s="405"/>
    </row>
    <row r="583" spans="1:26" ht="32.25" customHeight="1">
      <c r="A583" s="404"/>
      <c r="B583" s="736" t="s">
        <v>617</v>
      </c>
      <c r="C583" s="736"/>
      <c r="D583" s="736"/>
      <c r="E583" s="736"/>
      <c r="F583" s="736"/>
      <c r="G583" s="736"/>
      <c r="H583" s="736"/>
      <c r="I583" s="736"/>
      <c r="J583" s="736"/>
      <c r="K583" s="736"/>
      <c r="L583" s="737"/>
      <c r="M583" s="536">
        <v>12</v>
      </c>
      <c r="N583" s="536">
        <v>2</v>
      </c>
      <c r="O583" s="406" t="s">
        <v>618</v>
      </c>
      <c r="P583" s="407">
        <v>0</v>
      </c>
      <c r="Q583" s="738"/>
      <c r="R583" s="739"/>
      <c r="S583" s="410">
        <v>75</v>
      </c>
      <c r="T583" s="410">
        <v>55</v>
      </c>
      <c r="U583" s="740"/>
      <c r="V583" s="740"/>
      <c r="W583" s="740"/>
      <c r="X583" s="740"/>
      <c r="Y583" s="740"/>
      <c r="Z583" s="405"/>
    </row>
    <row r="584" spans="1:26" ht="21.75" customHeight="1">
      <c r="A584" s="404"/>
      <c r="B584" s="736" t="s">
        <v>800</v>
      </c>
      <c r="C584" s="736"/>
      <c r="D584" s="736"/>
      <c r="E584" s="736"/>
      <c r="F584" s="736"/>
      <c r="G584" s="736"/>
      <c r="H584" s="736"/>
      <c r="I584" s="736"/>
      <c r="J584" s="736"/>
      <c r="K584" s="736"/>
      <c r="L584" s="737"/>
      <c r="M584" s="536">
        <v>12</v>
      </c>
      <c r="N584" s="536">
        <v>2</v>
      </c>
      <c r="O584" s="406" t="s">
        <v>801</v>
      </c>
      <c r="P584" s="407">
        <v>0</v>
      </c>
      <c r="Q584" s="738"/>
      <c r="R584" s="739"/>
      <c r="S584" s="410">
        <v>75</v>
      </c>
      <c r="T584" s="410">
        <v>55</v>
      </c>
      <c r="U584" s="740"/>
      <c r="V584" s="740"/>
      <c r="W584" s="740"/>
      <c r="X584" s="740"/>
      <c r="Y584" s="740"/>
      <c r="Z584" s="405"/>
    </row>
    <row r="585" spans="1:26" ht="21.75" customHeight="1">
      <c r="A585" s="404"/>
      <c r="B585" s="736" t="s">
        <v>633</v>
      </c>
      <c r="C585" s="736"/>
      <c r="D585" s="736"/>
      <c r="E585" s="736"/>
      <c r="F585" s="736"/>
      <c r="G585" s="736"/>
      <c r="H585" s="736"/>
      <c r="I585" s="736"/>
      <c r="J585" s="736"/>
      <c r="K585" s="736"/>
      <c r="L585" s="737"/>
      <c r="M585" s="536">
        <v>12</v>
      </c>
      <c r="N585" s="536">
        <v>2</v>
      </c>
      <c r="O585" s="406" t="s">
        <v>801</v>
      </c>
      <c r="P585" s="407" t="s">
        <v>25</v>
      </c>
      <c r="Q585" s="738"/>
      <c r="R585" s="739"/>
      <c r="S585" s="410">
        <v>75</v>
      </c>
      <c r="T585" s="410">
        <v>55</v>
      </c>
      <c r="U585" s="740"/>
      <c r="V585" s="740"/>
      <c r="W585" s="740"/>
      <c r="X585" s="740"/>
      <c r="Y585" s="740"/>
      <c r="Z585" s="405"/>
    </row>
    <row r="586" spans="1:26" ht="21.75" customHeight="1">
      <c r="A586" s="404"/>
      <c r="B586" s="736" t="s">
        <v>634</v>
      </c>
      <c r="C586" s="736"/>
      <c r="D586" s="736"/>
      <c r="E586" s="736"/>
      <c r="F586" s="736"/>
      <c r="G586" s="736"/>
      <c r="H586" s="736"/>
      <c r="I586" s="736"/>
      <c r="J586" s="736"/>
      <c r="K586" s="736"/>
      <c r="L586" s="737"/>
      <c r="M586" s="536">
        <v>12</v>
      </c>
      <c r="N586" s="536">
        <v>2</v>
      </c>
      <c r="O586" s="406" t="s">
        <v>801</v>
      </c>
      <c r="P586" s="407" t="s">
        <v>27</v>
      </c>
      <c r="Q586" s="738"/>
      <c r="R586" s="739"/>
      <c r="S586" s="410">
        <v>75</v>
      </c>
      <c r="T586" s="410">
        <v>55</v>
      </c>
      <c r="U586" s="740"/>
      <c r="V586" s="740"/>
      <c r="W586" s="740"/>
      <c r="X586" s="740"/>
      <c r="Y586" s="740"/>
      <c r="Z586" s="405"/>
    </row>
    <row r="587" spans="1:26" ht="12.75" customHeight="1">
      <c r="A587" s="404"/>
      <c r="B587" s="736" t="s">
        <v>636</v>
      </c>
      <c r="C587" s="736"/>
      <c r="D587" s="736"/>
      <c r="E587" s="736"/>
      <c r="F587" s="736"/>
      <c r="G587" s="736"/>
      <c r="H587" s="736"/>
      <c r="I587" s="736"/>
      <c r="J587" s="736"/>
      <c r="K587" s="736"/>
      <c r="L587" s="737"/>
      <c r="M587" s="536">
        <v>12</v>
      </c>
      <c r="N587" s="536">
        <v>2</v>
      </c>
      <c r="O587" s="406" t="s">
        <v>801</v>
      </c>
      <c r="P587" s="407" t="s">
        <v>29</v>
      </c>
      <c r="Q587" s="738"/>
      <c r="R587" s="739"/>
      <c r="S587" s="410">
        <v>75</v>
      </c>
      <c r="T587" s="410">
        <v>55</v>
      </c>
      <c r="U587" s="740"/>
      <c r="V587" s="740"/>
      <c r="W587" s="740"/>
      <c r="X587" s="740"/>
      <c r="Y587" s="740"/>
      <c r="Z587" s="405"/>
    </row>
    <row r="588" spans="1:26" ht="34.5" customHeight="1">
      <c r="A588" s="404"/>
      <c r="B588" s="726" t="s">
        <v>802</v>
      </c>
      <c r="C588" s="726"/>
      <c r="D588" s="726"/>
      <c r="E588" s="726"/>
      <c r="F588" s="726"/>
      <c r="G588" s="726"/>
      <c r="H588" s="726"/>
      <c r="I588" s="726"/>
      <c r="J588" s="726"/>
      <c r="K588" s="726"/>
      <c r="L588" s="727"/>
      <c r="M588" s="538">
        <v>14</v>
      </c>
      <c r="N588" s="538">
        <v>0</v>
      </c>
      <c r="O588" s="476">
        <v>0</v>
      </c>
      <c r="P588" s="493">
        <v>0</v>
      </c>
      <c r="Q588" s="728"/>
      <c r="R588" s="729"/>
      <c r="S588" s="494">
        <v>15964</v>
      </c>
      <c r="T588" s="494">
        <v>15964</v>
      </c>
      <c r="U588" s="730"/>
      <c r="V588" s="730"/>
      <c r="W588" s="730"/>
      <c r="X588" s="730"/>
      <c r="Y588" s="730"/>
      <c r="Z588" s="405"/>
    </row>
    <row r="589" spans="1:26" ht="30" customHeight="1">
      <c r="A589" s="404"/>
      <c r="B589" s="731" t="s">
        <v>121</v>
      </c>
      <c r="C589" s="731"/>
      <c r="D589" s="731"/>
      <c r="E589" s="731"/>
      <c r="F589" s="731"/>
      <c r="G589" s="731"/>
      <c r="H589" s="731"/>
      <c r="I589" s="731"/>
      <c r="J589" s="731"/>
      <c r="K589" s="731"/>
      <c r="L589" s="732"/>
      <c r="M589" s="537">
        <v>14</v>
      </c>
      <c r="N589" s="537">
        <v>1</v>
      </c>
      <c r="O589" s="477">
        <v>0</v>
      </c>
      <c r="P589" s="495">
        <v>0</v>
      </c>
      <c r="Q589" s="733"/>
      <c r="R589" s="734"/>
      <c r="S589" s="496">
        <v>14845</v>
      </c>
      <c r="T589" s="496">
        <v>14845</v>
      </c>
      <c r="U589" s="735"/>
      <c r="V589" s="735"/>
      <c r="W589" s="735"/>
      <c r="X589" s="735"/>
      <c r="Y589" s="735"/>
      <c r="Z589" s="405"/>
    </row>
    <row r="590" spans="1:26" ht="21.75" customHeight="1">
      <c r="A590" s="404"/>
      <c r="B590" s="736" t="s">
        <v>667</v>
      </c>
      <c r="C590" s="736"/>
      <c r="D590" s="736"/>
      <c r="E590" s="736"/>
      <c r="F590" s="736"/>
      <c r="G590" s="736"/>
      <c r="H590" s="736"/>
      <c r="I590" s="736"/>
      <c r="J590" s="736"/>
      <c r="K590" s="736"/>
      <c r="L590" s="737"/>
      <c r="M590" s="536">
        <v>14</v>
      </c>
      <c r="N590" s="536">
        <v>1</v>
      </c>
      <c r="O590" s="406" t="s">
        <v>668</v>
      </c>
      <c r="P590" s="407">
        <v>0</v>
      </c>
      <c r="Q590" s="738"/>
      <c r="R590" s="739"/>
      <c r="S590" s="410">
        <v>14845</v>
      </c>
      <c r="T590" s="410">
        <v>14845</v>
      </c>
      <c r="U590" s="740"/>
      <c r="V590" s="740"/>
      <c r="W590" s="740"/>
      <c r="X590" s="740"/>
      <c r="Y590" s="740"/>
      <c r="Z590" s="405"/>
    </row>
    <row r="591" spans="1:26" ht="12.75" customHeight="1">
      <c r="A591" s="404"/>
      <c r="B591" s="736" t="s">
        <v>803</v>
      </c>
      <c r="C591" s="736"/>
      <c r="D591" s="736"/>
      <c r="E591" s="736"/>
      <c r="F591" s="736"/>
      <c r="G591" s="736"/>
      <c r="H591" s="736"/>
      <c r="I591" s="736"/>
      <c r="J591" s="736"/>
      <c r="K591" s="736"/>
      <c r="L591" s="737"/>
      <c r="M591" s="536">
        <v>14</v>
      </c>
      <c r="N591" s="536">
        <v>1</v>
      </c>
      <c r="O591" s="406" t="s">
        <v>804</v>
      </c>
      <c r="P591" s="407">
        <v>0</v>
      </c>
      <c r="Q591" s="738"/>
      <c r="R591" s="739"/>
      <c r="S591" s="410">
        <v>14845</v>
      </c>
      <c r="T591" s="410">
        <v>14845</v>
      </c>
      <c r="U591" s="740"/>
      <c r="V591" s="740"/>
      <c r="W591" s="740"/>
      <c r="X591" s="740"/>
      <c r="Y591" s="740"/>
      <c r="Z591" s="405"/>
    </row>
    <row r="592" spans="1:26" ht="12.75" customHeight="1">
      <c r="A592" s="404"/>
      <c r="B592" s="736" t="s">
        <v>63</v>
      </c>
      <c r="C592" s="736"/>
      <c r="D592" s="736"/>
      <c r="E592" s="736"/>
      <c r="F592" s="736"/>
      <c r="G592" s="736"/>
      <c r="H592" s="736"/>
      <c r="I592" s="736"/>
      <c r="J592" s="736"/>
      <c r="K592" s="736"/>
      <c r="L592" s="737"/>
      <c r="M592" s="536">
        <v>14</v>
      </c>
      <c r="N592" s="536">
        <v>1</v>
      </c>
      <c r="O592" s="406" t="s">
        <v>804</v>
      </c>
      <c r="P592" s="407" t="s">
        <v>118</v>
      </c>
      <c r="Q592" s="738"/>
      <c r="R592" s="739"/>
      <c r="S592" s="410">
        <v>14845</v>
      </c>
      <c r="T592" s="410">
        <v>14845</v>
      </c>
      <c r="U592" s="740"/>
      <c r="V592" s="740"/>
      <c r="W592" s="740"/>
      <c r="X592" s="740"/>
      <c r="Y592" s="740"/>
      <c r="Z592" s="405"/>
    </row>
    <row r="593" spans="1:26" ht="12.75" customHeight="1">
      <c r="A593" s="404"/>
      <c r="B593" s="736" t="s">
        <v>122</v>
      </c>
      <c r="C593" s="736"/>
      <c r="D593" s="736"/>
      <c r="E593" s="736"/>
      <c r="F593" s="736"/>
      <c r="G593" s="736"/>
      <c r="H593" s="736"/>
      <c r="I593" s="736"/>
      <c r="J593" s="736"/>
      <c r="K593" s="736"/>
      <c r="L593" s="737"/>
      <c r="M593" s="536">
        <v>14</v>
      </c>
      <c r="N593" s="536">
        <v>1</v>
      </c>
      <c r="O593" s="406" t="s">
        <v>804</v>
      </c>
      <c r="P593" s="407" t="s">
        <v>123</v>
      </c>
      <c r="Q593" s="738"/>
      <c r="R593" s="739"/>
      <c r="S593" s="410">
        <v>14845</v>
      </c>
      <c r="T593" s="410">
        <v>14845</v>
      </c>
      <c r="U593" s="740"/>
      <c r="V593" s="740"/>
      <c r="W593" s="740"/>
      <c r="X593" s="740"/>
      <c r="Y593" s="740"/>
      <c r="Z593" s="405"/>
    </row>
    <row r="594" spans="1:26" ht="12.75" customHeight="1">
      <c r="A594" s="404"/>
      <c r="B594" s="736" t="s">
        <v>803</v>
      </c>
      <c r="C594" s="736"/>
      <c r="D594" s="736"/>
      <c r="E594" s="736"/>
      <c r="F594" s="736"/>
      <c r="G594" s="736"/>
      <c r="H594" s="736"/>
      <c r="I594" s="736"/>
      <c r="J594" s="736"/>
      <c r="K594" s="736"/>
      <c r="L594" s="737"/>
      <c r="M594" s="536">
        <v>14</v>
      </c>
      <c r="N594" s="536">
        <v>1</v>
      </c>
      <c r="O594" s="406" t="s">
        <v>804</v>
      </c>
      <c r="P594" s="407" t="s">
        <v>124</v>
      </c>
      <c r="Q594" s="738"/>
      <c r="R594" s="739"/>
      <c r="S594" s="410">
        <v>14845</v>
      </c>
      <c r="T594" s="410">
        <v>14845</v>
      </c>
      <c r="U594" s="740"/>
      <c r="V594" s="740"/>
      <c r="W594" s="740"/>
      <c r="X594" s="740"/>
      <c r="Y594" s="740"/>
      <c r="Z594" s="405"/>
    </row>
    <row r="595" spans="1:26" ht="12.75" customHeight="1">
      <c r="A595" s="404"/>
      <c r="B595" s="731" t="s">
        <v>906</v>
      </c>
      <c r="C595" s="731"/>
      <c r="D595" s="731"/>
      <c r="E595" s="731"/>
      <c r="F595" s="731"/>
      <c r="G595" s="731"/>
      <c r="H595" s="731"/>
      <c r="I595" s="731"/>
      <c r="J595" s="731"/>
      <c r="K595" s="731"/>
      <c r="L595" s="732"/>
      <c r="M595" s="537">
        <v>14</v>
      </c>
      <c r="N595" s="537">
        <v>2</v>
      </c>
      <c r="O595" s="477">
        <v>0</v>
      </c>
      <c r="P595" s="495">
        <v>0</v>
      </c>
      <c r="Q595" s="733"/>
      <c r="R595" s="734"/>
      <c r="S595" s="496">
        <v>0</v>
      </c>
      <c r="T595" s="496">
        <v>0</v>
      </c>
      <c r="U595" s="735"/>
      <c r="V595" s="735"/>
      <c r="W595" s="735"/>
      <c r="X595" s="735"/>
      <c r="Y595" s="735"/>
      <c r="Z595" s="405"/>
    </row>
    <row r="596" spans="1:26" ht="21.75" customHeight="1">
      <c r="A596" s="404"/>
      <c r="B596" s="736" t="s">
        <v>667</v>
      </c>
      <c r="C596" s="736"/>
      <c r="D596" s="736"/>
      <c r="E596" s="736"/>
      <c r="F596" s="736"/>
      <c r="G596" s="736"/>
      <c r="H596" s="736"/>
      <c r="I596" s="736"/>
      <c r="J596" s="736"/>
      <c r="K596" s="736"/>
      <c r="L596" s="737"/>
      <c r="M596" s="536">
        <v>14</v>
      </c>
      <c r="N596" s="536">
        <v>2</v>
      </c>
      <c r="O596" s="406" t="s">
        <v>668</v>
      </c>
      <c r="P596" s="407">
        <v>0</v>
      </c>
      <c r="Q596" s="738"/>
      <c r="R596" s="739"/>
      <c r="S596" s="410">
        <v>0</v>
      </c>
      <c r="T596" s="410">
        <v>0</v>
      </c>
      <c r="U596" s="740"/>
      <c r="V596" s="740"/>
      <c r="W596" s="740"/>
      <c r="X596" s="740"/>
      <c r="Y596" s="740"/>
      <c r="Z596" s="405"/>
    </row>
    <row r="597" spans="1:26" ht="21.75" customHeight="1">
      <c r="A597" s="404"/>
      <c r="B597" s="736" t="s">
        <v>907</v>
      </c>
      <c r="C597" s="736"/>
      <c r="D597" s="736"/>
      <c r="E597" s="736"/>
      <c r="F597" s="736"/>
      <c r="G597" s="736"/>
      <c r="H597" s="736"/>
      <c r="I597" s="736"/>
      <c r="J597" s="736"/>
      <c r="K597" s="736"/>
      <c r="L597" s="737"/>
      <c r="M597" s="536">
        <v>14</v>
      </c>
      <c r="N597" s="536">
        <v>2</v>
      </c>
      <c r="O597" s="406" t="s">
        <v>908</v>
      </c>
      <c r="P597" s="407">
        <v>0</v>
      </c>
      <c r="Q597" s="738"/>
      <c r="R597" s="739"/>
      <c r="S597" s="410">
        <v>0</v>
      </c>
      <c r="T597" s="410">
        <v>0</v>
      </c>
      <c r="U597" s="740"/>
      <c r="V597" s="740"/>
      <c r="W597" s="740"/>
      <c r="X597" s="740"/>
      <c r="Y597" s="740"/>
      <c r="Z597" s="405"/>
    </row>
    <row r="598" spans="1:26" ht="12.75" customHeight="1">
      <c r="A598" s="404"/>
      <c r="B598" s="736" t="s">
        <v>63</v>
      </c>
      <c r="C598" s="736"/>
      <c r="D598" s="736"/>
      <c r="E598" s="736"/>
      <c r="F598" s="736"/>
      <c r="G598" s="736"/>
      <c r="H598" s="736"/>
      <c r="I598" s="736"/>
      <c r="J598" s="736"/>
      <c r="K598" s="736"/>
      <c r="L598" s="737"/>
      <c r="M598" s="536">
        <v>14</v>
      </c>
      <c r="N598" s="536">
        <v>2</v>
      </c>
      <c r="O598" s="406" t="s">
        <v>908</v>
      </c>
      <c r="P598" s="407" t="s">
        <v>118</v>
      </c>
      <c r="Q598" s="738"/>
      <c r="R598" s="739"/>
      <c r="S598" s="410">
        <v>0</v>
      </c>
      <c r="T598" s="410">
        <v>0</v>
      </c>
      <c r="U598" s="740"/>
      <c r="V598" s="740"/>
      <c r="W598" s="740"/>
      <c r="X598" s="740"/>
      <c r="Y598" s="740"/>
      <c r="Z598" s="405"/>
    </row>
    <row r="599" spans="1:26" ht="12.75" customHeight="1">
      <c r="A599" s="404"/>
      <c r="B599" s="736" t="s">
        <v>122</v>
      </c>
      <c r="C599" s="736"/>
      <c r="D599" s="736"/>
      <c r="E599" s="736"/>
      <c r="F599" s="736"/>
      <c r="G599" s="736"/>
      <c r="H599" s="736"/>
      <c r="I599" s="736"/>
      <c r="J599" s="736"/>
      <c r="K599" s="736"/>
      <c r="L599" s="737"/>
      <c r="M599" s="536">
        <v>14</v>
      </c>
      <c r="N599" s="536">
        <v>2</v>
      </c>
      <c r="O599" s="406" t="s">
        <v>908</v>
      </c>
      <c r="P599" s="407" t="s">
        <v>123</v>
      </c>
      <c r="Q599" s="738"/>
      <c r="R599" s="739"/>
      <c r="S599" s="410">
        <v>0</v>
      </c>
      <c r="T599" s="410">
        <v>0</v>
      </c>
      <c r="U599" s="740"/>
      <c r="V599" s="740"/>
      <c r="W599" s="740"/>
      <c r="X599" s="740"/>
      <c r="Y599" s="740"/>
      <c r="Z599" s="405"/>
    </row>
    <row r="600" spans="1:26" ht="12.75" customHeight="1">
      <c r="A600" s="404"/>
      <c r="B600" s="736" t="s">
        <v>906</v>
      </c>
      <c r="C600" s="736"/>
      <c r="D600" s="736"/>
      <c r="E600" s="736"/>
      <c r="F600" s="736"/>
      <c r="G600" s="736"/>
      <c r="H600" s="736"/>
      <c r="I600" s="736"/>
      <c r="J600" s="736"/>
      <c r="K600" s="736"/>
      <c r="L600" s="737"/>
      <c r="M600" s="536">
        <v>14</v>
      </c>
      <c r="N600" s="536">
        <v>2</v>
      </c>
      <c r="O600" s="406" t="s">
        <v>908</v>
      </c>
      <c r="P600" s="407" t="s">
        <v>909</v>
      </c>
      <c r="Q600" s="738"/>
      <c r="R600" s="739"/>
      <c r="S600" s="410">
        <v>0</v>
      </c>
      <c r="T600" s="410">
        <v>0</v>
      </c>
      <c r="U600" s="740"/>
      <c r="V600" s="740"/>
      <c r="W600" s="740"/>
      <c r="X600" s="740"/>
      <c r="Y600" s="740"/>
      <c r="Z600" s="405"/>
    </row>
    <row r="601" spans="1:26" ht="20.25" customHeight="1">
      <c r="A601" s="404"/>
      <c r="B601" s="731" t="s">
        <v>125</v>
      </c>
      <c r="C601" s="731"/>
      <c r="D601" s="731"/>
      <c r="E601" s="731"/>
      <c r="F601" s="731"/>
      <c r="G601" s="731"/>
      <c r="H601" s="731"/>
      <c r="I601" s="731"/>
      <c r="J601" s="731"/>
      <c r="K601" s="731"/>
      <c r="L601" s="732"/>
      <c r="M601" s="537">
        <v>14</v>
      </c>
      <c r="N601" s="537">
        <v>3</v>
      </c>
      <c r="O601" s="477">
        <v>0</v>
      </c>
      <c r="P601" s="495">
        <v>0</v>
      </c>
      <c r="Q601" s="733"/>
      <c r="R601" s="734"/>
      <c r="S601" s="496">
        <v>1119</v>
      </c>
      <c r="T601" s="496">
        <v>1119</v>
      </c>
      <c r="U601" s="735"/>
      <c r="V601" s="735"/>
      <c r="W601" s="735"/>
      <c r="X601" s="735"/>
      <c r="Y601" s="735"/>
      <c r="Z601" s="405"/>
    </row>
    <row r="602" spans="1:26" ht="32.25" customHeight="1">
      <c r="A602" s="404"/>
      <c r="B602" s="736" t="s">
        <v>645</v>
      </c>
      <c r="C602" s="736"/>
      <c r="D602" s="736"/>
      <c r="E602" s="736"/>
      <c r="F602" s="736"/>
      <c r="G602" s="736"/>
      <c r="H602" s="736"/>
      <c r="I602" s="736"/>
      <c r="J602" s="736"/>
      <c r="K602" s="736"/>
      <c r="L602" s="737"/>
      <c r="M602" s="536">
        <v>14</v>
      </c>
      <c r="N602" s="536">
        <v>3</v>
      </c>
      <c r="O602" s="406" t="s">
        <v>646</v>
      </c>
      <c r="P602" s="407">
        <v>0</v>
      </c>
      <c r="Q602" s="738"/>
      <c r="R602" s="739"/>
      <c r="S602" s="410">
        <v>1119</v>
      </c>
      <c r="T602" s="410">
        <v>1119</v>
      </c>
      <c r="U602" s="740"/>
      <c r="V602" s="740"/>
      <c r="W602" s="740"/>
      <c r="X602" s="740"/>
      <c r="Y602" s="740"/>
      <c r="Z602" s="405"/>
    </row>
    <row r="603" spans="1:26" ht="63.75" customHeight="1">
      <c r="A603" s="404"/>
      <c r="B603" s="736" t="s">
        <v>126</v>
      </c>
      <c r="C603" s="736"/>
      <c r="D603" s="736"/>
      <c r="E603" s="736"/>
      <c r="F603" s="736"/>
      <c r="G603" s="736"/>
      <c r="H603" s="736"/>
      <c r="I603" s="736"/>
      <c r="J603" s="736"/>
      <c r="K603" s="736"/>
      <c r="L603" s="737"/>
      <c r="M603" s="536">
        <v>14</v>
      </c>
      <c r="N603" s="536">
        <v>3</v>
      </c>
      <c r="O603" s="406" t="s">
        <v>805</v>
      </c>
      <c r="P603" s="407">
        <v>0</v>
      </c>
      <c r="Q603" s="738"/>
      <c r="R603" s="739"/>
      <c r="S603" s="410">
        <v>595</v>
      </c>
      <c r="T603" s="410">
        <v>595</v>
      </c>
      <c r="U603" s="740"/>
      <c r="V603" s="740"/>
      <c r="W603" s="740"/>
      <c r="X603" s="740"/>
      <c r="Y603" s="740"/>
      <c r="Z603" s="405"/>
    </row>
    <row r="604" spans="1:26" ht="12.75" customHeight="1">
      <c r="A604" s="404"/>
      <c r="B604" s="736" t="s">
        <v>63</v>
      </c>
      <c r="C604" s="736"/>
      <c r="D604" s="736"/>
      <c r="E604" s="736"/>
      <c r="F604" s="736"/>
      <c r="G604" s="736"/>
      <c r="H604" s="736"/>
      <c r="I604" s="736"/>
      <c r="J604" s="736"/>
      <c r="K604" s="736"/>
      <c r="L604" s="737"/>
      <c r="M604" s="536">
        <v>14</v>
      </c>
      <c r="N604" s="536">
        <v>3</v>
      </c>
      <c r="O604" s="406" t="s">
        <v>805</v>
      </c>
      <c r="P604" s="407" t="s">
        <v>118</v>
      </c>
      <c r="Q604" s="738"/>
      <c r="R604" s="739"/>
      <c r="S604" s="410">
        <v>595</v>
      </c>
      <c r="T604" s="410">
        <v>595</v>
      </c>
      <c r="U604" s="740"/>
      <c r="V604" s="740"/>
      <c r="W604" s="740"/>
      <c r="X604" s="740"/>
      <c r="Y604" s="740"/>
      <c r="Z604" s="405"/>
    </row>
    <row r="605" spans="1:26" ht="12.75" customHeight="1">
      <c r="A605" s="404"/>
      <c r="B605" s="736" t="s">
        <v>179</v>
      </c>
      <c r="C605" s="736"/>
      <c r="D605" s="736"/>
      <c r="E605" s="736"/>
      <c r="F605" s="736"/>
      <c r="G605" s="736"/>
      <c r="H605" s="736"/>
      <c r="I605" s="736"/>
      <c r="J605" s="736"/>
      <c r="K605" s="736"/>
      <c r="L605" s="737"/>
      <c r="M605" s="536">
        <v>14</v>
      </c>
      <c r="N605" s="536">
        <v>3</v>
      </c>
      <c r="O605" s="406" t="s">
        <v>805</v>
      </c>
      <c r="P605" s="407" t="s">
        <v>180</v>
      </c>
      <c r="Q605" s="738"/>
      <c r="R605" s="739"/>
      <c r="S605" s="410">
        <v>595</v>
      </c>
      <c r="T605" s="410">
        <v>595</v>
      </c>
      <c r="U605" s="740"/>
      <c r="V605" s="740"/>
      <c r="W605" s="740"/>
      <c r="X605" s="740"/>
      <c r="Y605" s="740"/>
      <c r="Z605" s="405"/>
    </row>
    <row r="606" spans="1:26" ht="32.25" customHeight="1">
      <c r="A606" s="404"/>
      <c r="B606" s="736" t="s">
        <v>127</v>
      </c>
      <c r="C606" s="736"/>
      <c r="D606" s="736"/>
      <c r="E606" s="736"/>
      <c r="F606" s="736"/>
      <c r="G606" s="736"/>
      <c r="H606" s="736"/>
      <c r="I606" s="736"/>
      <c r="J606" s="736"/>
      <c r="K606" s="736"/>
      <c r="L606" s="737"/>
      <c r="M606" s="536">
        <v>14</v>
      </c>
      <c r="N606" s="536">
        <v>3</v>
      </c>
      <c r="O606" s="406" t="s">
        <v>806</v>
      </c>
      <c r="P606" s="407">
        <v>0</v>
      </c>
      <c r="Q606" s="738"/>
      <c r="R606" s="739"/>
      <c r="S606" s="410">
        <v>524</v>
      </c>
      <c r="T606" s="410">
        <v>524</v>
      </c>
      <c r="U606" s="740"/>
      <c r="V606" s="740"/>
      <c r="W606" s="740"/>
      <c r="X606" s="740"/>
      <c r="Y606" s="740"/>
      <c r="Z606" s="405"/>
    </row>
    <row r="607" spans="1:26" ht="12.75" customHeight="1">
      <c r="A607" s="404"/>
      <c r="B607" s="736" t="s">
        <v>63</v>
      </c>
      <c r="C607" s="736"/>
      <c r="D607" s="736"/>
      <c r="E607" s="736"/>
      <c r="F607" s="736"/>
      <c r="G607" s="736"/>
      <c r="H607" s="736"/>
      <c r="I607" s="736"/>
      <c r="J607" s="736"/>
      <c r="K607" s="736"/>
      <c r="L607" s="737"/>
      <c r="M607" s="536">
        <v>14</v>
      </c>
      <c r="N607" s="536">
        <v>3</v>
      </c>
      <c r="O607" s="406" t="s">
        <v>806</v>
      </c>
      <c r="P607" s="407" t="s">
        <v>118</v>
      </c>
      <c r="Q607" s="738"/>
      <c r="R607" s="739"/>
      <c r="S607" s="410">
        <v>524</v>
      </c>
      <c r="T607" s="410">
        <v>524</v>
      </c>
      <c r="U607" s="740"/>
      <c r="V607" s="740"/>
      <c r="W607" s="740"/>
      <c r="X607" s="740"/>
      <c r="Y607" s="740"/>
      <c r="Z607" s="405"/>
    </row>
    <row r="608" spans="1:26" ht="12.75" customHeight="1" thickBot="1">
      <c r="A608" s="404"/>
      <c r="B608" s="744" t="s">
        <v>179</v>
      </c>
      <c r="C608" s="744"/>
      <c r="D608" s="744"/>
      <c r="E608" s="744"/>
      <c r="F608" s="744"/>
      <c r="G608" s="744"/>
      <c r="H608" s="744"/>
      <c r="I608" s="744"/>
      <c r="J608" s="744"/>
      <c r="K608" s="744"/>
      <c r="L608" s="745"/>
      <c r="M608" s="540">
        <v>14</v>
      </c>
      <c r="N608" s="540">
        <v>3</v>
      </c>
      <c r="O608" s="438" t="s">
        <v>806</v>
      </c>
      <c r="P608" s="439" t="s">
        <v>180</v>
      </c>
      <c r="Q608" s="746"/>
      <c r="R608" s="747"/>
      <c r="S608" s="440">
        <v>524</v>
      </c>
      <c r="T608" s="440">
        <v>524</v>
      </c>
      <c r="U608" s="748"/>
      <c r="V608" s="748"/>
      <c r="W608" s="748"/>
      <c r="X608" s="748"/>
      <c r="Y608" s="748"/>
      <c r="Z608" s="405"/>
    </row>
    <row r="609" spans="1:26" ht="409.6" hidden="1" customHeight="1">
      <c r="A609" s="404"/>
      <c r="B609" s="480"/>
      <c r="C609" s="480"/>
      <c r="D609" s="480"/>
      <c r="E609" s="480"/>
      <c r="F609" s="480"/>
      <c r="G609" s="480"/>
      <c r="H609" s="480"/>
      <c r="I609" s="480"/>
      <c r="J609" s="480"/>
      <c r="K609" s="480"/>
      <c r="L609" s="481"/>
      <c r="M609" s="482">
        <v>14</v>
      </c>
      <c r="N609" s="482">
        <v>3</v>
      </c>
      <c r="O609" s="483" t="s">
        <v>806</v>
      </c>
      <c r="P609" s="483" t="s">
        <v>807</v>
      </c>
      <c r="Q609" s="482">
        <v>0</v>
      </c>
      <c r="R609" s="482">
        <v>0</v>
      </c>
      <c r="S609" s="482">
        <v>504557</v>
      </c>
      <c r="T609" s="482">
        <v>504340</v>
      </c>
      <c r="U609" s="482"/>
      <c r="V609" s="482"/>
      <c r="W609" s="485"/>
      <c r="X609" s="486"/>
      <c r="Y609" s="487"/>
      <c r="Z609" s="475"/>
    </row>
    <row r="610" spans="1:26" ht="2.25" customHeight="1" thickBot="1">
      <c r="A610" s="404" t="s">
        <v>808</v>
      </c>
      <c r="B610" s="441"/>
      <c r="C610" s="441"/>
      <c r="D610" s="441"/>
      <c r="E610" s="441"/>
      <c r="F610" s="441"/>
      <c r="G610" s="441"/>
      <c r="H610" s="441"/>
      <c r="I610" s="441"/>
      <c r="J610" s="441"/>
      <c r="K610" s="441"/>
      <c r="L610" s="442"/>
      <c r="M610" s="443"/>
      <c r="N610" s="444"/>
      <c r="O610" s="441"/>
      <c r="P610" s="445"/>
      <c r="Q610" s="445"/>
      <c r="R610" s="443">
        <v>0</v>
      </c>
      <c r="S610" s="443">
        <v>504557</v>
      </c>
      <c r="T610" s="443">
        <v>504340</v>
      </c>
      <c r="U610" s="443">
        <v>0</v>
      </c>
      <c r="V610" s="443">
        <v>0</v>
      </c>
      <c r="W610" s="444">
        <v>0</v>
      </c>
      <c r="X610" s="446">
        <v>0</v>
      </c>
      <c r="Y610" s="447">
        <v>0</v>
      </c>
      <c r="Z610" s="418"/>
    </row>
    <row r="611" spans="1:26" ht="25.5" customHeight="1">
      <c r="A611" s="475"/>
      <c r="B611" s="488"/>
      <c r="C611" s="450"/>
      <c r="D611" s="450"/>
      <c r="E611" s="450"/>
      <c r="F611" s="450"/>
      <c r="G611" s="450"/>
      <c r="H611" s="450"/>
      <c r="I611" s="450"/>
      <c r="J611" s="450"/>
      <c r="K611" s="450"/>
      <c r="L611" s="417"/>
      <c r="M611" s="417"/>
      <c r="N611" s="417"/>
      <c r="O611" s="417"/>
      <c r="P611" s="417"/>
      <c r="Q611" s="417"/>
      <c r="R611" s="417"/>
      <c r="S611" s="417"/>
      <c r="T611" s="417"/>
      <c r="U611" s="417"/>
      <c r="V611" s="417"/>
      <c r="W611" s="417"/>
      <c r="X611" s="417"/>
      <c r="Y611" s="417"/>
      <c r="Z611" s="417"/>
    </row>
    <row r="612" spans="1:26" ht="11.25" customHeight="1">
      <c r="A612" s="475"/>
      <c r="B612" s="617"/>
      <c r="C612" s="417"/>
      <c r="D612" s="417"/>
      <c r="E612" s="417"/>
      <c r="F612" s="417"/>
      <c r="G612" s="417"/>
      <c r="H612" s="417"/>
      <c r="I612" s="417"/>
      <c r="J612" s="417"/>
      <c r="K612" s="417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  <c r="X612" s="417"/>
      <c r="Y612" s="417"/>
      <c r="Z612" s="417"/>
    </row>
    <row r="613" spans="1:26" ht="12.75" customHeight="1">
      <c r="A613" s="417" t="s">
        <v>363</v>
      </c>
      <c r="B613" s="417"/>
      <c r="C613" s="417"/>
      <c r="D613" s="417"/>
      <c r="E613" s="417"/>
      <c r="F613" s="417"/>
      <c r="G613" s="417"/>
      <c r="H613" s="417"/>
      <c r="I613" s="417"/>
      <c r="J613" s="417"/>
      <c r="K613" s="417"/>
      <c r="L613" s="417"/>
      <c r="M613" s="417"/>
      <c r="N613" s="417"/>
      <c r="O613" s="417"/>
      <c r="P613" s="417"/>
      <c r="Q613" s="417"/>
      <c r="R613" s="417"/>
      <c r="S613" s="417"/>
      <c r="T613" s="417"/>
      <c r="U613" s="417"/>
      <c r="V613" s="417"/>
      <c r="W613" s="417"/>
      <c r="X613" s="417"/>
      <c r="Y613" s="417"/>
      <c r="Z613" s="417"/>
    </row>
  </sheetData>
  <mergeCells count="1775">
    <mergeCell ref="S1:T1"/>
    <mergeCell ref="L2:T2"/>
    <mergeCell ref="L4:T4"/>
    <mergeCell ref="L5:T5"/>
    <mergeCell ref="L6:T6"/>
    <mergeCell ref="A9:T9"/>
    <mergeCell ref="B607:L607"/>
    <mergeCell ref="Q607:R607"/>
    <mergeCell ref="U607:Y607"/>
    <mergeCell ref="B608:L608"/>
    <mergeCell ref="Q608:R608"/>
    <mergeCell ref="U608:Y608"/>
    <mergeCell ref="B605:L605"/>
    <mergeCell ref="Q605:R605"/>
    <mergeCell ref="U605:Y605"/>
    <mergeCell ref="B606:L606"/>
    <mergeCell ref="Q606:R606"/>
    <mergeCell ref="U606:Y606"/>
    <mergeCell ref="B603:L603"/>
    <mergeCell ref="Q603:R603"/>
    <mergeCell ref="U603:Y603"/>
    <mergeCell ref="B604:L604"/>
    <mergeCell ref="Q604:R604"/>
    <mergeCell ref="U604:Y604"/>
    <mergeCell ref="B601:L601"/>
    <mergeCell ref="Q601:R601"/>
    <mergeCell ref="U601:Y601"/>
    <mergeCell ref="B602:L602"/>
    <mergeCell ref="Q602:R602"/>
    <mergeCell ref="U602:Y602"/>
    <mergeCell ref="B599:L599"/>
    <mergeCell ref="Q599:R599"/>
    <mergeCell ref="U599:Y599"/>
    <mergeCell ref="B600:L600"/>
    <mergeCell ref="Q600:R600"/>
    <mergeCell ref="U600:Y600"/>
    <mergeCell ref="B597:L597"/>
    <mergeCell ref="Q597:R597"/>
    <mergeCell ref="U597:Y597"/>
    <mergeCell ref="B598:L598"/>
    <mergeCell ref="Q598:R598"/>
    <mergeCell ref="U598:Y598"/>
    <mergeCell ref="B595:L595"/>
    <mergeCell ref="Q595:R595"/>
    <mergeCell ref="U595:Y595"/>
    <mergeCell ref="B596:L596"/>
    <mergeCell ref="Q596:R596"/>
    <mergeCell ref="U596:Y596"/>
    <mergeCell ref="B593:L593"/>
    <mergeCell ref="Q593:R593"/>
    <mergeCell ref="U593:Y593"/>
    <mergeCell ref="B594:L594"/>
    <mergeCell ref="Q594:R594"/>
    <mergeCell ref="U594:Y594"/>
    <mergeCell ref="B591:L591"/>
    <mergeCell ref="Q591:R591"/>
    <mergeCell ref="U591:Y591"/>
    <mergeCell ref="B592:L592"/>
    <mergeCell ref="Q592:R592"/>
    <mergeCell ref="U592:Y592"/>
    <mergeCell ref="B589:L589"/>
    <mergeCell ref="Q589:R589"/>
    <mergeCell ref="U589:Y589"/>
    <mergeCell ref="B590:L590"/>
    <mergeCell ref="Q590:R590"/>
    <mergeCell ref="U590:Y590"/>
    <mergeCell ref="B587:L587"/>
    <mergeCell ref="Q587:R587"/>
    <mergeCell ref="U587:Y587"/>
    <mergeCell ref="B588:L588"/>
    <mergeCell ref="Q588:R588"/>
    <mergeCell ref="U588:Y588"/>
    <mergeCell ref="B585:L585"/>
    <mergeCell ref="Q585:R585"/>
    <mergeCell ref="U585:Y585"/>
    <mergeCell ref="B586:L586"/>
    <mergeCell ref="Q586:R586"/>
    <mergeCell ref="U586:Y586"/>
    <mergeCell ref="B583:L583"/>
    <mergeCell ref="Q583:R583"/>
    <mergeCell ref="U583:Y583"/>
    <mergeCell ref="B584:L584"/>
    <mergeCell ref="Q584:R584"/>
    <mergeCell ref="U584:Y584"/>
    <mergeCell ref="B581:L581"/>
    <mergeCell ref="Q581:R581"/>
    <mergeCell ref="U581:Y581"/>
    <mergeCell ref="B582:L582"/>
    <mergeCell ref="Q582:R582"/>
    <mergeCell ref="U582:Y582"/>
    <mergeCell ref="B579:L579"/>
    <mergeCell ref="Q579:R579"/>
    <mergeCell ref="U579:Y579"/>
    <mergeCell ref="B580:L580"/>
    <mergeCell ref="Q580:R580"/>
    <mergeCell ref="U580:Y580"/>
    <mergeCell ref="B577:L577"/>
    <mergeCell ref="Q577:R577"/>
    <mergeCell ref="U577:Y577"/>
    <mergeCell ref="B578:L578"/>
    <mergeCell ref="Q578:R578"/>
    <mergeCell ref="U578:Y578"/>
    <mergeCell ref="B575:L575"/>
    <mergeCell ref="Q575:R575"/>
    <mergeCell ref="U575:Y575"/>
    <mergeCell ref="B576:L576"/>
    <mergeCell ref="Q576:R576"/>
    <mergeCell ref="U576:Y576"/>
    <mergeCell ref="B573:L573"/>
    <mergeCell ref="Q573:R573"/>
    <mergeCell ref="U573:Y573"/>
    <mergeCell ref="B574:L574"/>
    <mergeCell ref="Q574:R574"/>
    <mergeCell ref="U574:Y574"/>
    <mergeCell ref="B571:L571"/>
    <mergeCell ref="Q571:R571"/>
    <mergeCell ref="U571:Y571"/>
    <mergeCell ref="B572:L572"/>
    <mergeCell ref="Q572:R572"/>
    <mergeCell ref="U572:Y572"/>
    <mergeCell ref="B569:L569"/>
    <mergeCell ref="Q569:R569"/>
    <mergeCell ref="U569:Y569"/>
    <mergeCell ref="B570:L570"/>
    <mergeCell ref="Q570:R570"/>
    <mergeCell ref="U570:Y570"/>
    <mergeCell ref="B567:L567"/>
    <mergeCell ref="Q567:R567"/>
    <mergeCell ref="U567:Y567"/>
    <mergeCell ref="B568:L568"/>
    <mergeCell ref="Q568:R568"/>
    <mergeCell ref="U568:Y568"/>
    <mergeCell ref="B565:L565"/>
    <mergeCell ref="Q565:R565"/>
    <mergeCell ref="U565:Y565"/>
    <mergeCell ref="B566:L566"/>
    <mergeCell ref="Q566:R566"/>
    <mergeCell ref="U566:Y566"/>
    <mergeCell ref="B563:L563"/>
    <mergeCell ref="Q563:R563"/>
    <mergeCell ref="U563:Y563"/>
    <mergeCell ref="B564:L564"/>
    <mergeCell ref="Q564:R564"/>
    <mergeCell ref="U564:Y564"/>
    <mergeCell ref="B561:L561"/>
    <mergeCell ref="Q561:R561"/>
    <mergeCell ref="U561:Y561"/>
    <mergeCell ref="B562:L562"/>
    <mergeCell ref="Q562:R562"/>
    <mergeCell ref="U562:Y562"/>
    <mergeCell ref="B559:L559"/>
    <mergeCell ref="Q559:R559"/>
    <mergeCell ref="U559:Y559"/>
    <mergeCell ref="B560:L560"/>
    <mergeCell ref="Q560:R560"/>
    <mergeCell ref="U560:Y560"/>
    <mergeCell ref="B557:L557"/>
    <mergeCell ref="Q557:R557"/>
    <mergeCell ref="U557:Y557"/>
    <mergeCell ref="B558:L558"/>
    <mergeCell ref="Q558:R558"/>
    <mergeCell ref="U558:Y558"/>
    <mergeCell ref="B555:L555"/>
    <mergeCell ref="Q555:R555"/>
    <mergeCell ref="U555:Y555"/>
    <mergeCell ref="B556:L556"/>
    <mergeCell ref="Q556:R556"/>
    <mergeCell ref="U556:Y556"/>
    <mergeCell ref="B553:L553"/>
    <mergeCell ref="Q553:R553"/>
    <mergeCell ref="U553:Y553"/>
    <mergeCell ref="B554:L554"/>
    <mergeCell ref="Q554:R554"/>
    <mergeCell ref="U554:Y554"/>
    <mergeCell ref="B551:L551"/>
    <mergeCell ref="Q551:R551"/>
    <mergeCell ref="U551:Y551"/>
    <mergeCell ref="B552:L552"/>
    <mergeCell ref="Q552:R552"/>
    <mergeCell ref="U552:Y552"/>
    <mergeCell ref="B549:L549"/>
    <mergeCell ref="Q549:R549"/>
    <mergeCell ref="U549:Y549"/>
    <mergeCell ref="B550:L550"/>
    <mergeCell ref="Q550:R550"/>
    <mergeCell ref="U550:Y550"/>
    <mergeCell ref="B547:L547"/>
    <mergeCell ref="Q547:R547"/>
    <mergeCell ref="U547:Y547"/>
    <mergeCell ref="B548:L548"/>
    <mergeCell ref="Q548:R548"/>
    <mergeCell ref="U548:Y548"/>
    <mergeCell ref="B545:L545"/>
    <mergeCell ref="Q545:R545"/>
    <mergeCell ref="U545:Y545"/>
    <mergeCell ref="B546:L546"/>
    <mergeCell ref="Q546:R546"/>
    <mergeCell ref="U546:Y546"/>
    <mergeCell ref="B543:L543"/>
    <mergeCell ref="Q543:R543"/>
    <mergeCell ref="U543:Y543"/>
    <mergeCell ref="B544:L544"/>
    <mergeCell ref="Q544:R544"/>
    <mergeCell ref="U544:Y544"/>
    <mergeCell ref="B541:L541"/>
    <mergeCell ref="Q541:R541"/>
    <mergeCell ref="U541:Y541"/>
    <mergeCell ref="B542:L542"/>
    <mergeCell ref="Q542:R542"/>
    <mergeCell ref="U542:Y542"/>
    <mergeCell ref="B539:L539"/>
    <mergeCell ref="Q539:R539"/>
    <mergeCell ref="U539:Y539"/>
    <mergeCell ref="B540:L540"/>
    <mergeCell ref="Q540:R540"/>
    <mergeCell ref="U540:Y540"/>
    <mergeCell ref="B537:L537"/>
    <mergeCell ref="Q537:R537"/>
    <mergeCell ref="U537:Y537"/>
    <mergeCell ref="B538:L538"/>
    <mergeCell ref="Q538:R538"/>
    <mergeCell ref="U538:Y538"/>
    <mergeCell ref="B535:L535"/>
    <mergeCell ref="Q535:R535"/>
    <mergeCell ref="U535:Y535"/>
    <mergeCell ref="B536:L536"/>
    <mergeCell ref="Q536:R536"/>
    <mergeCell ref="U536:Y536"/>
    <mergeCell ref="B533:L533"/>
    <mergeCell ref="Q533:R533"/>
    <mergeCell ref="U533:Y533"/>
    <mergeCell ref="B534:L534"/>
    <mergeCell ref="Q534:R534"/>
    <mergeCell ref="U534:Y534"/>
    <mergeCell ref="B531:L531"/>
    <mergeCell ref="Q531:R531"/>
    <mergeCell ref="U531:Y531"/>
    <mergeCell ref="B532:L532"/>
    <mergeCell ref="Q532:R532"/>
    <mergeCell ref="U532:Y532"/>
    <mergeCell ref="B529:L529"/>
    <mergeCell ref="Q529:R529"/>
    <mergeCell ref="U529:Y529"/>
    <mergeCell ref="B530:L530"/>
    <mergeCell ref="Q530:R530"/>
    <mergeCell ref="U530:Y530"/>
    <mergeCell ref="B527:L527"/>
    <mergeCell ref="Q527:R527"/>
    <mergeCell ref="U527:Y527"/>
    <mergeCell ref="B528:L528"/>
    <mergeCell ref="Q528:R528"/>
    <mergeCell ref="U528:Y528"/>
    <mergeCell ref="B525:L525"/>
    <mergeCell ref="Q525:R525"/>
    <mergeCell ref="U525:Y525"/>
    <mergeCell ref="B526:L526"/>
    <mergeCell ref="Q526:R526"/>
    <mergeCell ref="U526:Y526"/>
    <mergeCell ref="B523:L523"/>
    <mergeCell ref="Q523:R523"/>
    <mergeCell ref="U523:Y523"/>
    <mergeCell ref="B524:L524"/>
    <mergeCell ref="Q524:R524"/>
    <mergeCell ref="U524:Y524"/>
    <mergeCell ref="B521:L521"/>
    <mergeCell ref="Q521:R521"/>
    <mergeCell ref="U521:Y521"/>
    <mergeCell ref="B522:L522"/>
    <mergeCell ref="Q522:R522"/>
    <mergeCell ref="U522:Y522"/>
    <mergeCell ref="B519:L519"/>
    <mergeCell ref="Q519:R519"/>
    <mergeCell ref="U519:Y519"/>
    <mergeCell ref="B520:L520"/>
    <mergeCell ref="Q520:R520"/>
    <mergeCell ref="U520:Y520"/>
    <mergeCell ref="B517:L517"/>
    <mergeCell ref="Q517:R517"/>
    <mergeCell ref="U517:Y517"/>
    <mergeCell ref="B518:L518"/>
    <mergeCell ref="Q518:R518"/>
    <mergeCell ref="U518:Y518"/>
    <mergeCell ref="B515:L515"/>
    <mergeCell ref="Q515:R515"/>
    <mergeCell ref="U515:Y515"/>
    <mergeCell ref="B516:L516"/>
    <mergeCell ref="Q516:R516"/>
    <mergeCell ref="U516:Y516"/>
    <mergeCell ref="B513:L513"/>
    <mergeCell ref="Q513:R513"/>
    <mergeCell ref="U513:Y513"/>
    <mergeCell ref="B514:L514"/>
    <mergeCell ref="Q514:R514"/>
    <mergeCell ref="U514:Y514"/>
    <mergeCell ref="B511:L511"/>
    <mergeCell ref="Q511:R511"/>
    <mergeCell ref="U511:Y511"/>
    <mergeCell ref="B512:L512"/>
    <mergeCell ref="Q512:R512"/>
    <mergeCell ref="U512:Y512"/>
    <mergeCell ref="B509:L509"/>
    <mergeCell ref="Q509:R509"/>
    <mergeCell ref="U509:Y509"/>
    <mergeCell ref="B510:L510"/>
    <mergeCell ref="Q510:R510"/>
    <mergeCell ref="U510:Y510"/>
    <mergeCell ref="B507:L507"/>
    <mergeCell ref="Q507:R507"/>
    <mergeCell ref="U507:Y507"/>
    <mergeCell ref="B508:L508"/>
    <mergeCell ref="Q508:R508"/>
    <mergeCell ref="U508:Y508"/>
    <mergeCell ref="B505:L505"/>
    <mergeCell ref="Q505:R505"/>
    <mergeCell ref="U505:Y505"/>
    <mergeCell ref="B506:L506"/>
    <mergeCell ref="Q506:R506"/>
    <mergeCell ref="U506:Y506"/>
    <mergeCell ref="B503:L503"/>
    <mergeCell ref="Q503:R503"/>
    <mergeCell ref="U503:Y503"/>
    <mergeCell ref="B504:L504"/>
    <mergeCell ref="Q504:R504"/>
    <mergeCell ref="U504:Y504"/>
    <mergeCell ref="B501:L501"/>
    <mergeCell ref="Q501:R501"/>
    <mergeCell ref="U501:Y501"/>
    <mergeCell ref="B502:L502"/>
    <mergeCell ref="Q502:R502"/>
    <mergeCell ref="U502:Y502"/>
    <mergeCell ref="B499:L499"/>
    <mergeCell ref="Q499:R499"/>
    <mergeCell ref="U499:Y499"/>
    <mergeCell ref="B500:L500"/>
    <mergeCell ref="Q500:R500"/>
    <mergeCell ref="U500:Y500"/>
    <mergeCell ref="B497:L497"/>
    <mergeCell ref="Q497:R497"/>
    <mergeCell ref="U497:Y497"/>
    <mergeCell ref="B498:L498"/>
    <mergeCell ref="Q498:R498"/>
    <mergeCell ref="U498:Y498"/>
    <mergeCell ref="B495:L495"/>
    <mergeCell ref="Q495:R495"/>
    <mergeCell ref="U495:Y495"/>
    <mergeCell ref="B496:L496"/>
    <mergeCell ref="Q496:R496"/>
    <mergeCell ref="U496:Y496"/>
    <mergeCell ref="B493:L493"/>
    <mergeCell ref="Q493:R493"/>
    <mergeCell ref="U493:Y493"/>
    <mergeCell ref="B494:L494"/>
    <mergeCell ref="Q494:R494"/>
    <mergeCell ref="U494:Y494"/>
    <mergeCell ref="B491:L491"/>
    <mergeCell ref="Q491:R491"/>
    <mergeCell ref="U491:Y491"/>
    <mergeCell ref="B492:L492"/>
    <mergeCell ref="Q492:R492"/>
    <mergeCell ref="U492:Y492"/>
    <mergeCell ref="B489:L489"/>
    <mergeCell ref="Q489:R489"/>
    <mergeCell ref="U489:Y489"/>
    <mergeCell ref="B490:L490"/>
    <mergeCell ref="Q490:R490"/>
    <mergeCell ref="U490:Y490"/>
    <mergeCell ref="B487:L487"/>
    <mergeCell ref="Q487:R487"/>
    <mergeCell ref="U487:Y487"/>
    <mergeCell ref="B488:L488"/>
    <mergeCell ref="Q488:R488"/>
    <mergeCell ref="U488:Y488"/>
    <mergeCell ref="B485:L485"/>
    <mergeCell ref="Q485:R485"/>
    <mergeCell ref="U485:Y485"/>
    <mergeCell ref="B486:L486"/>
    <mergeCell ref="Q486:R486"/>
    <mergeCell ref="U486:Y486"/>
    <mergeCell ref="B483:L483"/>
    <mergeCell ref="Q483:R483"/>
    <mergeCell ref="U483:Y483"/>
    <mergeCell ref="B484:L484"/>
    <mergeCell ref="Q484:R484"/>
    <mergeCell ref="U484:Y484"/>
    <mergeCell ref="B481:L481"/>
    <mergeCell ref="Q481:R481"/>
    <mergeCell ref="U481:Y481"/>
    <mergeCell ref="B482:L482"/>
    <mergeCell ref="Q482:R482"/>
    <mergeCell ref="U482:Y482"/>
    <mergeCell ref="B479:L479"/>
    <mergeCell ref="Q479:R479"/>
    <mergeCell ref="U479:Y479"/>
    <mergeCell ref="B480:L480"/>
    <mergeCell ref="Q480:R480"/>
    <mergeCell ref="U480:Y480"/>
    <mergeCell ref="B477:L477"/>
    <mergeCell ref="Q477:R477"/>
    <mergeCell ref="U477:Y477"/>
    <mergeCell ref="B478:L478"/>
    <mergeCell ref="Q478:R478"/>
    <mergeCell ref="U478:Y478"/>
    <mergeCell ref="B475:L475"/>
    <mergeCell ref="Q475:R475"/>
    <mergeCell ref="U475:Y475"/>
    <mergeCell ref="B476:L476"/>
    <mergeCell ref="Q476:R476"/>
    <mergeCell ref="U476:Y476"/>
    <mergeCell ref="B473:L473"/>
    <mergeCell ref="Q473:R473"/>
    <mergeCell ref="U473:Y473"/>
    <mergeCell ref="B474:L474"/>
    <mergeCell ref="Q474:R474"/>
    <mergeCell ref="U474:Y474"/>
    <mergeCell ref="B471:L471"/>
    <mergeCell ref="Q471:R471"/>
    <mergeCell ref="U471:Y471"/>
    <mergeCell ref="B472:L472"/>
    <mergeCell ref="Q472:R472"/>
    <mergeCell ref="U472:Y472"/>
    <mergeCell ref="B469:L469"/>
    <mergeCell ref="Q469:R469"/>
    <mergeCell ref="U469:Y469"/>
    <mergeCell ref="B470:L470"/>
    <mergeCell ref="Q470:R470"/>
    <mergeCell ref="U470:Y470"/>
    <mergeCell ref="B467:L467"/>
    <mergeCell ref="Q467:R467"/>
    <mergeCell ref="U467:Y467"/>
    <mergeCell ref="B468:L468"/>
    <mergeCell ref="Q468:R468"/>
    <mergeCell ref="U468:Y468"/>
    <mergeCell ref="B465:L465"/>
    <mergeCell ref="Q465:R465"/>
    <mergeCell ref="U465:Y465"/>
    <mergeCell ref="B466:L466"/>
    <mergeCell ref="Q466:R466"/>
    <mergeCell ref="U466:Y466"/>
    <mergeCell ref="B463:L463"/>
    <mergeCell ref="Q463:R463"/>
    <mergeCell ref="U463:Y463"/>
    <mergeCell ref="B464:L464"/>
    <mergeCell ref="Q464:R464"/>
    <mergeCell ref="U464:Y464"/>
    <mergeCell ref="B461:L461"/>
    <mergeCell ref="Q461:R461"/>
    <mergeCell ref="U461:Y461"/>
    <mergeCell ref="B462:L462"/>
    <mergeCell ref="Q462:R462"/>
    <mergeCell ref="U462:Y462"/>
    <mergeCell ref="B459:L459"/>
    <mergeCell ref="Q459:R459"/>
    <mergeCell ref="U459:Y459"/>
    <mergeCell ref="B460:L460"/>
    <mergeCell ref="Q460:R460"/>
    <mergeCell ref="U460:Y460"/>
    <mergeCell ref="B457:L457"/>
    <mergeCell ref="Q457:R457"/>
    <mergeCell ref="U457:Y457"/>
    <mergeCell ref="B458:L458"/>
    <mergeCell ref="Q458:R458"/>
    <mergeCell ref="U458:Y458"/>
    <mergeCell ref="B455:L455"/>
    <mergeCell ref="Q455:R455"/>
    <mergeCell ref="U455:Y455"/>
    <mergeCell ref="B456:L456"/>
    <mergeCell ref="Q456:R456"/>
    <mergeCell ref="U456:Y456"/>
    <mergeCell ref="B453:L453"/>
    <mergeCell ref="Q453:R453"/>
    <mergeCell ref="U453:Y453"/>
    <mergeCell ref="B454:L454"/>
    <mergeCell ref="Q454:R454"/>
    <mergeCell ref="U454:Y454"/>
    <mergeCell ref="B451:L451"/>
    <mergeCell ref="Q451:R451"/>
    <mergeCell ref="U451:Y451"/>
    <mergeCell ref="B452:L452"/>
    <mergeCell ref="Q452:R452"/>
    <mergeCell ref="U452:Y452"/>
    <mergeCell ref="B449:L449"/>
    <mergeCell ref="Q449:R449"/>
    <mergeCell ref="U449:Y449"/>
    <mergeCell ref="B450:L450"/>
    <mergeCell ref="Q450:R450"/>
    <mergeCell ref="U450:Y450"/>
    <mergeCell ref="B447:L447"/>
    <mergeCell ref="Q447:R447"/>
    <mergeCell ref="U447:Y447"/>
    <mergeCell ref="B448:L448"/>
    <mergeCell ref="Q448:R448"/>
    <mergeCell ref="U448:Y448"/>
    <mergeCell ref="B445:L445"/>
    <mergeCell ref="Q445:R445"/>
    <mergeCell ref="U445:Y445"/>
    <mergeCell ref="B446:L446"/>
    <mergeCell ref="Q446:R446"/>
    <mergeCell ref="U446:Y446"/>
    <mergeCell ref="B443:L443"/>
    <mergeCell ref="Q443:R443"/>
    <mergeCell ref="U443:Y443"/>
    <mergeCell ref="B444:L444"/>
    <mergeCell ref="Q444:R444"/>
    <mergeCell ref="U444:Y444"/>
    <mergeCell ref="B441:L441"/>
    <mergeCell ref="Q441:R441"/>
    <mergeCell ref="U441:Y441"/>
    <mergeCell ref="B442:L442"/>
    <mergeCell ref="Q442:R442"/>
    <mergeCell ref="U442:Y442"/>
    <mergeCell ref="B439:L439"/>
    <mergeCell ref="Q439:R439"/>
    <mergeCell ref="U439:Y439"/>
    <mergeCell ref="B440:L440"/>
    <mergeCell ref="Q440:R440"/>
    <mergeCell ref="U440:Y440"/>
    <mergeCell ref="B437:L437"/>
    <mergeCell ref="Q437:R437"/>
    <mergeCell ref="U437:Y437"/>
    <mergeCell ref="B438:L438"/>
    <mergeCell ref="Q438:R438"/>
    <mergeCell ref="U438:Y438"/>
    <mergeCell ref="B435:L435"/>
    <mergeCell ref="Q435:R435"/>
    <mergeCell ref="U435:Y435"/>
    <mergeCell ref="B436:L436"/>
    <mergeCell ref="Q436:R436"/>
    <mergeCell ref="U436:Y436"/>
    <mergeCell ref="B433:L433"/>
    <mergeCell ref="Q433:R433"/>
    <mergeCell ref="U433:Y433"/>
    <mergeCell ref="B434:L434"/>
    <mergeCell ref="Q434:R434"/>
    <mergeCell ref="U434:Y434"/>
    <mergeCell ref="B431:L431"/>
    <mergeCell ref="Q431:R431"/>
    <mergeCell ref="U431:Y431"/>
    <mergeCell ref="B432:L432"/>
    <mergeCell ref="Q432:R432"/>
    <mergeCell ref="U432:Y432"/>
    <mergeCell ref="B429:L429"/>
    <mergeCell ref="Q429:R429"/>
    <mergeCell ref="U429:Y429"/>
    <mergeCell ref="B430:L430"/>
    <mergeCell ref="Q430:R430"/>
    <mergeCell ref="U430:Y430"/>
    <mergeCell ref="B427:L427"/>
    <mergeCell ref="Q427:R427"/>
    <mergeCell ref="U427:Y427"/>
    <mergeCell ref="B428:L428"/>
    <mergeCell ref="Q428:R428"/>
    <mergeCell ref="U428:Y428"/>
    <mergeCell ref="B425:L425"/>
    <mergeCell ref="Q425:R425"/>
    <mergeCell ref="U425:Y425"/>
    <mergeCell ref="B426:L426"/>
    <mergeCell ref="Q426:R426"/>
    <mergeCell ref="U426:Y426"/>
    <mergeCell ref="B423:L423"/>
    <mergeCell ref="Q423:R423"/>
    <mergeCell ref="U423:Y423"/>
    <mergeCell ref="B424:L424"/>
    <mergeCell ref="Q424:R424"/>
    <mergeCell ref="U424:Y424"/>
    <mergeCell ref="B421:L421"/>
    <mergeCell ref="Q421:R421"/>
    <mergeCell ref="U421:Y421"/>
    <mergeCell ref="B422:L422"/>
    <mergeCell ref="Q422:R422"/>
    <mergeCell ref="U422:Y422"/>
    <mergeCell ref="B419:L419"/>
    <mergeCell ref="Q419:R419"/>
    <mergeCell ref="U419:Y419"/>
    <mergeCell ref="B420:L420"/>
    <mergeCell ref="Q420:R420"/>
    <mergeCell ref="U420:Y420"/>
    <mergeCell ref="B417:L417"/>
    <mergeCell ref="Q417:R417"/>
    <mergeCell ref="U417:Y417"/>
    <mergeCell ref="B418:L418"/>
    <mergeCell ref="Q418:R418"/>
    <mergeCell ref="U418:Y418"/>
    <mergeCell ref="B415:L415"/>
    <mergeCell ref="Q415:R415"/>
    <mergeCell ref="U415:Y415"/>
    <mergeCell ref="B416:L416"/>
    <mergeCell ref="Q416:R416"/>
    <mergeCell ref="U416:Y416"/>
    <mergeCell ref="B413:L413"/>
    <mergeCell ref="Q413:R413"/>
    <mergeCell ref="U413:Y413"/>
    <mergeCell ref="B414:L414"/>
    <mergeCell ref="Q414:R414"/>
    <mergeCell ref="U414:Y414"/>
    <mergeCell ref="B411:L411"/>
    <mergeCell ref="Q411:R411"/>
    <mergeCell ref="U411:Y411"/>
    <mergeCell ref="B412:L412"/>
    <mergeCell ref="Q412:R412"/>
    <mergeCell ref="U412:Y412"/>
    <mergeCell ref="B409:L409"/>
    <mergeCell ref="Q409:R409"/>
    <mergeCell ref="U409:Y409"/>
    <mergeCell ref="B410:L410"/>
    <mergeCell ref="Q410:R410"/>
    <mergeCell ref="U410:Y410"/>
    <mergeCell ref="B407:L407"/>
    <mergeCell ref="Q407:R407"/>
    <mergeCell ref="U407:Y407"/>
    <mergeCell ref="B408:L408"/>
    <mergeCell ref="Q408:R408"/>
    <mergeCell ref="U408:Y408"/>
    <mergeCell ref="B405:L405"/>
    <mergeCell ref="Q405:R405"/>
    <mergeCell ref="U405:Y405"/>
    <mergeCell ref="B406:L406"/>
    <mergeCell ref="Q406:R406"/>
    <mergeCell ref="U406:Y406"/>
    <mergeCell ref="B403:L403"/>
    <mergeCell ref="Q403:R403"/>
    <mergeCell ref="U403:Y403"/>
    <mergeCell ref="B404:L404"/>
    <mergeCell ref="Q404:R404"/>
    <mergeCell ref="U404:Y404"/>
    <mergeCell ref="B401:L401"/>
    <mergeCell ref="Q401:R401"/>
    <mergeCell ref="U401:Y401"/>
    <mergeCell ref="B402:L402"/>
    <mergeCell ref="Q402:R402"/>
    <mergeCell ref="U402:Y402"/>
    <mergeCell ref="B399:L399"/>
    <mergeCell ref="Q399:R399"/>
    <mergeCell ref="U399:Y399"/>
    <mergeCell ref="B400:L400"/>
    <mergeCell ref="Q400:R400"/>
    <mergeCell ref="U400:Y400"/>
    <mergeCell ref="B397:L397"/>
    <mergeCell ref="Q397:R397"/>
    <mergeCell ref="U397:Y397"/>
    <mergeCell ref="B398:L398"/>
    <mergeCell ref="Q398:R398"/>
    <mergeCell ref="U398:Y398"/>
    <mergeCell ref="B395:L395"/>
    <mergeCell ref="Q395:R395"/>
    <mergeCell ref="U395:Y395"/>
    <mergeCell ref="B396:L396"/>
    <mergeCell ref="Q396:R396"/>
    <mergeCell ref="U396:Y396"/>
    <mergeCell ref="B393:L393"/>
    <mergeCell ref="Q393:R393"/>
    <mergeCell ref="U393:Y393"/>
    <mergeCell ref="B394:L394"/>
    <mergeCell ref="Q394:R394"/>
    <mergeCell ref="U394:Y394"/>
    <mergeCell ref="B391:L391"/>
    <mergeCell ref="Q391:R391"/>
    <mergeCell ref="U391:Y391"/>
    <mergeCell ref="B392:L392"/>
    <mergeCell ref="Q392:R392"/>
    <mergeCell ref="U392:Y392"/>
    <mergeCell ref="B389:L389"/>
    <mergeCell ref="Q389:R389"/>
    <mergeCell ref="U389:Y389"/>
    <mergeCell ref="B390:L390"/>
    <mergeCell ref="Q390:R390"/>
    <mergeCell ref="U390:Y390"/>
    <mergeCell ref="B387:L387"/>
    <mergeCell ref="Q387:R387"/>
    <mergeCell ref="U387:Y387"/>
    <mergeCell ref="B388:L388"/>
    <mergeCell ref="Q388:R388"/>
    <mergeCell ref="U388:Y388"/>
    <mergeCell ref="B385:L385"/>
    <mergeCell ref="Q385:R385"/>
    <mergeCell ref="U385:Y385"/>
    <mergeCell ref="B386:L386"/>
    <mergeCell ref="Q386:R386"/>
    <mergeCell ref="U386:Y386"/>
    <mergeCell ref="B383:L383"/>
    <mergeCell ref="Q383:R383"/>
    <mergeCell ref="U383:Y383"/>
    <mergeCell ref="B384:L384"/>
    <mergeCell ref="Q384:R384"/>
    <mergeCell ref="U384:Y384"/>
    <mergeCell ref="B381:L381"/>
    <mergeCell ref="Q381:R381"/>
    <mergeCell ref="U381:Y381"/>
    <mergeCell ref="B382:L382"/>
    <mergeCell ref="Q382:R382"/>
    <mergeCell ref="U382:Y382"/>
    <mergeCell ref="B379:L379"/>
    <mergeCell ref="Q379:R379"/>
    <mergeCell ref="U379:Y379"/>
    <mergeCell ref="B380:L380"/>
    <mergeCell ref="Q380:R380"/>
    <mergeCell ref="U380:Y380"/>
    <mergeCell ref="B377:L377"/>
    <mergeCell ref="Q377:R377"/>
    <mergeCell ref="U377:Y377"/>
    <mergeCell ref="B378:L378"/>
    <mergeCell ref="Q378:R378"/>
    <mergeCell ref="U378:Y378"/>
    <mergeCell ref="B375:L375"/>
    <mergeCell ref="Q375:R375"/>
    <mergeCell ref="U375:Y375"/>
    <mergeCell ref="B376:L376"/>
    <mergeCell ref="Q376:R376"/>
    <mergeCell ref="U376:Y376"/>
    <mergeCell ref="B373:L373"/>
    <mergeCell ref="Q373:R373"/>
    <mergeCell ref="U373:Y373"/>
    <mergeCell ref="B374:L374"/>
    <mergeCell ref="Q374:R374"/>
    <mergeCell ref="U374:Y374"/>
    <mergeCell ref="B371:L371"/>
    <mergeCell ref="Q371:R371"/>
    <mergeCell ref="U371:Y371"/>
    <mergeCell ref="B372:L372"/>
    <mergeCell ref="Q372:R372"/>
    <mergeCell ref="U372:Y372"/>
    <mergeCell ref="B369:L369"/>
    <mergeCell ref="Q369:R369"/>
    <mergeCell ref="U369:Y369"/>
    <mergeCell ref="B370:L370"/>
    <mergeCell ref="Q370:R370"/>
    <mergeCell ref="U370:Y370"/>
    <mergeCell ref="B367:L367"/>
    <mergeCell ref="Q367:R367"/>
    <mergeCell ref="U367:Y367"/>
    <mergeCell ref="B368:L368"/>
    <mergeCell ref="Q368:R368"/>
    <mergeCell ref="U368:Y368"/>
    <mergeCell ref="B365:L365"/>
    <mergeCell ref="Q365:R365"/>
    <mergeCell ref="U365:Y365"/>
    <mergeCell ref="B366:L366"/>
    <mergeCell ref="Q366:R366"/>
    <mergeCell ref="U366:Y366"/>
    <mergeCell ref="B363:L363"/>
    <mergeCell ref="Q363:R363"/>
    <mergeCell ref="U363:Y363"/>
    <mergeCell ref="B364:L364"/>
    <mergeCell ref="Q364:R364"/>
    <mergeCell ref="U364:Y364"/>
    <mergeCell ref="B361:L361"/>
    <mergeCell ref="Q361:R361"/>
    <mergeCell ref="U361:Y361"/>
    <mergeCell ref="B362:L362"/>
    <mergeCell ref="Q362:R362"/>
    <mergeCell ref="U362:Y362"/>
    <mergeCell ref="B359:L359"/>
    <mergeCell ref="Q359:R359"/>
    <mergeCell ref="U359:Y359"/>
    <mergeCell ref="B360:L360"/>
    <mergeCell ref="Q360:R360"/>
    <mergeCell ref="U360:Y360"/>
    <mergeCell ref="B357:L357"/>
    <mergeCell ref="Q357:R357"/>
    <mergeCell ref="U357:Y357"/>
    <mergeCell ref="B358:L358"/>
    <mergeCell ref="Q358:R358"/>
    <mergeCell ref="U358:Y358"/>
    <mergeCell ref="B355:L355"/>
    <mergeCell ref="Q355:R355"/>
    <mergeCell ref="U355:Y355"/>
    <mergeCell ref="B356:L356"/>
    <mergeCell ref="Q356:R356"/>
    <mergeCell ref="U356:Y356"/>
    <mergeCell ref="B353:L353"/>
    <mergeCell ref="Q353:R353"/>
    <mergeCell ref="U353:Y353"/>
    <mergeCell ref="B354:L354"/>
    <mergeCell ref="Q354:R354"/>
    <mergeCell ref="U354:Y354"/>
    <mergeCell ref="B351:L351"/>
    <mergeCell ref="Q351:R351"/>
    <mergeCell ref="U351:Y351"/>
    <mergeCell ref="B352:L352"/>
    <mergeCell ref="Q352:R352"/>
    <mergeCell ref="U352:Y352"/>
    <mergeCell ref="B349:L349"/>
    <mergeCell ref="Q349:R349"/>
    <mergeCell ref="U349:Y349"/>
    <mergeCell ref="B350:L350"/>
    <mergeCell ref="Q350:R350"/>
    <mergeCell ref="U350:Y350"/>
    <mergeCell ref="B347:L347"/>
    <mergeCell ref="Q347:R347"/>
    <mergeCell ref="U347:Y347"/>
    <mergeCell ref="B348:L348"/>
    <mergeCell ref="Q348:R348"/>
    <mergeCell ref="U348:Y348"/>
    <mergeCell ref="B345:L345"/>
    <mergeCell ref="Q345:R345"/>
    <mergeCell ref="U345:Y345"/>
    <mergeCell ref="B346:L346"/>
    <mergeCell ref="Q346:R346"/>
    <mergeCell ref="U346:Y346"/>
    <mergeCell ref="B343:L343"/>
    <mergeCell ref="Q343:R343"/>
    <mergeCell ref="U343:Y343"/>
    <mergeCell ref="B344:L344"/>
    <mergeCell ref="Q344:R344"/>
    <mergeCell ref="U344:Y344"/>
    <mergeCell ref="B341:L341"/>
    <mergeCell ref="Q341:R341"/>
    <mergeCell ref="U341:Y341"/>
    <mergeCell ref="B342:L342"/>
    <mergeCell ref="Q342:R342"/>
    <mergeCell ref="U342:Y342"/>
    <mergeCell ref="B339:L339"/>
    <mergeCell ref="Q339:R339"/>
    <mergeCell ref="U339:Y339"/>
    <mergeCell ref="B340:L340"/>
    <mergeCell ref="Q340:R340"/>
    <mergeCell ref="U340:Y340"/>
    <mergeCell ref="B337:L337"/>
    <mergeCell ref="Q337:R337"/>
    <mergeCell ref="U337:Y337"/>
    <mergeCell ref="B338:L338"/>
    <mergeCell ref="Q338:R338"/>
    <mergeCell ref="U338:Y338"/>
    <mergeCell ref="B335:L335"/>
    <mergeCell ref="Q335:R335"/>
    <mergeCell ref="U335:Y335"/>
    <mergeCell ref="B336:L336"/>
    <mergeCell ref="Q336:R336"/>
    <mergeCell ref="U336:Y336"/>
    <mergeCell ref="B333:L333"/>
    <mergeCell ref="Q333:R333"/>
    <mergeCell ref="U333:Y333"/>
    <mergeCell ref="B334:L334"/>
    <mergeCell ref="Q334:R334"/>
    <mergeCell ref="U334:Y334"/>
    <mergeCell ref="B331:L331"/>
    <mergeCell ref="Q331:R331"/>
    <mergeCell ref="U331:Y331"/>
    <mergeCell ref="B332:L332"/>
    <mergeCell ref="Q332:R332"/>
    <mergeCell ref="U332:Y332"/>
    <mergeCell ref="B329:L329"/>
    <mergeCell ref="Q329:R329"/>
    <mergeCell ref="U329:Y329"/>
    <mergeCell ref="B330:L330"/>
    <mergeCell ref="Q330:R330"/>
    <mergeCell ref="U330:Y330"/>
    <mergeCell ref="B327:L327"/>
    <mergeCell ref="Q327:R327"/>
    <mergeCell ref="U327:Y327"/>
    <mergeCell ref="B328:L328"/>
    <mergeCell ref="Q328:R328"/>
    <mergeCell ref="U328:Y328"/>
    <mergeCell ref="B325:L325"/>
    <mergeCell ref="Q325:R325"/>
    <mergeCell ref="U325:Y325"/>
    <mergeCell ref="B326:L326"/>
    <mergeCell ref="Q326:R326"/>
    <mergeCell ref="U326:Y326"/>
    <mergeCell ref="B323:L323"/>
    <mergeCell ref="Q323:R323"/>
    <mergeCell ref="U323:Y323"/>
    <mergeCell ref="B324:L324"/>
    <mergeCell ref="Q324:R324"/>
    <mergeCell ref="U324:Y324"/>
    <mergeCell ref="B321:L321"/>
    <mergeCell ref="Q321:R321"/>
    <mergeCell ref="U321:Y321"/>
    <mergeCell ref="B322:L322"/>
    <mergeCell ref="Q322:R322"/>
    <mergeCell ref="U322:Y322"/>
    <mergeCell ref="B319:L319"/>
    <mergeCell ref="Q319:R319"/>
    <mergeCell ref="U319:Y319"/>
    <mergeCell ref="B320:L320"/>
    <mergeCell ref="Q320:R320"/>
    <mergeCell ref="U320:Y320"/>
    <mergeCell ref="B317:L317"/>
    <mergeCell ref="Q317:R317"/>
    <mergeCell ref="U317:Y317"/>
    <mergeCell ref="B318:L318"/>
    <mergeCell ref="Q318:R318"/>
    <mergeCell ref="U318:Y318"/>
    <mergeCell ref="B315:L315"/>
    <mergeCell ref="Q315:R315"/>
    <mergeCell ref="U315:Y315"/>
    <mergeCell ref="B316:L316"/>
    <mergeCell ref="Q316:R316"/>
    <mergeCell ref="U316:Y316"/>
    <mergeCell ref="B313:L313"/>
    <mergeCell ref="Q313:R313"/>
    <mergeCell ref="U313:Y313"/>
    <mergeCell ref="B314:L314"/>
    <mergeCell ref="Q314:R314"/>
    <mergeCell ref="U314:Y314"/>
    <mergeCell ref="B311:L311"/>
    <mergeCell ref="Q311:R311"/>
    <mergeCell ref="U311:Y311"/>
    <mergeCell ref="B312:L312"/>
    <mergeCell ref="Q312:R312"/>
    <mergeCell ref="U312:Y312"/>
    <mergeCell ref="B309:L309"/>
    <mergeCell ref="Q309:R309"/>
    <mergeCell ref="U309:Y309"/>
    <mergeCell ref="B310:L310"/>
    <mergeCell ref="Q310:R310"/>
    <mergeCell ref="U310:Y310"/>
    <mergeCell ref="B307:L307"/>
    <mergeCell ref="Q307:R307"/>
    <mergeCell ref="U307:Y307"/>
    <mergeCell ref="B308:L308"/>
    <mergeCell ref="Q308:R308"/>
    <mergeCell ref="U308:Y308"/>
    <mergeCell ref="B305:L305"/>
    <mergeCell ref="Q305:R305"/>
    <mergeCell ref="U305:Y305"/>
    <mergeCell ref="B306:L306"/>
    <mergeCell ref="Q306:R306"/>
    <mergeCell ref="U306:Y306"/>
    <mergeCell ref="B303:L303"/>
    <mergeCell ref="Q303:R303"/>
    <mergeCell ref="U303:Y303"/>
    <mergeCell ref="B304:L304"/>
    <mergeCell ref="Q304:R304"/>
    <mergeCell ref="U304:Y304"/>
    <mergeCell ref="B301:L301"/>
    <mergeCell ref="Q301:R301"/>
    <mergeCell ref="U301:Y301"/>
    <mergeCell ref="B302:L302"/>
    <mergeCell ref="Q302:R302"/>
    <mergeCell ref="U302:Y302"/>
    <mergeCell ref="B299:L299"/>
    <mergeCell ref="Q299:R299"/>
    <mergeCell ref="U299:Y299"/>
    <mergeCell ref="B300:L300"/>
    <mergeCell ref="Q300:R300"/>
    <mergeCell ref="U300:Y300"/>
    <mergeCell ref="B297:L297"/>
    <mergeCell ref="Q297:R297"/>
    <mergeCell ref="U297:Y297"/>
    <mergeCell ref="B298:L298"/>
    <mergeCell ref="Q298:R298"/>
    <mergeCell ref="U298:Y298"/>
    <mergeCell ref="B295:L295"/>
    <mergeCell ref="Q295:R295"/>
    <mergeCell ref="U295:Y295"/>
    <mergeCell ref="B296:L296"/>
    <mergeCell ref="Q296:R296"/>
    <mergeCell ref="U296:Y296"/>
    <mergeCell ref="B293:L293"/>
    <mergeCell ref="Q293:R293"/>
    <mergeCell ref="U293:Y293"/>
    <mergeCell ref="B294:L294"/>
    <mergeCell ref="Q294:R294"/>
    <mergeCell ref="U294:Y294"/>
    <mergeCell ref="B291:L291"/>
    <mergeCell ref="Q291:R291"/>
    <mergeCell ref="U291:Y291"/>
    <mergeCell ref="B292:L292"/>
    <mergeCell ref="Q292:R292"/>
    <mergeCell ref="U292:Y292"/>
    <mergeCell ref="B289:L289"/>
    <mergeCell ref="Q289:R289"/>
    <mergeCell ref="U289:Y289"/>
    <mergeCell ref="B290:L290"/>
    <mergeCell ref="Q290:R290"/>
    <mergeCell ref="U290:Y290"/>
    <mergeCell ref="B287:L287"/>
    <mergeCell ref="Q287:R287"/>
    <mergeCell ref="U287:Y287"/>
    <mergeCell ref="B288:L288"/>
    <mergeCell ref="Q288:R288"/>
    <mergeCell ref="U288:Y288"/>
    <mergeCell ref="B285:L285"/>
    <mergeCell ref="Q285:R285"/>
    <mergeCell ref="U285:Y285"/>
    <mergeCell ref="B286:L286"/>
    <mergeCell ref="Q286:R286"/>
    <mergeCell ref="U286:Y286"/>
    <mergeCell ref="B283:L283"/>
    <mergeCell ref="Q283:R283"/>
    <mergeCell ref="U283:Y283"/>
    <mergeCell ref="B284:L284"/>
    <mergeCell ref="Q284:R284"/>
    <mergeCell ref="U284:Y284"/>
    <mergeCell ref="B281:L281"/>
    <mergeCell ref="Q281:R281"/>
    <mergeCell ref="U281:Y281"/>
    <mergeCell ref="B282:L282"/>
    <mergeCell ref="Q282:R282"/>
    <mergeCell ref="U282:Y282"/>
    <mergeCell ref="B279:L279"/>
    <mergeCell ref="Q279:R279"/>
    <mergeCell ref="U279:Y279"/>
    <mergeCell ref="B280:L280"/>
    <mergeCell ref="Q280:R280"/>
    <mergeCell ref="U280:Y280"/>
    <mergeCell ref="B277:L277"/>
    <mergeCell ref="Q277:R277"/>
    <mergeCell ref="U277:Y277"/>
    <mergeCell ref="B278:L278"/>
    <mergeCell ref="Q278:R278"/>
    <mergeCell ref="U278:Y278"/>
    <mergeCell ref="B275:L275"/>
    <mergeCell ref="Q275:R275"/>
    <mergeCell ref="U275:Y275"/>
    <mergeCell ref="B276:L276"/>
    <mergeCell ref="Q276:R276"/>
    <mergeCell ref="U276:Y276"/>
    <mergeCell ref="B273:L273"/>
    <mergeCell ref="Q273:R273"/>
    <mergeCell ref="U273:Y273"/>
    <mergeCell ref="B274:L274"/>
    <mergeCell ref="Q274:R274"/>
    <mergeCell ref="U274:Y274"/>
    <mergeCell ref="B271:L271"/>
    <mergeCell ref="Q271:R271"/>
    <mergeCell ref="U271:Y271"/>
    <mergeCell ref="B272:L272"/>
    <mergeCell ref="Q272:R272"/>
    <mergeCell ref="U272:Y272"/>
    <mergeCell ref="B269:L269"/>
    <mergeCell ref="Q269:R269"/>
    <mergeCell ref="U269:Y269"/>
    <mergeCell ref="B270:L270"/>
    <mergeCell ref="Q270:R270"/>
    <mergeCell ref="U270:Y270"/>
    <mergeCell ref="B267:L267"/>
    <mergeCell ref="Q267:R267"/>
    <mergeCell ref="U267:Y267"/>
    <mergeCell ref="B268:L268"/>
    <mergeCell ref="Q268:R268"/>
    <mergeCell ref="U268:Y268"/>
    <mergeCell ref="B265:L265"/>
    <mergeCell ref="Q265:R265"/>
    <mergeCell ref="U265:Y265"/>
    <mergeCell ref="B266:L266"/>
    <mergeCell ref="Q266:R266"/>
    <mergeCell ref="U266:Y266"/>
    <mergeCell ref="B263:L263"/>
    <mergeCell ref="Q263:R263"/>
    <mergeCell ref="U263:Y263"/>
    <mergeCell ref="B264:L264"/>
    <mergeCell ref="Q264:R264"/>
    <mergeCell ref="U264:Y264"/>
    <mergeCell ref="B261:L261"/>
    <mergeCell ref="Q261:R261"/>
    <mergeCell ref="U261:Y261"/>
    <mergeCell ref="B262:L262"/>
    <mergeCell ref="Q262:R262"/>
    <mergeCell ref="U262:Y262"/>
    <mergeCell ref="B259:L259"/>
    <mergeCell ref="Q259:R259"/>
    <mergeCell ref="U259:Y259"/>
    <mergeCell ref="B260:L260"/>
    <mergeCell ref="Q260:R260"/>
    <mergeCell ref="U260:Y260"/>
    <mergeCell ref="B257:L257"/>
    <mergeCell ref="Q257:R257"/>
    <mergeCell ref="U257:Y257"/>
    <mergeCell ref="B258:L258"/>
    <mergeCell ref="Q258:R258"/>
    <mergeCell ref="U258:Y258"/>
    <mergeCell ref="B255:L255"/>
    <mergeCell ref="Q255:R255"/>
    <mergeCell ref="U255:Y255"/>
    <mergeCell ref="B256:L256"/>
    <mergeCell ref="Q256:R256"/>
    <mergeCell ref="U256:Y256"/>
    <mergeCell ref="B253:L253"/>
    <mergeCell ref="Q253:R253"/>
    <mergeCell ref="U253:Y253"/>
    <mergeCell ref="B254:L254"/>
    <mergeCell ref="Q254:R254"/>
    <mergeCell ref="U254:Y254"/>
    <mergeCell ref="B251:L251"/>
    <mergeCell ref="Q251:R251"/>
    <mergeCell ref="U251:Y251"/>
    <mergeCell ref="B252:L252"/>
    <mergeCell ref="Q252:R252"/>
    <mergeCell ref="U252:Y252"/>
    <mergeCell ref="B249:L249"/>
    <mergeCell ref="Q249:R249"/>
    <mergeCell ref="U249:Y249"/>
    <mergeCell ref="B250:L250"/>
    <mergeCell ref="Q250:R250"/>
    <mergeCell ref="U250:Y250"/>
    <mergeCell ref="B247:L247"/>
    <mergeCell ref="Q247:R247"/>
    <mergeCell ref="U247:Y247"/>
    <mergeCell ref="B248:L248"/>
    <mergeCell ref="Q248:R248"/>
    <mergeCell ref="U248:Y248"/>
    <mergeCell ref="B245:L245"/>
    <mergeCell ref="Q245:R245"/>
    <mergeCell ref="U245:Y245"/>
    <mergeCell ref="B246:L246"/>
    <mergeCell ref="Q246:R246"/>
    <mergeCell ref="U246:Y246"/>
    <mergeCell ref="B243:L243"/>
    <mergeCell ref="Q243:R243"/>
    <mergeCell ref="U243:Y243"/>
    <mergeCell ref="B244:L244"/>
    <mergeCell ref="Q244:R244"/>
    <mergeCell ref="U244:Y244"/>
    <mergeCell ref="B241:L241"/>
    <mergeCell ref="Q241:R241"/>
    <mergeCell ref="U241:Y241"/>
    <mergeCell ref="B242:L242"/>
    <mergeCell ref="Q242:R242"/>
    <mergeCell ref="U242:Y242"/>
    <mergeCell ref="B239:L239"/>
    <mergeCell ref="Q239:R239"/>
    <mergeCell ref="U239:Y239"/>
    <mergeCell ref="B240:L240"/>
    <mergeCell ref="Q240:R240"/>
    <mergeCell ref="U240:Y240"/>
    <mergeCell ref="B237:L237"/>
    <mergeCell ref="Q237:R237"/>
    <mergeCell ref="U237:Y237"/>
    <mergeCell ref="B238:L238"/>
    <mergeCell ref="Q238:R238"/>
    <mergeCell ref="U238:Y238"/>
    <mergeCell ref="B235:L235"/>
    <mergeCell ref="Q235:R235"/>
    <mergeCell ref="U235:Y235"/>
    <mergeCell ref="B236:L236"/>
    <mergeCell ref="Q236:R236"/>
    <mergeCell ref="U236:Y236"/>
    <mergeCell ref="B233:L233"/>
    <mergeCell ref="Q233:R233"/>
    <mergeCell ref="U233:Y233"/>
    <mergeCell ref="B234:L234"/>
    <mergeCell ref="Q234:R234"/>
    <mergeCell ref="U234:Y234"/>
    <mergeCell ref="B231:L231"/>
    <mergeCell ref="Q231:R231"/>
    <mergeCell ref="U231:Y231"/>
    <mergeCell ref="B232:L232"/>
    <mergeCell ref="Q232:R232"/>
    <mergeCell ref="U232:Y232"/>
    <mergeCell ref="B229:L229"/>
    <mergeCell ref="Q229:R229"/>
    <mergeCell ref="U229:Y229"/>
    <mergeCell ref="B230:L230"/>
    <mergeCell ref="Q230:R230"/>
    <mergeCell ref="U230:Y230"/>
    <mergeCell ref="B227:L227"/>
    <mergeCell ref="Q227:R227"/>
    <mergeCell ref="U227:Y227"/>
    <mergeCell ref="B228:L228"/>
    <mergeCell ref="Q228:R228"/>
    <mergeCell ref="U228:Y228"/>
    <mergeCell ref="B225:L225"/>
    <mergeCell ref="Q225:R225"/>
    <mergeCell ref="U225:Y225"/>
    <mergeCell ref="B226:L226"/>
    <mergeCell ref="Q226:R226"/>
    <mergeCell ref="U226:Y226"/>
    <mergeCell ref="B223:L223"/>
    <mergeCell ref="Q223:R223"/>
    <mergeCell ref="U223:Y223"/>
    <mergeCell ref="B224:L224"/>
    <mergeCell ref="Q224:R224"/>
    <mergeCell ref="U224:Y224"/>
    <mergeCell ref="B221:L221"/>
    <mergeCell ref="Q221:R221"/>
    <mergeCell ref="U221:Y221"/>
    <mergeCell ref="B222:L222"/>
    <mergeCell ref="Q222:R222"/>
    <mergeCell ref="U222:Y222"/>
    <mergeCell ref="B219:L219"/>
    <mergeCell ref="Q219:R219"/>
    <mergeCell ref="U219:Y219"/>
    <mergeCell ref="B220:L220"/>
    <mergeCell ref="Q220:R220"/>
    <mergeCell ref="U220:Y220"/>
    <mergeCell ref="B217:L217"/>
    <mergeCell ref="Q217:R217"/>
    <mergeCell ref="U217:Y217"/>
    <mergeCell ref="B218:L218"/>
    <mergeCell ref="Q218:R218"/>
    <mergeCell ref="U218:Y218"/>
    <mergeCell ref="B215:L215"/>
    <mergeCell ref="Q215:R215"/>
    <mergeCell ref="U215:Y215"/>
    <mergeCell ref="B216:L216"/>
    <mergeCell ref="Q216:R216"/>
    <mergeCell ref="U216:Y216"/>
    <mergeCell ref="B213:L213"/>
    <mergeCell ref="Q213:R213"/>
    <mergeCell ref="U213:Y213"/>
    <mergeCell ref="B214:L214"/>
    <mergeCell ref="Q214:R214"/>
    <mergeCell ref="U214:Y214"/>
    <mergeCell ref="B211:L211"/>
    <mergeCell ref="Q211:R211"/>
    <mergeCell ref="U211:Y211"/>
    <mergeCell ref="B212:L212"/>
    <mergeCell ref="Q212:R212"/>
    <mergeCell ref="U212:Y212"/>
    <mergeCell ref="B209:L209"/>
    <mergeCell ref="Q209:R209"/>
    <mergeCell ref="U209:Y209"/>
    <mergeCell ref="B210:L210"/>
    <mergeCell ref="Q210:R210"/>
    <mergeCell ref="U210:Y210"/>
    <mergeCell ref="B207:L207"/>
    <mergeCell ref="Q207:R207"/>
    <mergeCell ref="U207:Y207"/>
    <mergeCell ref="B208:L208"/>
    <mergeCell ref="Q208:R208"/>
    <mergeCell ref="U208:Y208"/>
    <mergeCell ref="B205:L205"/>
    <mergeCell ref="Q205:R205"/>
    <mergeCell ref="U205:Y205"/>
    <mergeCell ref="B206:L206"/>
    <mergeCell ref="Q206:R206"/>
    <mergeCell ref="U206:Y206"/>
    <mergeCell ref="B203:L203"/>
    <mergeCell ref="Q203:R203"/>
    <mergeCell ref="U203:Y203"/>
    <mergeCell ref="B204:L204"/>
    <mergeCell ref="Q204:R204"/>
    <mergeCell ref="U204:Y204"/>
    <mergeCell ref="B201:L201"/>
    <mergeCell ref="Q201:R201"/>
    <mergeCell ref="U201:Y201"/>
    <mergeCell ref="B202:L202"/>
    <mergeCell ref="Q202:R202"/>
    <mergeCell ref="U202:Y202"/>
    <mergeCell ref="B199:L199"/>
    <mergeCell ref="Q199:R199"/>
    <mergeCell ref="U199:Y199"/>
    <mergeCell ref="B200:L200"/>
    <mergeCell ref="Q200:R200"/>
    <mergeCell ref="U200:Y200"/>
    <mergeCell ref="B197:L197"/>
    <mergeCell ref="Q197:R197"/>
    <mergeCell ref="U197:Y197"/>
    <mergeCell ref="B198:L198"/>
    <mergeCell ref="Q198:R198"/>
    <mergeCell ref="U198:Y198"/>
    <mergeCell ref="B195:L195"/>
    <mergeCell ref="Q195:R195"/>
    <mergeCell ref="U195:Y195"/>
    <mergeCell ref="B196:L196"/>
    <mergeCell ref="Q196:R196"/>
    <mergeCell ref="U196:Y196"/>
    <mergeCell ref="B193:L193"/>
    <mergeCell ref="Q193:R193"/>
    <mergeCell ref="U193:Y193"/>
    <mergeCell ref="B194:L194"/>
    <mergeCell ref="Q194:R194"/>
    <mergeCell ref="U194:Y194"/>
    <mergeCell ref="B191:L191"/>
    <mergeCell ref="Q191:R191"/>
    <mergeCell ref="U191:Y191"/>
    <mergeCell ref="B192:L192"/>
    <mergeCell ref="Q192:R192"/>
    <mergeCell ref="U192:Y192"/>
    <mergeCell ref="B189:L189"/>
    <mergeCell ref="Q189:R189"/>
    <mergeCell ref="U189:Y189"/>
    <mergeCell ref="B190:L190"/>
    <mergeCell ref="Q190:R190"/>
    <mergeCell ref="U190:Y190"/>
    <mergeCell ref="B187:L187"/>
    <mergeCell ref="Q187:R187"/>
    <mergeCell ref="U187:Y187"/>
    <mergeCell ref="B188:L188"/>
    <mergeCell ref="Q188:R188"/>
    <mergeCell ref="U188:Y188"/>
    <mergeCell ref="B185:L185"/>
    <mergeCell ref="Q185:R185"/>
    <mergeCell ref="U185:Y185"/>
    <mergeCell ref="B186:L186"/>
    <mergeCell ref="Q186:R186"/>
    <mergeCell ref="U186:Y186"/>
    <mergeCell ref="B183:L183"/>
    <mergeCell ref="Q183:R183"/>
    <mergeCell ref="U183:Y183"/>
    <mergeCell ref="B184:L184"/>
    <mergeCell ref="Q184:R184"/>
    <mergeCell ref="U184:Y184"/>
    <mergeCell ref="B181:L181"/>
    <mergeCell ref="Q181:R181"/>
    <mergeCell ref="U181:Y181"/>
    <mergeCell ref="B182:L182"/>
    <mergeCell ref="Q182:R182"/>
    <mergeCell ref="U182:Y182"/>
    <mergeCell ref="B179:L179"/>
    <mergeCell ref="Q179:R179"/>
    <mergeCell ref="U179:Y179"/>
    <mergeCell ref="B180:L180"/>
    <mergeCell ref="Q180:R180"/>
    <mergeCell ref="U180:Y180"/>
    <mergeCell ref="B177:L177"/>
    <mergeCell ref="Q177:R177"/>
    <mergeCell ref="U177:Y177"/>
    <mergeCell ref="B178:L178"/>
    <mergeCell ref="Q178:R178"/>
    <mergeCell ref="U178:Y178"/>
    <mergeCell ref="B175:L175"/>
    <mergeCell ref="Q175:R175"/>
    <mergeCell ref="U175:Y175"/>
    <mergeCell ref="B176:L176"/>
    <mergeCell ref="Q176:R176"/>
    <mergeCell ref="U176:Y176"/>
    <mergeCell ref="B173:L173"/>
    <mergeCell ref="Q173:R173"/>
    <mergeCell ref="U173:Y173"/>
    <mergeCell ref="B174:L174"/>
    <mergeCell ref="Q174:R174"/>
    <mergeCell ref="U174:Y174"/>
    <mergeCell ref="B171:L171"/>
    <mergeCell ref="Q171:R171"/>
    <mergeCell ref="U171:Y171"/>
    <mergeCell ref="B172:L172"/>
    <mergeCell ref="Q172:R172"/>
    <mergeCell ref="U172:Y172"/>
    <mergeCell ref="B169:L169"/>
    <mergeCell ref="Q169:R169"/>
    <mergeCell ref="U169:Y169"/>
    <mergeCell ref="B170:L170"/>
    <mergeCell ref="Q170:R170"/>
    <mergeCell ref="U170:Y170"/>
    <mergeCell ref="B167:L167"/>
    <mergeCell ref="Q167:R167"/>
    <mergeCell ref="U167:Y167"/>
    <mergeCell ref="B168:L168"/>
    <mergeCell ref="Q168:R168"/>
    <mergeCell ref="U168:Y168"/>
    <mergeCell ref="B165:L165"/>
    <mergeCell ref="Q165:R165"/>
    <mergeCell ref="U165:Y165"/>
    <mergeCell ref="B166:L166"/>
    <mergeCell ref="Q166:R166"/>
    <mergeCell ref="U166:Y166"/>
    <mergeCell ref="B163:L163"/>
    <mergeCell ref="Q163:R163"/>
    <mergeCell ref="U163:Y163"/>
    <mergeCell ref="B164:L164"/>
    <mergeCell ref="Q164:R164"/>
    <mergeCell ref="U164:Y164"/>
    <mergeCell ref="B161:L161"/>
    <mergeCell ref="Q161:R161"/>
    <mergeCell ref="U161:Y161"/>
    <mergeCell ref="B162:L162"/>
    <mergeCell ref="Q162:R162"/>
    <mergeCell ref="U162:Y162"/>
    <mergeCell ref="B159:L159"/>
    <mergeCell ref="Q159:R159"/>
    <mergeCell ref="U159:Y159"/>
    <mergeCell ref="B160:L160"/>
    <mergeCell ref="Q160:R160"/>
    <mergeCell ref="U160:Y160"/>
    <mergeCell ref="B157:L157"/>
    <mergeCell ref="Q157:R157"/>
    <mergeCell ref="U157:Y157"/>
    <mergeCell ref="B158:L158"/>
    <mergeCell ref="Q158:R158"/>
    <mergeCell ref="U158:Y158"/>
    <mergeCell ref="B155:L155"/>
    <mergeCell ref="Q155:R155"/>
    <mergeCell ref="U155:Y155"/>
    <mergeCell ref="B156:L156"/>
    <mergeCell ref="Q156:R156"/>
    <mergeCell ref="U156:Y156"/>
    <mergeCell ref="B153:L153"/>
    <mergeCell ref="Q153:R153"/>
    <mergeCell ref="U153:Y153"/>
    <mergeCell ref="B154:L154"/>
    <mergeCell ref="Q154:R154"/>
    <mergeCell ref="U154:Y154"/>
    <mergeCell ref="B151:L151"/>
    <mergeCell ref="Q151:R151"/>
    <mergeCell ref="U151:Y151"/>
    <mergeCell ref="B152:L152"/>
    <mergeCell ref="Q152:R152"/>
    <mergeCell ref="U152:Y152"/>
    <mergeCell ref="B149:L149"/>
    <mergeCell ref="Q149:R149"/>
    <mergeCell ref="U149:Y149"/>
    <mergeCell ref="B150:L150"/>
    <mergeCell ref="Q150:R150"/>
    <mergeCell ref="U150:Y150"/>
    <mergeCell ref="B147:L147"/>
    <mergeCell ref="Q147:R147"/>
    <mergeCell ref="U147:Y147"/>
    <mergeCell ref="B148:L148"/>
    <mergeCell ref="Q148:R148"/>
    <mergeCell ref="U148:Y148"/>
    <mergeCell ref="B145:L145"/>
    <mergeCell ref="Q145:R145"/>
    <mergeCell ref="U145:Y145"/>
    <mergeCell ref="B146:L146"/>
    <mergeCell ref="Q146:R146"/>
    <mergeCell ref="U146:Y146"/>
    <mergeCell ref="B143:L143"/>
    <mergeCell ref="Q143:R143"/>
    <mergeCell ref="U143:Y143"/>
    <mergeCell ref="B144:L144"/>
    <mergeCell ref="Q144:R144"/>
    <mergeCell ref="U144:Y144"/>
    <mergeCell ref="B141:L141"/>
    <mergeCell ref="Q141:R141"/>
    <mergeCell ref="U141:Y141"/>
    <mergeCell ref="B142:L142"/>
    <mergeCell ref="Q142:R142"/>
    <mergeCell ref="U142:Y142"/>
    <mergeCell ref="B139:L139"/>
    <mergeCell ref="Q139:R139"/>
    <mergeCell ref="U139:Y139"/>
    <mergeCell ref="B140:L140"/>
    <mergeCell ref="Q140:R140"/>
    <mergeCell ref="U140:Y140"/>
    <mergeCell ref="B137:L137"/>
    <mergeCell ref="Q137:R137"/>
    <mergeCell ref="U137:Y137"/>
    <mergeCell ref="B138:L138"/>
    <mergeCell ref="Q138:R138"/>
    <mergeCell ref="U138:Y138"/>
    <mergeCell ref="B135:L135"/>
    <mergeCell ref="Q135:R135"/>
    <mergeCell ref="U135:Y135"/>
    <mergeCell ref="B136:L136"/>
    <mergeCell ref="Q136:R136"/>
    <mergeCell ref="U136:Y136"/>
    <mergeCell ref="B133:L133"/>
    <mergeCell ref="Q133:R133"/>
    <mergeCell ref="U133:Y133"/>
    <mergeCell ref="B134:L134"/>
    <mergeCell ref="Q134:R134"/>
    <mergeCell ref="U134:Y134"/>
    <mergeCell ref="B131:L131"/>
    <mergeCell ref="Q131:R131"/>
    <mergeCell ref="U131:Y131"/>
    <mergeCell ref="B132:L132"/>
    <mergeCell ref="Q132:R132"/>
    <mergeCell ref="U132:Y132"/>
    <mergeCell ref="B129:L129"/>
    <mergeCell ref="Q129:R129"/>
    <mergeCell ref="U129:Y129"/>
    <mergeCell ref="B130:L130"/>
    <mergeCell ref="Q130:R130"/>
    <mergeCell ref="U130:Y130"/>
    <mergeCell ref="B127:L127"/>
    <mergeCell ref="Q127:R127"/>
    <mergeCell ref="U127:Y127"/>
    <mergeCell ref="B128:L128"/>
    <mergeCell ref="Q128:R128"/>
    <mergeCell ref="U128:Y128"/>
    <mergeCell ref="B125:L125"/>
    <mergeCell ref="Q125:R125"/>
    <mergeCell ref="U125:Y125"/>
    <mergeCell ref="B126:L126"/>
    <mergeCell ref="Q126:R126"/>
    <mergeCell ref="U126:Y126"/>
    <mergeCell ref="B123:L123"/>
    <mergeCell ref="Q123:R123"/>
    <mergeCell ref="U123:Y123"/>
    <mergeCell ref="B124:L124"/>
    <mergeCell ref="Q124:R124"/>
    <mergeCell ref="U124:Y124"/>
    <mergeCell ref="B121:L121"/>
    <mergeCell ref="Q121:R121"/>
    <mergeCell ref="U121:Y121"/>
    <mergeCell ref="B122:L122"/>
    <mergeCell ref="Q122:R122"/>
    <mergeCell ref="U122:Y122"/>
    <mergeCell ref="B119:L119"/>
    <mergeCell ref="Q119:R119"/>
    <mergeCell ref="U119:Y119"/>
    <mergeCell ref="B120:L120"/>
    <mergeCell ref="Q120:R120"/>
    <mergeCell ref="U120:Y120"/>
    <mergeCell ref="B117:L117"/>
    <mergeCell ref="Q117:R117"/>
    <mergeCell ref="U117:Y117"/>
    <mergeCell ref="B118:L118"/>
    <mergeCell ref="Q118:R118"/>
    <mergeCell ref="U118:Y118"/>
    <mergeCell ref="B115:L115"/>
    <mergeCell ref="Q115:R115"/>
    <mergeCell ref="U115:Y115"/>
    <mergeCell ref="B116:L116"/>
    <mergeCell ref="Q116:R116"/>
    <mergeCell ref="U116:Y116"/>
    <mergeCell ref="B113:L113"/>
    <mergeCell ref="Q113:R113"/>
    <mergeCell ref="U113:Y113"/>
    <mergeCell ref="B114:L114"/>
    <mergeCell ref="Q114:R114"/>
    <mergeCell ref="U114:Y114"/>
    <mergeCell ref="B111:L111"/>
    <mergeCell ref="Q111:R111"/>
    <mergeCell ref="U111:Y111"/>
    <mergeCell ref="B112:L112"/>
    <mergeCell ref="Q112:R112"/>
    <mergeCell ref="U112:Y112"/>
    <mergeCell ref="B109:L109"/>
    <mergeCell ref="Q109:R109"/>
    <mergeCell ref="U109:Y109"/>
    <mergeCell ref="B110:L110"/>
    <mergeCell ref="Q110:R110"/>
    <mergeCell ref="U110:Y110"/>
    <mergeCell ref="B107:L107"/>
    <mergeCell ref="Q107:R107"/>
    <mergeCell ref="U107:Y107"/>
    <mergeCell ref="B108:L108"/>
    <mergeCell ref="Q108:R108"/>
    <mergeCell ref="U108:Y108"/>
    <mergeCell ref="B105:L105"/>
    <mergeCell ref="Q105:R105"/>
    <mergeCell ref="U105:Y105"/>
    <mergeCell ref="B106:L106"/>
    <mergeCell ref="Q106:R106"/>
    <mergeCell ref="U106:Y106"/>
    <mergeCell ref="B103:L103"/>
    <mergeCell ref="Q103:R103"/>
    <mergeCell ref="U103:Y103"/>
    <mergeCell ref="B104:L104"/>
    <mergeCell ref="Q104:R104"/>
    <mergeCell ref="U104:Y104"/>
    <mergeCell ref="B101:L101"/>
    <mergeCell ref="Q101:R101"/>
    <mergeCell ref="U101:Y101"/>
    <mergeCell ref="B102:L102"/>
    <mergeCell ref="Q102:R102"/>
    <mergeCell ref="U102:Y102"/>
    <mergeCell ref="B99:L99"/>
    <mergeCell ref="Q99:R99"/>
    <mergeCell ref="U99:Y99"/>
    <mergeCell ref="B100:L100"/>
    <mergeCell ref="Q100:R100"/>
    <mergeCell ref="U100:Y100"/>
    <mergeCell ref="B97:L97"/>
    <mergeCell ref="Q97:R97"/>
    <mergeCell ref="U97:Y97"/>
    <mergeCell ref="B98:L98"/>
    <mergeCell ref="Q98:R98"/>
    <mergeCell ref="U98:Y98"/>
    <mergeCell ref="B95:L95"/>
    <mergeCell ref="Q95:R95"/>
    <mergeCell ref="U95:Y95"/>
    <mergeCell ref="B96:L96"/>
    <mergeCell ref="Q96:R96"/>
    <mergeCell ref="U96:Y96"/>
    <mergeCell ref="B93:L93"/>
    <mergeCell ref="Q93:R93"/>
    <mergeCell ref="U93:Y93"/>
    <mergeCell ref="B94:L94"/>
    <mergeCell ref="Q94:R94"/>
    <mergeCell ref="U94:Y94"/>
    <mergeCell ref="B91:L91"/>
    <mergeCell ref="Q91:R91"/>
    <mergeCell ref="U91:Y91"/>
    <mergeCell ref="B92:L92"/>
    <mergeCell ref="Q92:R92"/>
    <mergeCell ref="U92:Y92"/>
    <mergeCell ref="B89:L89"/>
    <mergeCell ref="Q89:R89"/>
    <mergeCell ref="U89:Y89"/>
    <mergeCell ref="B90:L90"/>
    <mergeCell ref="Q90:R90"/>
    <mergeCell ref="U90:Y90"/>
    <mergeCell ref="B87:L87"/>
    <mergeCell ref="Q87:R87"/>
    <mergeCell ref="U87:Y87"/>
    <mergeCell ref="B88:L88"/>
    <mergeCell ref="Q88:R88"/>
    <mergeCell ref="U88:Y88"/>
    <mergeCell ref="B85:L85"/>
    <mergeCell ref="Q85:R85"/>
    <mergeCell ref="U85:Y85"/>
    <mergeCell ref="B86:L86"/>
    <mergeCell ref="Q86:R86"/>
    <mergeCell ref="U86:Y86"/>
    <mergeCell ref="B83:L83"/>
    <mergeCell ref="Q83:R83"/>
    <mergeCell ref="U83:Y83"/>
    <mergeCell ref="B84:L84"/>
    <mergeCell ref="Q84:R84"/>
    <mergeCell ref="U84:Y84"/>
    <mergeCell ref="B81:L81"/>
    <mergeCell ref="Q81:R81"/>
    <mergeCell ref="U81:Y81"/>
    <mergeCell ref="B82:L82"/>
    <mergeCell ref="Q82:R82"/>
    <mergeCell ref="U82:Y82"/>
    <mergeCell ref="B79:L79"/>
    <mergeCell ref="Q79:R79"/>
    <mergeCell ref="U79:Y79"/>
    <mergeCell ref="B80:L80"/>
    <mergeCell ref="Q80:R80"/>
    <mergeCell ref="U80:Y80"/>
    <mergeCell ref="B77:L77"/>
    <mergeCell ref="Q77:R77"/>
    <mergeCell ref="U77:Y77"/>
    <mergeCell ref="B78:L78"/>
    <mergeCell ref="Q78:R78"/>
    <mergeCell ref="U78:Y78"/>
    <mergeCell ref="B75:L75"/>
    <mergeCell ref="Q75:R75"/>
    <mergeCell ref="U75:Y75"/>
    <mergeCell ref="B76:L76"/>
    <mergeCell ref="Q76:R76"/>
    <mergeCell ref="U76:Y76"/>
    <mergeCell ref="B73:L73"/>
    <mergeCell ref="Q73:R73"/>
    <mergeCell ref="U73:Y73"/>
    <mergeCell ref="B74:L74"/>
    <mergeCell ref="Q74:R74"/>
    <mergeCell ref="U74:Y74"/>
    <mergeCell ref="B71:L71"/>
    <mergeCell ref="Q71:R71"/>
    <mergeCell ref="U71:Y71"/>
    <mergeCell ref="B72:L72"/>
    <mergeCell ref="Q72:R72"/>
    <mergeCell ref="U72:Y72"/>
    <mergeCell ref="B69:L69"/>
    <mergeCell ref="Q69:R69"/>
    <mergeCell ref="U69:Y69"/>
    <mergeCell ref="B70:L70"/>
    <mergeCell ref="Q70:R70"/>
    <mergeCell ref="U70:Y70"/>
    <mergeCell ref="B67:L67"/>
    <mergeCell ref="Q67:R67"/>
    <mergeCell ref="U67:Y67"/>
    <mergeCell ref="B68:L68"/>
    <mergeCell ref="Q68:R68"/>
    <mergeCell ref="U68:Y68"/>
    <mergeCell ref="B65:L65"/>
    <mergeCell ref="Q65:R65"/>
    <mergeCell ref="U65:Y65"/>
    <mergeCell ref="B66:L66"/>
    <mergeCell ref="Q66:R66"/>
    <mergeCell ref="U66:Y66"/>
    <mergeCell ref="B63:L63"/>
    <mergeCell ref="Q63:R63"/>
    <mergeCell ref="U63:Y63"/>
    <mergeCell ref="B64:L64"/>
    <mergeCell ref="Q64:R64"/>
    <mergeCell ref="U64:Y64"/>
    <mergeCell ref="B61:L61"/>
    <mergeCell ref="Q61:R61"/>
    <mergeCell ref="U61:Y61"/>
    <mergeCell ref="B62:L62"/>
    <mergeCell ref="Q62:R62"/>
    <mergeCell ref="U62:Y62"/>
    <mergeCell ref="B59:L59"/>
    <mergeCell ref="Q59:R59"/>
    <mergeCell ref="U59:Y59"/>
    <mergeCell ref="B60:L60"/>
    <mergeCell ref="Q60:R60"/>
    <mergeCell ref="U60:Y60"/>
    <mergeCell ref="B57:L57"/>
    <mergeCell ref="Q57:R57"/>
    <mergeCell ref="U57:Y57"/>
    <mergeCell ref="B58:L58"/>
    <mergeCell ref="Q58:R58"/>
    <mergeCell ref="U58:Y58"/>
    <mergeCell ref="B55:L55"/>
    <mergeCell ref="Q55:R55"/>
    <mergeCell ref="U55:Y55"/>
    <mergeCell ref="B56:L56"/>
    <mergeCell ref="Q56:R56"/>
    <mergeCell ref="U56:Y56"/>
    <mergeCell ref="B53:L53"/>
    <mergeCell ref="Q53:R53"/>
    <mergeCell ref="U53:Y53"/>
    <mergeCell ref="B54:L54"/>
    <mergeCell ref="Q54:R54"/>
    <mergeCell ref="U54:Y54"/>
    <mergeCell ref="B51:L51"/>
    <mergeCell ref="Q51:R51"/>
    <mergeCell ref="U51:Y51"/>
    <mergeCell ref="B52:L52"/>
    <mergeCell ref="Q52:R52"/>
    <mergeCell ref="U52:Y52"/>
    <mergeCell ref="B49:L49"/>
    <mergeCell ref="Q49:R49"/>
    <mergeCell ref="U49:Y49"/>
    <mergeCell ref="B50:L50"/>
    <mergeCell ref="Q50:R50"/>
    <mergeCell ref="U50:Y50"/>
    <mergeCell ref="B47:L47"/>
    <mergeCell ref="Q47:R47"/>
    <mergeCell ref="U47:Y47"/>
    <mergeCell ref="B48:L48"/>
    <mergeCell ref="Q48:R48"/>
    <mergeCell ref="U48:Y48"/>
    <mergeCell ref="B45:L45"/>
    <mergeCell ref="Q45:R45"/>
    <mergeCell ref="U45:Y45"/>
    <mergeCell ref="B46:L46"/>
    <mergeCell ref="Q46:R46"/>
    <mergeCell ref="U46:Y46"/>
    <mergeCell ref="B43:L43"/>
    <mergeCell ref="Q43:R43"/>
    <mergeCell ref="U43:Y43"/>
    <mergeCell ref="B44:L44"/>
    <mergeCell ref="Q44:R44"/>
    <mergeCell ref="U44:Y44"/>
    <mergeCell ref="B41:L41"/>
    <mergeCell ref="Q41:R41"/>
    <mergeCell ref="U41:Y41"/>
    <mergeCell ref="B42:L42"/>
    <mergeCell ref="Q42:R42"/>
    <mergeCell ref="U42:Y42"/>
    <mergeCell ref="B39:L39"/>
    <mergeCell ref="Q39:R39"/>
    <mergeCell ref="U39:Y39"/>
    <mergeCell ref="B40:L40"/>
    <mergeCell ref="Q40:R40"/>
    <mergeCell ref="U40:Y40"/>
    <mergeCell ref="B37:L37"/>
    <mergeCell ref="Q37:R37"/>
    <mergeCell ref="U37:Y37"/>
    <mergeCell ref="B38:L38"/>
    <mergeCell ref="Q38:R38"/>
    <mergeCell ref="U38:Y38"/>
    <mergeCell ref="B35:L35"/>
    <mergeCell ref="Q35:R35"/>
    <mergeCell ref="U35:Y35"/>
    <mergeCell ref="B36:L36"/>
    <mergeCell ref="Q36:R36"/>
    <mergeCell ref="U36:Y36"/>
    <mergeCell ref="B33:L33"/>
    <mergeCell ref="Q33:R33"/>
    <mergeCell ref="U33:Y33"/>
    <mergeCell ref="B34:L34"/>
    <mergeCell ref="Q34:R34"/>
    <mergeCell ref="U34:Y34"/>
    <mergeCell ref="B31:L31"/>
    <mergeCell ref="Q31:R31"/>
    <mergeCell ref="U31:Y31"/>
    <mergeCell ref="B32:L32"/>
    <mergeCell ref="Q32:R32"/>
    <mergeCell ref="U32:Y32"/>
    <mergeCell ref="B29:L29"/>
    <mergeCell ref="Q29:R29"/>
    <mergeCell ref="U29:Y29"/>
    <mergeCell ref="B30:L30"/>
    <mergeCell ref="Q30:R30"/>
    <mergeCell ref="U30:Y30"/>
    <mergeCell ref="B21:L21"/>
    <mergeCell ref="Q21:R21"/>
    <mergeCell ref="U21:Y21"/>
    <mergeCell ref="B22:L22"/>
    <mergeCell ref="Q22:R22"/>
    <mergeCell ref="U22:Y22"/>
    <mergeCell ref="B20:L20"/>
    <mergeCell ref="Q20:R20"/>
    <mergeCell ref="U20:Y20"/>
    <mergeCell ref="L7:R7"/>
    <mergeCell ref="L10:T10"/>
    <mergeCell ref="B27:L27"/>
    <mergeCell ref="Q27:R27"/>
    <mergeCell ref="U27:Y27"/>
    <mergeCell ref="B28:L28"/>
    <mergeCell ref="Q28:R28"/>
    <mergeCell ref="U28:Y28"/>
    <mergeCell ref="B25:L25"/>
    <mergeCell ref="Q25:R25"/>
    <mergeCell ref="U25:Y25"/>
    <mergeCell ref="B26:L26"/>
    <mergeCell ref="Q26:R26"/>
    <mergeCell ref="U26:Y26"/>
    <mergeCell ref="B23:L23"/>
    <mergeCell ref="Q23:R23"/>
    <mergeCell ref="U23:Y23"/>
    <mergeCell ref="B24:L24"/>
    <mergeCell ref="Q24:R24"/>
    <mergeCell ref="U24:Y24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4"/>
  <sheetViews>
    <sheetView showGridLines="0" view="pageBreakPreview" topLeftCell="A16" zoomScale="60" zoomScaleNormal="87" workbookViewId="0">
      <selection activeCell="AI18" sqref="AI18"/>
    </sheetView>
  </sheetViews>
  <sheetFormatPr defaultColWidth="9.140625" defaultRowHeight="12.75"/>
  <cols>
    <col min="1" max="1" width="1.7109375" style="403" customWidth="1"/>
    <col min="2" max="12" width="0" style="403" hidden="1" customWidth="1"/>
    <col min="13" max="13" width="44" style="403" customWidth="1"/>
    <col min="14" max="14" width="6.28515625" style="403" customWidth="1"/>
    <col min="15" max="16" width="5.7109375" style="403" customWidth="1"/>
    <col min="17" max="17" width="9.5703125" style="403" customWidth="1"/>
    <col min="18" max="18" width="5.7109375" style="403" customWidth="1"/>
    <col min="19" max="20" width="0" style="403" hidden="1" customWidth="1"/>
    <col min="21" max="21" width="12.140625" style="403" customWidth="1"/>
    <col min="22" max="23" width="12.140625" style="403" hidden="1" customWidth="1"/>
    <col min="24" max="31" width="0" style="403" hidden="1" customWidth="1"/>
    <col min="32" max="256" width="9.140625" style="403" customWidth="1"/>
    <col min="257" max="16384" width="9.140625" style="403"/>
  </cols>
  <sheetData>
    <row r="1" spans="1:31" s="395" customFormat="1" ht="12.75" customHeight="1">
      <c r="A1" s="392"/>
      <c r="B1" s="392"/>
      <c r="C1" s="392"/>
      <c r="D1" s="392"/>
      <c r="E1" s="392"/>
      <c r="F1" s="392"/>
      <c r="G1" s="393"/>
      <c r="H1" s="394"/>
      <c r="I1" s="394"/>
      <c r="J1" s="394"/>
      <c r="K1" s="394"/>
      <c r="L1" s="394"/>
      <c r="M1" s="411"/>
      <c r="N1" s="411"/>
      <c r="O1" s="411"/>
      <c r="P1" s="523"/>
      <c r="Q1" s="523"/>
      <c r="R1" s="411"/>
      <c r="S1" s="411"/>
      <c r="T1" s="523" t="s">
        <v>828</v>
      </c>
      <c r="U1" s="523" t="s">
        <v>828</v>
      </c>
      <c r="V1" s="394"/>
      <c r="W1" s="394"/>
      <c r="X1" s="394"/>
      <c r="Y1" s="394"/>
      <c r="Z1" s="394"/>
      <c r="AA1" s="394"/>
      <c r="AB1" s="394"/>
    </row>
    <row r="2" spans="1:31" s="395" customFormat="1" ht="4.5" customHeight="1">
      <c r="A2" s="396"/>
      <c r="B2" s="397"/>
      <c r="C2" s="397"/>
      <c r="D2" s="397"/>
      <c r="E2" s="397"/>
      <c r="F2" s="397"/>
      <c r="G2" s="393"/>
      <c r="H2" s="394"/>
      <c r="I2" s="394"/>
      <c r="J2" s="394"/>
      <c r="K2" s="394"/>
      <c r="L2" s="394"/>
      <c r="M2" s="411"/>
      <c r="N2" s="411"/>
      <c r="O2" s="411"/>
      <c r="P2" s="707" t="s">
        <v>145</v>
      </c>
      <c r="Q2" s="707"/>
      <c r="R2" s="707"/>
      <c r="S2" s="707"/>
      <c r="T2" s="707"/>
      <c r="U2" s="707"/>
      <c r="V2" s="394"/>
      <c r="W2" s="394"/>
      <c r="X2" s="394"/>
      <c r="Y2" s="394"/>
      <c r="Z2" s="394"/>
      <c r="AA2" s="394"/>
      <c r="AB2" s="394"/>
    </row>
    <row r="3" spans="1:31" s="395" customFormat="1" ht="9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522"/>
      <c r="N3" s="522"/>
      <c r="O3" s="522"/>
      <c r="P3" s="707"/>
      <c r="Q3" s="707"/>
      <c r="R3" s="707"/>
      <c r="S3" s="707"/>
      <c r="T3" s="707"/>
      <c r="U3" s="707"/>
      <c r="V3" s="394"/>
      <c r="W3" s="394"/>
      <c r="X3" s="394"/>
      <c r="Y3" s="394"/>
      <c r="Z3" s="394"/>
      <c r="AA3" s="394"/>
      <c r="AB3" s="394"/>
    </row>
    <row r="4" spans="1:31" s="395" customFormat="1" ht="13.5" customHeight="1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707" t="s">
        <v>189</v>
      </c>
      <c r="N4" s="707"/>
      <c r="O4" s="707"/>
      <c r="P4" s="707"/>
      <c r="Q4" s="707"/>
      <c r="R4" s="707"/>
      <c r="S4" s="707"/>
      <c r="T4" s="707"/>
      <c r="U4" s="707"/>
      <c r="V4" s="394"/>
      <c r="W4" s="394"/>
      <c r="X4" s="394"/>
      <c r="Y4" s="394"/>
      <c r="Z4" s="394"/>
      <c r="AA4" s="394"/>
      <c r="AB4" s="394"/>
    </row>
    <row r="5" spans="1:31" s="395" customFormat="1" ht="12.7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707" t="s">
        <v>827</v>
      </c>
      <c r="N5" s="707"/>
      <c r="O5" s="707"/>
      <c r="P5" s="707"/>
      <c r="Q5" s="707"/>
      <c r="R5" s="707"/>
      <c r="S5" s="707"/>
      <c r="T5" s="707"/>
      <c r="U5" s="707"/>
      <c r="V5" s="394"/>
      <c r="W5" s="394"/>
      <c r="X5" s="394"/>
      <c r="Y5" s="394"/>
      <c r="Z5" s="394"/>
      <c r="AA5" s="394"/>
      <c r="AB5" s="394"/>
    </row>
    <row r="6" spans="1:31" s="395" customFormat="1" ht="12.75" customHeight="1">
      <c r="A6" s="394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523"/>
      <c r="O6" s="523"/>
      <c r="P6" s="523"/>
      <c r="Q6" s="523"/>
      <c r="R6" s="523"/>
      <c r="S6" s="523"/>
      <c r="T6" s="520" t="s">
        <v>830</v>
      </c>
      <c r="U6" s="520" t="s">
        <v>830</v>
      </c>
      <c r="V6" s="394"/>
      <c r="W6" s="394"/>
      <c r="X6" s="394"/>
      <c r="Y6" s="394"/>
      <c r="Z6" s="394"/>
      <c r="AA6" s="394"/>
      <c r="AB6" s="394"/>
    </row>
    <row r="7" spans="1:31" ht="12.75" customHeight="1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</row>
    <row r="8" spans="1:31" ht="12.75" customHeight="1">
      <c r="A8" s="613" t="s">
        <v>810</v>
      </c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417"/>
      <c r="Y8" s="417"/>
      <c r="Z8" s="417"/>
      <c r="AA8" s="417"/>
      <c r="AB8" s="417"/>
      <c r="AC8" s="417"/>
      <c r="AD8" s="417"/>
      <c r="AE8" s="417"/>
    </row>
    <row r="9" spans="1:31" ht="12.75" customHeight="1">
      <c r="A9" s="401" t="s">
        <v>843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417"/>
      <c r="Y9" s="417"/>
      <c r="Z9" s="417"/>
      <c r="AA9" s="417"/>
      <c r="AB9" s="417"/>
      <c r="AC9" s="417"/>
      <c r="AD9" s="417"/>
      <c r="AE9" s="417"/>
    </row>
    <row r="10" spans="1:31" ht="12.75" customHeight="1">
      <c r="A10" s="419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7"/>
      <c r="Y10" s="417"/>
      <c r="Z10" s="417"/>
      <c r="AA10" s="417"/>
      <c r="AB10" s="417"/>
      <c r="AC10" s="417"/>
      <c r="AD10" s="417"/>
      <c r="AE10" s="417"/>
    </row>
    <row r="11" spans="1:31" ht="12.75" customHeight="1">
      <c r="A11" s="615" t="s">
        <v>601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616"/>
      <c r="O11" s="419"/>
      <c r="P11" s="419"/>
      <c r="Q11" s="419"/>
      <c r="R11" s="419"/>
      <c r="S11" s="419"/>
      <c r="T11" s="419"/>
      <c r="U11" s="419"/>
      <c r="V11" s="419"/>
      <c r="W11" s="419"/>
      <c r="X11" s="417"/>
      <c r="Y11" s="417"/>
      <c r="Z11" s="417"/>
      <c r="AA11" s="417"/>
      <c r="AB11" s="417"/>
      <c r="AC11" s="417"/>
      <c r="AD11" s="417"/>
      <c r="AE11" s="417"/>
    </row>
    <row r="12" spans="1:31" ht="12.75" customHeight="1">
      <c r="A12" s="615" t="s">
        <v>602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615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7"/>
      <c r="Y12" s="417"/>
      <c r="Z12" s="417"/>
      <c r="AA12" s="417"/>
      <c r="AB12" s="417"/>
      <c r="AC12" s="417"/>
      <c r="AD12" s="417"/>
      <c r="AE12" s="417"/>
    </row>
    <row r="13" spans="1:31" ht="8.25" customHeight="1">
      <c r="A13" s="419"/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616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7"/>
      <c r="Y13" s="417"/>
      <c r="Z13" s="417"/>
      <c r="AA13" s="417"/>
      <c r="AB13" s="417"/>
      <c r="AC13" s="417"/>
      <c r="AD13" s="417"/>
      <c r="AE13" s="417"/>
    </row>
    <row r="14" spans="1:31" ht="6.75" customHeight="1" thickBot="1">
      <c r="A14" s="419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615"/>
      <c r="O14" s="419"/>
      <c r="P14" s="419"/>
      <c r="Q14" s="419"/>
      <c r="R14" s="419"/>
      <c r="S14" s="419"/>
      <c r="T14" s="419"/>
      <c r="U14" s="419"/>
      <c r="V14" s="419"/>
      <c r="W14" s="419"/>
      <c r="X14" s="417"/>
      <c r="Y14" s="417"/>
      <c r="Z14" s="417"/>
      <c r="AA14" s="417"/>
      <c r="AB14" s="417"/>
      <c r="AC14" s="417"/>
      <c r="AD14" s="417"/>
      <c r="AE14" s="417"/>
    </row>
    <row r="15" spans="1:31" ht="12.75" customHeight="1" thickBo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618"/>
      <c r="N15" s="619" t="s">
        <v>811</v>
      </c>
      <c r="O15" s="620"/>
      <c r="P15" s="620"/>
      <c r="Q15" s="620"/>
      <c r="R15" s="621"/>
      <c r="S15" s="620"/>
      <c r="T15" s="621"/>
      <c r="U15" s="621" t="s">
        <v>363</v>
      </c>
      <c r="V15" s="622"/>
      <c r="W15" s="525"/>
      <c r="X15" s="623"/>
      <c r="Y15" s="524"/>
      <c r="Z15" s="412"/>
      <c r="AA15" s="413" t="s">
        <v>546</v>
      </c>
      <c r="AB15" s="414"/>
      <c r="AC15" s="415"/>
      <c r="AD15" s="416"/>
      <c r="AE15" s="417"/>
    </row>
    <row r="16" spans="1:31" ht="102" customHeight="1" thickBot="1">
      <c r="A16" s="421"/>
      <c r="B16" s="422" t="s">
        <v>812</v>
      </c>
      <c r="C16" s="422" t="s">
        <v>603</v>
      </c>
      <c r="D16" s="423" t="s">
        <v>604</v>
      </c>
      <c r="E16" s="423"/>
      <c r="F16" s="423"/>
      <c r="G16" s="423"/>
      <c r="H16" s="423" t="s">
        <v>605</v>
      </c>
      <c r="I16" s="423"/>
      <c r="J16" s="423"/>
      <c r="K16" s="423" t="s">
        <v>606</v>
      </c>
      <c r="L16" s="423" t="s">
        <v>607</v>
      </c>
      <c r="M16" s="424" t="s">
        <v>0</v>
      </c>
      <c r="N16" s="425" t="s">
        <v>813</v>
      </c>
      <c r="O16" s="425" t="s">
        <v>1</v>
      </c>
      <c r="P16" s="425" t="s">
        <v>2</v>
      </c>
      <c r="Q16" s="455" t="s">
        <v>3</v>
      </c>
      <c r="R16" s="426" t="s">
        <v>4</v>
      </c>
      <c r="S16" s="624" t="s">
        <v>608</v>
      </c>
      <c r="T16" s="625" t="s">
        <v>912</v>
      </c>
      <c r="U16" s="626" t="s">
        <v>869</v>
      </c>
      <c r="V16" s="624" t="s">
        <v>870</v>
      </c>
      <c r="W16" s="425" t="s">
        <v>871</v>
      </c>
      <c r="X16" s="456" t="s">
        <v>609</v>
      </c>
      <c r="Y16" s="425" t="s">
        <v>610</v>
      </c>
      <c r="Z16" s="426"/>
      <c r="AA16" s="425" t="s">
        <v>611</v>
      </c>
      <c r="AB16" s="427" t="s">
        <v>612</v>
      </c>
      <c r="AC16" s="428" t="s">
        <v>613</v>
      </c>
      <c r="AD16" s="429" t="s">
        <v>614</v>
      </c>
      <c r="AE16" s="430"/>
    </row>
    <row r="17" spans="1:31" ht="12.75" customHeight="1" thickBot="1">
      <c r="A17" s="421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2"/>
      <c r="M17" s="433">
        <v>1</v>
      </c>
      <c r="N17" s="434">
        <v>2</v>
      </c>
      <c r="O17" s="434">
        <v>3</v>
      </c>
      <c r="P17" s="434">
        <v>4</v>
      </c>
      <c r="Q17" s="434">
        <v>5</v>
      </c>
      <c r="R17" s="627">
        <v>6</v>
      </c>
      <c r="S17" s="435">
        <v>7</v>
      </c>
      <c r="T17" s="432"/>
      <c r="U17" s="434">
        <v>7</v>
      </c>
      <c r="V17" s="628">
        <v>8</v>
      </c>
      <c r="W17" s="434">
        <v>9</v>
      </c>
      <c r="X17" s="629">
        <v>9</v>
      </c>
      <c r="Y17" s="435">
        <v>10</v>
      </c>
      <c r="Z17" s="435"/>
      <c r="AA17" s="436">
        <v>9</v>
      </c>
      <c r="AB17" s="436">
        <v>10</v>
      </c>
      <c r="AC17" s="435">
        <v>11</v>
      </c>
      <c r="AD17" s="437">
        <v>12</v>
      </c>
      <c r="AE17" s="430"/>
    </row>
    <row r="18" spans="1:31" ht="21.75" customHeight="1">
      <c r="A18" s="404"/>
      <c r="B18" s="749" t="s">
        <v>814</v>
      </c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50"/>
      <c r="N18" s="630">
        <v>802</v>
      </c>
      <c r="O18" s="526">
        <v>0</v>
      </c>
      <c r="P18" s="526">
        <v>0</v>
      </c>
      <c r="Q18" s="406">
        <v>0</v>
      </c>
      <c r="R18" s="407">
        <v>0</v>
      </c>
      <c r="S18" s="738"/>
      <c r="T18" s="739"/>
      <c r="U18" s="640">
        <v>66217.002999999997</v>
      </c>
      <c r="V18" s="631">
        <v>0</v>
      </c>
      <c r="W18" s="409">
        <v>66217.002999999997</v>
      </c>
      <c r="X18" s="751"/>
      <c r="Y18" s="751"/>
      <c r="Z18" s="751"/>
      <c r="AA18" s="751"/>
      <c r="AB18" s="751"/>
      <c r="AC18" s="751"/>
      <c r="AD18" s="751"/>
      <c r="AE18" s="405"/>
    </row>
    <row r="19" spans="1:31" ht="12" customHeight="1">
      <c r="A19" s="404"/>
      <c r="B19" s="749" t="s">
        <v>5</v>
      </c>
      <c r="C19" s="749"/>
      <c r="D19" s="749"/>
      <c r="E19" s="749"/>
      <c r="F19" s="749"/>
      <c r="G19" s="749"/>
      <c r="H19" s="749"/>
      <c r="I19" s="749"/>
      <c r="J19" s="749"/>
      <c r="K19" s="749"/>
      <c r="L19" s="749"/>
      <c r="M19" s="750"/>
      <c r="N19" s="630">
        <v>802</v>
      </c>
      <c r="O19" s="526">
        <v>7</v>
      </c>
      <c r="P19" s="526">
        <v>0</v>
      </c>
      <c r="Q19" s="406">
        <v>0</v>
      </c>
      <c r="R19" s="407">
        <v>0</v>
      </c>
      <c r="S19" s="738"/>
      <c r="T19" s="739"/>
      <c r="U19" s="640">
        <v>14632.998</v>
      </c>
      <c r="V19" s="631">
        <v>0</v>
      </c>
      <c r="W19" s="409">
        <v>14632.998</v>
      </c>
      <c r="X19" s="751"/>
      <c r="Y19" s="751"/>
      <c r="Z19" s="751"/>
      <c r="AA19" s="751"/>
      <c r="AB19" s="751"/>
      <c r="AC19" s="751"/>
      <c r="AD19" s="751"/>
      <c r="AE19" s="405"/>
    </row>
    <row r="20" spans="1:31" ht="12" customHeight="1">
      <c r="A20" s="404"/>
      <c r="B20" s="749" t="s">
        <v>729</v>
      </c>
      <c r="C20" s="749"/>
      <c r="D20" s="749"/>
      <c r="E20" s="749"/>
      <c r="F20" s="749"/>
      <c r="G20" s="749"/>
      <c r="H20" s="749"/>
      <c r="I20" s="749"/>
      <c r="J20" s="749"/>
      <c r="K20" s="749"/>
      <c r="L20" s="749"/>
      <c r="M20" s="750"/>
      <c r="N20" s="630">
        <v>802</v>
      </c>
      <c r="O20" s="526">
        <v>7</v>
      </c>
      <c r="P20" s="526">
        <v>3</v>
      </c>
      <c r="Q20" s="406">
        <v>0</v>
      </c>
      <c r="R20" s="407">
        <v>0</v>
      </c>
      <c r="S20" s="738"/>
      <c r="T20" s="739"/>
      <c r="U20" s="640">
        <v>14632.998</v>
      </c>
      <c r="V20" s="631">
        <v>0</v>
      </c>
      <c r="W20" s="409">
        <v>14632.998</v>
      </c>
      <c r="X20" s="751"/>
      <c r="Y20" s="751"/>
      <c r="Z20" s="751"/>
      <c r="AA20" s="751"/>
      <c r="AB20" s="751"/>
      <c r="AC20" s="751"/>
      <c r="AD20" s="751"/>
      <c r="AE20" s="405"/>
    </row>
    <row r="21" spans="1:31" ht="21.75" customHeight="1">
      <c r="A21" s="404"/>
      <c r="B21" s="749" t="s">
        <v>719</v>
      </c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50"/>
      <c r="N21" s="630">
        <v>802</v>
      </c>
      <c r="O21" s="526">
        <v>7</v>
      </c>
      <c r="P21" s="526">
        <v>3</v>
      </c>
      <c r="Q21" s="406" t="s">
        <v>720</v>
      </c>
      <c r="R21" s="407">
        <v>0</v>
      </c>
      <c r="S21" s="738"/>
      <c r="T21" s="739"/>
      <c r="U21" s="640">
        <v>14632.998</v>
      </c>
      <c r="V21" s="631">
        <v>0</v>
      </c>
      <c r="W21" s="409">
        <v>14632.998</v>
      </c>
      <c r="X21" s="751"/>
      <c r="Y21" s="751"/>
      <c r="Z21" s="751"/>
      <c r="AA21" s="751"/>
      <c r="AB21" s="751"/>
      <c r="AC21" s="751"/>
      <c r="AD21" s="751"/>
      <c r="AE21" s="405"/>
    </row>
    <row r="22" spans="1:31" ht="12" customHeight="1">
      <c r="A22" s="404"/>
      <c r="B22" s="749" t="s">
        <v>730</v>
      </c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50"/>
      <c r="N22" s="630">
        <v>802</v>
      </c>
      <c r="O22" s="526">
        <v>7</v>
      </c>
      <c r="P22" s="526">
        <v>3</v>
      </c>
      <c r="Q22" s="406" t="s">
        <v>731</v>
      </c>
      <c r="R22" s="407">
        <v>0</v>
      </c>
      <c r="S22" s="738"/>
      <c r="T22" s="739"/>
      <c r="U22" s="640">
        <v>14632.998</v>
      </c>
      <c r="V22" s="631">
        <v>0</v>
      </c>
      <c r="W22" s="409">
        <v>14632.998</v>
      </c>
      <c r="X22" s="751"/>
      <c r="Y22" s="751"/>
      <c r="Z22" s="751"/>
      <c r="AA22" s="751"/>
      <c r="AB22" s="751"/>
      <c r="AC22" s="751"/>
      <c r="AD22" s="751"/>
      <c r="AE22" s="405"/>
    </row>
    <row r="23" spans="1:31" ht="21.75" customHeight="1">
      <c r="A23" s="404"/>
      <c r="B23" s="749" t="s">
        <v>6</v>
      </c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50"/>
      <c r="N23" s="630">
        <v>802</v>
      </c>
      <c r="O23" s="526">
        <v>7</v>
      </c>
      <c r="P23" s="526">
        <v>3</v>
      </c>
      <c r="Q23" s="406" t="s">
        <v>732</v>
      </c>
      <c r="R23" s="407">
        <v>0</v>
      </c>
      <c r="S23" s="738"/>
      <c r="T23" s="739"/>
      <c r="U23" s="640">
        <v>14632.998</v>
      </c>
      <c r="V23" s="631">
        <v>0</v>
      </c>
      <c r="W23" s="409">
        <v>14632.998</v>
      </c>
      <c r="X23" s="751"/>
      <c r="Y23" s="751"/>
      <c r="Z23" s="751"/>
      <c r="AA23" s="751"/>
      <c r="AB23" s="751"/>
      <c r="AC23" s="751"/>
      <c r="AD23" s="751"/>
      <c r="AE23" s="405"/>
    </row>
    <row r="24" spans="1:31" ht="21.75" customHeight="1">
      <c r="A24" s="404"/>
      <c r="B24" s="749" t="s">
        <v>724</v>
      </c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50"/>
      <c r="N24" s="630">
        <v>802</v>
      </c>
      <c r="O24" s="526">
        <v>7</v>
      </c>
      <c r="P24" s="526">
        <v>3</v>
      </c>
      <c r="Q24" s="406" t="s">
        <v>732</v>
      </c>
      <c r="R24" s="407" t="s">
        <v>8</v>
      </c>
      <c r="S24" s="738"/>
      <c r="T24" s="739"/>
      <c r="U24" s="640">
        <v>14632.998</v>
      </c>
      <c r="V24" s="631">
        <v>0</v>
      </c>
      <c r="W24" s="409">
        <v>14632.998</v>
      </c>
      <c r="X24" s="751"/>
      <c r="Y24" s="751"/>
      <c r="Z24" s="751"/>
      <c r="AA24" s="751"/>
      <c r="AB24" s="751"/>
      <c r="AC24" s="751"/>
      <c r="AD24" s="751"/>
      <c r="AE24" s="405"/>
    </row>
    <row r="25" spans="1:31" ht="12" customHeight="1">
      <c r="A25" s="404"/>
      <c r="B25" s="749" t="s">
        <v>9</v>
      </c>
      <c r="C25" s="749"/>
      <c r="D25" s="749"/>
      <c r="E25" s="749"/>
      <c r="F25" s="749"/>
      <c r="G25" s="749"/>
      <c r="H25" s="749"/>
      <c r="I25" s="749"/>
      <c r="J25" s="749"/>
      <c r="K25" s="749"/>
      <c r="L25" s="749"/>
      <c r="M25" s="750"/>
      <c r="N25" s="630">
        <v>802</v>
      </c>
      <c r="O25" s="526">
        <v>7</v>
      </c>
      <c r="P25" s="526">
        <v>3</v>
      </c>
      <c r="Q25" s="406" t="s">
        <v>732</v>
      </c>
      <c r="R25" s="407" t="s">
        <v>10</v>
      </c>
      <c r="S25" s="738"/>
      <c r="T25" s="739"/>
      <c r="U25" s="640">
        <v>14632.998</v>
      </c>
      <c r="V25" s="631">
        <v>0</v>
      </c>
      <c r="W25" s="409">
        <v>14632.998</v>
      </c>
      <c r="X25" s="751"/>
      <c r="Y25" s="751"/>
      <c r="Z25" s="751"/>
      <c r="AA25" s="751"/>
      <c r="AB25" s="751"/>
      <c r="AC25" s="751"/>
      <c r="AD25" s="751"/>
      <c r="AE25" s="405"/>
    </row>
    <row r="26" spans="1:31" ht="42.75" customHeight="1">
      <c r="A26" s="404"/>
      <c r="B26" s="749" t="s">
        <v>11</v>
      </c>
      <c r="C26" s="749"/>
      <c r="D26" s="749"/>
      <c r="E26" s="749"/>
      <c r="F26" s="749"/>
      <c r="G26" s="749"/>
      <c r="H26" s="749"/>
      <c r="I26" s="749"/>
      <c r="J26" s="749"/>
      <c r="K26" s="749"/>
      <c r="L26" s="749"/>
      <c r="M26" s="750"/>
      <c r="N26" s="630">
        <v>802</v>
      </c>
      <c r="O26" s="526">
        <v>7</v>
      </c>
      <c r="P26" s="526">
        <v>3</v>
      </c>
      <c r="Q26" s="406" t="s">
        <v>732</v>
      </c>
      <c r="R26" s="407" t="s">
        <v>12</v>
      </c>
      <c r="S26" s="738"/>
      <c r="T26" s="739"/>
      <c r="U26" s="640">
        <v>14632.998</v>
      </c>
      <c r="V26" s="631">
        <v>0</v>
      </c>
      <c r="W26" s="409">
        <v>14632.998</v>
      </c>
      <c r="X26" s="751"/>
      <c r="Y26" s="751"/>
      <c r="Z26" s="751"/>
      <c r="AA26" s="751"/>
      <c r="AB26" s="751"/>
      <c r="AC26" s="751"/>
      <c r="AD26" s="751"/>
      <c r="AE26" s="405"/>
    </row>
    <row r="27" spans="1:31" ht="12" customHeight="1">
      <c r="A27" s="404"/>
      <c r="B27" s="749" t="s">
        <v>744</v>
      </c>
      <c r="C27" s="749"/>
      <c r="D27" s="749"/>
      <c r="E27" s="749"/>
      <c r="F27" s="749"/>
      <c r="G27" s="749"/>
      <c r="H27" s="749"/>
      <c r="I27" s="749"/>
      <c r="J27" s="749"/>
      <c r="K27" s="749"/>
      <c r="L27" s="749"/>
      <c r="M27" s="750"/>
      <c r="N27" s="630">
        <v>802</v>
      </c>
      <c r="O27" s="526">
        <v>8</v>
      </c>
      <c r="P27" s="526">
        <v>0</v>
      </c>
      <c r="Q27" s="406">
        <v>0</v>
      </c>
      <c r="R27" s="407">
        <v>0</v>
      </c>
      <c r="S27" s="738"/>
      <c r="T27" s="739"/>
      <c r="U27" s="640">
        <v>51584.004999999997</v>
      </c>
      <c r="V27" s="631">
        <v>0</v>
      </c>
      <c r="W27" s="409">
        <v>51584.004999999997</v>
      </c>
      <c r="X27" s="751"/>
      <c r="Y27" s="751"/>
      <c r="Z27" s="751"/>
      <c r="AA27" s="751"/>
      <c r="AB27" s="751"/>
      <c r="AC27" s="751"/>
      <c r="AD27" s="751"/>
      <c r="AE27" s="405"/>
    </row>
    <row r="28" spans="1:31" ht="12" customHeight="1">
      <c r="A28" s="404"/>
      <c r="B28" s="749" t="s">
        <v>14</v>
      </c>
      <c r="C28" s="749"/>
      <c r="D28" s="749"/>
      <c r="E28" s="749"/>
      <c r="F28" s="749"/>
      <c r="G28" s="749"/>
      <c r="H28" s="749"/>
      <c r="I28" s="749"/>
      <c r="J28" s="749"/>
      <c r="K28" s="749"/>
      <c r="L28" s="749"/>
      <c r="M28" s="750"/>
      <c r="N28" s="630">
        <v>802</v>
      </c>
      <c r="O28" s="526">
        <v>8</v>
      </c>
      <c r="P28" s="526">
        <v>1</v>
      </c>
      <c r="Q28" s="406">
        <v>0</v>
      </c>
      <c r="R28" s="407">
        <v>0</v>
      </c>
      <c r="S28" s="738"/>
      <c r="T28" s="739"/>
      <c r="U28" s="640">
        <v>48858.256999999998</v>
      </c>
      <c r="V28" s="631">
        <v>0</v>
      </c>
      <c r="W28" s="409">
        <v>48858.256999999998</v>
      </c>
      <c r="X28" s="751"/>
      <c r="Y28" s="751"/>
      <c r="Z28" s="751"/>
      <c r="AA28" s="751"/>
      <c r="AB28" s="751"/>
      <c r="AC28" s="751"/>
      <c r="AD28" s="751"/>
      <c r="AE28" s="405"/>
    </row>
    <row r="29" spans="1:31" ht="21.75" customHeight="1">
      <c r="A29" s="404"/>
      <c r="B29" s="749" t="s">
        <v>745</v>
      </c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50"/>
      <c r="N29" s="630">
        <v>802</v>
      </c>
      <c r="O29" s="526">
        <v>8</v>
      </c>
      <c r="P29" s="526">
        <v>1</v>
      </c>
      <c r="Q29" s="406" t="s">
        <v>746</v>
      </c>
      <c r="R29" s="407">
        <v>0</v>
      </c>
      <c r="S29" s="738"/>
      <c r="T29" s="739"/>
      <c r="U29" s="640">
        <v>10474.677</v>
      </c>
      <c r="V29" s="631">
        <v>0</v>
      </c>
      <c r="W29" s="409">
        <v>10474.677</v>
      </c>
      <c r="X29" s="751"/>
      <c r="Y29" s="751"/>
      <c r="Z29" s="751"/>
      <c r="AA29" s="751"/>
      <c r="AB29" s="751"/>
      <c r="AC29" s="751"/>
      <c r="AD29" s="751"/>
      <c r="AE29" s="405"/>
    </row>
    <row r="30" spans="1:31" ht="12" customHeight="1">
      <c r="A30" s="404"/>
      <c r="B30" s="749" t="s">
        <v>747</v>
      </c>
      <c r="C30" s="749"/>
      <c r="D30" s="749"/>
      <c r="E30" s="749"/>
      <c r="F30" s="749"/>
      <c r="G30" s="749"/>
      <c r="H30" s="749"/>
      <c r="I30" s="749"/>
      <c r="J30" s="749"/>
      <c r="K30" s="749"/>
      <c r="L30" s="749"/>
      <c r="M30" s="750"/>
      <c r="N30" s="630">
        <v>802</v>
      </c>
      <c r="O30" s="526">
        <v>8</v>
      </c>
      <c r="P30" s="526">
        <v>1</v>
      </c>
      <c r="Q30" s="406" t="s">
        <v>748</v>
      </c>
      <c r="R30" s="407">
        <v>0</v>
      </c>
      <c r="S30" s="738"/>
      <c r="T30" s="739"/>
      <c r="U30" s="640">
        <v>10474.677</v>
      </c>
      <c r="V30" s="631">
        <v>0</v>
      </c>
      <c r="W30" s="409">
        <v>10474.677</v>
      </c>
      <c r="X30" s="751"/>
      <c r="Y30" s="751"/>
      <c r="Z30" s="751"/>
      <c r="AA30" s="751"/>
      <c r="AB30" s="751"/>
      <c r="AC30" s="751"/>
      <c r="AD30" s="751"/>
      <c r="AE30" s="405"/>
    </row>
    <row r="31" spans="1:31" ht="21.75" customHeight="1">
      <c r="A31" s="404"/>
      <c r="B31" s="749" t="s">
        <v>15</v>
      </c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M31" s="750"/>
      <c r="N31" s="630">
        <v>802</v>
      </c>
      <c r="O31" s="526">
        <v>8</v>
      </c>
      <c r="P31" s="526">
        <v>1</v>
      </c>
      <c r="Q31" s="406" t="s">
        <v>749</v>
      </c>
      <c r="R31" s="407">
        <v>0</v>
      </c>
      <c r="S31" s="738"/>
      <c r="T31" s="739"/>
      <c r="U31" s="640">
        <v>10474.677</v>
      </c>
      <c r="V31" s="631">
        <v>0</v>
      </c>
      <c r="W31" s="409">
        <v>10474.677</v>
      </c>
      <c r="X31" s="751"/>
      <c r="Y31" s="751"/>
      <c r="Z31" s="751"/>
      <c r="AA31" s="751"/>
      <c r="AB31" s="751"/>
      <c r="AC31" s="751"/>
      <c r="AD31" s="751"/>
      <c r="AE31" s="405"/>
    </row>
    <row r="32" spans="1:31" ht="21.75" customHeight="1">
      <c r="A32" s="404"/>
      <c r="B32" s="749" t="s">
        <v>724</v>
      </c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50"/>
      <c r="N32" s="630">
        <v>802</v>
      </c>
      <c r="O32" s="526">
        <v>8</v>
      </c>
      <c r="P32" s="526">
        <v>1</v>
      </c>
      <c r="Q32" s="406" t="s">
        <v>749</v>
      </c>
      <c r="R32" s="407" t="s">
        <v>8</v>
      </c>
      <c r="S32" s="738"/>
      <c r="T32" s="739"/>
      <c r="U32" s="640">
        <v>10474.677</v>
      </c>
      <c r="V32" s="631">
        <v>0</v>
      </c>
      <c r="W32" s="409">
        <v>10474.677</v>
      </c>
      <c r="X32" s="751"/>
      <c r="Y32" s="751"/>
      <c r="Z32" s="751"/>
      <c r="AA32" s="751"/>
      <c r="AB32" s="751"/>
      <c r="AC32" s="751"/>
      <c r="AD32" s="751"/>
      <c r="AE32" s="405"/>
    </row>
    <row r="33" spans="1:31" ht="12" customHeight="1">
      <c r="A33" s="404"/>
      <c r="B33" s="749" t="s">
        <v>9</v>
      </c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50"/>
      <c r="N33" s="630">
        <v>802</v>
      </c>
      <c r="O33" s="526">
        <v>8</v>
      </c>
      <c r="P33" s="526">
        <v>1</v>
      </c>
      <c r="Q33" s="406" t="s">
        <v>749</v>
      </c>
      <c r="R33" s="407" t="s">
        <v>10</v>
      </c>
      <c r="S33" s="738"/>
      <c r="T33" s="739"/>
      <c r="U33" s="640">
        <v>10474.677</v>
      </c>
      <c r="V33" s="631">
        <v>0</v>
      </c>
      <c r="W33" s="409">
        <v>10474.677</v>
      </c>
      <c r="X33" s="751"/>
      <c r="Y33" s="751"/>
      <c r="Z33" s="751"/>
      <c r="AA33" s="751"/>
      <c r="AB33" s="751"/>
      <c r="AC33" s="751"/>
      <c r="AD33" s="751"/>
      <c r="AE33" s="405"/>
    </row>
    <row r="34" spans="1:31" ht="42.75" customHeight="1">
      <c r="A34" s="404"/>
      <c r="B34" s="749" t="s">
        <v>11</v>
      </c>
      <c r="C34" s="749"/>
      <c r="D34" s="749"/>
      <c r="E34" s="749"/>
      <c r="F34" s="749"/>
      <c r="G34" s="749"/>
      <c r="H34" s="749"/>
      <c r="I34" s="749"/>
      <c r="J34" s="749"/>
      <c r="K34" s="749"/>
      <c r="L34" s="749"/>
      <c r="M34" s="750"/>
      <c r="N34" s="630">
        <v>802</v>
      </c>
      <c r="O34" s="526">
        <v>8</v>
      </c>
      <c r="P34" s="526">
        <v>1</v>
      </c>
      <c r="Q34" s="406" t="s">
        <v>749</v>
      </c>
      <c r="R34" s="407" t="s">
        <v>12</v>
      </c>
      <c r="S34" s="738"/>
      <c r="T34" s="739"/>
      <c r="U34" s="640">
        <v>10474.677</v>
      </c>
      <c r="V34" s="631">
        <v>0</v>
      </c>
      <c r="W34" s="409">
        <v>10474.677</v>
      </c>
      <c r="X34" s="751"/>
      <c r="Y34" s="751"/>
      <c r="Z34" s="751"/>
      <c r="AA34" s="751"/>
      <c r="AB34" s="751"/>
      <c r="AC34" s="751"/>
      <c r="AD34" s="751"/>
      <c r="AE34" s="405"/>
    </row>
    <row r="35" spans="1:31" ht="21.75" customHeight="1">
      <c r="A35" s="404"/>
      <c r="B35" s="749" t="s">
        <v>745</v>
      </c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50"/>
      <c r="N35" s="630">
        <v>802</v>
      </c>
      <c r="O35" s="526">
        <v>8</v>
      </c>
      <c r="P35" s="526">
        <v>1</v>
      </c>
      <c r="Q35" s="406" t="s">
        <v>746</v>
      </c>
      <c r="R35" s="407">
        <v>0</v>
      </c>
      <c r="S35" s="738"/>
      <c r="T35" s="739"/>
      <c r="U35" s="640">
        <v>6.3159999999999998</v>
      </c>
      <c r="V35" s="631">
        <v>0</v>
      </c>
      <c r="W35" s="409">
        <v>6.3159999999999998</v>
      </c>
      <c r="X35" s="751"/>
      <c r="Y35" s="751"/>
      <c r="Z35" s="751"/>
      <c r="AA35" s="751"/>
      <c r="AB35" s="751"/>
      <c r="AC35" s="751"/>
      <c r="AD35" s="751"/>
      <c r="AE35" s="405"/>
    </row>
    <row r="36" spans="1:31" ht="12" customHeight="1">
      <c r="A36" s="404"/>
      <c r="B36" s="749" t="s">
        <v>747</v>
      </c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50"/>
      <c r="N36" s="630">
        <v>802</v>
      </c>
      <c r="O36" s="526">
        <v>8</v>
      </c>
      <c r="P36" s="526">
        <v>1</v>
      </c>
      <c r="Q36" s="406" t="s">
        <v>748</v>
      </c>
      <c r="R36" s="407">
        <v>0</v>
      </c>
      <c r="S36" s="738"/>
      <c r="T36" s="739"/>
      <c r="U36" s="640">
        <v>6.3159999999999998</v>
      </c>
      <c r="V36" s="631">
        <v>0</v>
      </c>
      <c r="W36" s="409">
        <v>6.3159999999999998</v>
      </c>
      <c r="X36" s="751"/>
      <c r="Y36" s="751"/>
      <c r="Z36" s="751"/>
      <c r="AA36" s="751"/>
      <c r="AB36" s="751"/>
      <c r="AC36" s="751"/>
      <c r="AD36" s="751"/>
      <c r="AE36" s="405"/>
    </row>
    <row r="37" spans="1:31" ht="21.75" customHeight="1">
      <c r="A37" s="404"/>
      <c r="B37" s="749" t="s">
        <v>891</v>
      </c>
      <c r="C37" s="749"/>
      <c r="D37" s="749"/>
      <c r="E37" s="749"/>
      <c r="F37" s="749"/>
      <c r="G37" s="749"/>
      <c r="H37" s="749"/>
      <c r="I37" s="749"/>
      <c r="J37" s="749"/>
      <c r="K37" s="749"/>
      <c r="L37" s="749"/>
      <c r="M37" s="750"/>
      <c r="N37" s="630">
        <v>802</v>
      </c>
      <c r="O37" s="526">
        <v>8</v>
      </c>
      <c r="P37" s="526">
        <v>1</v>
      </c>
      <c r="Q37" s="406" t="s">
        <v>892</v>
      </c>
      <c r="R37" s="407">
        <v>0</v>
      </c>
      <c r="S37" s="738"/>
      <c r="T37" s="739"/>
      <c r="U37" s="640">
        <v>6.3159999999999998</v>
      </c>
      <c r="V37" s="631">
        <v>0</v>
      </c>
      <c r="W37" s="409">
        <v>6.3159999999999998</v>
      </c>
      <c r="X37" s="751"/>
      <c r="Y37" s="751"/>
      <c r="Z37" s="751"/>
      <c r="AA37" s="751"/>
      <c r="AB37" s="751"/>
      <c r="AC37" s="751"/>
      <c r="AD37" s="751"/>
      <c r="AE37" s="405"/>
    </row>
    <row r="38" spans="1:31" ht="21.75" customHeight="1">
      <c r="A38" s="404"/>
      <c r="B38" s="749" t="s">
        <v>724</v>
      </c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50"/>
      <c r="N38" s="630">
        <v>802</v>
      </c>
      <c r="O38" s="526">
        <v>8</v>
      </c>
      <c r="P38" s="526">
        <v>1</v>
      </c>
      <c r="Q38" s="406" t="s">
        <v>892</v>
      </c>
      <c r="R38" s="407" t="s">
        <v>8</v>
      </c>
      <c r="S38" s="738"/>
      <c r="T38" s="739"/>
      <c r="U38" s="640">
        <v>6.3159999999999998</v>
      </c>
      <c r="V38" s="631">
        <v>0</v>
      </c>
      <c r="W38" s="409">
        <v>6.3159999999999998</v>
      </c>
      <c r="X38" s="751"/>
      <c r="Y38" s="751"/>
      <c r="Z38" s="751"/>
      <c r="AA38" s="751"/>
      <c r="AB38" s="751"/>
      <c r="AC38" s="751"/>
      <c r="AD38" s="751"/>
      <c r="AE38" s="405"/>
    </row>
    <row r="39" spans="1:31" ht="12" customHeight="1">
      <c r="A39" s="404"/>
      <c r="B39" s="749" t="s">
        <v>9</v>
      </c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50"/>
      <c r="N39" s="630">
        <v>802</v>
      </c>
      <c r="O39" s="526">
        <v>8</v>
      </c>
      <c r="P39" s="526">
        <v>1</v>
      </c>
      <c r="Q39" s="406" t="s">
        <v>892</v>
      </c>
      <c r="R39" s="407" t="s">
        <v>10</v>
      </c>
      <c r="S39" s="738"/>
      <c r="T39" s="739"/>
      <c r="U39" s="640">
        <v>6.3159999999999998</v>
      </c>
      <c r="V39" s="631">
        <v>0</v>
      </c>
      <c r="W39" s="409">
        <v>6.3159999999999998</v>
      </c>
      <c r="X39" s="751"/>
      <c r="Y39" s="751"/>
      <c r="Z39" s="751"/>
      <c r="AA39" s="751"/>
      <c r="AB39" s="751"/>
      <c r="AC39" s="751"/>
      <c r="AD39" s="751"/>
      <c r="AE39" s="405"/>
    </row>
    <row r="40" spans="1:31" ht="12" customHeight="1">
      <c r="A40" s="404"/>
      <c r="B40" s="749" t="s">
        <v>170</v>
      </c>
      <c r="C40" s="749"/>
      <c r="D40" s="749"/>
      <c r="E40" s="749"/>
      <c r="F40" s="749"/>
      <c r="G40" s="749"/>
      <c r="H40" s="749"/>
      <c r="I40" s="749"/>
      <c r="J40" s="749"/>
      <c r="K40" s="749"/>
      <c r="L40" s="749"/>
      <c r="M40" s="750"/>
      <c r="N40" s="630">
        <v>802</v>
      </c>
      <c r="O40" s="526">
        <v>8</v>
      </c>
      <c r="P40" s="526">
        <v>1</v>
      </c>
      <c r="Q40" s="406" t="s">
        <v>892</v>
      </c>
      <c r="R40" s="407" t="s">
        <v>169</v>
      </c>
      <c r="S40" s="738"/>
      <c r="T40" s="739"/>
      <c r="U40" s="640">
        <v>6.3159999999999998</v>
      </c>
      <c r="V40" s="631">
        <v>0</v>
      </c>
      <c r="W40" s="409">
        <v>6.3159999999999998</v>
      </c>
      <c r="X40" s="751"/>
      <c r="Y40" s="751"/>
      <c r="Z40" s="751"/>
      <c r="AA40" s="751"/>
      <c r="AB40" s="751"/>
      <c r="AC40" s="751"/>
      <c r="AD40" s="751"/>
      <c r="AE40" s="405"/>
    </row>
    <row r="41" spans="1:31" ht="21.75" customHeight="1">
      <c r="A41" s="404"/>
      <c r="B41" s="749" t="s">
        <v>745</v>
      </c>
      <c r="C41" s="749"/>
      <c r="D41" s="749"/>
      <c r="E41" s="749"/>
      <c r="F41" s="749"/>
      <c r="G41" s="749"/>
      <c r="H41" s="749"/>
      <c r="I41" s="749"/>
      <c r="J41" s="749"/>
      <c r="K41" s="749"/>
      <c r="L41" s="749"/>
      <c r="M41" s="750"/>
      <c r="N41" s="630">
        <v>802</v>
      </c>
      <c r="O41" s="526">
        <v>8</v>
      </c>
      <c r="P41" s="526">
        <v>1</v>
      </c>
      <c r="Q41" s="406" t="s">
        <v>746</v>
      </c>
      <c r="R41" s="407">
        <v>0</v>
      </c>
      <c r="S41" s="738"/>
      <c r="T41" s="739"/>
      <c r="U41" s="640">
        <v>15348.043</v>
      </c>
      <c r="V41" s="631">
        <v>0</v>
      </c>
      <c r="W41" s="409">
        <v>15348.043</v>
      </c>
      <c r="X41" s="751"/>
      <c r="Y41" s="751"/>
      <c r="Z41" s="751"/>
      <c r="AA41" s="751"/>
      <c r="AB41" s="751"/>
      <c r="AC41" s="751"/>
      <c r="AD41" s="751"/>
      <c r="AE41" s="405"/>
    </row>
    <row r="42" spans="1:31" ht="21.75" customHeight="1">
      <c r="A42" s="404"/>
      <c r="B42" s="749" t="s">
        <v>750</v>
      </c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50"/>
      <c r="N42" s="630">
        <v>802</v>
      </c>
      <c r="O42" s="526">
        <v>8</v>
      </c>
      <c r="P42" s="526">
        <v>1</v>
      </c>
      <c r="Q42" s="406" t="s">
        <v>751</v>
      </c>
      <c r="R42" s="407">
        <v>0</v>
      </c>
      <c r="S42" s="738"/>
      <c r="T42" s="739"/>
      <c r="U42" s="640">
        <v>15348.043</v>
      </c>
      <c r="V42" s="631">
        <v>0</v>
      </c>
      <c r="W42" s="409">
        <v>15348.043</v>
      </c>
      <c r="X42" s="751"/>
      <c r="Y42" s="751"/>
      <c r="Z42" s="751"/>
      <c r="AA42" s="751"/>
      <c r="AB42" s="751"/>
      <c r="AC42" s="751"/>
      <c r="AD42" s="751"/>
      <c r="AE42" s="405"/>
    </row>
    <row r="43" spans="1:31" ht="21.75" customHeight="1">
      <c r="A43" s="404"/>
      <c r="B43" s="749" t="s">
        <v>16</v>
      </c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50"/>
      <c r="N43" s="630">
        <v>802</v>
      </c>
      <c r="O43" s="526">
        <v>8</v>
      </c>
      <c r="P43" s="526">
        <v>1</v>
      </c>
      <c r="Q43" s="406" t="s">
        <v>752</v>
      </c>
      <c r="R43" s="407">
        <v>0</v>
      </c>
      <c r="S43" s="738"/>
      <c r="T43" s="739"/>
      <c r="U43" s="640">
        <v>15348.043</v>
      </c>
      <c r="V43" s="631">
        <v>0</v>
      </c>
      <c r="W43" s="409">
        <v>15348.043</v>
      </c>
      <c r="X43" s="751"/>
      <c r="Y43" s="751"/>
      <c r="Z43" s="751"/>
      <c r="AA43" s="751"/>
      <c r="AB43" s="751"/>
      <c r="AC43" s="751"/>
      <c r="AD43" s="751"/>
      <c r="AE43" s="405"/>
    </row>
    <row r="44" spans="1:31" ht="21.75" customHeight="1">
      <c r="A44" s="404"/>
      <c r="B44" s="749" t="s">
        <v>724</v>
      </c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50"/>
      <c r="N44" s="630">
        <v>802</v>
      </c>
      <c r="O44" s="526">
        <v>8</v>
      </c>
      <c r="P44" s="526">
        <v>1</v>
      </c>
      <c r="Q44" s="406" t="s">
        <v>752</v>
      </c>
      <c r="R44" s="407" t="s">
        <v>8</v>
      </c>
      <c r="S44" s="738"/>
      <c r="T44" s="739"/>
      <c r="U44" s="640">
        <v>15348.043</v>
      </c>
      <c r="V44" s="631">
        <v>0</v>
      </c>
      <c r="W44" s="409">
        <v>15348.043</v>
      </c>
      <c r="X44" s="751"/>
      <c r="Y44" s="751"/>
      <c r="Z44" s="751"/>
      <c r="AA44" s="751"/>
      <c r="AB44" s="751"/>
      <c r="AC44" s="751"/>
      <c r="AD44" s="751"/>
      <c r="AE44" s="405"/>
    </row>
    <row r="45" spans="1:31" ht="12" customHeight="1">
      <c r="A45" s="404"/>
      <c r="B45" s="749" t="s">
        <v>9</v>
      </c>
      <c r="C45" s="749"/>
      <c r="D45" s="749"/>
      <c r="E45" s="749"/>
      <c r="F45" s="749"/>
      <c r="G45" s="749"/>
      <c r="H45" s="749"/>
      <c r="I45" s="749"/>
      <c r="J45" s="749"/>
      <c r="K45" s="749"/>
      <c r="L45" s="749"/>
      <c r="M45" s="750"/>
      <c r="N45" s="630">
        <v>802</v>
      </c>
      <c r="O45" s="526">
        <v>8</v>
      </c>
      <c r="P45" s="526">
        <v>1</v>
      </c>
      <c r="Q45" s="406" t="s">
        <v>752</v>
      </c>
      <c r="R45" s="407" t="s">
        <v>10</v>
      </c>
      <c r="S45" s="738"/>
      <c r="T45" s="739"/>
      <c r="U45" s="640">
        <v>15348.043</v>
      </c>
      <c r="V45" s="631">
        <v>0</v>
      </c>
      <c r="W45" s="409">
        <v>15348.043</v>
      </c>
      <c r="X45" s="751"/>
      <c r="Y45" s="751"/>
      <c r="Z45" s="751"/>
      <c r="AA45" s="751"/>
      <c r="AB45" s="751"/>
      <c r="AC45" s="751"/>
      <c r="AD45" s="751"/>
      <c r="AE45" s="405"/>
    </row>
    <row r="46" spans="1:31" ht="42.75" customHeight="1">
      <c r="A46" s="404"/>
      <c r="B46" s="749" t="s">
        <v>11</v>
      </c>
      <c r="C46" s="749"/>
      <c r="D46" s="749"/>
      <c r="E46" s="749"/>
      <c r="F46" s="749"/>
      <c r="G46" s="749"/>
      <c r="H46" s="749"/>
      <c r="I46" s="749"/>
      <c r="J46" s="749"/>
      <c r="K46" s="749"/>
      <c r="L46" s="749"/>
      <c r="M46" s="750"/>
      <c r="N46" s="630">
        <v>802</v>
      </c>
      <c r="O46" s="526">
        <v>8</v>
      </c>
      <c r="P46" s="526">
        <v>1</v>
      </c>
      <c r="Q46" s="406" t="s">
        <v>752</v>
      </c>
      <c r="R46" s="407" t="s">
        <v>12</v>
      </c>
      <c r="S46" s="738"/>
      <c r="T46" s="739"/>
      <c r="U46" s="640">
        <v>15348.043</v>
      </c>
      <c r="V46" s="631">
        <v>0</v>
      </c>
      <c r="W46" s="409">
        <v>15348.043</v>
      </c>
      <c r="X46" s="751"/>
      <c r="Y46" s="751"/>
      <c r="Z46" s="751"/>
      <c r="AA46" s="751"/>
      <c r="AB46" s="751"/>
      <c r="AC46" s="751"/>
      <c r="AD46" s="751"/>
      <c r="AE46" s="405"/>
    </row>
    <row r="47" spans="1:31" ht="21.75" customHeight="1">
      <c r="A47" s="404"/>
      <c r="B47" s="749" t="s">
        <v>745</v>
      </c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50"/>
      <c r="N47" s="630">
        <v>802</v>
      </c>
      <c r="O47" s="526">
        <v>8</v>
      </c>
      <c r="P47" s="526">
        <v>1</v>
      </c>
      <c r="Q47" s="406" t="s">
        <v>746</v>
      </c>
      <c r="R47" s="407">
        <v>0</v>
      </c>
      <c r="S47" s="738"/>
      <c r="T47" s="739"/>
      <c r="U47" s="640">
        <v>1081.5</v>
      </c>
      <c r="V47" s="631">
        <v>0</v>
      </c>
      <c r="W47" s="409">
        <v>1081.5</v>
      </c>
      <c r="X47" s="751"/>
      <c r="Y47" s="751"/>
      <c r="Z47" s="751"/>
      <c r="AA47" s="751"/>
      <c r="AB47" s="751"/>
      <c r="AC47" s="751"/>
      <c r="AD47" s="751"/>
      <c r="AE47" s="405"/>
    </row>
    <row r="48" spans="1:31" ht="21.75" customHeight="1">
      <c r="A48" s="404"/>
      <c r="B48" s="749" t="s">
        <v>750</v>
      </c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50"/>
      <c r="N48" s="630">
        <v>802</v>
      </c>
      <c r="O48" s="526">
        <v>8</v>
      </c>
      <c r="P48" s="526">
        <v>1</v>
      </c>
      <c r="Q48" s="406" t="s">
        <v>751</v>
      </c>
      <c r="R48" s="407">
        <v>0</v>
      </c>
      <c r="S48" s="738"/>
      <c r="T48" s="739"/>
      <c r="U48" s="640">
        <v>1081.5</v>
      </c>
      <c r="V48" s="631">
        <v>0</v>
      </c>
      <c r="W48" s="409">
        <v>1081.5</v>
      </c>
      <c r="X48" s="751"/>
      <c r="Y48" s="751"/>
      <c r="Z48" s="751"/>
      <c r="AA48" s="751"/>
      <c r="AB48" s="751"/>
      <c r="AC48" s="751"/>
      <c r="AD48" s="751"/>
      <c r="AE48" s="405"/>
    </row>
    <row r="49" spans="1:31" ht="42.75" customHeight="1">
      <c r="A49" s="404"/>
      <c r="B49" s="749" t="s">
        <v>893</v>
      </c>
      <c r="C49" s="749"/>
      <c r="D49" s="749"/>
      <c r="E49" s="749"/>
      <c r="F49" s="749"/>
      <c r="G49" s="749"/>
      <c r="H49" s="749"/>
      <c r="I49" s="749"/>
      <c r="J49" s="749"/>
      <c r="K49" s="749"/>
      <c r="L49" s="749"/>
      <c r="M49" s="750"/>
      <c r="N49" s="630">
        <v>802</v>
      </c>
      <c r="O49" s="526">
        <v>8</v>
      </c>
      <c r="P49" s="526">
        <v>1</v>
      </c>
      <c r="Q49" s="406" t="s">
        <v>894</v>
      </c>
      <c r="R49" s="407">
        <v>0</v>
      </c>
      <c r="S49" s="738"/>
      <c r="T49" s="739"/>
      <c r="U49" s="640">
        <v>1081.5</v>
      </c>
      <c r="V49" s="631">
        <v>0</v>
      </c>
      <c r="W49" s="409">
        <v>1081.5</v>
      </c>
      <c r="X49" s="751"/>
      <c r="Y49" s="751"/>
      <c r="Z49" s="751"/>
      <c r="AA49" s="751"/>
      <c r="AB49" s="751"/>
      <c r="AC49" s="751"/>
      <c r="AD49" s="751"/>
      <c r="AE49" s="405"/>
    </row>
    <row r="50" spans="1:31" ht="21.75" customHeight="1">
      <c r="A50" s="404"/>
      <c r="B50" s="749" t="s">
        <v>724</v>
      </c>
      <c r="C50" s="749"/>
      <c r="D50" s="749"/>
      <c r="E50" s="749"/>
      <c r="F50" s="749"/>
      <c r="G50" s="749"/>
      <c r="H50" s="749"/>
      <c r="I50" s="749"/>
      <c r="J50" s="749"/>
      <c r="K50" s="749"/>
      <c r="L50" s="749"/>
      <c r="M50" s="750"/>
      <c r="N50" s="630">
        <v>802</v>
      </c>
      <c r="O50" s="526">
        <v>8</v>
      </c>
      <c r="P50" s="526">
        <v>1</v>
      </c>
      <c r="Q50" s="406" t="s">
        <v>894</v>
      </c>
      <c r="R50" s="407" t="s">
        <v>8</v>
      </c>
      <c r="S50" s="738"/>
      <c r="T50" s="739"/>
      <c r="U50" s="640">
        <v>1081.5</v>
      </c>
      <c r="V50" s="631">
        <v>0</v>
      </c>
      <c r="W50" s="409">
        <v>1081.5</v>
      </c>
      <c r="X50" s="751"/>
      <c r="Y50" s="751"/>
      <c r="Z50" s="751"/>
      <c r="AA50" s="751"/>
      <c r="AB50" s="751"/>
      <c r="AC50" s="751"/>
      <c r="AD50" s="751"/>
      <c r="AE50" s="405"/>
    </row>
    <row r="51" spans="1:31" ht="12" customHeight="1">
      <c r="A51" s="404"/>
      <c r="B51" s="749" t="s">
        <v>9</v>
      </c>
      <c r="C51" s="749"/>
      <c r="D51" s="749"/>
      <c r="E51" s="749"/>
      <c r="F51" s="749"/>
      <c r="G51" s="749"/>
      <c r="H51" s="749"/>
      <c r="I51" s="749"/>
      <c r="J51" s="749"/>
      <c r="K51" s="749"/>
      <c r="L51" s="749"/>
      <c r="M51" s="750"/>
      <c r="N51" s="630">
        <v>802</v>
      </c>
      <c r="O51" s="526">
        <v>8</v>
      </c>
      <c r="P51" s="526">
        <v>1</v>
      </c>
      <c r="Q51" s="406" t="s">
        <v>894</v>
      </c>
      <c r="R51" s="407" t="s">
        <v>10</v>
      </c>
      <c r="S51" s="738"/>
      <c r="T51" s="739"/>
      <c r="U51" s="640">
        <v>1081.5</v>
      </c>
      <c r="V51" s="631">
        <v>0</v>
      </c>
      <c r="W51" s="409">
        <v>1081.5</v>
      </c>
      <c r="X51" s="751"/>
      <c r="Y51" s="751"/>
      <c r="Z51" s="751"/>
      <c r="AA51" s="751"/>
      <c r="AB51" s="751"/>
      <c r="AC51" s="751"/>
      <c r="AD51" s="751"/>
      <c r="AE51" s="405"/>
    </row>
    <row r="52" spans="1:31" ht="42.75" customHeight="1">
      <c r="A52" s="404"/>
      <c r="B52" s="749" t="s">
        <v>11</v>
      </c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50"/>
      <c r="N52" s="630">
        <v>802</v>
      </c>
      <c r="O52" s="526">
        <v>8</v>
      </c>
      <c r="P52" s="526">
        <v>1</v>
      </c>
      <c r="Q52" s="406" t="s">
        <v>894</v>
      </c>
      <c r="R52" s="407" t="s">
        <v>12</v>
      </c>
      <c r="S52" s="738"/>
      <c r="T52" s="739"/>
      <c r="U52" s="640">
        <v>51.5</v>
      </c>
      <c r="V52" s="631">
        <v>0</v>
      </c>
      <c r="W52" s="409">
        <v>51.5</v>
      </c>
      <c r="X52" s="751"/>
      <c r="Y52" s="751"/>
      <c r="Z52" s="751"/>
      <c r="AA52" s="751"/>
      <c r="AB52" s="751"/>
      <c r="AC52" s="751"/>
      <c r="AD52" s="751"/>
      <c r="AE52" s="405"/>
    </row>
    <row r="53" spans="1:31" ht="12" customHeight="1">
      <c r="A53" s="404"/>
      <c r="B53" s="749" t="s">
        <v>170</v>
      </c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50"/>
      <c r="N53" s="630">
        <v>802</v>
      </c>
      <c r="O53" s="526">
        <v>8</v>
      </c>
      <c r="P53" s="526">
        <v>1</v>
      </c>
      <c r="Q53" s="406" t="s">
        <v>894</v>
      </c>
      <c r="R53" s="407" t="s">
        <v>169</v>
      </c>
      <c r="S53" s="738"/>
      <c r="T53" s="739"/>
      <c r="U53" s="640">
        <v>1030</v>
      </c>
      <c r="V53" s="631">
        <v>0</v>
      </c>
      <c r="W53" s="409">
        <v>1030</v>
      </c>
      <c r="X53" s="751"/>
      <c r="Y53" s="751"/>
      <c r="Z53" s="751"/>
      <c r="AA53" s="751"/>
      <c r="AB53" s="751"/>
      <c r="AC53" s="751"/>
      <c r="AD53" s="751"/>
      <c r="AE53" s="405"/>
    </row>
    <row r="54" spans="1:31" ht="21.75" customHeight="1">
      <c r="A54" s="404"/>
      <c r="B54" s="749" t="s">
        <v>745</v>
      </c>
      <c r="C54" s="749"/>
      <c r="D54" s="749"/>
      <c r="E54" s="749"/>
      <c r="F54" s="749"/>
      <c r="G54" s="749"/>
      <c r="H54" s="749"/>
      <c r="I54" s="749"/>
      <c r="J54" s="749"/>
      <c r="K54" s="749"/>
      <c r="L54" s="749"/>
      <c r="M54" s="750"/>
      <c r="N54" s="630">
        <v>802</v>
      </c>
      <c r="O54" s="526">
        <v>8</v>
      </c>
      <c r="P54" s="526">
        <v>1</v>
      </c>
      <c r="Q54" s="406" t="s">
        <v>746</v>
      </c>
      <c r="R54" s="407">
        <v>0</v>
      </c>
      <c r="S54" s="738"/>
      <c r="T54" s="739"/>
      <c r="U54" s="640">
        <v>21566.021000000001</v>
      </c>
      <c r="V54" s="631">
        <v>0</v>
      </c>
      <c r="W54" s="409">
        <v>21566.021000000001</v>
      </c>
      <c r="X54" s="751"/>
      <c r="Y54" s="751"/>
      <c r="Z54" s="751"/>
      <c r="AA54" s="751"/>
      <c r="AB54" s="751"/>
      <c r="AC54" s="751"/>
      <c r="AD54" s="751"/>
      <c r="AE54" s="405"/>
    </row>
    <row r="55" spans="1:31" ht="21.75" customHeight="1">
      <c r="A55" s="404"/>
      <c r="B55" s="749" t="s">
        <v>750</v>
      </c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50"/>
      <c r="N55" s="630">
        <v>802</v>
      </c>
      <c r="O55" s="526">
        <v>8</v>
      </c>
      <c r="P55" s="526">
        <v>1</v>
      </c>
      <c r="Q55" s="406" t="s">
        <v>751</v>
      </c>
      <c r="R55" s="407">
        <v>0</v>
      </c>
      <c r="S55" s="738"/>
      <c r="T55" s="739"/>
      <c r="U55" s="640">
        <v>21566.021000000001</v>
      </c>
      <c r="V55" s="631">
        <v>0</v>
      </c>
      <c r="W55" s="409">
        <v>21566.021000000001</v>
      </c>
      <c r="X55" s="751"/>
      <c r="Y55" s="751"/>
      <c r="Z55" s="751"/>
      <c r="AA55" s="751"/>
      <c r="AB55" s="751"/>
      <c r="AC55" s="751"/>
      <c r="AD55" s="751"/>
      <c r="AE55" s="405"/>
    </row>
    <row r="56" spans="1:31" ht="21.75" customHeight="1">
      <c r="A56" s="404"/>
      <c r="B56" s="749" t="s">
        <v>17</v>
      </c>
      <c r="C56" s="749"/>
      <c r="D56" s="749"/>
      <c r="E56" s="749"/>
      <c r="F56" s="749"/>
      <c r="G56" s="749"/>
      <c r="H56" s="749"/>
      <c r="I56" s="749"/>
      <c r="J56" s="749"/>
      <c r="K56" s="749"/>
      <c r="L56" s="749"/>
      <c r="M56" s="750"/>
      <c r="N56" s="630">
        <v>802</v>
      </c>
      <c r="O56" s="526">
        <v>8</v>
      </c>
      <c r="P56" s="526">
        <v>1</v>
      </c>
      <c r="Q56" s="406" t="s">
        <v>753</v>
      </c>
      <c r="R56" s="407">
        <v>0</v>
      </c>
      <c r="S56" s="738"/>
      <c r="T56" s="739"/>
      <c r="U56" s="640">
        <v>21566.021000000001</v>
      </c>
      <c r="V56" s="631">
        <v>0</v>
      </c>
      <c r="W56" s="409">
        <v>21566.021000000001</v>
      </c>
      <c r="X56" s="751"/>
      <c r="Y56" s="751"/>
      <c r="Z56" s="751"/>
      <c r="AA56" s="751"/>
      <c r="AB56" s="751"/>
      <c r="AC56" s="751"/>
      <c r="AD56" s="751"/>
      <c r="AE56" s="405"/>
    </row>
    <row r="57" spans="1:31" ht="53.25" customHeight="1">
      <c r="A57" s="404"/>
      <c r="B57" s="749" t="s">
        <v>18</v>
      </c>
      <c r="C57" s="749"/>
      <c r="D57" s="749"/>
      <c r="E57" s="749"/>
      <c r="F57" s="749"/>
      <c r="G57" s="749"/>
      <c r="H57" s="749"/>
      <c r="I57" s="749"/>
      <c r="J57" s="749"/>
      <c r="K57" s="749"/>
      <c r="L57" s="749"/>
      <c r="M57" s="750"/>
      <c r="N57" s="630">
        <v>802</v>
      </c>
      <c r="O57" s="526">
        <v>8</v>
      </c>
      <c r="P57" s="526">
        <v>1</v>
      </c>
      <c r="Q57" s="406" t="s">
        <v>753</v>
      </c>
      <c r="R57" s="407" t="s">
        <v>19</v>
      </c>
      <c r="S57" s="738"/>
      <c r="T57" s="739"/>
      <c r="U57" s="640">
        <v>21166.821</v>
      </c>
      <c r="V57" s="631">
        <v>0</v>
      </c>
      <c r="W57" s="409">
        <v>21166.821</v>
      </c>
      <c r="X57" s="751"/>
      <c r="Y57" s="751"/>
      <c r="Z57" s="751"/>
      <c r="AA57" s="751"/>
      <c r="AB57" s="751"/>
      <c r="AC57" s="751"/>
      <c r="AD57" s="751"/>
      <c r="AE57" s="405"/>
    </row>
    <row r="58" spans="1:31" ht="12" customHeight="1">
      <c r="A58" s="404"/>
      <c r="B58" s="749" t="s">
        <v>20</v>
      </c>
      <c r="C58" s="749"/>
      <c r="D58" s="749"/>
      <c r="E58" s="749"/>
      <c r="F58" s="749"/>
      <c r="G58" s="749"/>
      <c r="H58" s="749"/>
      <c r="I58" s="749"/>
      <c r="J58" s="749"/>
      <c r="K58" s="749"/>
      <c r="L58" s="749"/>
      <c r="M58" s="750"/>
      <c r="N58" s="630">
        <v>802</v>
      </c>
      <c r="O58" s="526">
        <v>8</v>
      </c>
      <c r="P58" s="526">
        <v>1</v>
      </c>
      <c r="Q58" s="406" t="s">
        <v>753</v>
      </c>
      <c r="R58" s="407" t="s">
        <v>21</v>
      </c>
      <c r="S58" s="738"/>
      <c r="T58" s="739"/>
      <c r="U58" s="640">
        <v>21166.821</v>
      </c>
      <c r="V58" s="631">
        <v>0</v>
      </c>
      <c r="W58" s="409">
        <v>21166.821</v>
      </c>
      <c r="X58" s="751"/>
      <c r="Y58" s="751"/>
      <c r="Z58" s="751"/>
      <c r="AA58" s="751"/>
      <c r="AB58" s="751"/>
      <c r="AC58" s="751"/>
      <c r="AD58" s="751"/>
      <c r="AE58" s="405"/>
    </row>
    <row r="59" spans="1:31" ht="12" customHeight="1">
      <c r="A59" s="404"/>
      <c r="B59" s="749" t="s">
        <v>692</v>
      </c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M59" s="750"/>
      <c r="N59" s="630">
        <v>802</v>
      </c>
      <c r="O59" s="526">
        <v>8</v>
      </c>
      <c r="P59" s="526">
        <v>1</v>
      </c>
      <c r="Q59" s="406" t="s">
        <v>753</v>
      </c>
      <c r="R59" s="407" t="s">
        <v>22</v>
      </c>
      <c r="S59" s="738"/>
      <c r="T59" s="739"/>
      <c r="U59" s="640">
        <v>16257.159</v>
      </c>
      <c r="V59" s="631">
        <v>0</v>
      </c>
      <c r="W59" s="409">
        <v>16257.159</v>
      </c>
      <c r="X59" s="751"/>
      <c r="Y59" s="751"/>
      <c r="Z59" s="751"/>
      <c r="AA59" s="751"/>
      <c r="AB59" s="751"/>
      <c r="AC59" s="751"/>
      <c r="AD59" s="751"/>
      <c r="AE59" s="405"/>
    </row>
    <row r="60" spans="1:31" ht="32.25" customHeight="1">
      <c r="A60" s="404"/>
      <c r="B60" s="749" t="s">
        <v>694</v>
      </c>
      <c r="C60" s="749"/>
      <c r="D60" s="749"/>
      <c r="E60" s="749"/>
      <c r="F60" s="749"/>
      <c r="G60" s="749"/>
      <c r="H60" s="749"/>
      <c r="I60" s="749"/>
      <c r="J60" s="749"/>
      <c r="K60" s="749"/>
      <c r="L60" s="749"/>
      <c r="M60" s="750"/>
      <c r="N60" s="630">
        <v>802</v>
      </c>
      <c r="O60" s="526">
        <v>8</v>
      </c>
      <c r="P60" s="526">
        <v>1</v>
      </c>
      <c r="Q60" s="406" t="s">
        <v>753</v>
      </c>
      <c r="R60" s="407" t="s">
        <v>24</v>
      </c>
      <c r="S60" s="738"/>
      <c r="T60" s="739"/>
      <c r="U60" s="640">
        <v>4909.6620000000003</v>
      </c>
      <c r="V60" s="631">
        <v>0</v>
      </c>
      <c r="W60" s="409">
        <v>4909.6620000000003</v>
      </c>
      <c r="X60" s="751"/>
      <c r="Y60" s="751"/>
      <c r="Z60" s="751"/>
      <c r="AA60" s="751"/>
      <c r="AB60" s="751"/>
      <c r="AC60" s="751"/>
      <c r="AD60" s="751"/>
      <c r="AE60" s="405"/>
    </row>
    <row r="61" spans="1:31" ht="21.75" customHeight="1">
      <c r="A61" s="404"/>
      <c r="B61" s="749" t="s">
        <v>633</v>
      </c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50"/>
      <c r="N61" s="630">
        <v>802</v>
      </c>
      <c r="O61" s="526">
        <v>8</v>
      </c>
      <c r="P61" s="526">
        <v>1</v>
      </c>
      <c r="Q61" s="406" t="s">
        <v>753</v>
      </c>
      <c r="R61" s="407" t="s">
        <v>25</v>
      </c>
      <c r="S61" s="738"/>
      <c r="T61" s="739"/>
      <c r="U61" s="640">
        <v>390.7</v>
      </c>
      <c r="V61" s="631">
        <v>0</v>
      </c>
      <c r="W61" s="409">
        <v>390.7</v>
      </c>
      <c r="X61" s="751"/>
      <c r="Y61" s="751"/>
      <c r="Z61" s="751"/>
      <c r="AA61" s="751"/>
      <c r="AB61" s="751"/>
      <c r="AC61" s="751"/>
      <c r="AD61" s="751"/>
      <c r="AE61" s="405"/>
    </row>
    <row r="62" spans="1:31" ht="21.75" customHeight="1">
      <c r="A62" s="404"/>
      <c r="B62" s="749" t="s">
        <v>634</v>
      </c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50"/>
      <c r="N62" s="630">
        <v>802</v>
      </c>
      <c r="O62" s="526">
        <v>8</v>
      </c>
      <c r="P62" s="526">
        <v>1</v>
      </c>
      <c r="Q62" s="406" t="s">
        <v>753</v>
      </c>
      <c r="R62" s="407" t="s">
        <v>27</v>
      </c>
      <c r="S62" s="738"/>
      <c r="T62" s="739"/>
      <c r="U62" s="640">
        <v>390.7</v>
      </c>
      <c r="V62" s="631">
        <v>0</v>
      </c>
      <c r="W62" s="409">
        <v>390.7</v>
      </c>
      <c r="X62" s="751"/>
      <c r="Y62" s="751"/>
      <c r="Z62" s="751"/>
      <c r="AA62" s="751"/>
      <c r="AB62" s="751"/>
      <c r="AC62" s="751"/>
      <c r="AD62" s="751"/>
      <c r="AE62" s="405"/>
    </row>
    <row r="63" spans="1:31" ht="21.75" customHeight="1">
      <c r="A63" s="404"/>
      <c r="B63" s="749" t="s">
        <v>635</v>
      </c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50"/>
      <c r="N63" s="630">
        <v>802</v>
      </c>
      <c r="O63" s="526">
        <v>8</v>
      </c>
      <c r="P63" s="526">
        <v>1</v>
      </c>
      <c r="Q63" s="406" t="s">
        <v>753</v>
      </c>
      <c r="R63" s="407" t="s">
        <v>28</v>
      </c>
      <c r="S63" s="738"/>
      <c r="T63" s="739"/>
      <c r="U63" s="640">
        <v>52.6</v>
      </c>
      <c r="V63" s="631">
        <v>0</v>
      </c>
      <c r="W63" s="409">
        <v>52.6</v>
      </c>
      <c r="X63" s="751"/>
      <c r="Y63" s="751"/>
      <c r="Z63" s="751"/>
      <c r="AA63" s="751"/>
      <c r="AB63" s="751"/>
      <c r="AC63" s="751"/>
      <c r="AD63" s="751"/>
      <c r="AE63" s="405"/>
    </row>
    <row r="64" spans="1:31" ht="12" customHeight="1">
      <c r="A64" s="404"/>
      <c r="B64" s="749" t="s">
        <v>636</v>
      </c>
      <c r="C64" s="749"/>
      <c r="D64" s="749"/>
      <c r="E64" s="749"/>
      <c r="F64" s="749"/>
      <c r="G64" s="749"/>
      <c r="H64" s="749"/>
      <c r="I64" s="749"/>
      <c r="J64" s="749"/>
      <c r="K64" s="749"/>
      <c r="L64" s="749"/>
      <c r="M64" s="750"/>
      <c r="N64" s="630">
        <v>802</v>
      </c>
      <c r="O64" s="526">
        <v>8</v>
      </c>
      <c r="P64" s="526">
        <v>1</v>
      </c>
      <c r="Q64" s="406" t="s">
        <v>753</v>
      </c>
      <c r="R64" s="407" t="s">
        <v>29</v>
      </c>
      <c r="S64" s="738"/>
      <c r="T64" s="739"/>
      <c r="U64" s="640">
        <v>338.1</v>
      </c>
      <c r="V64" s="631">
        <v>0</v>
      </c>
      <c r="W64" s="409">
        <v>338.1</v>
      </c>
      <c r="X64" s="751"/>
      <c r="Y64" s="751"/>
      <c r="Z64" s="751"/>
      <c r="AA64" s="751"/>
      <c r="AB64" s="751"/>
      <c r="AC64" s="751"/>
      <c r="AD64" s="751"/>
      <c r="AE64" s="405"/>
    </row>
    <row r="65" spans="1:31" ht="12" customHeight="1">
      <c r="A65" s="404"/>
      <c r="B65" s="749" t="s">
        <v>30</v>
      </c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50"/>
      <c r="N65" s="630">
        <v>802</v>
      </c>
      <c r="O65" s="526">
        <v>8</v>
      </c>
      <c r="P65" s="526">
        <v>1</v>
      </c>
      <c r="Q65" s="406" t="s">
        <v>753</v>
      </c>
      <c r="R65" s="407" t="s">
        <v>31</v>
      </c>
      <c r="S65" s="738"/>
      <c r="T65" s="739"/>
      <c r="U65" s="640">
        <v>8.5</v>
      </c>
      <c r="V65" s="631">
        <v>0</v>
      </c>
      <c r="W65" s="409">
        <v>8.5</v>
      </c>
      <c r="X65" s="751"/>
      <c r="Y65" s="751"/>
      <c r="Z65" s="751"/>
      <c r="AA65" s="751"/>
      <c r="AB65" s="751"/>
      <c r="AC65" s="751"/>
      <c r="AD65" s="751"/>
      <c r="AE65" s="405"/>
    </row>
    <row r="66" spans="1:31" ht="12" customHeight="1">
      <c r="A66" s="404"/>
      <c r="B66" s="749" t="s">
        <v>637</v>
      </c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50"/>
      <c r="N66" s="630">
        <v>802</v>
      </c>
      <c r="O66" s="526">
        <v>8</v>
      </c>
      <c r="P66" s="526">
        <v>1</v>
      </c>
      <c r="Q66" s="406" t="s">
        <v>753</v>
      </c>
      <c r="R66" s="407" t="s">
        <v>32</v>
      </c>
      <c r="S66" s="738"/>
      <c r="T66" s="739"/>
      <c r="U66" s="640">
        <v>8.5</v>
      </c>
      <c r="V66" s="631">
        <v>0</v>
      </c>
      <c r="W66" s="409">
        <v>8.5</v>
      </c>
      <c r="X66" s="751"/>
      <c r="Y66" s="751"/>
      <c r="Z66" s="751"/>
      <c r="AA66" s="751"/>
      <c r="AB66" s="751"/>
      <c r="AC66" s="751"/>
      <c r="AD66" s="751"/>
      <c r="AE66" s="405"/>
    </row>
    <row r="67" spans="1:31" ht="21.75" customHeight="1">
      <c r="A67" s="404"/>
      <c r="B67" s="749" t="s">
        <v>33</v>
      </c>
      <c r="C67" s="749"/>
      <c r="D67" s="749"/>
      <c r="E67" s="749"/>
      <c r="F67" s="749"/>
      <c r="G67" s="749"/>
      <c r="H67" s="749"/>
      <c r="I67" s="749"/>
      <c r="J67" s="749"/>
      <c r="K67" s="749"/>
      <c r="L67" s="749"/>
      <c r="M67" s="750"/>
      <c r="N67" s="630">
        <v>802</v>
      </c>
      <c r="O67" s="526">
        <v>8</v>
      </c>
      <c r="P67" s="526">
        <v>1</v>
      </c>
      <c r="Q67" s="406" t="s">
        <v>753</v>
      </c>
      <c r="R67" s="407" t="s">
        <v>34</v>
      </c>
      <c r="S67" s="738"/>
      <c r="T67" s="739"/>
      <c r="U67" s="640">
        <v>6</v>
      </c>
      <c r="V67" s="631">
        <v>0</v>
      </c>
      <c r="W67" s="409">
        <v>6</v>
      </c>
      <c r="X67" s="751"/>
      <c r="Y67" s="751"/>
      <c r="Z67" s="751"/>
      <c r="AA67" s="751"/>
      <c r="AB67" s="751"/>
      <c r="AC67" s="751"/>
      <c r="AD67" s="751"/>
      <c r="AE67" s="405"/>
    </row>
    <row r="68" spans="1:31" ht="12" customHeight="1">
      <c r="A68" s="404"/>
      <c r="B68" s="749" t="s">
        <v>638</v>
      </c>
      <c r="C68" s="749"/>
      <c r="D68" s="749"/>
      <c r="E68" s="749"/>
      <c r="F68" s="749"/>
      <c r="G68" s="749"/>
      <c r="H68" s="749"/>
      <c r="I68" s="749"/>
      <c r="J68" s="749"/>
      <c r="K68" s="749"/>
      <c r="L68" s="749"/>
      <c r="M68" s="750"/>
      <c r="N68" s="630">
        <v>802</v>
      </c>
      <c r="O68" s="526">
        <v>8</v>
      </c>
      <c r="P68" s="526">
        <v>1</v>
      </c>
      <c r="Q68" s="406" t="s">
        <v>753</v>
      </c>
      <c r="R68" s="407" t="s">
        <v>35</v>
      </c>
      <c r="S68" s="738"/>
      <c r="T68" s="739"/>
      <c r="U68" s="640">
        <v>2.5</v>
      </c>
      <c r="V68" s="631">
        <v>0</v>
      </c>
      <c r="W68" s="409">
        <v>2.5</v>
      </c>
      <c r="X68" s="751"/>
      <c r="Y68" s="751"/>
      <c r="Z68" s="751"/>
      <c r="AA68" s="751"/>
      <c r="AB68" s="751"/>
      <c r="AC68" s="751"/>
      <c r="AD68" s="751"/>
      <c r="AE68" s="405"/>
    </row>
    <row r="69" spans="1:31" ht="32.25" customHeight="1">
      <c r="A69" s="404"/>
      <c r="B69" s="749" t="s">
        <v>645</v>
      </c>
      <c r="C69" s="749"/>
      <c r="D69" s="749"/>
      <c r="E69" s="749"/>
      <c r="F69" s="749"/>
      <c r="G69" s="749"/>
      <c r="H69" s="749"/>
      <c r="I69" s="749"/>
      <c r="J69" s="749"/>
      <c r="K69" s="749"/>
      <c r="L69" s="749"/>
      <c r="M69" s="750"/>
      <c r="N69" s="630">
        <v>802</v>
      </c>
      <c r="O69" s="526">
        <v>8</v>
      </c>
      <c r="P69" s="526">
        <v>1</v>
      </c>
      <c r="Q69" s="406" t="s">
        <v>646</v>
      </c>
      <c r="R69" s="407">
        <v>0</v>
      </c>
      <c r="S69" s="738"/>
      <c r="T69" s="739"/>
      <c r="U69" s="640">
        <v>381.7</v>
      </c>
      <c r="V69" s="631">
        <v>0</v>
      </c>
      <c r="W69" s="409">
        <v>381.7</v>
      </c>
      <c r="X69" s="751"/>
      <c r="Y69" s="751"/>
      <c r="Z69" s="751"/>
      <c r="AA69" s="751"/>
      <c r="AB69" s="751"/>
      <c r="AC69" s="751"/>
      <c r="AD69" s="751"/>
      <c r="AE69" s="405"/>
    </row>
    <row r="70" spans="1:31" ht="21.75" customHeight="1">
      <c r="A70" s="404"/>
      <c r="B70" s="749" t="s">
        <v>754</v>
      </c>
      <c r="C70" s="749"/>
      <c r="D70" s="749"/>
      <c r="E70" s="749"/>
      <c r="F70" s="749"/>
      <c r="G70" s="749"/>
      <c r="H70" s="749"/>
      <c r="I70" s="749"/>
      <c r="J70" s="749"/>
      <c r="K70" s="749"/>
      <c r="L70" s="749"/>
      <c r="M70" s="750"/>
      <c r="N70" s="630">
        <v>802</v>
      </c>
      <c r="O70" s="526">
        <v>8</v>
      </c>
      <c r="P70" s="526">
        <v>1</v>
      </c>
      <c r="Q70" s="406" t="s">
        <v>755</v>
      </c>
      <c r="R70" s="407">
        <v>0</v>
      </c>
      <c r="S70" s="738"/>
      <c r="T70" s="739"/>
      <c r="U70" s="640">
        <v>381.7</v>
      </c>
      <c r="V70" s="631">
        <v>0</v>
      </c>
      <c r="W70" s="409">
        <v>381.7</v>
      </c>
      <c r="X70" s="751"/>
      <c r="Y70" s="751"/>
      <c r="Z70" s="751"/>
      <c r="AA70" s="751"/>
      <c r="AB70" s="751"/>
      <c r="AC70" s="751"/>
      <c r="AD70" s="751"/>
      <c r="AE70" s="405"/>
    </row>
    <row r="71" spans="1:31" ht="53.25" customHeight="1">
      <c r="A71" s="404"/>
      <c r="B71" s="749" t="s">
        <v>18</v>
      </c>
      <c r="C71" s="749"/>
      <c r="D71" s="749"/>
      <c r="E71" s="749"/>
      <c r="F71" s="749"/>
      <c r="G71" s="749"/>
      <c r="H71" s="749"/>
      <c r="I71" s="749"/>
      <c r="J71" s="749"/>
      <c r="K71" s="749"/>
      <c r="L71" s="749"/>
      <c r="M71" s="750"/>
      <c r="N71" s="630">
        <v>802</v>
      </c>
      <c r="O71" s="526">
        <v>8</v>
      </c>
      <c r="P71" s="526">
        <v>1</v>
      </c>
      <c r="Q71" s="406" t="s">
        <v>755</v>
      </c>
      <c r="R71" s="407" t="s">
        <v>19</v>
      </c>
      <c r="S71" s="738"/>
      <c r="T71" s="739"/>
      <c r="U71" s="640">
        <v>23.687999999999999</v>
      </c>
      <c r="V71" s="631">
        <v>0</v>
      </c>
      <c r="W71" s="409">
        <v>23.687999999999999</v>
      </c>
      <c r="X71" s="751"/>
      <c r="Y71" s="751"/>
      <c r="Z71" s="751"/>
      <c r="AA71" s="751"/>
      <c r="AB71" s="751"/>
      <c r="AC71" s="751"/>
      <c r="AD71" s="751"/>
      <c r="AE71" s="405"/>
    </row>
    <row r="72" spans="1:31" ht="12" customHeight="1">
      <c r="A72" s="404"/>
      <c r="B72" s="749" t="s">
        <v>20</v>
      </c>
      <c r="C72" s="749"/>
      <c r="D72" s="749"/>
      <c r="E72" s="749"/>
      <c r="F72" s="749"/>
      <c r="G72" s="749"/>
      <c r="H72" s="749"/>
      <c r="I72" s="749"/>
      <c r="J72" s="749"/>
      <c r="K72" s="749"/>
      <c r="L72" s="749"/>
      <c r="M72" s="750"/>
      <c r="N72" s="630">
        <v>802</v>
      </c>
      <c r="O72" s="526">
        <v>8</v>
      </c>
      <c r="P72" s="526">
        <v>1</v>
      </c>
      <c r="Q72" s="406" t="s">
        <v>755</v>
      </c>
      <c r="R72" s="407" t="s">
        <v>21</v>
      </c>
      <c r="S72" s="738"/>
      <c r="T72" s="739"/>
      <c r="U72" s="640">
        <v>23.687999999999999</v>
      </c>
      <c r="V72" s="631">
        <v>0</v>
      </c>
      <c r="W72" s="409">
        <v>23.687999999999999</v>
      </c>
      <c r="X72" s="751"/>
      <c r="Y72" s="751"/>
      <c r="Z72" s="751"/>
      <c r="AA72" s="751"/>
      <c r="AB72" s="751"/>
      <c r="AC72" s="751"/>
      <c r="AD72" s="751"/>
      <c r="AE72" s="405"/>
    </row>
    <row r="73" spans="1:31" ht="21.75" customHeight="1">
      <c r="A73" s="404"/>
      <c r="B73" s="749" t="s">
        <v>693</v>
      </c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50"/>
      <c r="N73" s="630">
        <v>802</v>
      </c>
      <c r="O73" s="526">
        <v>8</v>
      </c>
      <c r="P73" s="526">
        <v>1</v>
      </c>
      <c r="Q73" s="406" t="s">
        <v>755</v>
      </c>
      <c r="R73" s="407" t="s">
        <v>23</v>
      </c>
      <c r="S73" s="738"/>
      <c r="T73" s="739"/>
      <c r="U73" s="640">
        <v>23.687999999999999</v>
      </c>
      <c r="V73" s="631">
        <v>0</v>
      </c>
      <c r="W73" s="409">
        <v>23.687999999999999</v>
      </c>
      <c r="X73" s="751"/>
      <c r="Y73" s="751"/>
      <c r="Z73" s="751"/>
      <c r="AA73" s="751"/>
      <c r="AB73" s="751"/>
      <c r="AC73" s="751"/>
      <c r="AD73" s="751"/>
      <c r="AE73" s="405"/>
    </row>
    <row r="74" spans="1:31" ht="21.75" customHeight="1">
      <c r="A74" s="404"/>
      <c r="B74" s="749" t="s">
        <v>724</v>
      </c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50"/>
      <c r="N74" s="630">
        <v>802</v>
      </c>
      <c r="O74" s="526">
        <v>8</v>
      </c>
      <c r="P74" s="526">
        <v>1</v>
      </c>
      <c r="Q74" s="406" t="s">
        <v>755</v>
      </c>
      <c r="R74" s="407" t="s">
        <v>8</v>
      </c>
      <c r="S74" s="738"/>
      <c r="T74" s="739"/>
      <c r="U74" s="640">
        <v>358.012</v>
      </c>
      <c r="V74" s="631">
        <v>0</v>
      </c>
      <c r="W74" s="409">
        <v>358.012</v>
      </c>
      <c r="X74" s="751"/>
      <c r="Y74" s="751"/>
      <c r="Z74" s="751"/>
      <c r="AA74" s="751"/>
      <c r="AB74" s="751"/>
      <c r="AC74" s="751"/>
      <c r="AD74" s="751"/>
      <c r="AE74" s="405"/>
    </row>
    <row r="75" spans="1:31" ht="12" customHeight="1">
      <c r="A75" s="404"/>
      <c r="B75" s="749" t="s">
        <v>9</v>
      </c>
      <c r="C75" s="749"/>
      <c r="D75" s="749"/>
      <c r="E75" s="749"/>
      <c r="F75" s="749"/>
      <c r="G75" s="749"/>
      <c r="H75" s="749"/>
      <c r="I75" s="749"/>
      <c r="J75" s="749"/>
      <c r="K75" s="749"/>
      <c r="L75" s="749"/>
      <c r="M75" s="750"/>
      <c r="N75" s="630">
        <v>802</v>
      </c>
      <c r="O75" s="526">
        <v>8</v>
      </c>
      <c r="P75" s="526">
        <v>1</v>
      </c>
      <c r="Q75" s="406" t="s">
        <v>755</v>
      </c>
      <c r="R75" s="407" t="s">
        <v>10</v>
      </c>
      <c r="S75" s="738"/>
      <c r="T75" s="739"/>
      <c r="U75" s="640">
        <v>358.012</v>
      </c>
      <c r="V75" s="631">
        <v>0</v>
      </c>
      <c r="W75" s="409">
        <v>358.012</v>
      </c>
      <c r="X75" s="751"/>
      <c r="Y75" s="751"/>
      <c r="Z75" s="751"/>
      <c r="AA75" s="751"/>
      <c r="AB75" s="751"/>
      <c r="AC75" s="751"/>
      <c r="AD75" s="751"/>
      <c r="AE75" s="405"/>
    </row>
    <row r="76" spans="1:31" ht="42.75" customHeight="1">
      <c r="A76" s="404"/>
      <c r="B76" s="749" t="s">
        <v>11</v>
      </c>
      <c r="C76" s="749"/>
      <c r="D76" s="749"/>
      <c r="E76" s="749"/>
      <c r="F76" s="749"/>
      <c r="G76" s="749"/>
      <c r="H76" s="749"/>
      <c r="I76" s="749"/>
      <c r="J76" s="749"/>
      <c r="K76" s="749"/>
      <c r="L76" s="749"/>
      <c r="M76" s="750"/>
      <c r="N76" s="630">
        <v>802</v>
      </c>
      <c r="O76" s="526">
        <v>8</v>
      </c>
      <c r="P76" s="526">
        <v>1</v>
      </c>
      <c r="Q76" s="406" t="s">
        <v>755</v>
      </c>
      <c r="R76" s="407" t="s">
        <v>12</v>
      </c>
      <c r="S76" s="738"/>
      <c r="T76" s="739"/>
      <c r="U76" s="640">
        <v>358.012</v>
      </c>
      <c r="V76" s="631">
        <v>0</v>
      </c>
      <c r="W76" s="409">
        <v>358.012</v>
      </c>
      <c r="X76" s="751"/>
      <c r="Y76" s="751"/>
      <c r="Z76" s="751"/>
      <c r="AA76" s="751"/>
      <c r="AB76" s="751"/>
      <c r="AC76" s="751"/>
      <c r="AD76" s="751"/>
      <c r="AE76" s="405"/>
    </row>
    <row r="77" spans="1:31" ht="12" customHeight="1">
      <c r="A77" s="404"/>
      <c r="B77" s="749" t="s">
        <v>36</v>
      </c>
      <c r="C77" s="749"/>
      <c r="D77" s="749"/>
      <c r="E77" s="749"/>
      <c r="F77" s="749"/>
      <c r="G77" s="749"/>
      <c r="H77" s="749"/>
      <c r="I77" s="749"/>
      <c r="J77" s="749"/>
      <c r="K77" s="749"/>
      <c r="L77" s="749"/>
      <c r="M77" s="750"/>
      <c r="N77" s="630">
        <v>802</v>
      </c>
      <c r="O77" s="526">
        <v>8</v>
      </c>
      <c r="P77" s="526">
        <v>4</v>
      </c>
      <c r="Q77" s="406">
        <v>0</v>
      </c>
      <c r="R77" s="407">
        <v>0</v>
      </c>
      <c r="S77" s="738"/>
      <c r="T77" s="739"/>
      <c r="U77" s="640">
        <v>2725.748</v>
      </c>
      <c r="V77" s="631">
        <v>0</v>
      </c>
      <c r="W77" s="409">
        <v>2725.748</v>
      </c>
      <c r="X77" s="751"/>
      <c r="Y77" s="751"/>
      <c r="Z77" s="751"/>
      <c r="AA77" s="751"/>
      <c r="AB77" s="751"/>
      <c r="AC77" s="751"/>
      <c r="AD77" s="751"/>
      <c r="AE77" s="405"/>
    </row>
    <row r="78" spans="1:31" ht="21.75" customHeight="1">
      <c r="A78" s="404"/>
      <c r="B78" s="749" t="s">
        <v>745</v>
      </c>
      <c r="C78" s="749"/>
      <c r="D78" s="749"/>
      <c r="E78" s="749"/>
      <c r="F78" s="749"/>
      <c r="G78" s="749"/>
      <c r="H78" s="749"/>
      <c r="I78" s="749"/>
      <c r="J78" s="749"/>
      <c r="K78" s="749"/>
      <c r="L78" s="749"/>
      <c r="M78" s="750"/>
      <c r="N78" s="630">
        <v>802</v>
      </c>
      <c r="O78" s="526">
        <v>8</v>
      </c>
      <c r="P78" s="526">
        <v>4</v>
      </c>
      <c r="Q78" s="406" t="s">
        <v>746</v>
      </c>
      <c r="R78" s="407">
        <v>0</v>
      </c>
      <c r="S78" s="738"/>
      <c r="T78" s="739"/>
      <c r="U78" s="640">
        <v>822.73099999999999</v>
      </c>
      <c r="V78" s="631">
        <v>0</v>
      </c>
      <c r="W78" s="409">
        <v>822.73099999999999</v>
      </c>
      <c r="X78" s="751"/>
      <c r="Y78" s="751"/>
      <c r="Z78" s="751"/>
      <c r="AA78" s="751"/>
      <c r="AB78" s="751"/>
      <c r="AC78" s="751"/>
      <c r="AD78" s="751"/>
      <c r="AE78" s="405"/>
    </row>
    <row r="79" spans="1:31" ht="21.75" customHeight="1">
      <c r="A79" s="404"/>
      <c r="B79" s="749" t="s">
        <v>37</v>
      </c>
      <c r="C79" s="749"/>
      <c r="D79" s="749"/>
      <c r="E79" s="749"/>
      <c r="F79" s="749"/>
      <c r="G79" s="749"/>
      <c r="H79" s="749"/>
      <c r="I79" s="749"/>
      <c r="J79" s="749"/>
      <c r="K79" s="749"/>
      <c r="L79" s="749"/>
      <c r="M79" s="750"/>
      <c r="N79" s="630">
        <v>802</v>
      </c>
      <c r="O79" s="526">
        <v>8</v>
      </c>
      <c r="P79" s="526">
        <v>4</v>
      </c>
      <c r="Q79" s="406" t="s">
        <v>756</v>
      </c>
      <c r="R79" s="407">
        <v>0</v>
      </c>
      <c r="S79" s="738"/>
      <c r="T79" s="739"/>
      <c r="U79" s="640">
        <v>822.73099999999999</v>
      </c>
      <c r="V79" s="631">
        <v>0</v>
      </c>
      <c r="W79" s="409">
        <v>822.73099999999999</v>
      </c>
      <c r="X79" s="751"/>
      <c r="Y79" s="751"/>
      <c r="Z79" s="751"/>
      <c r="AA79" s="751"/>
      <c r="AB79" s="751"/>
      <c r="AC79" s="751"/>
      <c r="AD79" s="751"/>
      <c r="AE79" s="405"/>
    </row>
    <row r="80" spans="1:31" ht="32.25" customHeight="1">
      <c r="A80" s="404"/>
      <c r="B80" s="749" t="s">
        <v>757</v>
      </c>
      <c r="C80" s="749"/>
      <c r="D80" s="749"/>
      <c r="E80" s="749"/>
      <c r="F80" s="749"/>
      <c r="G80" s="749"/>
      <c r="H80" s="749"/>
      <c r="I80" s="749"/>
      <c r="J80" s="749"/>
      <c r="K80" s="749"/>
      <c r="L80" s="749"/>
      <c r="M80" s="750"/>
      <c r="N80" s="630">
        <v>802</v>
      </c>
      <c r="O80" s="526">
        <v>8</v>
      </c>
      <c r="P80" s="526">
        <v>4</v>
      </c>
      <c r="Q80" s="406" t="s">
        <v>758</v>
      </c>
      <c r="R80" s="407">
        <v>0</v>
      </c>
      <c r="S80" s="738"/>
      <c r="T80" s="739"/>
      <c r="U80" s="640">
        <v>822.73099999999999</v>
      </c>
      <c r="V80" s="631">
        <v>0</v>
      </c>
      <c r="W80" s="409">
        <v>822.73099999999999</v>
      </c>
      <c r="X80" s="751"/>
      <c r="Y80" s="751"/>
      <c r="Z80" s="751"/>
      <c r="AA80" s="751"/>
      <c r="AB80" s="751"/>
      <c r="AC80" s="751"/>
      <c r="AD80" s="751"/>
      <c r="AE80" s="405"/>
    </row>
    <row r="81" spans="1:31" ht="53.25" customHeight="1">
      <c r="A81" s="404"/>
      <c r="B81" s="749" t="s">
        <v>18</v>
      </c>
      <c r="C81" s="749"/>
      <c r="D81" s="749"/>
      <c r="E81" s="749"/>
      <c r="F81" s="749"/>
      <c r="G81" s="749"/>
      <c r="H81" s="749"/>
      <c r="I81" s="749"/>
      <c r="J81" s="749"/>
      <c r="K81" s="749"/>
      <c r="L81" s="749"/>
      <c r="M81" s="750"/>
      <c r="N81" s="630">
        <v>802</v>
      </c>
      <c r="O81" s="526">
        <v>8</v>
      </c>
      <c r="P81" s="526">
        <v>4</v>
      </c>
      <c r="Q81" s="406" t="s">
        <v>758</v>
      </c>
      <c r="R81" s="407" t="s">
        <v>19</v>
      </c>
      <c r="S81" s="738"/>
      <c r="T81" s="739"/>
      <c r="U81" s="640">
        <v>820.57100000000003</v>
      </c>
      <c r="V81" s="631">
        <v>0</v>
      </c>
      <c r="W81" s="409">
        <v>820.57100000000003</v>
      </c>
      <c r="X81" s="751"/>
      <c r="Y81" s="751"/>
      <c r="Z81" s="751"/>
      <c r="AA81" s="751"/>
      <c r="AB81" s="751"/>
      <c r="AC81" s="751"/>
      <c r="AD81" s="751"/>
      <c r="AE81" s="405"/>
    </row>
    <row r="82" spans="1:31" ht="21.75" customHeight="1">
      <c r="A82" s="404"/>
      <c r="B82" s="749" t="s">
        <v>38</v>
      </c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50"/>
      <c r="N82" s="630">
        <v>802</v>
      </c>
      <c r="O82" s="526">
        <v>8</v>
      </c>
      <c r="P82" s="526">
        <v>4</v>
      </c>
      <c r="Q82" s="406" t="s">
        <v>758</v>
      </c>
      <c r="R82" s="407" t="s">
        <v>39</v>
      </c>
      <c r="S82" s="738"/>
      <c r="T82" s="739"/>
      <c r="U82" s="640">
        <v>820.57100000000003</v>
      </c>
      <c r="V82" s="631">
        <v>0</v>
      </c>
      <c r="W82" s="409">
        <v>820.57100000000003</v>
      </c>
      <c r="X82" s="751"/>
      <c r="Y82" s="751"/>
      <c r="Z82" s="751"/>
      <c r="AA82" s="751"/>
      <c r="AB82" s="751"/>
      <c r="AC82" s="751"/>
      <c r="AD82" s="751"/>
      <c r="AE82" s="405"/>
    </row>
    <row r="83" spans="1:31" ht="21.75" customHeight="1">
      <c r="A83" s="404"/>
      <c r="B83" s="749" t="s">
        <v>621</v>
      </c>
      <c r="C83" s="749"/>
      <c r="D83" s="749"/>
      <c r="E83" s="749"/>
      <c r="F83" s="749"/>
      <c r="G83" s="749"/>
      <c r="H83" s="749"/>
      <c r="I83" s="749"/>
      <c r="J83" s="749"/>
      <c r="K83" s="749"/>
      <c r="L83" s="749"/>
      <c r="M83" s="750"/>
      <c r="N83" s="630">
        <v>802</v>
      </c>
      <c r="O83" s="526">
        <v>8</v>
      </c>
      <c r="P83" s="526">
        <v>4</v>
      </c>
      <c r="Q83" s="406" t="s">
        <v>758</v>
      </c>
      <c r="R83" s="407" t="s">
        <v>40</v>
      </c>
      <c r="S83" s="738"/>
      <c r="T83" s="739"/>
      <c r="U83" s="640">
        <v>630.23900000000003</v>
      </c>
      <c r="V83" s="631">
        <v>0</v>
      </c>
      <c r="W83" s="409">
        <v>630.23900000000003</v>
      </c>
      <c r="X83" s="751"/>
      <c r="Y83" s="751"/>
      <c r="Z83" s="751"/>
      <c r="AA83" s="751"/>
      <c r="AB83" s="751"/>
      <c r="AC83" s="751"/>
      <c r="AD83" s="751"/>
      <c r="AE83" s="405"/>
    </row>
    <row r="84" spans="1:31" ht="32.25" customHeight="1">
      <c r="A84" s="404"/>
      <c r="B84" s="749" t="s">
        <v>622</v>
      </c>
      <c r="C84" s="749"/>
      <c r="D84" s="749"/>
      <c r="E84" s="749"/>
      <c r="F84" s="749"/>
      <c r="G84" s="749"/>
      <c r="H84" s="749"/>
      <c r="I84" s="749"/>
      <c r="J84" s="749"/>
      <c r="K84" s="749"/>
      <c r="L84" s="749"/>
      <c r="M84" s="750"/>
      <c r="N84" s="630">
        <v>802</v>
      </c>
      <c r="O84" s="526">
        <v>8</v>
      </c>
      <c r="P84" s="526">
        <v>4</v>
      </c>
      <c r="Q84" s="406" t="s">
        <v>758</v>
      </c>
      <c r="R84" s="407" t="s">
        <v>42</v>
      </c>
      <c r="S84" s="738"/>
      <c r="T84" s="739"/>
      <c r="U84" s="640">
        <v>190.33199999999999</v>
      </c>
      <c r="V84" s="631">
        <v>0</v>
      </c>
      <c r="W84" s="409">
        <v>190.33199999999999</v>
      </c>
      <c r="X84" s="751"/>
      <c r="Y84" s="751"/>
      <c r="Z84" s="751"/>
      <c r="AA84" s="751"/>
      <c r="AB84" s="751"/>
      <c r="AC84" s="751"/>
      <c r="AD84" s="751"/>
      <c r="AE84" s="405"/>
    </row>
    <row r="85" spans="1:31" ht="21.75" customHeight="1">
      <c r="A85" s="404"/>
      <c r="B85" s="749" t="s">
        <v>633</v>
      </c>
      <c r="C85" s="749"/>
      <c r="D85" s="749"/>
      <c r="E85" s="749"/>
      <c r="F85" s="749"/>
      <c r="G85" s="749"/>
      <c r="H85" s="749"/>
      <c r="I85" s="749"/>
      <c r="J85" s="749"/>
      <c r="K85" s="749"/>
      <c r="L85" s="749"/>
      <c r="M85" s="750"/>
      <c r="N85" s="630">
        <v>802</v>
      </c>
      <c r="O85" s="526">
        <v>8</v>
      </c>
      <c r="P85" s="526">
        <v>4</v>
      </c>
      <c r="Q85" s="406" t="s">
        <v>758</v>
      </c>
      <c r="R85" s="407" t="s">
        <v>25</v>
      </c>
      <c r="S85" s="738"/>
      <c r="T85" s="739"/>
      <c r="U85" s="640">
        <v>2.16</v>
      </c>
      <c r="V85" s="631">
        <v>0</v>
      </c>
      <c r="W85" s="409">
        <v>2.16</v>
      </c>
      <c r="X85" s="751"/>
      <c r="Y85" s="751"/>
      <c r="Z85" s="751"/>
      <c r="AA85" s="751"/>
      <c r="AB85" s="751"/>
      <c r="AC85" s="751"/>
      <c r="AD85" s="751"/>
      <c r="AE85" s="405"/>
    </row>
    <row r="86" spans="1:31" ht="21.75" customHeight="1">
      <c r="A86" s="404"/>
      <c r="B86" s="749" t="s">
        <v>634</v>
      </c>
      <c r="C86" s="749"/>
      <c r="D86" s="749"/>
      <c r="E86" s="749"/>
      <c r="F86" s="749"/>
      <c r="G86" s="749"/>
      <c r="H86" s="749"/>
      <c r="I86" s="749"/>
      <c r="J86" s="749"/>
      <c r="K86" s="749"/>
      <c r="L86" s="749"/>
      <c r="M86" s="750"/>
      <c r="N86" s="630">
        <v>802</v>
      </c>
      <c r="O86" s="526">
        <v>8</v>
      </c>
      <c r="P86" s="526">
        <v>4</v>
      </c>
      <c r="Q86" s="406" t="s">
        <v>758</v>
      </c>
      <c r="R86" s="407" t="s">
        <v>27</v>
      </c>
      <c r="S86" s="738"/>
      <c r="T86" s="739"/>
      <c r="U86" s="640">
        <v>2.16</v>
      </c>
      <c r="V86" s="631">
        <v>0</v>
      </c>
      <c r="W86" s="409">
        <v>2.16</v>
      </c>
      <c r="X86" s="751"/>
      <c r="Y86" s="751"/>
      <c r="Z86" s="751"/>
      <c r="AA86" s="751"/>
      <c r="AB86" s="751"/>
      <c r="AC86" s="751"/>
      <c r="AD86" s="751"/>
      <c r="AE86" s="405"/>
    </row>
    <row r="87" spans="1:31" ht="12" customHeight="1">
      <c r="A87" s="404"/>
      <c r="B87" s="749" t="s">
        <v>636</v>
      </c>
      <c r="C87" s="749"/>
      <c r="D87" s="749"/>
      <c r="E87" s="749"/>
      <c r="F87" s="749"/>
      <c r="G87" s="749"/>
      <c r="H87" s="749"/>
      <c r="I87" s="749"/>
      <c r="J87" s="749"/>
      <c r="K87" s="749"/>
      <c r="L87" s="749"/>
      <c r="M87" s="750"/>
      <c r="N87" s="630">
        <v>802</v>
      </c>
      <c r="O87" s="526">
        <v>8</v>
      </c>
      <c r="P87" s="526">
        <v>4</v>
      </c>
      <c r="Q87" s="406" t="s">
        <v>758</v>
      </c>
      <c r="R87" s="407" t="s">
        <v>29</v>
      </c>
      <c r="S87" s="738"/>
      <c r="T87" s="739"/>
      <c r="U87" s="640">
        <v>2.16</v>
      </c>
      <c r="V87" s="631">
        <v>0</v>
      </c>
      <c r="W87" s="409">
        <v>2.16</v>
      </c>
      <c r="X87" s="751"/>
      <c r="Y87" s="751"/>
      <c r="Z87" s="751"/>
      <c r="AA87" s="751"/>
      <c r="AB87" s="751"/>
      <c r="AC87" s="751"/>
      <c r="AD87" s="751"/>
      <c r="AE87" s="405"/>
    </row>
    <row r="88" spans="1:31" ht="21.75" customHeight="1">
      <c r="A88" s="404"/>
      <c r="B88" s="749" t="s">
        <v>745</v>
      </c>
      <c r="C88" s="749"/>
      <c r="D88" s="749"/>
      <c r="E88" s="749"/>
      <c r="F88" s="749"/>
      <c r="G88" s="749"/>
      <c r="H88" s="749"/>
      <c r="I88" s="749"/>
      <c r="J88" s="749"/>
      <c r="K88" s="749"/>
      <c r="L88" s="749"/>
      <c r="M88" s="750"/>
      <c r="N88" s="630">
        <v>802</v>
      </c>
      <c r="O88" s="526">
        <v>8</v>
      </c>
      <c r="P88" s="526">
        <v>4</v>
      </c>
      <c r="Q88" s="406" t="s">
        <v>746</v>
      </c>
      <c r="R88" s="407">
        <v>0</v>
      </c>
      <c r="S88" s="738"/>
      <c r="T88" s="739"/>
      <c r="U88" s="640">
        <v>1903.0170000000001</v>
      </c>
      <c r="V88" s="631">
        <v>0</v>
      </c>
      <c r="W88" s="409">
        <v>1903.0170000000001</v>
      </c>
      <c r="X88" s="751"/>
      <c r="Y88" s="751"/>
      <c r="Z88" s="751"/>
      <c r="AA88" s="751"/>
      <c r="AB88" s="751"/>
      <c r="AC88" s="751"/>
      <c r="AD88" s="751"/>
      <c r="AE88" s="405"/>
    </row>
    <row r="89" spans="1:31" ht="21.75" customHeight="1">
      <c r="A89" s="404"/>
      <c r="B89" s="749" t="s">
        <v>37</v>
      </c>
      <c r="C89" s="749"/>
      <c r="D89" s="749"/>
      <c r="E89" s="749"/>
      <c r="F89" s="749"/>
      <c r="G89" s="749"/>
      <c r="H89" s="749"/>
      <c r="I89" s="749"/>
      <c r="J89" s="749"/>
      <c r="K89" s="749"/>
      <c r="L89" s="749"/>
      <c r="M89" s="750"/>
      <c r="N89" s="630">
        <v>802</v>
      </c>
      <c r="O89" s="526">
        <v>8</v>
      </c>
      <c r="P89" s="526">
        <v>4</v>
      </c>
      <c r="Q89" s="406" t="s">
        <v>756</v>
      </c>
      <c r="R89" s="407">
        <v>0</v>
      </c>
      <c r="S89" s="738"/>
      <c r="T89" s="739"/>
      <c r="U89" s="640">
        <v>1903.0170000000001</v>
      </c>
      <c r="V89" s="631">
        <v>0</v>
      </c>
      <c r="W89" s="409">
        <v>1903.0170000000001</v>
      </c>
      <c r="X89" s="751"/>
      <c r="Y89" s="751"/>
      <c r="Z89" s="751"/>
      <c r="AA89" s="751"/>
      <c r="AB89" s="751"/>
      <c r="AC89" s="751"/>
      <c r="AD89" s="751"/>
      <c r="AE89" s="405"/>
    </row>
    <row r="90" spans="1:31" ht="21.75" customHeight="1">
      <c r="A90" s="404"/>
      <c r="B90" s="749" t="s">
        <v>759</v>
      </c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M90" s="750"/>
      <c r="N90" s="630">
        <v>802</v>
      </c>
      <c r="O90" s="526">
        <v>8</v>
      </c>
      <c r="P90" s="526">
        <v>4</v>
      </c>
      <c r="Q90" s="406" t="s">
        <v>760</v>
      </c>
      <c r="R90" s="407">
        <v>0</v>
      </c>
      <c r="S90" s="738"/>
      <c r="T90" s="739"/>
      <c r="U90" s="640">
        <v>1903.0170000000001</v>
      </c>
      <c r="V90" s="631">
        <v>0</v>
      </c>
      <c r="W90" s="409">
        <v>1903.0170000000001</v>
      </c>
      <c r="X90" s="751"/>
      <c r="Y90" s="751"/>
      <c r="Z90" s="751"/>
      <c r="AA90" s="751"/>
      <c r="AB90" s="751"/>
      <c r="AC90" s="751"/>
      <c r="AD90" s="751"/>
      <c r="AE90" s="405"/>
    </row>
    <row r="91" spans="1:31" ht="53.25" customHeight="1">
      <c r="A91" s="404"/>
      <c r="B91" s="749" t="s">
        <v>18</v>
      </c>
      <c r="C91" s="749"/>
      <c r="D91" s="749"/>
      <c r="E91" s="749"/>
      <c r="F91" s="749"/>
      <c r="G91" s="749"/>
      <c r="H91" s="749"/>
      <c r="I91" s="749"/>
      <c r="J91" s="749"/>
      <c r="K91" s="749"/>
      <c r="L91" s="749"/>
      <c r="M91" s="750"/>
      <c r="N91" s="630">
        <v>802</v>
      </c>
      <c r="O91" s="526">
        <v>8</v>
      </c>
      <c r="P91" s="526">
        <v>4</v>
      </c>
      <c r="Q91" s="406" t="s">
        <v>760</v>
      </c>
      <c r="R91" s="407" t="s">
        <v>19</v>
      </c>
      <c r="S91" s="738"/>
      <c r="T91" s="739"/>
      <c r="U91" s="640">
        <v>1663.0509999999999</v>
      </c>
      <c r="V91" s="631">
        <v>0</v>
      </c>
      <c r="W91" s="409">
        <v>1663.0509999999999</v>
      </c>
      <c r="X91" s="751"/>
      <c r="Y91" s="751"/>
      <c r="Z91" s="751"/>
      <c r="AA91" s="751"/>
      <c r="AB91" s="751"/>
      <c r="AC91" s="751"/>
      <c r="AD91" s="751"/>
      <c r="AE91" s="405"/>
    </row>
    <row r="92" spans="1:31" ht="12" customHeight="1">
      <c r="A92" s="404"/>
      <c r="B92" s="749" t="s">
        <v>20</v>
      </c>
      <c r="C92" s="749"/>
      <c r="D92" s="749"/>
      <c r="E92" s="749"/>
      <c r="F92" s="749"/>
      <c r="G92" s="749"/>
      <c r="H92" s="749"/>
      <c r="I92" s="749"/>
      <c r="J92" s="749"/>
      <c r="K92" s="749"/>
      <c r="L92" s="749"/>
      <c r="M92" s="750"/>
      <c r="N92" s="630">
        <v>802</v>
      </c>
      <c r="O92" s="526">
        <v>8</v>
      </c>
      <c r="P92" s="526">
        <v>4</v>
      </c>
      <c r="Q92" s="406" t="s">
        <v>760</v>
      </c>
      <c r="R92" s="407" t="s">
        <v>21</v>
      </c>
      <c r="S92" s="738"/>
      <c r="T92" s="739"/>
      <c r="U92" s="640">
        <v>1663.0509999999999</v>
      </c>
      <c r="V92" s="631">
        <v>0</v>
      </c>
      <c r="W92" s="409">
        <v>1663.0509999999999</v>
      </c>
      <c r="X92" s="751"/>
      <c r="Y92" s="751"/>
      <c r="Z92" s="751"/>
      <c r="AA92" s="751"/>
      <c r="AB92" s="751"/>
      <c r="AC92" s="751"/>
      <c r="AD92" s="751"/>
      <c r="AE92" s="405"/>
    </row>
    <row r="93" spans="1:31" ht="12" customHeight="1">
      <c r="A93" s="404"/>
      <c r="B93" s="749" t="s">
        <v>692</v>
      </c>
      <c r="C93" s="749"/>
      <c r="D93" s="749"/>
      <c r="E93" s="749"/>
      <c r="F93" s="749"/>
      <c r="G93" s="749"/>
      <c r="H93" s="749"/>
      <c r="I93" s="749"/>
      <c r="J93" s="749"/>
      <c r="K93" s="749"/>
      <c r="L93" s="749"/>
      <c r="M93" s="750"/>
      <c r="N93" s="630">
        <v>802</v>
      </c>
      <c r="O93" s="526">
        <v>8</v>
      </c>
      <c r="P93" s="526">
        <v>4</v>
      </c>
      <c r="Q93" s="406" t="s">
        <v>760</v>
      </c>
      <c r="R93" s="407" t="s">
        <v>22</v>
      </c>
      <c r="S93" s="738"/>
      <c r="T93" s="739"/>
      <c r="U93" s="640">
        <v>1277.3050000000001</v>
      </c>
      <c r="V93" s="631">
        <v>0</v>
      </c>
      <c r="W93" s="409">
        <v>1277.3050000000001</v>
      </c>
      <c r="X93" s="751"/>
      <c r="Y93" s="751"/>
      <c r="Z93" s="751"/>
      <c r="AA93" s="751"/>
      <c r="AB93" s="751"/>
      <c r="AC93" s="751"/>
      <c r="AD93" s="751"/>
      <c r="AE93" s="405"/>
    </row>
    <row r="94" spans="1:31" ht="32.25" customHeight="1">
      <c r="A94" s="404"/>
      <c r="B94" s="749" t="s">
        <v>694</v>
      </c>
      <c r="C94" s="749"/>
      <c r="D94" s="749"/>
      <c r="E94" s="749"/>
      <c r="F94" s="749"/>
      <c r="G94" s="749"/>
      <c r="H94" s="749"/>
      <c r="I94" s="749"/>
      <c r="J94" s="749"/>
      <c r="K94" s="749"/>
      <c r="L94" s="749"/>
      <c r="M94" s="750"/>
      <c r="N94" s="630">
        <v>802</v>
      </c>
      <c r="O94" s="526">
        <v>8</v>
      </c>
      <c r="P94" s="526">
        <v>4</v>
      </c>
      <c r="Q94" s="406" t="s">
        <v>760</v>
      </c>
      <c r="R94" s="407" t="s">
        <v>24</v>
      </c>
      <c r="S94" s="738"/>
      <c r="T94" s="739"/>
      <c r="U94" s="640">
        <v>385.74599999999998</v>
      </c>
      <c r="V94" s="631">
        <v>0</v>
      </c>
      <c r="W94" s="409">
        <v>385.74599999999998</v>
      </c>
      <c r="X94" s="751"/>
      <c r="Y94" s="751"/>
      <c r="Z94" s="751"/>
      <c r="AA94" s="751"/>
      <c r="AB94" s="751"/>
      <c r="AC94" s="751"/>
      <c r="AD94" s="751"/>
      <c r="AE94" s="405"/>
    </row>
    <row r="95" spans="1:31" ht="21.75" customHeight="1">
      <c r="A95" s="404"/>
      <c r="B95" s="749" t="s">
        <v>633</v>
      </c>
      <c r="C95" s="749"/>
      <c r="D95" s="749"/>
      <c r="E95" s="749"/>
      <c r="F95" s="749"/>
      <c r="G95" s="749"/>
      <c r="H95" s="749"/>
      <c r="I95" s="749"/>
      <c r="J95" s="749"/>
      <c r="K95" s="749"/>
      <c r="L95" s="749"/>
      <c r="M95" s="750"/>
      <c r="N95" s="630">
        <v>802</v>
      </c>
      <c r="O95" s="526">
        <v>8</v>
      </c>
      <c r="P95" s="526">
        <v>4</v>
      </c>
      <c r="Q95" s="406" t="s">
        <v>760</v>
      </c>
      <c r="R95" s="407" t="s">
        <v>25</v>
      </c>
      <c r="S95" s="738"/>
      <c r="T95" s="739"/>
      <c r="U95" s="640">
        <v>239.96600000000001</v>
      </c>
      <c r="V95" s="631">
        <v>0</v>
      </c>
      <c r="W95" s="409">
        <v>239.96600000000001</v>
      </c>
      <c r="X95" s="751"/>
      <c r="Y95" s="751"/>
      <c r="Z95" s="751"/>
      <c r="AA95" s="751"/>
      <c r="AB95" s="751"/>
      <c r="AC95" s="751"/>
      <c r="AD95" s="751"/>
      <c r="AE95" s="405"/>
    </row>
    <row r="96" spans="1:31" ht="21.75" customHeight="1">
      <c r="A96" s="404"/>
      <c r="B96" s="749" t="s">
        <v>634</v>
      </c>
      <c r="C96" s="749"/>
      <c r="D96" s="749"/>
      <c r="E96" s="749"/>
      <c r="F96" s="749"/>
      <c r="G96" s="749"/>
      <c r="H96" s="749"/>
      <c r="I96" s="749"/>
      <c r="J96" s="749"/>
      <c r="K96" s="749"/>
      <c r="L96" s="749"/>
      <c r="M96" s="750"/>
      <c r="N96" s="630">
        <v>802</v>
      </c>
      <c r="O96" s="526">
        <v>8</v>
      </c>
      <c r="P96" s="526">
        <v>4</v>
      </c>
      <c r="Q96" s="406" t="s">
        <v>760</v>
      </c>
      <c r="R96" s="407" t="s">
        <v>27</v>
      </c>
      <c r="S96" s="738"/>
      <c r="T96" s="739"/>
      <c r="U96" s="640">
        <v>239.96600000000001</v>
      </c>
      <c r="V96" s="631">
        <v>0</v>
      </c>
      <c r="W96" s="409">
        <v>239.96600000000001</v>
      </c>
      <c r="X96" s="751"/>
      <c r="Y96" s="751"/>
      <c r="Z96" s="751"/>
      <c r="AA96" s="751"/>
      <c r="AB96" s="751"/>
      <c r="AC96" s="751"/>
      <c r="AD96" s="751"/>
      <c r="AE96" s="405"/>
    </row>
    <row r="97" spans="1:31" ht="21.75" customHeight="1">
      <c r="A97" s="404"/>
      <c r="B97" s="749" t="s">
        <v>635</v>
      </c>
      <c r="C97" s="749"/>
      <c r="D97" s="749"/>
      <c r="E97" s="749"/>
      <c r="F97" s="749"/>
      <c r="G97" s="749"/>
      <c r="H97" s="749"/>
      <c r="I97" s="749"/>
      <c r="J97" s="749"/>
      <c r="K97" s="749"/>
      <c r="L97" s="749"/>
      <c r="M97" s="750"/>
      <c r="N97" s="630">
        <v>802</v>
      </c>
      <c r="O97" s="526">
        <v>8</v>
      </c>
      <c r="P97" s="526">
        <v>4</v>
      </c>
      <c r="Q97" s="406" t="s">
        <v>760</v>
      </c>
      <c r="R97" s="407" t="s">
        <v>28</v>
      </c>
      <c r="S97" s="738"/>
      <c r="T97" s="739"/>
      <c r="U97" s="640">
        <v>118.086</v>
      </c>
      <c r="V97" s="631">
        <v>0</v>
      </c>
      <c r="W97" s="409">
        <v>118.086</v>
      </c>
      <c r="X97" s="751"/>
      <c r="Y97" s="751"/>
      <c r="Z97" s="751"/>
      <c r="AA97" s="751"/>
      <c r="AB97" s="751"/>
      <c r="AC97" s="751"/>
      <c r="AD97" s="751"/>
      <c r="AE97" s="405"/>
    </row>
    <row r="98" spans="1:31" ht="12" customHeight="1">
      <c r="A98" s="404"/>
      <c r="B98" s="749" t="s">
        <v>636</v>
      </c>
      <c r="C98" s="749"/>
      <c r="D98" s="749"/>
      <c r="E98" s="749"/>
      <c r="F98" s="749"/>
      <c r="G98" s="749"/>
      <c r="H98" s="749"/>
      <c r="I98" s="749"/>
      <c r="J98" s="749"/>
      <c r="K98" s="749"/>
      <c r="L98" s="749"/>
      <c r="M98" s="750"/>
      <c r="N98" s="630">
        <v>802</v>
      </c>
      <c r="O98" s="526">
        <v>8</v>
      </c>
      <c r="P98" s="526">
        <v>4</v>
      </c>
      <c r="Q98" s="406" t="s">
        <v>760</v>
      </c>
      <c r="R98" s="407" t="s">
        <v>29</v>
      </c>
      <c r="S98" s="738"/>
      <c r="T98" s="739"/>
      <c r="U98" s="640">
        <v>121.88</v>
      </c>
      <c r="V98" s="631">
        <v>0</v>
      </c>
      <c r="W98" s="409">
        <v>121.88</v>
      </c>
      <c r="X98" s="751"/>
      <c r="Y98" s="751"/>
      <c r="Z98" s="751"/>
      <c r="AA98" s="751"/>
      <c r="AB98" s="751"/>
      <c r="AC98" s="751"/>
      <c r="AD98" s="751"/>
      <c r="AE98" s="405"/>
    </row>
    <row r="99" spans="1:31" ht="21.75" customHeight="1">
      <c r="A99" s="404"/>
      <c r="B99" s="749" t="s">
        <v>815</v>
      </c>
      <c r="C99" s="749"/>
      <c r="D99" s="749"/>
      <c r="E99" s="749"/>
      <c r="F99" s="749"/>
      <c r="G99" s="749"/>
      <c r="H99" s="749"/>
      <c r="I99" s="749"/>
      <c r="J99" s="749"/>
      <c r="K99" s="749"/>
      <c r="L99" s="749"/>
      <c r="M99" s="750"/>
      <c r="N99" s="630">
        <v>804</v>
      </c>
      <c r="O99" s="526">
        <v>0</v>
      </c>
      <c r="P99" s="526">
        <v>0</v>
      </c>
      <c r="Q99" s="406">
        <v>0</v>
      </c>
      <c r="R99" s="407">
        <v>0</v>
      </c>
      <c r="S99" s="738"/>
      <c r="T99" s="739"/>
      <c r="U99" s="640">
        <v>54460.784</v>
      </c>
      <c r="V99" s="631">
        <v>0</v>
      </c>
      <c r="W99" s="409">
        <v>54460.784</v>
      </c>
      <c r="X99" s="751"/>
      <c r="Y99" s="751"/>
      <c r="Z99" s="751"/>
      <c r="AA99" s="751"/>
      <c r="AB99" s="751"/>
      <c r="AC99" s="751"/>
      <c r="AD99" s="751"/>
      <c r="AE99" s="405"/>
    </row>
    <row r="100" spans="1:31" ht="12" customHeight="1">
      <c r="A100" s="404"/>
      <c r="B100" s="749" t="s">
        <v>168</v>
      </c>
      <c r="C100" s="749"/>
      <c r="D100" s="749"/>
      <c r="E100" s="749"/>
      <c r="F100" s="749"/>
      <c r="G100" s="749"/>
      <c r="H100" s="749"/>
      <c r="I100" s="749"/>
      <c r="J100" s="749"/>
      <c r="K100" s="749"/>
      <c r="L100" s="749"/>
      <c r="M100" s="750"/>
      <c r="N100" s="630">
        <v>804</v>
      </c>
      <c r="O100" s="526">
        <v>10</v>
      </c>
      <c r="P100" s="526">
        <v>0</v>
      </c>
      <c r="Q100" s="406">
        <v>0</v>
      </c>
      <c r="R100" s="407">
        <v>0</v>
      </c>
      <c r="S100" s="738"/>
      <c r="T100" s="739"/>
      <c r="U100" s="640">
        <v>54460.784</v>
      </c>
      <c r="V100" s="631">
        <v>0</v>
      </c>
      <c r="W100" s="409">
        <v>54460.784</v>
      </c>
      <c r="X100" s="751"/>
      <c r="Y100" s="751"/>
      <c r="Z100" s="751"/>
      <c r="AA100" s="751"/>
      <c r="AB100" s="751"/>
      <c r="AC100" s="751"/>
      <c r="AD100" s="751"/>
      <c r="AE100" s="405"/>
    </row>
    <row r="101" spans="1:31" ht="12" customHeight="1">
      <c r="A101" s="404"/>
      <c r="B101" s="749" t="s">
        <v>54</v>
      </c>
      <c r="C101" s="749"/>
      <c r="D101" s="749"/>
      <c r="E101" s="749"/>
      <c r="F101" s="749"/>
      <c r="G101" s="749"/>
      <c r="H101" s="749"/>
      <c r="I101" s="749"/>
      <c r="J101" s="749"/>
      <c r="K101" s="749"/>
      <c r="L101" s="749"/>
      <c r="M101" s="750"/>
      <c r="N101" s="630">
        <v>804</v>
      </c>
      <c r="O101" s="526">
        <v>10</v>
      </c>
      <c r="P101" s="526">
        <v>3</v>
      </c>
      <c r="Q101" s="406">
        <v>0</v>
      </c>
      <c r="R101" s="407">
        <v>0</v>
      </c>
      <c r="S101" s="738"/>
      <c r="T101" s="739"/>
      <c r="U101" s="640">
        <v>17477.400000000001</v>
      </c>
      <c r="V101" s="631">
        <v>0</v>
      </c>
      <c r="W101" s="409">
        <v>17477.400000000001</v>
      </c>
      <c r="X101" s="751"/>
      <c r="Y101" s="751"/>
      <c r="Z101" s="751"/>
      <c r="AA101" s="751"/>
      <c r="AB101" s="751"/>
      <c r="AC101" s="751"/>
      <c r="AD101" s="751"/>
      <c r="AE101" s="405"/>
    </row>
    <row r="102" spans="1:31" ht="21.75" customHeight="1">
      <c r="A102" s="404"/>
      <c r="B102" s="749" t="s">
        <v>173</v>
      </c>
      <c r="C102" s="749"/>
      <c r="D102" s="749"/>
      <c r="E102" s="749"/>
      <c r="F102" s="749"/>
      <c r="G102" s="749"/>
      <c r="H102" s="749"/>
      <c r="I102" s="749"/>
      <c r="J102" s="749"/>
      <c r="K102" s="749"/>
      <c r="L102" s="749"/>
      <c r="M102" s="750"/>
      <c r="N102" s="630">
        <v>804</v>
      </c>
      <c r="O102" s="526">
        <v>10</v>
      </c>
      <c r="P102" s="526">
        <v>3</v>
      </c>
      <c r="Q102" s="406" t="s">
        <v>761</v>
      </c>
      <c r="R102" s="407">
        <v>0</v>
      </c>
      <c r="S102" s="738"/>
      <c r="T102" s="739"/>
      <c r="U102" s="640">
        <v>1793</v>
      </c>
      <c r="V102" s="631">
        <v>0</v>
      </c>
      <c r="W102" s="409">
        <v>1793</v>
      </c>
      <c r="X102" s="751"/>
      <c r="Y102" s="751"/>
      <c r="Z102" s="751"/>
      <c r="AA102" s="751"/>
      <c r="AB102" s="751"/>
      <c r="AC102" s="751"/>
      <c r="AD102" s="751"/>
      <c r="AE102" s="405"/>
    </row>
    <row r="103" spans="1:31" ht="21.75" customHeight="1">
      <c r="A103" s="404"/>
      <c r="B103" s="749" t="s">
        <v>44</v>
      </c>
      <c r="C103" s="749"/>
      <c r="D103" s="749"/>
      <c r="E103" s="749"/>
      <c r="F103" s="749"/>
      <c r="G103" s="749"/>
      <c r="H103" s="749"/>
      <c r="I103" s="749"/>
      <c r="J103" s="749"/>
      <c r="K103" s="749"/>
      <c r="L103" s="749"/>
      <c r="M103" s="750"/>
      <c r="N103" s="630">
        <v>804</v>
      </c>
      <c r="O103" s="526">
        <v>10</v>
      </c>
      <c r="P103" s="526">
        <v>3</v>
      </c>
      <c r="Q103" s="406" t="s">
        <v>762</v>
      </c>
      <c r="R103" s="407">
        <v>0</v>
      </c>
      <c r="S103" s="738"/>
      <c r="T103" s="739"/>
      <c r="U103" s="640">
        <v>1793</v>
      </c>
      <c r="V103" s="631">
        <v>0</v>
      </c>
      <c r="W103" s="409">
        <v>1793</v>
      </c>
      <c r="X103" s="751"/>
      <c r="Y103" s="751"/>
      <c r="Z103" s="751"/>
      <c r="AA103" s="751"/>
      <c r="AB103" s="751"/>
      <c r="AC103" s="751"/>
      <c r="AD103" s="751"/>
      <c r="AE103" s="405"/>
    </row>
    <row r="104" spans="1:31" ht="32.25" customHeight="1">
      <c r="A104" s="404"/>
      <c r="B104" s="749" t="s">
        <v>348</v>
      </c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50"/>
      <c r="N104" s="630">
        <v>804</v>
      </c>
      <c r="O104" s="526">
        <v>10</v>
      </c>
      <c r="P104" s="526">
        <v>3</v>
      </c>
      <c r="Q104" s="406" t="s">
        <v>763</v>
      </c>
      <c r="R104" s="407">
        <v>0</v>
      </c>
      <c r="S104" s="738"/>
      <c r="T104" s="739"/>
      <c r="U104" s="640">
        <v>1793</v>
      </c>
      <c r="V104" s="631">
        <v>0</v>
      </c>
      <c r="W104" s="409">
        <v>1793</v>
      </c>
      <c r="X104" s="751"/>
      <c r="Y104" s="751"/>
      <c r="Z104" s="751"/>
      <c r="AA104" s="751"/>
      <c r="AB104" s="751"/>
      <c r="AC104" s="751"/>
      <c r="AD104" s="751"/>
      <c r="AE104" s="405"/>
    </row>
    <row r="105" spans="1:31" ht="12" customHeight="1">
      <c r="A105" s="404"/>
      <c r="B105" s="749" t="s">
        <v>48</v>
      </c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50"/>
      <c r="N105" s="630">
        <v>804</v>
      </c>
      <c r="O105" s="526">
        <v>10</v>
      </c>
      <c r="P105" s="526">
        <v>3</v>
      </c>
      <c r="Q105" s="406" t="s">
        <v>763</v>
      </c>
      <c r="R105" s="407" t="s">
        <v>45</v>
      </c>
      <c r="S105" s="738"/>
      <c r="T105" s="739"/>
      <c r="U105" s="640">
        <v>1793</v>
      </c>
      <c r="V105" s="631">
        <v>0</v>
      </c>
      <c r="W105" s="409">
        <v>1793</v>
      </c>
      <c r="X105" s="751"/>
      <c r="Y105" s="751"/>
      <c r="Z105" s="751"/>
      <c r="AA105" s="751"/>
      <c r="AB105" s="751"/>
      <c r="AC105" s="751"/>
      <c r="AD105" s="751"/>
      <c r="AE105" s="405"/>
    </row>
    <row r="106" spans="1:31" ht="21.75" customHeight="1">
      <c r="A106" s="404"/>
      <c r="B106" s="749" t="s">
        <v>780</v>
      </c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  <c r="M106" s="750"/>
      <c r="N106" s="630">
        <v>804</v>
      </c>
      <c r="O106" s="526">
        <v>10</v>
      </c>
      <c r="P106" s="526">
        <v>3</v>
      </c>
      <c r="Q106" s="406" t="s">
        <v>763</v>
      </c>
      <c r="R106" s="407" t="s">
        <v>781</v>
      </c>
      <c r="S106" s="738"/>
      <c r="T106" s="739"/>
      <c r="U106" s="640">
        <v>1793</v>
      </c>
      <c r="V106" s="631">
        <v>0</v>
      </c>
      <c r="W106" s="409">
        <v>1793</v>
      </c>
      <c r="X106" s="751"/>
      <c r="Y106" s="751"/>
      <c r="Z106" s="751"/>
      <c r="AA106" s="751"/>
      <c r="AB106" s="751"/>
      <c r="AC106" s="751"/>
      <c r="AD106" s="751"/>
      <c r="AE106" s="405"/>
    </row>
    <row r="107" spans="1:31" ht="21.75" customHeight="1">
      <c r="A107" s="404"/>
      <c r="B107" s="749" t="s">
        <v>897</v>
      </c>
      <c r="C107" s="749"/>
      <c r="D107" s="749"/>
      <c r="E107" s="749"/>
      <c r="F107" s="749"/>
      <c r="G107" s="749"/>
      <c r="H107" s="749"/>
      <c r="I107" s="749"/>
      <c r="J107" s="749"/>
      <c r="K107" s="749"/>
      <c r="L107" s="749"/>
      <c r="M107" s="750"/>
      <c r="N107" s="630">
        <v>804</v>
      </c>
      <c r="O107" s="526">
        <v>10</v>
      </c>
      <c r="P107" s="526">
        <v>3</v>
      </c>
      <c r="Q107" s="406" t="s">
        <v>763</v>
      </c>
      <c r="R107" s="407" t="s">
        <v>898</v>
      </c>
      <c r="S107" s="738"/>
      <c r="T107" s="739"/>
      <c r="U107" s="640">
        <v>1793</v>
      </c>
      <c r="V107" s="631">
        <v>0</v>
      </c>
      <c r="W107" s="409">
        <v>1793</v>
      </c>
      <c r="X107" s="751"/>
      <c r="Y107" s="751"/>
      <c r="Z107" s="751"/>
      <c r="AA107" s="751"/>
      <c r="AB107" s="751"/>
      <c r="AC107" s="751"/>
      <c r="AD107" s="751"/>
      <c r="AE107" s="405"/>
    </row>
    <row r="108" spans="1:31" ht="21.75" customHeight="1">
      <c r="A108" s="404"/>
      <c r="B108" s="749" t="s">
        <v>173</v>
      </c>
      <c r="C108" s="749"/>
      <c r="D108" s="749"/>
      <c r="E108" s="749"/>
      <c r="F108" s="749"/>
      <c r="G108" s="749"/>
      <c r="H108" s="749"/>
      <c r="I108" s="749"/>
      <c r="J108" s="749"/>
      <c r="K108" s="749"/>
      <c r="L108" s="749"/>
      <c r="M108" s="750"/>
      <c r="N108" s="630">
        <v>804</v>
      </c>
      <c r="O108" s="526">
        <v>10</v>
      </c>
      <c r="P108" s="526">
        <v>3</v>
      </c>
      <c r="Q108" s="406" t="s">
        <v>761</v>
      </c>
      <c r="R108" s="407">
        <v>0</v>
      </c>
      <c r="S108" s="738"/>
      <c r="T108" s="739"/>
      <c r="U108" s="640">
        <v>4407.8999999999996</v>
      </c>
      <c r="V108" s="631">
        <v>0</v>
      </c>
      <c r="W108" s="409">
        <v>4407.8999999999996</v>
      </c>
      <c r="X108" s="751"/>
      <c r="Y108" s="751"/>
      <c r="Z108" s="751"/>
      <c r="AA108" s="751"/>
      <c r="AB108" s="751"/>
      <c r="AC108" s="751"/>
      <c r="AD108" s="751"/>
      <c r="AE108" s="405"/>
    </row>
    <row r="109" spans="1:31" ht="21.75" customHeight="1">
      <c r="A109" s="404"/>
      <c r="B109" s="749" t="s">
        <v>44</v>
      </c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  <c r="M109" s="750"/>
      <c r="N109" s="630">
        <v>804</v>
      </c>
      <c r="O109" s="526">
        <v>10</v>
      </c>
      <c r="P109" s="526">
        <v>3</v>
      </c>
      <c r="Q109" s="406" t="s">
        <v>762</v>
      </c>
      <c r="R109" s="407">
        <v>0</v>
      </c>
      <c r="S109" s="738"/>
      <c r="T109" s="739"/>
      <c r="U109" s="640">
        <v>4407.8999999999996</v>
      </c>
      <c r="V109" s="631">
        <v>0</v>
      </c>
      <c r="W109" s="409">
        <v>4407.8999999999996</v>
      </c>
      <c r="X109" s="751"/>
      <c r="Y109" s="751"/>
      <c r="Z109" s="751"/>
      <c r="AA109" s="751"/>
      <c r="AB109" s="751"/>
      <c r="AC109" s="751"/>
      <c r="AD109" s="751"/>
      <c r="AE109" s="405"/>
    </row>
    <row r="110" spans="1:31" ht="21.75" customHeight="1">
      <c r="A110" s="404"/>
      <c r="B110" s="749" t="s">
        <v>47</v>
      </c>
      <c r="C110" s="749"/>
      <c r="D110" s="749"/>
      <c r="E110" s="749"/>
      <c r="F110" s="749"/>
      <c r="G110" s="749"/>
      <c r="H110" s="749"/>
      <c r="I110" s="749"/>
      <c r="J110" s="749"/>
      <c r="K110" s="749"/>
      <c r="L110" s="749"/>
      <c r="M110" s="750"/>
      <c r="N110" s="630">
        <v>804</v>
      </c>
      <c r="O110" s="526">
        <v>10</v>
      </c>
      <c r="P110" s="526">
        <v>3</v>
      </c>
      <c r="Q110" s="406" t="s">
        <v>765</v>
      </c>
      <c r="R110" s="407">
        <v>0</v>
      </c>
      <c r="S110" s="738"/>
      <c r="T110" s="739"/>
      <c r="U110" s="640">
        <v>4407.8999999999996</v>
      </c>
      <c r="V110" s="631">
        <v>0</v>
      </c>
      <c r="W110" s="409">
        <v>4407.8999999999996</v>
      </c>
      <c r="X110" s="751"/>
      <c r="Y110" s="751"/>
      <c r="Z110" s="751"/>
      <c r="AA110" s="751"/>
      <c r="AB110" s="751"/>
      <c r="AC110" s="751"/>
      <c r="AD110" s="751"/>
      <c r="AE110" s="405"/>
    </row>
    <row r="111" spans="1:31" ht="21.75" customHeight="1">
      <c r="A111" s="404"/>
      <c r="B111" s="749" t="s">
        <v>633</v>
      </c>
      <c r="C111" s="749"/>
      <c r="D111" s="749"/>
      <c r="E111" s="749"/>
      <c r="F111" s="749"/>
      <c r="G111" s="749"/>
      <c r="H111" s="749"/>
      <c r="I111" s="749"/>
      <c r="J111" s="749"/>
      <c r="K111" s="749"/>
      <c r="L111" s="749"/>
      <c r="M111" s="750"/>
      <c r="N111" s="630">
        <v>804</v>
      </c>
      <c r="O111" s="526">
        <v>10</v>
      </c>
      <c r="P111" s="526">
        <v>3</v>
      </c>
      <c r="Q111" s="406" t="s">
        <v>765</v>
      </c>
      <c r="R111" s="407" t="s">
        <v>25</v>
      </c>
      <c r="S111" s="738"/>
      <c r="T111" s="739"/>
      <c r="U111" s="640">
        <v>38.9</v>
      </c>
      <c r="V111" s="631">
        <v>0</v>
      </c>
      <c r="W111" s="409">
        <v>38.9</v>
      </c>
      <c r="X111" s="751"/>
      <c r="Y111" s="751"/>
      <c r="Z111" s="751"/>
      <c r="AA111" s="751"/>
      <c r="AB111" s="751"/>
      <c r="AC111" s="751"/>
      <c r="AD111" s="751"/>
      <c r="AE111" s="405"/>
    </row>
    <row r="112" spans="1:31" ht="21.75" customHeight="1">
      <c r="A112" s="404"/>
      <c r="B112" s="749" t="s">
        <v>634</v>
      </c>
      <c r="C112" s="749"/>
      <c r="D112" s="749"/>
      <c r="E112" s="749"/>
      <c r="F112" s="749"/>
      <c r="G112" s="749"/>
      <c r="H112" s="749"/>
      <c r="I112" s="749"/>
      <c r="J112" s="749"/>
      <c r="K112" s="749"/>
      <c r="L112" s="749"/>
      <c r="M112" s="750"/>
      <c r="N112" s="630">
        <v>804</v>
      </c>
      <c r="O112" s="526">
        <v>10</v>
      </c>
      <c r="P112" s="526">
        <v>3</v>
      </c>
      <c r="Q112" s="406" t="s">
        <v>765</v>
      </c>
      <c r="R112" s="407" t="s">
        <v>27</v>
      </c>
      <c r="S112" s="738"/>
      <c r="T112" s="739"/>
      <c r="U112" s="640">
        <v>38.9</v>
      </c>
      <c r="V112" s="631">
        <v>0</v>
      </c>
      <c r="W112" s="409">
        <v>38.9</v>
      </c>
      <c r="X112" s="751"/>
      <c r="Y112" s="751"/>
      <c r="Z112" s="751"/>
      <c r="AA112" s="751"/>
      <c r="AB112" s="751"/>
      <c r="AC112" s="751"/>
      <c r="AD112" s="751"/>
      <c r="AE112" s="405"/>
    </row>
    <row r="113" spans="1:31" ht="12" customHeight="1">
      <c r="A113" s="404"/>
      <c r="B113" s="749" t="s">
        <v>636</v>
      </c>
      <c r="C113" s="749"/>
      <c r="D113" s="749"/>
      <c r="E113" s="749"/>
      <c r="F113" s="749"/>
      <c r="G113" s="749"/>
      <c r="H113" s="749"/>
      <c r="I113" s="749"/>
      <c r="J113" s="749"/>
      <c r="K113" s="749"/>
      <c r="L113" s="749"/>
      <c r="M113" s="750"/>
      <c r="N113" s="630">
        <v>804</v>
      </c>
      <c r="O113" s="526">
        <v>10</v>
      </c>
      <c r="P113" s="526">
        <v>3</v>
      </c>
      <c r="Q113" s="406" t="s">
        <v>765</v>
      </c>
      <c r="R113" s="407" t="s">
        <v>29</v>
      </c>
      <c r="S113" s="738"/>
      <c r="T113" s="739"/>
      <c r="U113" s="640">
        <v>38.9</v>
      </c>
      <c r="V113" s="631">
        <v>0</v>
      </c>
      <c r="W113" s="409">
        <v>38.9</v>
      </c>
      <c r="X113" s="751"/>
      <c r="Y113" s="751"/>
      <c r="Z113" s="751"/>
      <c r="AA113" s="751"/>
      <c r="AB113" s="751"/>
      <c r="AC113" s="751"/>
      <c r="AD113" s="751"/>
      <c r="AE113" s="405"/>
    </row>
    <row r="114" spans="1:31" ht="12" customHeight="1">
      <c r="A114" s="404"/>
      <c r="B114" s="749" t="s">
        <v>48</v>
      </c>
      <c r="C114" s="749"/>
      <c r="D114" s="749"/>
      <c r="E114" s="749"/>
      <c r="F114" s="749"/>
      <c r="G114" s="749"/>
      <c r="H114" s="749"/>
      <c r="I114" s="749"/>
      <c r="J114" s="749"/>
      <c r="K114" s="749"/>
      <c r="L114" s="749"/>
      <c r="M114" s="750"/>
      <c r="N114" s="630">
        <v>804</v>
      </c>
      <c r="O114" s="526">
        <v>10</v>
      </c>
      <c r="P114" s="526">
        <v>3</v>
      </c>
      <c r="Q114" s="406" t="s">
        <v>765</v>
      </c>
      <c r="R114" s="407" t="s">
        <v>45</v>
      </c>
      <c r="S114" s="738"/>
      <c r="T114" s="739"/>
      <c r="U114" s="640">
        <v>4369</v>
      </c>
      <c r="V114" s="631">
        <v>0</v>
      </c>
      <c r="W114" s="409">
        <v>4369</v>
      </c>
      <c r="X114" s="751"/>
      <c r="Y114" s="751"/>
      <c r="Z114" s="751"/>
      <c r="AA114" s="751"/>
      <c r="AB114" s="751"/>
      <c r="AC114" s="751"/>
      <c r="AD114" s="751"/>
      <c r="AE114" s="405"/>
    </row>
    <row r="115" spans="1:31" ht="12" customHeight="1">
      <c r="A115" s="404"/>
      <c r="B115" s="749" t="s">
        <v>49</v>
      </c>
      <c r="C115" s="749"/>
      <c r="D115" s="749"/>
      <c r="E115" s="749"/>
      <c r="F115" s="749"/>
      <c r="G115" s="749"/>
      <c r="H115" s="749"/>
      <c r="I115" s="749"/>
      <c r="J115" s="749"/>
      <c r="K115" s="749"/>
      <c r="L115" s="749"/>
      <c r="M115" s="750"/>
      <c r="N115" s="630">
        <v>804</v>
      </c>
      <c r="O115" s="526">
        <v>10</v>
      </c>
      <c r="P115" s="526">
        <v>3</v>
      </c>
      <c r="Q115" s="406" t="s">
        <v>765</v>
      </c>
      <c r="R115" s="407" t="s">
        <v>46</v>
      </c>
      <c r="S115" s="738"/>
      <c r="T115" s="739"/>
      <c r="U115" s="640">
        <v>4369</v>
      </c>
      <c r="V115" s="631">
        <v>0</v>
      </c>
      <c r="W115" s="409">
        <v>4369</v>
      </c>
      <c r="X115" s="751"/>
      <c r="Y115" s="751"/>
      <c r="Z115" s="751"/>
      <c r="AA115" s="751"/>
      <c r="AB115" s="751"/>
      <c r="AC115" s="751"/>
      <c r="AD115" s="751"/>
      <c r="AE115" s="405"/>
    </row>
    <row r="116" spans="1:31" ht="21.75" customHeight="1">
      <c r="A116" s="404"/>
      <c r="B116" s="749" t="s">
        <v>764</v>
      </c>
      <c r="C116" s="749"/>
      <c r="D116" s="749"/>
      <c r="E116" s="749"/>
      <c r="F116" s="749"/>
      <c r="G116" s="749"/>
      <c r="H116" s="749"/>
      <c r="I116" s="749"/>
      <c r="J116" s="749"/>
      <c r="K116" s="749"/>
      <c r="L116" s="749"/>
      <c r="M116" s="750"/>
      <c r="N116" s="630">
        <v>804</v>
      </c>
      <c r="O116" s="526">
        <v>10</v>
      </c>
      <c r="P116" s="526">
        <v>3</v>
      </c>
      <c r="Q116" s="406" t="s">
        <v>765</v>
      </c>
      <c r="R116" s="407" t="s">
        <v>50</v>
      </c>
      <c r="S116" s="738"/>
      <c r="T116" s="739"/>
      <c r="U116" s="640">
        <v>4369</v>
      </c>
      <c r="V116" s="631">
        <v>0</v>
      </c>
      <c r="W116" s="409">
        <v>4369</v>
      </c>
      <c r="X116" s="751"/>
      <c r="Y116" s="751"/>
      <c r="Z116" s="751"/>
      <c r="AA116" s="751"/>
      <c r="AB116" s="751"/>
      <c r="AC116" s="751"/>
      <c r="AD116" s="751"/>
      <c r="AE116" s="405"/>
    </row>
    <row r="117" spans="1:31" ht="21.75" customHeight="1">
      <c r="A117" s="404"/>
      <c r="B117" s="749" t="s">
        <v>173</v>
      </c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50"/>
      <c r="N117" s="630">
        <v>804</v>
      </c>
      <c r="O117" s="526">
        <v>10</v>
      </c>
      <c r="P117" s="526">
        <v>3</v>
      </c>
      <c r="Q117" s="406" t="s">
        <v>761</v>
      </c>
      <c r="R117" s="407">
        <v>0</v>
      </c>
      <c r="S117" s="738"/>
      <c r="T117" s="739"/>
      <c r="U117" s="640">
        <v>74.5</v>
      </c>
      <c r="V117" s="631">
        <v>0</v>
      </c>
      <c r="W117" s="409">
        <v>74.5</v>
      </c>
      <c r="X117" s="751"/>
      <c r="Y117" s="751"/>
      <c r="Z117" s="751"/>
      <c r="AA117" s="751"/>
      <c r="AB117" s="751"/>
      <c r="AC117" s="751"/>
      <c r="AD117" s="751"/>
      <c r="AE117" s="405"/>
    </row>
    <row r="118" spans="1:31" ht="21.75" customHeight="1">
      <c r="A118" s="404"/>
      <c r="B118" s="749" t="s">
        <v>44</v>
      </c>
      <c r="C118" s="749"/>
      <c r="D118" s="749"/>
      <c r="E118" s="749"/>
      <c r="F118" s="749"/>
      <c r="G118" s="749"/>
      <c r="H118" s="749"/>
      <c r="I118" s="749"/>
      <c r="J118" s="749"/>
      <c r="K118" s="749"/>
      <c r="L118" s="749"/>
      <c r="M118" s="750"/>
      <c r="N118" s="630">
        <v>804</v>
      </c>
      <c r="O118" s="526">
        <v>10</v>
      </c>
      <c r="P118" s="526">
        <v>3</v>
      </c>
      <c r="Q118" s="406" t="s">
        <v>762</v>
      </c>
      <c r="R118" s="407">
        <v>0</v>
      </c>
      <c r="S118" s="738"/>
      <c r="T118" s="739"/>
      <c r="U118" s="640">
        <v>74.5</v>
      </c>
      <c r="V118" s="631">
        <v>0</v>
      </c>
      <c r="W118" s="409">
        <v>74.5</v>
      </c>
      <c r="X118" s="751"/>
      <c r="Y118" s="751"/>
      <c r="Z118" s="751"/>
      <c r="AA118" s="751"/>
      <c r="AB118" s="751"/>
      <c r="AC118" s="751"/>
      <c r="AD118" s="751"/>
      <c r="AE118" s="405"/>
    </row>
    <row r="119" spans="1:31" ht="53.25" customHeight="1">
      <c r="A119" s="404"/>
      <c r="B119" s="749" t="s">
        <v>51</v>
      </c>
      <c r="C119" s="749"/>
      <c r="D119" s="749"/>
      <c r="E119" s="749"/>
      <c r="F119" s="749"/>
      <c r="G119" s="749"/>
      <c r="H119" s="749"/>
      <c r="I119" s="749"/>
      <c r="J119" s="749"/>
      <c r="K119" s="749"/>
      <c r="L119" s="749"/>
      <c r="M119" s="750"/>
      <c r="N119" s="630">
        <v>804</v>
      </c>
      <c r="O119" s="526">
        <v>10</v>
      </c>
      <c r="P119" s="526">
        <v>3</v>
      </c>
      <c r="Q119" s="406" t="s">
        <v>766</v>
      </c>
      <c r="R119" s="407">
        <v>0</v>
      </c>
      <c r="S119" s="738"/>
      <c r="T119" s="739"/>
      <c r="U119" s="640">
        <v>74.5</v>
      </c>
      <c r="V119" s="631">
        <v>0</v>
      </c>
      <c r="W119" s="409">
        <v>74.5</v>
      </c>
      <c r="X119" s="751"/>
      <c r="Y119" s="751"/>
      <c r="Z119" s="751"/>
      <c r="AA119" s="751"/>
      <c r="AB119" s="751"/>
      <c r="AC119" s="751"/>
      <c r="AD119" s="751"/>
      <c r="AE119" s="405"/>
    </row>
    <row r="120" spans="1:31" ht="12" customHeight="1">
      <c r="A120" s="404"/>
      <c r="B120" s="749" t="s">
        <v>48</v>
      </c>
      <c r="C120" s="749"/>
      <c r="D120" s="749"/>
      <c r="E120" s="749"/>
      <c r="F120" s="749"/>
      <c r="G120" s="749"/>
      <c r="H120" s="749"/>
      <c r="I120" s="749"/>
      <c r="J120" s="749"/>
      <c r="K120" s="749"/>
      <c r="L120" s="749"/>
      <c r="M120" s="750"/>
      <c r="N120" s="630">
        <v>804</v>
      </c>
      <c r="O120" s="526">
        <v>10</v>
      </c>
      <c r="P120" s="526">
        <v>3</v>
      </c>
      <c r="Q120" s="406" t="s">
        <v>766</v>
      </c>
      <c r="R120" s="407" t="s">
        <v>45</v>
      </c>
      <c r="S120" s="738"/>
      <c r="T120" s="739"/>
      <c r="U120" s="640">
        <v>74.5</v>
      </c>
      <c r="V120" s="631">
        <v>0</v>
      </c>
      <c r="W120" s="409">
        <v>74.5</v>
      </c>
      <c r="X120" s="751"/>
      <c r="Y120" s="751"/>
      <c r="Z120" s="751"/>
      <c r="AA120" s="751"/>
      <c r="AB120" s="751"/>
      <c r="AC120" s="751"/>
      <c r="AD120" s="751"/>
      <c r="AE120" s="405"/>
    </row>
    <row r="121" spans="1:31" ht="12" customHeight="1">
      <c r="A121" s="404"/>
      <c r="B121" s="749" t="s">
        <v>49</v>
      </c>
      <c r="C121" s="749"/>
      <c r="D121" s="749"/>
      <c r="E121" s="749"/>
      <c r="F121" s="749"/>
      <c r="G121" s="749"/>
      <c r="H121" s="749"/>
      <c r="I121" s="749"/>
      <c r="J121" s="749"/>
      <c r="K121" s="749"/>
      <c r="L121" s="749"/>
      <c r="M121" s="750"/>
      <c r="N121" s="630">
        <v>804</v>
      </c>
      <c r="O121" s="526">
        <v>10</v>
      </c>
      <c r="P121" s="526">
        <v>3</v>
      </c>
      <c r="Q121" s="406" t="s">
        <v>766</v>
      </c>
      <c r="R121" s="407" t="s">
        <v>46</v>
      </c>
      <c r="S121" s="738"/>
      <c r="T121" s="739"/>
      <c r="U121" s="640">
        <v>74.5</v>
      </c>
      <c r="V121" s="631">
        <v>0</v>
      </c>
      <c r="W121" s="409">
        <v>74.5</v>
      </c>
      <c r="X121" s="751"/>
      <c r="Y121" s="751"/>
      <c r="Z121" s="751"/>
      <c r="AA121" s="751"/>
      <c r="AB121" s="751"/>
      <c r="AC121" s="751"/>
      <c r="AD121" s="751"/>
      <c r="AE121" s="405"/>
    </row>
    <row r="122" spans="1:31" ht="21.75" customHeight="1">
      <c r="A122" s="404"/>
      <c r="B122" s="749" t="s">
        <v>764</v>
      </c>
      <c r="C122" s="749"/>
      <c r="D122" s="749"/>
      <c r="E122" s="749"/>
      <c r="F122" s="749"/>
      <c r="G122" s="749"/>
      <c r="H122" s="749"/>
      <c r="I122" s="749"/>
      <c r="J122" s="749"/>
      <c r="K122" s="749"/>
      <c r="L122" s="749"/>
      <c r="M122" s="750"/>
      <c r="N122" s="630">
        <v>804</v>
      </c>
      <c r="O122" s="526">
        <v>10</v>
      </c>
      <c r="P122" s="526">
        <v>3</v>
      </c>
      <c r="Q122" s="406" t="s">
        <v>766</v>
      </c>
      <c r="R122" s="407" t="s">
        <v>50</v>
      </c>
      <c r="S122" s="738"/>
      <c r="T122" s="739"/>
      <c r="U122" s="640">
        <v>74.5</v>
      </c>
      <c r="V122" s="631">
        <v>0</v>
      </c>
      <c r="W122" s="409">
        <v>74.5</v>
      </c>
      <c r="X122" s="751"/>
      <c r="Y122" s="751"/>
      <c r="Z122" s="751"/>
      <c r="AA122" s="751"/>
      <c r="AB122" s="751"/>
      <c r="AC122" s="751"/>
      <c r="AD122" s="751"/>
      <c r="AE122" s="405"/>
    </row>
    <row r="123" spans="1:31" ht="21.75" customHeight="1">
      <c r="A123" s="404"/>
      <c r="B123" s="749" t="s">
        <v>173</v>
      </c>
      <c r="C123" s="749"/>
      <c r="D123" s="749"/>
      <c r="E123" s="749"/>
      <c r="F123" s="749"/>
      <c r="G123" s="749"/>
      <c r="H123" s="749"/>
      <c r="I123" s="749"/>
      <c r="J123" s="749"/>
      <c r="K123" s="749"/>
      <c r="L123" s="749"/>
      <c r="M123" s="750"/>
      <c r="N123" s="630">
        <v>804</v>
      </c>
      <c r="O123" s="526">
        <v>10</v>
      </c>
      <c r="P123" s="526">
        <v>3</v>
      </c>
      <c r="Q123" s="406" t="s">
        <v>761</v>
      </c>
      <c r="R123" s="407">
        <v>0</v>
      </c>
      <c r="S123" s="738"/>
      <c r="T123" s="739"/>
      <c r="U123" s="640">
        <v>106</v>
      </c>
      <c r="V123" s="631">
        <v>0</v>
      </c>
      <c r="W123" s="409">
        <v>106</v>
      </c>
      <c r="X123" s="751"/>
      <c r="Y123" s="751"/>
      <c r="Z123" s="751"/>
      <c r="AA123" s="751"/>
      <c r="AB123" s="751"/>
      <c r="AC123" s="751"/>
      <c r="AD123" s="751"/>
      <c r="AE123" s="405"/>
    </row>
    <row r="124" spans="1:31" ht="21.75" customHeight="1">
      <c r="A124" s="404"/>
      <c r="B124" s="749" t="s">
        <v>44</v>
      </c>
      <c r="C124" s="749"/>
      <c r="D124" s="749"/>
      <c r="E124" s="749"/>
      <c r="F124" s="749"/>
      <c r="G124" s="749"/>
      <c r="H124" s="749"/>
      <c r="I124" s="749"/>
      <c r="J124" s="749"/>
      <c r="K124" s="749"/>
      <c r="L124" s="749"/>
      <c r="M124" s="750"/>
      <c r="N124" s="630">
        <v>804</v>
      </c>
      <c r="O124" s="526">
        <v>10</v>
      </c>
      <c r="P124" s="526">
        <v>3</v>
      </c>
      <c r="Q124" s="406" t="s">
        <v>762</v>
      </c>
      <c r="R124" s="407">
        <v>0</v>
      </c>
      <c r="S124" s="738"/>
      <c r="T124" s="739"/>
      <c r="U124" s="640">
        <v>106</v>
      </c>
      <c r="V124" s="631">
        <v>0</v>
      </c>
      <c r="W124" s="409">
        <v>106</v>
      </c>
      <c r="X124" s="751"/>
      <c r="Y124" s="751"/>
      <c r="Z124" s="751"/>
      <c r="AA124" s="751"/>
      <c r="AB124" s="751"/>
      <c r="AC124" s="751"/>
      <c r="AD124" s="751"/>
      <c r="AE124" s="405"/>
    </row>
    <row r="125" spans="1:31" ht="21.75" customHeight="1">
      <c r="A125" s="404"/>
      <c r="B125" s="749" t="s">
        <v>52</v>
      </c>
      <c r="C125" s="749"/>
      <c r="D125" s="749"/>
      <c r="E125" s="749"/>
      <c r="F125" s="749"/>
      <c r="G125" s="749"/>
      <c r="H125" s="749"/>
      <c r="I125" s="749"/>
      <c r="J125" s="749"/>
      <c r="K125" s="749"/>
      <c r="L125" s="749"/>
      <c r="M125" s="750"/>
      <c r="N125" s="630">
        <v>804</v>
      </c>
      <c r="O125" s="526">
        <v>10</v>
      </c>
      <c r="P125" s="526">
        <v>3</v>
      </c>
      <c r="Q125" s="406" t="s">
        <v>767</v>
      </c>
      <c r="R125" s="407">
        <v>0</v>
      </c>
      <c r="S125" s="738"/>
      <c r="T125" s="739"/>
      <c r="U125" s="640">
        <v>106</v>
      </c>
      <c r="V125" s="631">
        <v>0</v>
      </c>
      <c r="W125" s="409">
        <v>106</v>
      </c>
      <c r="X125" s="751"/>
      <c r="Y125" s="751"/>
      <c r="Z125" s="751"/>
      <c r="AA125" s="751"/>
      <c r="AB125" s="751"/>
      <c r="AC125" s="751"/>
      <c r="AD125" s="751"/>
      <c r="AE125" s="405"/>
    </row>
    <row r="126" spans="1:31" ht="12" customHeight="1">
      <c r="A126" s="404"/>
      <c r="B126" s="749" t="s">
        <v>48</v>
      </c>
      <c r="C126" s="749"/>
      <c r="D126" s="749"/>
      <c r="E126" s="749"/>
      <c r="F126" s="749"/>
      <c r="G126" s="749"/>
      <c r="H126" s="749"/>
      <c r="I126" s="749"/>
      <c r="J126" s="749"/>
      <c r="K126" s="749"/>
      <c r="L126" s="749"/>
      <c r="M126" s="750"/>
      <c r="N126" s="630">
        <v>804</v>
      </c>
      <c r="O126" s="526">
        <v>10</v>
      </c>
      <c r="P126" s="526">
        <v>3</v>
      </c>
      <c r="Q126" s="406" t="s">
        <v>767</v>
      </c>
      <c r="R126" s="407" t="s">
        <v>45</v>
      </c>
      <c r="S126" s="738"/>
      <c r="T126" s="739"/>
      <c r="U126" s="640">
        <v>106</v>
      </c>
      <c r="V126" s="631">
        <v>0</v>
      </c>
      <c r="W126" s="409">
        <v>106</v>
      </c>
      <c r="X126" s="751"/>
      <c r="Y126" s="751"/>
      <c r="Z126" s="751"/>
      <c r="AA126" s="751"/>
      <c r="AB126" s="751"/>
      <c r="AC126" s="751"/>
      <c r="AD126" s="751"/>
      <c r="AE126" s="405"/>
    </row>
    <row r="127" spans="1:31" ht="12" customHeight="1">
      <c r="A127" s="404"/>
      <c r="B127" s="749" t="s">
        <v>49</v>
      </c>
      <c r="C127" s="749"/>
      <c r="D127" s="749"/>
      <c r="E127" s="749"/>
      <c r="F127" s="749"/>
      <c r="G127" s="749"/>
      <c r="H127" s="749"/>
      <c r="I127" s="749"/>
      <c r="J127" s="749"/>
      <c r="K127" s="749"/>
      <c r="L127" s="749"/>
      <c r="M127" s="750"/>
      <c r="N127" s="630">
        <v>804</v>
      </c>
      <c r="O127" s="526">
        <v>10</v>
      </c>
      <c r="P127" s="526">
        <v>3</v>
      </c>
      <c r="Q127" s="406" t="s">
        <v>767</v>
      </c>
      <c r="R127" s="407" t="s">
        <v>46</v>
      </c>
      <c r="S127" s="738"/>
      <c r="T127" s="739"/>
      <c r="U127" s="640">
        <v>106</v>
      </c>
      <c r="V127" s="631">
        <v>0</v>
      </c>
      <c r="W127" s="409">
        <v>106</v>
      </c>
      <c r="X127" s="751"/>
      <c r="Y127" s="751"/>
      <c r="Z127" s="751"/>
      <c r="AA127" s="751"/>
      <c r="AB127" s="751"/>
      <c r="AC127" s="751"/>
      <c r="AD127" s="751"/>
      <c r="AE127" s="405"/>
    </row>
    <row r="128" spans="1:31" ht="21.75" customHeight="1">
      <c r="A128" s="404"/>
      <c r="B128" s="749" t="s">
        <v>764</v>
      </c>
      <c r="C128" s="749"/>
      <c r="D128" s="749"/>
      <c r="E128" s="749"/>
      <c r="F128" s="749"/>
      <c r="G128" s="749"/>
      <c r="H128" s="749"/>
      <c r="I128" s="749"/>
      <c r="J128" s="749"/>
      <c r="K128" s="749"/>
      <c r="L128" s="749"/>
      <c r="M128" s="750"/>
      <c r="N128" s="630">
        <v>804</v>
      </c>
      <c r="O128" s="526">
        <v>10</v>
      </c>
      <c r="P128" s="526">
        <v>3</v>
      </c>
      <c r="Q128" s="406" t="s">
        <v>767</v>
      </c>
      <c r="R128" s="407" t="s">
        <v>50</v>
      </c>
      <c r="S128" s="738"/>
      <c r="T128" s="739"/>
      <c r="U128" s="640">
        <v>106</v>
      </c>
      <c r="V128" s="631">
        <v>0</v>
      </c>
      <c r="W128" s="409">
        <v>106</v>
      </c>
      <c r="X128" s="751"/>
      <c r="Y128" s="751"/>
      <c r="Z128" s="751"/>
      <c r="AA128" s="751"/>
      <c r="AB128" s="751"/>
      <c r="AC128" s="751"/>
      <c r="AD128" s="751"/>
      <c r="AE128" s="405"/>
    </row>
    <row r="129" spans="1:31" ht="21.75" customHeight="1">
      <c r="A129" s="404"/>
      <c r="B129" s="749" t="s">
        <v>173</v>
      </c>
      <c r="C129" s="749"/>
      <c r="D129" s="749"/>
      <c r="E129" s="749"/>
      <c r="F129" s="749"/>
      <c r="G129" s="749"/>
      <c r="H129" s="749"/>
      <c r="I129" s="749"/>
      <c r="J129" s="749"/>
      <c r="K129" s="749"/>
      <c r="L129" s="749"/>
      <c r="M129" s="750"/>
      <c r="N129" s="630">
        <v>804</v>
      </c>
      <c r="O129" s="526">
        <v>10</v>
      </c>
      <c r="P129" s="526">
        <v>3</v>
      </c>
      <c r="Q129" s="406" t="s">
        <v>761</v>
      </c>
      <c r="R129" s="407">
        <v>0</v>
      </c>
      <c r="S129" s="738"/>
      <c r="T129" s="739"/>
      <c r="U129" s="640">
        <v>175</v>
      </c>
      <c r="V129" s="631">
        <v>0</v>
      </c>
      <c r="W129" s="409">
        <v>175</v>
      </c>
      <c r="X129" s="751"/>
      <c r="Y129" s="751"/>
      <c r="Z129" s="751"/>
      <c r="AA129" s="751"/>
      <c r="AB129" s="751"/>
      <c r="AC129" s="751"/>
      <c r="AD129" s="751"/>
      <c r="AE129" s="405"/>
    </row>
    <row r="130" spans="1:31" ht="21.75" customHeight="1">
      <c r="A130" s="404"/>
      <c r="B130" s="749" t="s">
        <v>44</v>
      </c>
      <c r="C130" s="749"/>
      <c r="D130" s="749"/>
      <c r="E130" s="749"/>
      <c r="F130" s="749"/>
      <c r="G130" s="749"/>
      <c r="H130" s="749"/>
      <c r="I130" s="749"/>
      <c r="J130" s="749"/>
      <c r="K130" s="749"/>
      <c r="L130" s="749"/>
      <c r="M130" s="750"/>
      <c r="N130" s="630">
        <v>804</v>
      </c>
      <c r="O130" s="526">
        <v>10</v>
      </c>
      <c r="P130" s="526">
        <v>3</v>
      </c>
      <c r="Q130" s="406" t="s">
        <v>762</v>
      </c>
      <c r="R130" s="407">
        <v>0</v>
      </c>
      <c r="S130" s="738"/>
      <c r="T130" s="739"/>
      <c r="U130" s="640">
        <v>175</v>
      </c>
      <c r="V130" s="631">
        <v>0</v>
      </c>
      <c r="W130" s="409">
        <v>175</v>
      </c>
      <c r="X130" s="751"/>
      <c r="Y130" s="751"/>
      <c r="Z130" s="751"/>
      <c r="AA130" s="751"/>
      <c r="AB130" s="751"/>
      <c r="AC130" s="751"/>
      <c r="AD130" s="751"/>
      <c r="AE130" s="405"/>
    </row>
    <row r="131" spans="1:31" ht="21.75" customHeight="1">
      <c r="A131" s="404"/>
      <c r="B131" s="749" t="s">
        <v>53</v>
      </c>
      <c r="C131" s="749"/>
      <c r="D131" s="749"/>
      <c r="E131" s="749"/>
      <c r="F131" s="749"/>
      <c r="G131" s="749"/>
      <c r="H131" s="749"/>
      <c r="I131" s="749"/>
      <c r="J131" s="749"/>
      <c r="K131" s="749"/>
      <c r="L131" s="749"/>
      <c r="M131" s="750"/>
      <c r="N131" s="630">
        <v>804</v>
      </c>
      <c r="O131" s="526">
        <v>10</v>
      </c>
      <c r="P131" s="526">
        <v>3</v>
      </c>
      <c r="Q131" s="406" t="s">
        <v>768</v>
      </c>
      <c r="R131" s="407">
        <v>0</v>
      </c>
      <c r="S131" s="738"/>
      <c r="T131" s="739"/>
      <c r="U131" s="640">
        <v>175</v>
      </c>
      <c r="V131" s="631">
        <v>0</v>
      </c>
      <c r="W131" s="409">
        <v>175</v>
      </c>
      <c r="X131" s="751"/>
      <c r="Y131" s="751"/>
      <c r="Z131" s="751"/>
      <c r="AA131" s="751"/>
      <c r="AB131" s="751"/>
      <c r="AC131" s="751"/>
      <c r="AD131" s="751"/>
      <c r="AE131" s="405"/>
    </row>
    <row r="132" spans="1:31" ht="21.75" customHeight="1">
      <c r="A132" s="404"/>
      <c r="B132" s="749" t="s">
        <v>633</v>
      </c>
      <c r="C132" s="749"/>
      <c r="D132" s="749"/>
      <c r="E132" s="749"/>
      <c r="F132" s="749"/>
      <c r="G132" s="749"/>
      <c r="H132" s="749"/>
      <c r="I132" s="749"/>
      <c r="J132" s="749"/>
      <c r="K132" s="749"/>
      <c r="L132" s="749"/>
      <c r="M132" s="750"/>
      <c r="N132" s="630">
        <v>804</v>
      </c>
      <c r="O132" s="526">
        <v>10</v>
      </c>
      <c r="P132" s="526">
        <v>3</v>
      </c>
      <c r="Q132" s="406" t="s">
        <v>768</v>
      </c>
      <c r="R132" s="407" t="s">
        <v>25</v>
      </c>
      <c r="S132" s="738"/>
      <c r="T132" s="739"/>
      <c r="U132" s="640">
        <v>175</v>
      </c>
      <c r="V132" s="631">
        <v>0</v>
      </c>
      <c r="W132" s="409">
        <v>175</v>
      </c>
      <c r="X132" s="751"/>
      <c r="Y132" s="751"/>
      <c r="Z132" s="751"/>
      <c r="AA132" s="751"/>
      <c r="AB132" s="751"/>
      <c r="AC132" s="751"/>
      <c r="AD132" s="751"/>
      <c r="AE132" s="405"/>
    </row>
    <row r="133" spans="1:31" ht="21.75" customHeight="1">
      <c r="A133" s="404"/>
      <c r="B133" s="749" t="s">
        <v>634</v>
      </c>
      <c r="C133" s="749"/>
      <c r="D133" s="749"/>
      <c r="E133" s="749"/>
      <c r="F133" s="749"/>
      <c r="G133" s="749"/>
      <c r="H133" s="749"/>
      <c r="I133" s="749"/>
      <c r="J133" s="749"/>
      <c r="K133" s="749"/>
      <c r="L133" s="749"/>
      <c r="M133" s="750"/>
      <c r="N133" s="630">
        <v>804</v>
      </c>
      <c r="O133" s="526">
        <v>10</v>
      </c>
      <c r="P133" s="526">
        <v>3</v>
      </c>
      <c r="Q133" s="406" t="s">
        <v>768</v>
      </c>
      <c r="R133" s="407" t="s">
        <v>27</v>
      </c>
      <c r="S133" s="738"/>
      <c r="T133" s="739"/>
      <c r="U133" s="640">
        <v>175</v>
      </c>
      <c r="V133" s="631">
        <v>0</v>
      </c>
      <c r="W133" s="409">
        <v>175</v>
      </c>
      <c r="X133" s="751"/>
      <c r="Y133" s="751"/>
      <c r="Z133" s="751"/>
      <c r="AA133" s="751"/>
      <c r="AB133" s="751"/>
      <c r="AC133" s="751"/>
      <c r="AD133" s="751"/>
      <c r="AE133" s="405"/>
    </row>
    <row r="134" spans="1:31" ht="12" customHeight="1">
      <c r="A134" s="404"/>
      <c r="B134" s="749" t="s">
        <v>636</v>
      </c>
      <c r="C134" s="749"/>
      <c r="D134" s="749"/>
      <c r="E134" s="749"/>
      <c r="F134" s="749"/>
      <c r="G134" s="749"/>
      <c r="H134" s="749"/>
      <c r="I134" s="749"/>
      <c r="J134" s="749"/>
      <c r="K134" s="749"/>
      <c r="L134" s="749"/>
      <c r="M134" s="750"/>
      <c r="N134" s="630">
        <v>804</v>
      </c>
      <c r="O134" s="526">
        <v>10</v>
      </c>
      <c r="P134" s="526">
        <v>3</v>
      </c>
      <c r="Q134" s="406" t="s">
        <v>768</v>
      </c>
      <c r="R134" s="407" t="s">
        <v>29</v>
      </c>
      <c r="S134" s="738"/>
      <c r="T134" s="739"/>
      <c r="U134" s="640">
        <v>175</v>
      </c>
      <c r="V134" s="631">
        <v>0</v>
      </c>
      <c r="W134" s="409">
        <v>175</v>
      </c>
      <c r="X134" s="751"/>
      <c r="Y134" s="751"/>
      <c r="Z134" s="751"/>
      <c r="AA134" s="751"/>
      <c r="AB134" s="751"/>
      <c r="AC134" s="751"/>
      <c r="AD134" s="751"/>
      <c r="AE134" s="405"/>
    </row>
    <row r="135" spans="1:31" ht="21.75" customHeight="1">
      <c r="A135" s="404"/>
      <c r="B135" s="749" t="s">
        <v>173</v>
      </c>
      <c r="C135" s="749"/>
      <c r="D135" s="749"/>
      <c r="E135" s="749"/>
      <c r="F135" s="749"/>
      <c r="G135" s="749"/>
      <c r="H135" s="749"/>
      <c r="I135" s="749"/>
      <c r="J135" s="749"/>
      <c r="K135" s="749"/>
      <c r="L135" s="749"/>
      <c r="M135" s="750"/>
      <c r="N135" s="630">
        <v>804</v>
      </c>
      <c r="O135" s="526">
        <v>10</v>
      </c>
      <c r="P135" s="526">
        <v>3</v>
      </c>
      <c r="Q135" s="406" t="s">
        <v>761</v>
      </c>
      <c r="R135" s="407">
        <v>0</v>
      </c>
      <c r="S135" s="738"/>
      <c r="T135" s="739"/>
      <c r="U135" s="640">
        <v>4386</v>
      </c>
      <c r="V135" s="631">
        <v>0</v>
      </c>
      <c r="W135" s="409">
        <v>4386</v>
      </c>
      <c r="X135" s="751"/>
      <c r="Y135" s="751"/>
      <c r="Z135" s="751"/>
      <c r="AA135" s="751"/>
      <c r="AB135" s="751"/>
      <c r="AC135" s="751"/>
      <c r="AD135" s="751"/>
      <c r="AE135" s="405"/>
    </row>
    <row r="136" spans="1:31" ht="12" customHeight="1">
      <c r="A136" s="404"/>
      <c r="B136" s="749" t="s">
        <v>55</v>
      </c>
      <c r="C136" s="749"/>
      <c r="D136" s="749"/>
      <c r="E136" s="749"/>
      <c r="F136" s="749"/>
      <c r="G136" s="749"/>
      <c r="H136" s="749"/>
      <c r="I136" s="749"/>
      <c r="J136" s="749"/>
      <c r="K136" s="749"/>
      <c r="L136" s="749"/>
      <c r="M136" s="750"/>
      <c r="N136" s="630">
        <v>804</v>
      </c>
      <c r="O136" s="526">
        <v>10</v>
      </c>
      <c r="P136" s="526">
        <v>3</v>
      </c>
      <c r="Q136" s="406" t="s">
        <v>769</v>
      </c>
      <c r="R136" s="407">
        <v>0</v>
      </c>
      <c r="S136" s="738"/>
      <c r="T136" s="739"/>
      <c r="U136" s="640">
        <v>4386</v>
      </c>
      <c r="V136" s="631">
        <v>0</v>
      </c>
      <c r="W136" s="409">
        <v>4386</v>
      </c>
      <c r="X136" s="751"/>
      <c r="Y136" s="751"/>
      <c r="Z136" s="751"/>
      <c r="AA136" s="751"/>
      <c r="AB136" s="751"/>
      <c r="AC136" s="751"/>
      <c r="AD136" s="751"/>
      <c r="AE136" s="405"/>
    </row>
    <row r="137" spans="1:31" ht="12" customHeight="1">
      <c r="A137" s="404"/>
      <c r="B137" s="749" t="s">
        <v>56</v>
      </c>
      <c r="C137" s="749"/>
      <c r="D137" s="749"/>
      <c r="E137" s="749"/>
      <c r="F137" s="749"/>
      <c r="G137" s="749"/>
      <c r="H137" s="749"/>
      <c r="I137" s="749"/>
      <c r="J137" s="749"/>
      <c r="K137" s="749"/>
      <c r="L137" s="749"/>
      <c r="M137" s="750"/>
      <c r="N137" s="630">
        <v>804</v>
      </c>
      <c r="O137" s="526">
        <v>10</v>
      </c>
      <c r="P137" s="526">
        <v>3</v>
      </c>
      <c r="Q137" s="406" t="s">
        <v>770</v>
      </c>
      <c r="R137" s="407">
        <v>0</v>
      </c>
      <c r="S137" s="738"/>
      <c r="T137" s="739"/>
      <c r="U137" s="640">
        <v>4386</v>
      </c>
      <c r="V137" s="631">
        <v>0</v>
      </c>
      <c r="W137" s="409">
        <v>4386</v>
      </c>
      <c r="X137" s="751"/>
      <c r="Y137" s="751"/>
      <c r="Z137" s="751"/>
      <c r="AA137" s="751"/>
      <c r="AB137" s="751"/>
      <c r="AC137" s="751"/>
      <c r="AD137" s="751"/>
      <c r="AE137" s="405"/>
    </row>
    <row r="138" spans="1:31" ht="21.75" customHeight="1">
      <c r="A138" s="404"/>
      <c r="B138" s="749" t="s">
        <v>633</v>
      </c>
      <c r="C138" s="749"/>
      <c r="D138" s="749"/>
      <c r="E138" s="749"/>
      <c r="F138" s="749"/>
      <c r="G138" s="749"/>
      <c r="H138" s="749"/>
      <c r="I138" s="749"/>
      <c r="J138" s="749"/>
      <c r="K138" s="749"/>
      <c r="L138" s="749"/>
      <c r="M138" s="750"/>
      <c r="N138" s="630">
        <v>804</v>
      </c>
      <c r="O138" s="526">
        <v>10</v>
      </c>
      <c r="P138" s="526">
        <v>3</v>
      </c>
      <c r="Q138" s="406" t="s">
        <v>770</v>
      </c>
      <c r="R138" s="407" t="s">
        <v>25</v>
      </c>
      <c r="S138" s="738"/>
      <c r="T138" s="739"/>
      <c r="U138" s="640">
        <v>3.8</v>
      </c>
      <c r="V138" s="631">
        <v>0</v>
      </c>
      <c r="W138" s="409">
        <v>3.8</v>
      </c>
      <c r="X138" s="751"/>
      <c r="Y138" s="751"/>
      <c r="Z138" s="751"/>
      <c r="AA138" s="751"/>
      <c r="AB138" s="751"/>
      <c r="AC138" s="751"/>
      <c r="AD138" s="751"/>
      <c r="AE138" s="405"/>
    </row>
    <row r="139" spans="1:31" ht="21.75" customHeight="1">
      <c r="A139" s="404"/>
      <c r="B139" s="749" t="s">
        <v>634</v>
      </c>
      <c r="C139" s="749"/>
      <c r="D139" s="749"/>
      <c r="E139" s="749"/>
      <c r="F139" s="749"/>
      <c r="G139" s="749"/>
      <c r="H139" s="749"/>
      <c r="I139" s="749"/>
      <c r="J139" s="749"/>
      <c r="K139" s="749"/>
      <c r="L139" s="749"/>
      <c r="M139" s="750"/>
      <c r="N139" s="630">
        <v>804</v>
      </c>
      <c r="O139" s="526">
        <v>10</v>
      </c>
      <c r="P139" s="526">
        <v>3</v>
      </c>
      <c r="Q139" s="406" t="s">
        <v>770</v>
      </c>
      <c r="R139" s="407" t="s">
        <v>27</v>
      </c>
      <c r="S139" s="738"/>
      <c r="T139" s="739"/>
      <c r="U139" s="640">
        <v>3.8</v>
      </c>
      <c r="V139" s="631">
        <v>0</v>
      </c>
      <c r="W139" s="409">
        <v>3.8</v>
      </c>
      <c r="X139" s="751"/>
      <c r="Y139" s="751"/>
      <c r="Z139" s="751"/>
      <c r="AA139" s="751"/>
      <c r="AB139" s="751"/>
      <c r="AC139" s="751"/>
      <c r="AD139" s="751"/>
      <c r="AE139" s="405"/>
    </row>
    <row r="140" spans="1:31" ht="12" customHeight="1">
      <c r="A140" s="404"/>
      <c r="B140" s="749" t="s">
        <v>636</v>
      </c>
      <c r="C140" s="749"/>
      <c r="D140" s="749"/>
      <c r="E140" s="749"/>
      <c r="F140" s="749"/>
      <c r="G140" s="749"/>
      <c r="H140" s="749"/>
      <c r="I140" s="749"/>
      <c r="J140" s="749"/>
      <c r="K140" s="749"/>
      <c r="L140" s="749"/>
      <c r="M140" s="750"/>
      <c r="N140" s="630">
        <v>804</v>
      </c>
      <c r="O140" s="526">
        <v>10</v>
      </c>
      <c r="P140" s="526">
        <v>3</v>
      </c>
      <c r="Q140" s="406" t="s">
        <v>770</v>
      </c>
      <c r="R140" s="407" t="s">
        <v>29</v>
      </c>
      <c r="S140" s="738"/>
      <c r="T140" s="739"/>
      <c r="U140" s="640">
        <v>3.8</v>
      </c>
      <c r="V140" s="631">
        <v>0</v>
      </c>
      <c r="W140" s="409">
        <v>3.8</v>
      </c>
      <c r="X140" s="751"/>
      <c r="Y140" s="751"/>
      <c r="Z140" s="751"/>
      <c r="AA140" s="751"/>
      <c r="AB140" s="751"/>
      <c r="AC140" s="751"/>
      <c r="AD140" s="751"/>
      <c r="AE140" s="405"/>
    </row>
    <row r="141" spans="1:31" ht="12" customHeight="1">
      <c r="A141" s="404"/>
      <c r="B141" s="749" t="s">
        <v>48</v>
      </c>
      <c r="C141" s="749"/>
      <c r="D141" s="749"/>
      <c r="E141" s="749"/>
      <c r="F141" s="749"/>
      <c r="G141" s="749"/>
      <c r="H141" s="749"/>
      <c r="I141" s="749"/>
      <c r="J141" s="749"/>
      <c r="K141" s="749"/>
      <c r="L141" s="749"/>
      <c r="M141" s="750"/>
      <c r="N141" s="630">
        <v>804</v>
      </c>
      <c r="O141" s="526">
        <v>10</v>
      </c>
      <c r="P141" s="526">
        <v>3</v>
      </c>
      <c r="Q141" s="406" t="s">
        <v>770</v>
      </c>
      <c r="R141" s="407" t="s">
        <v>45</v>
      </c>
      <c r="S141" s="738"/>
      <c r="T141" s="739"/>
      <c r="U141" s="640">
        <v>4382.2</v>
      </c>
      <c r="V141" s="631">
        <v>0</v>
      </c>
      <c r="W141" s="409">
        <v>4382.2</v>
      </c>
      <c r="X141" s="751"/>
      <c r="Y141" s="751"/>
      <c r="Z141" s="751"/>
      <c r="AA141" s="751"/>
      <c r="AB141" s="751"/>
      <c r="AC141" s="751"/>
      <c r="AD141" s="751"/>
      <c r="AE141" s="405"/>
    </row>
    <row r="142" spans="1:31" ht="12" customHeight="1">
      <c r="A142" s="404"/>
      <c r="B142" s="749" t="s">
        <v>49</v>
      </c>
      <c r="C142" s="749"/>
      <c r="D142" s="749"/>
      <c r="E142" s="749"/>
      <c r="F142" s="749"/>
      <c r="G142" s="749"/>
      <c r="H142" s="749"/>
      <c r="I142" s="749"/>
      <c r="J142" s="749"/>
      <c r="K142" s="749"/>
      <c r="L142" s="749"/>
      <c r="M142" s="750"/>
      <c r="N142" s="630">
        <v>804</v>
      </c>
      <c r="O142" s="526">
        <v>10</v>
      </c>
      <c r="P142" s="526">
        <v>3</v>
      </c>
      <c r="Q142" s="406" t="s">
        <v>770</v>
      </c>
      <c r="R142" s="407" t="s">
        <v>46</v>
      </c>
      <c r="S142" s="738"/>
      <c r="T142" s="739"/>
      <c r="U142" s="640">
        <v>4382.2</v>
      </c>
      <c r="V142" s="631">
        <v>0</v>
      </c>
      <c r="W142" s="409">
        <v>4382.2</v>
      </c>
      <c r="X142" s="751"/>
      <c r="Y142" s="751"/>
      <c r="Z142" s="751"/>
      <c r="AA142" s="751"/>
      <c r="AB142" s="751"/>
      <c r="AC142" s="751"/>
      <c r="AD142" s="751"/>
      <c r="AE142" s="405"/>
    </row>
    <row r="143" spans="1:31" ht="21.75" customHeight="1">
      <c r="A143" s="404"/>
      <c r="B143" s="749" t="s">
        <v>764</v>
      </c>
      <c r="C143" s="749"/>
      <c r="D143" s="749"/>
      <c r="E143" s="749"/>
      <c r="F143" s="749"/>
      <c r="G143" s="749"/>
      <c r="H143" s="749"/>
      <c r="I143" s="749"/>
      <c r="J143" s="749"/>
      <c r="K143" s="749"/>
      <c r="L143" s="749"/>
      <c r="M143" s="750"/>
      <c r="N143" s="630">
        <v>804</v>
      </c>
      <c r="O143" s="526">
        <v>10</v>
      </c>
      <c r="P143" s="526">
        <v>3</v>
      </c>
      <c r="Q143" s="406" t="s">
        <v>770</v>
      </c>
      <c r="R143" s="407" t="s">
        <v>50</v>
      </c>
      <c r="S143" s="738"/>
      <c r="T143" s="739"/>
      <c r="U143" s="640">
        <v>4382.2</v>
      </c>
      <c r="V143" s="631">
        <v>0</v>
      </c>
      <c r="W143" s="409">
        <v>4382.2</v>
      </c>
      <c r="X143" s="751"/>
      <c r="Y143" s="751"/>
      <c r="Z143" s="751"/>
      <c r="AA143" s="751"/>
      <c r="AB143" s="751"/>
      <c r="AC143" s="751"/>
      <c r="AD143" s="751"/>
      <c r="AE143" s="405"/>
    </row>
    <row r="144" spans="1:31" ht="21.75" customHeight="1">
      <c r="A144" s="404"/>
      <c r="B144" s="749" t="s">
        <v>173</v>
      </c>
      <c r="C144" s="749"/>
      <c r="D144" s="749"/>
      <c r="E144" s="749"/>
      <c r="F144" s="749"/>
      <c r="G144" s="749"/>
      <c r="H144" s="749"/>
      <c r="I144" s="749"/>
      <c r="J144" s="749"/>
      <c r="K144" s="749"/>
      <c r="L144" s="749"/>
      <c r="M144" s="750"/>
      <c r="N144" s="630">
        <v>804</v>
      </c>
      <c r="O144" s="526">
        <v>10</v>
      </c>
      <c r="P144" s="526">
        <v>3</v>
      </c>
      <c r="Q144" s="406" t="s">
        <v>761</v>
      </c>
      <c r="R144" s="407">
        <v>0</v>
      </c>
      <c r="S144" s="738"/>
      <c r="T144" s="739"/>
      <c r="U144" s="640">
        <v>3055</v>
      </c>
      <c r="V144" s="631">
        <v>0</v>
      </c>
      <c r="W144" s="409">
        <v>3055</v>
      </c>
      <c r="X144" s="751"/>
      <c r="Y144" s="751"/>
      <c r="Z144" s="751"/>
      <c r="AA144" s="751"/>
      <c r="AB144" s="751"/>
      <c r="AC144" s="751"/>
      <c r="AD144" s="751"/>
      <c r="AE144" s="405"/>
    </row>
    <row r="145" spans="1:31" ht="32.25" customHeight="1">
      <c r="A145" s="404"/>
      <c r="B145" s="749" t="s">
        <v>57</v>
      </c>
      <c r="C145" s="749"/>
      <c r="D145" s="749"/>
      <c r="E145" s="749"/>
      <c r="F145" s="749"/>
      <c r="G145" s="749"/>
      <c r="H145" s="749"/>
      <c r="I145" s="749"/>
      <c r="J145" s="749"/>
      <c r="K145" s="749"/>
      <c r="L145" s="749"/>
      <c r="M145" s="750"/>
      <c r="N145" s="630">
        <v>804</v>
      </c>
      <c r="O145" s="526">
        <v>10</v>
      </c>
      <c r="P145" s="526">
        <v>3</v>
      </c>
      <c r="Q145" s="406" t="s">
        <v>773</v>
      </c>
      <c r="R145" s="407">
        <v>0</v>
      </c>
      <c r="S145" s="738"/>
      <c r="T145" s="739"/>
      <c r="U145" s="640">
        <v>3055</v>
      </c>
      <c r="V145" s="631">
        <v>0</v>
      </c>
      <c r="W145" s="409">
        <v>3055</v>
      </c>
      <c r="X145" s="751"/>
      <c r="Y145" s="751"/>
      <c r="Z145" s="751"/>
      <c r="AA145" s="751"/>
      <c r="AB145" s="751"/>
      <c r="AC145" s="751"/>
      <c r="AD145" s="751"/>
      <c r="AE145" s="405"/>
    </row>
    <row r="146" spans="1:31" ht="21.75" customHeight="1">
      <c r="A146" s="404"/>
      <c r="B146" s="749" t="s">
        <v>774</v>
      </c>
      <c r="C146" s="749"/>
      <c r="D146" s="749"/>
      <c r="E146" s="749"/>
      <c r="F146" s="749"/>
      <c r="G146" s="749"/>
      <c r="H146" s="749"/>
      <c r="I146" s="749"/>
      <c r="J146" s="749"/>
      <c r="K146" s="749"/>
      <c r="L146" s="749"/>
      <c r="M146" s="750"/>
      <c r="N146" s="630">
        <v>804</v>
      </c>
      <c r="O146" s="526">
        <v>10</v>
      </c>
      <c r="P146" s="526">
        <v>3</v>
      </c>
      <c r="Q146" s="406" t="s">
        <v>775</v>
      </c>
      <c r="R146" s="407">
        <v>0</v>
      </c>
      <c r="S146" s="738"/>
      <c r="T146" s="739"/>
      <c r="U146" s="640">
        <v>3055</v>
      </c>
      <c r="V146" s="631">
        <v>0</v>
      </c>
      <c r="W146" s="409">
        <v>3055</v>
      </c>
      <c r="X146" s="751"/>
      <c r="Y146" s="751"/>
      <c r="Z146" s="751"/>
      <c r="AA146" s="751"/>
      <c r="AB146" s="751"/>
      <c r="AC146" s="751"/>
      <c r="AD146" s="751"/>
      <c r="AE146" s="405"/>
    </row>
    <row r="147" spans="1:31" ht="21.75" customHeight="1">
      <c r="A147" s="404"/>
      <c r="B147" s="749" t="s">
        <v>633</v>
      </c>
      <c r="C147" s="749"/>
      <c r="D147" s="749"/>
      <c r="E147" s="749"/>
      <c r="F147" s="749"/>
      <c r="G147" s="749"/>
      <c r="H147" s="749"/>
      <c r="I147" s="749"/>
      <c r="J147" s="749"/>
      <c r="K147" s="749"/>
      <c r="L147" s="749"/>
      <c r="M147" s="750"/>
      <c r="N147" s="630">
        <v>804</v>
      </c>
      <c r="O147" s="526">
        <v>10</v>
      </c>
      <c r="P147" s="526">
        <v>3</v>
      </c>
      <c r="Q147" s="406" t="s">
        <v>775</v>
      </c>
      <c r="R147" s="407" t="s">
        <v>25</v>
      </c>
      <c r="S147" s="738"/>
      <c r="T147" s="739"/>
      <c r="U147" s="640">
        <v>15.2</v>
      </c>
      <c r="V147" s="631">
        <v>0</v>
      </c>
      <c r="W147" s="409">
        <v>15.2</v>
      </c>
      <c r="X147" s="751"/>
      <c r="Y147" s="751"/>
      <c r="Z147" s="751"/>
      <c r="AA147" s="751"/>
      <c r="AB147" s="751"/>
      <c r="AC147" s="751"/>
      <c r="AD147" s="751"/>
      <c r="AE147" s="405"/>
    </row>
    <row r="148" spans="1:31" ht="21.75" customHeight="1">
      <c r="A148" s="404"/>
      <c r="B148" s="749" t="s">
        <v>634</v>
      </c>
      <c r="C148" s="749"/>
      <c r="D148" s="749"/>
      <c r="E148" s="749"/>
      <c r="F148" s="749"/>
      <c r="G148" s="749"/>
      <c r="H148" s="749"/>
      <c r="I148" s="749"/>
      <c r="J148" s="749"/>
      <c r="K148" s="749"/>
      <c r="L148" s="749"/>
      <c r="M148" s="750"/>
      <c r="N148" s="630">
        <v>804</v>
      </c>
      <c r="O148" s="526">
        <v>10</v>
      </c>
      <c r="P148" s="526">
        <v>3</v>
      </c>
      <c r="Q148" s="406" t="s">
        <v>775</v>
      </c>
      <c r="R148" s="407" t="s">
        <v>27</v>
      </c>
      <c r="S148" s="738"/>
      <c r="T148" s="739"/>
      <c r="U148" s="640">
        <v>15.2</v>
      </c>
      <c r="V148" s="631">
        <v>0</v>
      </c>
      <c r="W148" s="409">
        <v>15.2</v>
      </c>
      <c r="X148" s="751"/>
      <c r="Y148" s="751"/>
      <c r="Z148" s="751"/>
      <c r="AA148" s="751"/>
      <c r="AB148" s="751"/>
      <c r="AC148" s="751"/>
      <c r="AD148" s="751"/>
      <c r="AE148" s="405"/>
    </row>
    <row r="149" spans="1:31" ht="12" customHeight="1">
      <c r="A149" s="404"/>
      <c r="B149" s="749" t="s">
        <v>636</v>
      </c>
      <c r="C149" s="749"/>
      <c r="D149" s="749"/>
      <c r="E149" s="749"/>
      <c r="F149" s="749"/>
      <c r="G149" s="749"/>
      <c r="H149" s="749"/>
      <c r="I149" s="749"/>
      <c r="J149" s="749"/>
      <c r="K149" s="749"/>
      <c r="L149" s="749"/>
      <c r="M149" s="750"/>
      <c r="N149" s="630">
        <v>804</v>
      </c>
      <c r="O149" s="526">
        <v>10</v>
      </c>
      <c r="P149" s="526">
        <v>3</v>
      </c>
      <c r="Q149" s="406" t="s">
        <v>775</v>
      </c>
      <c r="R149" s="407" t="s">
        <v>29</v>
      </c>
      <c r="S149" s="738"/>
      <c r="T149" s="739"/>
      <c r="U149" s="640">
        <v>15.2</v>
      </c>
      <c r="V149" s="631">
        <v>0</v>
      </c>
      <c r="W149" s="409">
        <v>15.2</v>
      </c>
      <c r="X149" s="751"/>
      <c r="Y149" s="751"/>
      <c r="Z149" s="751"/>
      <c r="AA149" s="751"/>
      <c r="AB149" s="751"/>
      <c r="AC149" s="751"/>
      <c r="AD149" s="751"/>
      <c r="AE149" s="405"/>
    </row>
    <row r="150" spans="1:31" ht="12" customHeight="1">
      <c r="A150" s="404"/>
      <c r="B150" s="749" t="s">
        <v>48</v>
      </c>
      <c r="C150" s="749"/>
      <c r="D150" s="749"/>
      <c r="E150" s="749"/>
      <c r="F150" s="749"/>
      <c r="G150" s="749"/>
      <c r="H150" s="749"/>
      <c r="I150" s="749"/>
      <c r="J150" s="749"/>
      <c r="K150" s="749"/>
      <c r="L150" s="749"/>
      <c r="M150" s="750"/>
      <c r="N150" s="630">
        <v>804</v>
      </c>
      <c r="O150" s="526">
        <v>10</v>
      </c>
      <c r="P150" s="526">
        <v>3</v>
      </c>
      <c r="Q150" s="406" t="s">
        <v>775</v>
      </c>
      <c r="R150" s="407" t="s">
        <v>45</v>
      </c>
      <c r="S150" s="738"/>
      <c r="T150" s="739"/>
      <c r="U150" s="640">
        <v>3039.8</v>
      </c>
      <c r="V150" s="631">
        <v>0</v>
      </c>
      <c r="W150" s="409">
        <v>3039.8</v>
      </c>
      <c r="X150" s="751"/>
      <c r="Y150" s="751"/>
      <c r="Z150" s="751"/>
      <c r="AA150" s="751"/>
      <c r="AB150" s="751"/>
      <c r="AC150" s="751"/>
      <c r="AD150" s="751"/>
      <c r="AE150" s="405"/>
    </row>
    <row r="151" spans="1:31" ht="21.75" customHeight="1">
      <c r="A151" s="404"/>
      <c r="B151" s="749" t="s">
        <v>780</v>
      </c>
      <c r="C151" s="749"/>
      <c r="D151" s="749"/>
      <c r="E151" s="749"/>
      <c r="F151" s="749"/>
      <c r="G151" s="749"/>
      <c r="H151" s="749"/>
      <c r="I151" s="749"/>
      <c r="J151" s="749"/>
      <c r="K151" s="749"/>
      <c r="L151" s="749"/>
      <c r="M151" s="750"/>
      <c r="N151" s="630">
        <v>804</v>
      </c>
      <c r="O151" s="526">
        <v>10</v>
      </c>
      <c r="P151" s="526">
        <v>3</v>
      </c>
      <c r="Q151" s="406" t="s">
        <v>775</v>
      </c>
      <c r="R151" s="407" t="s">
        <v>781</v>
      </c>
      <c r="S151" s="738"/>
      <c r="T151" s="739"/>
      <c r="U151" s="640">
        <v>3039.8</v>
      </c>
      <c r="V151" s="631">
        <v>0</v>
      </c>
      <c r="W151" s="409">
        <v>3039.8</v>
      </c>
      <c r="X151" s="751"/>
      <c r="Y151" s="751"/>
      <c r="Z151" s="751"/>
      <c r="AA151" s="751"/>
      <c r="AB151" s="751"/>
      <c r="AC151" s="751"/>
      <c r="AD151" s="751"/>
      <c r="AE151" s="405"/>
    </row>
    <row r="152" spans="1:31" ht="21.75" customHeight="1">
      <c r="A152" s="404"/>
      <c r="B152" s="749" t="s">
        <v>897</v>
      </c>
      <c r="C152" s="749"/>
      <c r="D152" s="749"/>
      <c r="E152" s="749"/>
      <c r="F152" s="749"/>
      <c r="G152" s="749"/>
      <c r="H152" s="749"/>
      <c r="I152" s="749"/>
      <c r="J152" s="749"/>
      <c r="K152" s="749"/>
      <c r="L152" s="749"/>
      <c r="M152" s="750"/>
      <c r="N152" s="630">
        <v>804</v>
      </c>
      <c r="O152" s="526">
        <v>10</v>
      </c>
      <c r="P152" s="526">
        <v>3</v>
      </c>
      <c r="Q152" s="406" t="s">
        <v>775</v>
      </c>
      <c r="R152" s="407" t="s">
        <v>898</v>
      </c>
      <c r="S152" s="738"/>
      <c r="T152" s="739"/>
      <c r="U152" s="640">
        <v>3039.8</v>
      </c>
      <c r="V152" s="631">
        <v>0</v>
      </c>
      <c r="W152" s="409">
        <v>3039.8</v>
      </c>
      <c r="X152" s="751"/>
      <c r="Y152" s="751"/>
      <c r="Z152" s="751"/>
      <c r="AA152" s="751"/>
      <c r="AB152" s="751"/>
      <c r="AC152" s="751"/>
      <c r="AD152" s="751"/>
      <c r="AE152" s="405"/>
    </row>
    <row r="153" spans="1:31" ht="21.75" customHeight="1">
      <c r="A153" s="404"/>
      <c r="B153" s="749" t="s">
        <v>173</v>
      </c>
      <c r="C153" s="749"/>
      <c r="D153" s="749"/>
      <c r="E153" s="749"/>
      <c r="F153" s="749"/>
      <c r="G153" s="749"/>
      <c r="H153" s="749"/>
      <c r="I153" s="749"/>
      <c r="J153" s="749"/>
      <c r="K153" s="749"/>
      <c r="L153" s="749"/>
      <c r="M153" s="750"/>
      <c r="N153" s="630">
        <v>804</v>
      </c>
      <c r="O153" s="526">
        <v>10</v>
      </c>
      <c r="P153" s="526">
        <v>3</v>
      </c>
      <c r="Q153" s="406" t="s">
        <v>761</v>
      </c>
      <c r="R153" s="407">
        <v>0</v>
      </c>
      <c r="S153" s="738"/>
      <c r="T153" s="739"/>
      <c r="U153" s="640">
        <v>3480</v>
      </c>
      <c r="V153" s="631">
        <v>0</v>
      </c>
      <c r="W153" s="409">
        <v>3480</v>
      </c>
      <c r="X153" s="751"/>
      <c r="Y153" s="751"/>
      <c r="Z153" s="751"/>
      <c r="AA153" s="751"/>
      <c r="AB153" s="751"/>
      <c r="AC153" s="751"/>
      <c r="AD153" s="751"/>
      <c r="AE153" s="405"/>
    </row>
    <row r="154" spans="1:31" ht="32.25" customHeight="1">
      <c r="A154" s="404"/>
      <c r="B154" s="749" t="s">
        <v>57</v>
      </c>
      <c r="C154" s="749"/>
      <c r="D154" s="749"/>
      <c r="E154" s="749"/>
      <c r="F154" s="749"/>
      <c r="G154" s="749"/>
      <c r="H154" s="749"/>
      <c r="I154" s="749"/>
      <c r="J154" s="749"/>
      <c r="K154" s="749"/>
      <c r="L154" s="749"/>
      <c r="M154" s="750"/>
      <c r="N154" s="630">
        <v>804</v>
      </c>
      <c r="O154" s="526">
        <v>10</v>
      </c>
      <c r="P154" s="526">
        <v>3</v>
      </c>
      <c r="Q154" s="406" t="s">
        <v>773</v>
      </c>
      <c r="R154" s="407">
        <v>0</v>
      </c>
      <c r="S154" s="738"/>
      <c r="T154" s="739"/>
      <c r="U154" s="640">
        <v>3480</v>
      </c>
      <c r="V154" s="631">
        <v>0</v>
      </c>
      <c r="W154" s="409">
        <v>3480</v>
      </c>
      <c r="X154" s="751"/>
      <c r="Y154" s="751"/>
      <c r="Z154" s="751"/>
      <c r="AA154" s="751"/>
      <c r="AB154" s="751"/>
      <c r="AC154" s="751"/>
      <c r="AD154" s="751"/>
      <c r="AE154" s="405"/>
    </row>
    <row r="155" spans="1:31" ht="21.75" customHeight="1">
      <c r="A155" s="404"/>
      <c r="B155" s="749" t="s">
        <v>58</v>
      </c>
      <c r="C155" s="749"/>
      <c r="D155" s="749"/>
      <c r="E155" s="749"/>
      <c r="F155" s="749"/>
      <c r="G155" s="749"/>
      <c r="H155" s="749"/>
      <c r="I155" s="749"/>
      <c r="J155" s="749"/>
      <c r="K155" s="749"/>
      <c r="L155" s="749"/>
      <c r="M155" s="750"/>
      <c r="N155" s="630">
        <v>804</v>
      </c>
      <c r="O155" s="526">
        <v>10</v>
      </c>
      <c r="P155" s="526">
        <v>3</v>
      </c>
      <c r="Q155" s="406" t="s">
        <v>776</v>
      </c>
      <c r="R155" s="407">
        <v>0</v>
      </c>
      <c r="S155" s="738"/>
      <c r="T155" s="739"/>
      <c r="U155" s="640">
        <v>3480</v>
      </c>
      <c r="V155" s="631">
        <v>0</v>
      </c>
      <c r="W155" s="409">
        <v>3480</v>
      </c>
      <c r="X155" s="751"/>
      <c r="Y155" s="751"/>
      <c r="Z155" s="751"/>
      <c r="AA155" s="751"/>
      <c r="AB155" s="751"/>
      <c r="AC155" s="751"/>
      <c r="AD155" s="751"/>
      <c r="AE155" s="405"/>
    </row>
    <row r="156" spans="1:31" ht="21.75" customHeight="1">
      <c r="A156" s="404"/>
      <c r="B156" s="749" t="s">
        <v>633</v>
      </c>
      <c r="C156" s="749"/>
      <c r="D156" s="749"/>
      <c r="E156" s="749"/>
      <c r="F156" s="749"/>
      <c r="G156" s="749"/>
      <c r="H156" s="749"/>
      <c r="I156" s="749"/>
      <c r="J156" s="749"/>
      <c r="K156" s="749"/>
      <c r="L156" s="749"/>
      <c r="M156" s="750"/>
      <c r="N156" s="630">
        <v>804</v>
      </c>
      <c r="O156" s="526">
        <v>10</v>
      </c>
      <c r="P156" s="526">
        <v>3</v>
      </c>
      <c r="Q156" s="406" t="s">
        <v>776</v>
      </c>
      <c r="R156" s="407" t="s">
        <v>25</v>
      </c>
      <c r="S156" s="738"/>
      <c r="T156" s="739"/>
      <c r="U156" s="640">
        <v>15.7</v>
      </c>
      <c r="V156" s="631">
        <v>0</v>
      </c>
      <c r="W156" s="409">
        <v>15.7</v>
      </c>
      <c r="X156" s="751"/>
      <c r="Y156" s="751"/>
      <c r="Z156" s="751"/>
      <c r="AA156" s="751"/>
      <c r="AB156" s="751"/>
      <c r="AC156" s="751"/>
      <c r="AD156" s="751"/>
      <c r="AE156" s="405"/>
    </row>
    <row r="157" spans="1:31" ht="21.75" customHeight="1">
      <c r="A157" s="404"/>
      <c r="B157" s="749" t="s">
        <v>634</v>
      </c>
      <c r="C157" s="749"/>
      <c r="D157" s="749"/>
      <c r="E157" s="749"/>
      <c r="F157" s="749"/>
      <c r="G157" s="749"/>
      <c r="H157" s="749"/>
      <c r="I157" s="749"/>
      <c r="J157" s="749"/>
      <c r="K157" s="749"/>
      <c r="L157" s="749"/>
      <c r="M157" s="750"/>
      <c r="N157" s="630">
        <v>804</v>
      </c>
      <c r="O157" s="526">
        <v>10</v>
      </c>
      <c r="P157" s="526">
        <v>3</v>
      </c>
      <c r="Q157" s="406" t="s">
        <v>776</v>
      </c>
      <c r="R157" s="407" t="s">
        <v>27</v>
      </c>
      <c r="S157" s="738"/>
      <c r="T157" s="739"/>
      <c r="U157" s="640">
        <v>15.7</v>
      </c>
      <c r="V157" s="631">
        <v>0</v>
      </c>
      <c r="W157" s="409">
        <v>15.7</v>
      </c>
      <c r="X157" s="751"/>
      <c r="Y157" s="751"/>
      <c r="Z157" s="751"/>
      <c r="AA157" s="751"/>
      <c r="AB157" s="751"/>
      <c r="AC157" s="751"/>
      <c r="AD157" s="751"/>
      <c r="AE157" s="405"/>
    </row>
    <row r="158" spans="1:31" ht="12" customHeight="1">
      <c r="A158" s="404"/>
      <c r="B158" s="749" t="s">
        <v>636</v>
      </c>
      <c r="C158" s="749"/>
      <c r="D158" s="749"/>
      <c r="E158" s="749"/>
      <c r="F158" s="749"/>
      <c r="G158" s="749"/>
      <c r="H158" s="749"/>
      <c r="I158" s="749"/>
      <c r="J158" s="749"/>
      <c r="K158" s="749"/>
      <c r="L158" s="749"/>
      <c r="M158" s="750"/>
      <c r="N158" s="630">
        <v>804</v>
      </c>
      <c r="O158" s="526">
        <v>10</v>
      </c>
      <c r="P158" s="526">
        <v>3</v>
      </c>
      <c r="Q158" s="406" t="s">
        <v>776</v>
      </c>
      <c r="R158" s="407" t="s">
        <v>29</v>
      </c>
      <c r="S158" s="738"/>
      <c r="T158" s="739"/>
      <c r="U158" s="640">
        <v>15.7</v>
      </c>
      <c r="V158" s="631">
        <v>0</v>
      </c>
      <c r="W158" s="409">
        <v>15.7</v>
      </c>
      <c r="X158" s="751"/>
      <c r="Y158" s="751"/>
      <c r="Z158" s="751"/>
      <c r="AA158" s="751"/>
      <c r="AB158" s="751"/>
      <c r="AC158" s="751"/>
      <c r="AD158" s="751"/>
      <c r="AE158" s="405"/>
    </row>
    <row r="159" spans="1:31" ht="12" customHeight="1">
      <c r="A159" s="404"/>
      <c r="B159" s="749" t="s">
        <v>48</v>
      </c>
      <c r="C159" s="749"/>
      <c r="D159" s="749"/>
      <c r="E159" s="749"/>
      <c r="F159" s="749"/>
      <c r="G159" s="749"/>
      <c r="H159" s="749"/>
      <c r="I159" s="749"/>
      <c r="J159" s="749"/>
      <c r="K159" s="749"/>
      <c r="L159" s="749"/>
      <c r="M159" s="750"/>
      <c r="N159" s="630">
        <v>804</v>
      </c>
      <c r="O159" s="526">
        <v>10</v>
      </c>
      <c r="P159" s="526">
        <v>3</v>
      </c>
      <c r="Q159" s="406" t="s">
        <v>776</v>
      </c>
      <c r="R159" s="407" t="s">
        <v>45</v>
      </c>
      <c r="S159" s="738"/>
      <c r="T159" s="739"/>
      <c r="U159" s="640">
        <v>3464.3</v>
      </c>
      <c r="V159" s="631">
        <v>0</v>
      </c>
      <c r="W159" s="409">
        <v>3464.3</v>
      </c>
      <c r="X159" s="751"/>
      <c r="Y159" s="751"/>
      <c r="Z159" s="751"/>
      <c r="AA159" s="751"/>
      <c r="AB159" s="751"/>
      <c r="AC159" s="751"/>
      <c r="AD159" s="751"/>
      <c r="AE159" s="405"/>
    </row>
    <row r="160" spans="1:31" ht="21.75" customHeight="1">
      <c r="A160" s="404"/>
      <c r="B160" s="749" t="s">
        <v>780</v>
      </c>
      <c r="C160" s="749"/>
      <c r="D160" s="749"/>
      <c r="E160" s="749"/>
      <c r="F160" s="749"/>
      <c r="G160" s="749"/>
      <c r="H160" s="749"/>
      <c r="I160" s="749"/>
      <c r="J160" s="749"/>
      <c r="K160" s="749"/>
      <c r="L160" s="749"/>
      <c r="M160" s="750"/>
      <c r="N160" s="630">
        <v>804</v>
      </c>
      <c r="O160" s="526">
        <v>10</v>
      </c>
      <c r="P160" s="526">
        <v>3</v>
      </c>
      <c r="Q160" s="406" t="s">
        <v>776</v>
      </c>
      <c r="R160" s="407" t="s">
        <v>781</v>
      </c>
      <c r="S160" s="738"/>
      <c r="T160" s="739"/>
      <c r="U160" s="640">
        <v>3464.3</v>
      </c>
      <c r="V160" s="631">
        <v>0</v>
      </c>
      <c r="W160" s="409">
        <v>3464.3</v>
      </c>
      <c r="X160" s="751"/>
      <c r="Y160" s="751"/>
      <c r="Z160" s="751"/>
      <c r="AA160" s="751"/>
      <c r="AB160" s="751"/>
      <c r="AC160" s="751"/>
      <c r="AD160" s="751"/>
      <c r="AE160" s="405"/>
    </row>
    <row r="161" spans="1:31" ht="21.75" customHeight="1">
      <c r="A161" s="404"/>
      <c r="B161" s="749" t="s">
        <v>897</v>
      </c>
      <c r="C161" s="749"/>
      <c r="D161" s="749"/>
      <c r="E161" s="749"/>
      <c r="F161" s="749"/>
      <c r="G161" s="749"/>
      <c r="H161" s="749"/>
      <c r="I161" s="749"/>
      <c r="J161" s="749"/>
      <c r="K161" s="749"/>
      <c r="L161" s="749"/>
      <c r="M161" s="750"/>
      <c r="N161" s="630">
        <v>804</v>
      </c>
      <c r="O161" s="526">
        <v>10</v>
      </c>
      <c r="P161" s="526">
        <v>3</v>
      </c>
      <c r="Q161" s="406" t="s">
        <v>776</v>
      </c>
      <c r="R161" s="407" t="s">
        <v>898</v>
      </c>
      <c r="S161" s="738"/>
      <c r="T161" s="739"/>
      <c r="U161" s="640">
        <v>3464.3</v>
      </c>
      <c r="V161" s="631">
        <v>0</v>
      </c>
      <c r="W161" s="409">
        <v>3464.3</v>
      </c>
      <c r="X161" s="751"/>
      <c r="Y161" s="751"/>
      <c r="Z161" s="751"/>
      <c r="AA161" s="751"/>
      <c r="AB161" s="751"/>
      <c r="AC161" s="751"/>
      <c r="AD161" s="751"/>
      <c r="AE161" s="405"/>
    </row>
    <row r="162" spans="1:31" ht="12" customHeight="1">
      <c r="A162" s="404"/>
      <c r="B162" s="749" t="s">
        <v>790</v>
      </c>
      <c r="C162" s="749"/>
      <c r="D162" s="749"/>
      <c r="E162" s="749"/>
      <c r="F162" s="749"/>
      <c r="G162" s="749"/>
      <c r="H162" s="749"/>
      <c r="I162" s="749"/>
      <c r="J162" s="749"/>
      <c r="K162" s="749"/>
      <c r="L162" s="749"/>
      <c r="M162" s="750"/>
      <c r="N162" s="630">
        <v>804</v>
      </c>
      <c r="O162" s="526">
        <v>10</v>
      </c>
      <c r="P162" s="526">
        <v>4</v>
      </c>
      <c r="Q162" s="406">
        <v>0</v>
      </c>
      <c r="R162" s="407">
        <v>0</v>
      </c>
      <c r="S162" s="738"/>
      <c r="T162" s="739"/>
      <c r="U162" s="640">
        <v>32910.9</v>
      </c>
      <c r="V162" s="631">
        <v>0</v>
      </c>
      <c r="W162" s="409">
        <v>32910.9</v>
      </c>
      <c r="X162" s="751"/>
      <c r="Y162" s="751"/>
      <c r="Z162" s="751"/>
      <c r="AA162" s="751"/>
      <c r="AB162" s="751"/>
      <c r="AC162" s="751"/>
      <c r="AD162" s="751"/>
      <c r="AE162" s="405"/>
    </row>
    <row r="163" spans="1:31" ht="21.75" customHeight="1">
      <c r="A163" s="404"/>
      <c r="B163" s="749" t="s">
        <v>173</v>
      </c>
      <c r="C163" s="749"/>
      <c r="D163" s="749"/>
      <c r="E163" s="749"/>
      <c r="F163" s="749"/>
      <c r="G163" s="749"/>
      <c r="H163" s="749"/>
      <c r="I163" s="749"/>
      <c r="J163" s="749"/>
      <c r="K163" s="749"/>
      <c r="L163" s="749"/>
      <c r="M163" s="750"/>
      <c r="N163" s="630">
        <v>804</v>
      </c>
      <c r="O163" s="526">
        <v>10</v>
      </c>
      <c r="P163" s="526">
        <v>4</v>
      </c>
      <c r="Q163" s="406" t="s">
        <v>761</v>
      </c>
      <c r="R163" s="407">
        <v>0</v>
      </c>
      <c r="S163" s="738"/>
      <c r="T163" s="739"/>
      <c r="U163" s="640">
        <v>20252.8</v>
      </c>
      <c r="V163" s="631">
        <v>0</v>
      </c>
      <c r="W163" s="409">
        <v>20252.8</v>
      </c>
      <c r="X163" s="751"/>
      <c r="Y163" s="751"/>
      <c r="Z163" s="751"/>
      <c r="AA163" s="751"/>
      <c r="AB163" s="751"/>
      <c r="AC163" s="751"/>
      <c r="AD163" s="751"/>
      <c r="AE163" s="405"/>
    </row>
    <row r="164" spans="1:31" ht="12" customHeight="1">
      <c r="A164" s="404"/>
      <c r="B164" s="749" t="s">
        <v>55</v>
      </c>
      <c r="C164" s="749"/>
      <c r="D164" s="749"/>
      <c r="E164" s="749"/>
      <c r="F164" s="749"/>
      <c r="G164" s="749"/>
      <c r="H164" s="749"/>
      <c r="I164" s="749"/>
      <c r="J164" s="749"/>
      <c r="K164" s="749"/>
      <c r="L164" s="749"/>
      <c r="M164" s="750"/>
      <c r="N164" s="630">
        <v>804</v>
      </c>
      <c r="O164" s="526">
        <v>10</v>
      </c>
      <c r="P164" s="526">
        <v>4</v>
      </c>
      <c r="Q164" s="406" t="s">
        <v>769</v>
      </c>
      <c r="R164" s="407">
        <v>0</v>
      </c>
      <c r="S164" s="738"/>
      <c r="T164" s="739"/>
      <c r="U164" s="640">
        <v>20252.8</v>
      </c>
      <c r="V164" s="631">
        <v>0</v>
      </c>
      <c r="W164" s="409">
        <v>20252.8</v>
      </c>
      <c r="X164" s="751"/>
      <c r="Y164" s="751"/>
      <c r="Z164" s="751"/>
      <c r="AA164" s="751"/>
      <c r="AB164" s="751"/>
      <c r="AC164" s="751"/>
      <c r="AD164" s="751"/>
      <c r="AE164" s="405"/>
    </row>
    <row r="165" spans="1:31" ht="84.75" customHeight="1">
      <c r="A165" s="404"/>
      <c r="B165" s="749" t="s">
        <v>771</v>
      </c>
      <c r="C165" s="749"/>
      <c r="D165" s="749"/>
      <c r="E165" s="749"/>
      <c r="F165" s="749"/>
      <c r="G165" s="749"/>
      <c r="H165" s="749"/>
      <c r="I165" s="749"/>
      <c r="J165" s="749"/>
      <c r="K165" s="749"/>
      <c r="L165" s="749"/>
      <c r="M165" s="750"/>
      <c r="N165" s="630">
        <v>804</v>
      </c>
      <c r="O165" s="526">
        <v>10</v>
      </c>
      <c r="P165" s="526">
        <v>4</v>
      </c>
      <c r="Q165" s="406" t="s">
        <v>772</v>
      </c>
      <c r="R165" s="407">
        <v>0</v>
      </c>
      <c r="S165" s="738"/>
      <c r="T165" s="739"/>
      <c r="U165" s="640">
        <v>20252.8</v>
      </c>
      <c r="V165" s="631">
        <v>0</v>
      </c>
      <c r="W165" s="409">
        <v>20252.8</v>
      </c>
      <c r="X165" s="751"/>
      <c r="Y165" s="751"/>
      <c r="Z165" s="751"/>
      <c r="AA165" s="751"/>
      <c r="AB165" s="751"/>
      <c r="AC165" s="751"/>
      <c r="AD165" s="751"/>
      <c r="AE165" s="405"/>
    </row>
    <row r="166" spans="1:31" ht="12" customHeight="1">
      <c r="A166" s="404"/>
      <c r="B166" s="749" t="s">
        <v>48</v>
      </c>
      <c r="C166" s="749"/>
      <c r="D166" s="749"/>
      <c r="E166" s="749"/>
      <c r="F166" s="749"/>
      <c r="G166" s="749"/>
      <c r="H166" s="749"/>
      <c r="I166" s="749"/>
      <c r="J166" s="749"/>
      <c r="K166" s="749"/>
      <c r="L166" s="749"/>
      <c r="M166" s="750"/>
      <c r="N166" s="630">
        <v>804</v>
      </c>
      <c r="O166" s="526">
        <v>10</v>
      </c>
      <c r="P166" s="526">
        <v>4</v>
      </c>
      <c r="Q166" s="406" t="s">
        <v>772</v>
      </c>
      <c r="R166" s="407" t="s">
        <v>45</v>
      </c>
      <c r="S166" s="738"/>
      <c r="T166" s="739"/>
      <c r="U166" s="640">
        <v>20252.8</v>
      </c>
      <c r="V166" s="631">
        <v>0</v>
      </c>
      <c r="W166" s="409">
        <v>20252.8</v>
      </c>
      <c r="X166" s="751"/>
      <c r="Y166" s="751"/>
      <c r="Z166" s="751"/>
      <c r="AA166" s="751"/>
      <c r="AB166" s="751"/>
      <c r="AC166" s="751"/>
      <c r="AD166" s="751"/>
      <c r="AE166" s="405"/>
    </row>
    <row r="167" spans="1:31" ht="12" customHeight="1">
      <c r="A167" s="404"/>
      <c r="B167" s="749" t="s">
        <v>49</v>
      </c>
      <c r="C167" s="749"/>
      <c r="D167" s="749"/>
      <c r="E167" s="749"/>
      <c r="F167" s="749"/>
      <c r="G167" s="749"/>
      <c r="H167" s="749"/>
      <c r="I167" s="749"/>
      <c r="J167" s="749"/>
      <c r="K167" s="749"/>
      <c r="L167" s="749"/>
      <c r="M167" s="750"/>
      <c r="N167" s="630">
        <v>804</v>
      </c>
      <c r="O167" s="526">
        <v>10</v>
      </c>
      <c r="P167" s="526">
        <v>4</v>
      </c>
      <c r="Q167" s="406" t="s">
        <v>772</v>
      </c>
      <c r="R167" s="407" t="s">
        <v>46</v>
      </c>
      <c r="S167" s="738"/>
      <c r="T167" s="739"/>
      <c r="U167" s="640">
        <v>20252.8</v>
      </c>
      <c r="V167" s="631">
        <v>0</v>
      </c>
      <c r="W167" s="409">
        <v>20252.8</v>
      </c>
      <c r="X167" s="751"/>
      <c r="Y167" s="751"/>
      <c r="Z167" s="751"/>
      <c r="AA167" s="751"/>
      <c r="AB167" s="751"/>
      <c r="AC167" s="751"/>
      <c r="AD167" s="751"/>
      <c r="AE167" s="405"/>
    </row>
    <row r="168" spans="1:31" ht="21.75" customHeight="1">
      <c r="A168" s="404"/>
      <c r="B168" s="749" t="s">
        <v>764</v>
      </c>
      <c r="C168" s="749"/>
      <c r="D168" s="749"/>
      <c r="E168" s="749"/>
      <c r="F168" s="749"/>
      <c r="G168" s="749"/>
      <c r="H168" s="749"/>
      <c r="I168" s="749"/>
      <c r="J168" s="749"/>
      <c r="K168" s="749"/>
      <c r="L168" s="749"/>
      <c r="M168" s="750"/>
      <c r="N168" s="630">
        <v>804</v>
      </c>
      <c r="O168" s="526">
        <v>10</v>
      </c>
      <c r="P168" s="526">
        <v>4</v>
      </c>
      <c r="Q168" s="406" t="s">
        <v>772</v>
      </c>
      <c r="R168" s="407" t="s">
        <v>50</v>
      </c>
      <c r="S168" s="738"/>
      <c r="T168" s="739"/>
      <c r="U168" s="640">
        <v>20252.8</v>
      </c>
      <c r="V168" s="631">
        <v>0</v>
      </c>
      <c r="W168" s="409">
        <v>20252.8</v>
      </c>
      <c r="X168" s="751"/>
      <c r="Y168" s="751"/>
      <c r="Z168" s="751"/>
      <c r="AA168" s="751"/>
      <c r="AB168" s="751"/>
      <c r="AC168" s="751"/>
      <c r="AD168" s="751"/>
      <c r="AE168" s="405"/>
    </row>
    <row r="169" spans="1:31" ht="21.75" customHeight="1">
      <c r="A169" s="404"/>
      <c r="B169" s="749" t="s">
        <v>173</v>
      </c>
      <c r="C169" s="749"/>
      <c r="D169" s="749"/>
      <c r="E169" s="749"/>
      <c r="F169" s="749"/>
      <c r="G169" s="749"/>
      <c r="H169" s="749"/>
      <c r="I169" s="749"/>
      <c r="J169" s="749"/>
      <c r="K169" s="749"/>
      <c r="L169" s="749"/>
      <c r="M169" s="750"/>
      <c r="N169" s="630">
        <v>804</v>
      </c>
      <c r="O169" s="526">
        <v>10</v>
      </c>
      <c r="P169" s="526">
        <v>4</v>
      </c>
      <c r="Q169" s="406" t="s">
        <v>761</v>
      </c>
      <c r="R169" s="407">
        <v>0</v>
      </c>
      <c r="S169" s="738"/>
      <c r="T169" s="739"/>
      <c r="U169" s="640">
        <v>12658.1</v>
      </c>
      <c r="V169" s="631">
        <v>0</v>
      </c>
      <c r="W169" s="409">
        <v>12658.1</v>
      </c>
      <c r="X169" s="751"/>
      <c r="Y169" s="751"/>
      <c r="Z169" s="751"/>
      <c r="AA169" s="751"/>
      <c r="AB169" s="751"/>
      <c r="AC169" s="751"/>
      <c r="AD169" s="751"/>
      <c r="AE169" s="405"/>
    </row>
    <row r="170" spans="1:31" ht="12" customHeight="1">
      <c r="A170" s="404"/>
      <c r="B170" s="749" t="s">
        <v>55</v>
      </c>
      <c r="C170" s="749"/>
      <c r="D170" s="749"/>
      <c r="E170" s="749"/>
      <c r="F170" s="749"/>
      <c r="G170" s="749"/>
      <c r="H170" s="749"/>
      <c r="I170" s="749"/>
      <c r="J170" s="749"/>
      <c r="K170" s="749"/>
      <c r="L170" s="749"/>
      <c r="M170" s="750"/>
      <c r="N170" s="630">
        <v>804</v>
      </c>
      <c r="O170" s="526">
        <v>10</v>
      </c>
      <c r="P170" s="526">
        <v>4</v>
      </c>
      <c r="Q170" s="406" t="s">
        <v>769</v>
      </c>
      <c r="R170" s="407">
        <v>0</v>
      </c>
      <c r="S170" s="738"/>
      <c r="T170" s="739"/>
      <c r="U170" s="640">
        <v>12658.1</v>
      </c>
      <c r="V170" s="631">
        <v>0</v>
      </c>
      <c r="W170" s="409">
        <v>12658.1</v>
      </c>
      <c r="X170" s="751"/>
      <c r="Y170" s="751"/>
      <c r="Z170" s="751"/>
      <c r="AA170" s="751"/>
      <c r="AB170" s="751"/>
      <c r="AC170" s="751"/>
      <c r="AD170" s="751"/>
      <c r="AE170" s="405"/>
    </row>
    <row r="171" spans="1:31" ht="21.75" customHeight="1">
      <c r="A171" s="404"/>
      <c r="B171" s="749" t="s">
        <v>904</v>
      </c>
      <c r="C171" s="749"/>
      <c r="D171" s="749"/>
      <c r="E171" s="749"/>
      <c r="F171" s="749"/>
      <c r="G171" s="749"/>
      <c r="H171" s="749"/>
      <c r="I171" s="749"/>
      <c r="J171" s="749"/>
      <c r="K171" s="749"/>
      <c r="L171" s="749"/>
      <c r="M171" s="750"/>
      <c r="N171" s="630">
        <v>804</v>
      </c>
      <c r="O171" s="526">
        <v>10</v>
      </c>
      <c r="P171" s="526">
        <v>4</v>
      </c>
      <c r="Q171" s="406" t="s">
        <v>905</v>
      </c>
      <c r="R171" s="407">
        <v>0</v>
      </c>
      <c r="S171" s="738"/>
      <c r="T171" s="739"/>
      <c r="U171" s="640">
        <v>12658.1</v>
      </c>
      <c r="V171" s="631">
        <v>0</v>
      </c>
      <c r="W171" s="409">
        <v>12658.1</v>
      </c>
      <c r="X171" s="751"/>
      <c r="Y171" s="751"/>
      <c r="Z171" s="751"/>
      <c r="AA171" s="751"/>
      <c r="AB171" s="751"/>
      <c r="AC171" s="751"/>
      <c r="AD171" s="751"/>
      <c r="AE171" s="405"/>
    </row>
    <row r="172" spans="1:31" ht="12" customHeight="1">
      <c r="A172" s="404"/>
      <c r="B172" s="749" t="s">
        <v>48</v>
      </c>
      <c r="C172" s="749"/>
      <c r="D172" s="749"/>
      <c r="E172" s="749"/>
      <c r="F172" s="749"/>
      <c r="G172" s="749"/>
      <c r="H172" s="749"/>
      <c r="I172" s="749"/>
      <c r="J172" s="749"/>
      <c r="K172" s="749"/>
      <c r="L172" s="749"/>
      <c r="M172" s="750"/>
      <c r="N172" s="630">
        <v>804</v>
      </c>
      <c r="O172" s="526">
        <v>10</v>
      </c>
      <c r="P172" s="526">
        <v>4</v>
      </c>
      <c r="Q172" s="406" t="s">
        <v>905</v>
      </c>
      <c r="R172" s="407" t="s">
        <v>45</v>
      </c>
      <c r="S172" s="738"/>
      <c r="T172" s="739"/>
      <c r="U172" s="640">
        <v>12658.1</v>
      </c>
      <c r="V172" s="631">
        <v>0</v>
      </c>
      <c r="W172" s="409">
        <v>12658.1</v>
      </c>
      <c r="X172" s="751"/>
      <c r="Y172" s="751"/>
      <c r="Z172" s="751"/>
      <c r="AA172" s="751"/>
      <c r="AB172" s="751"/>
      <c r="AC172" s="751"/>
      <c r="AD172" s="751"/>
      <c r="AE172" s="405"/>
    </row>
    <row r="173" spans="1:31" ht="12" customHeight="1">
      <c r="A173" s="404"/>
      <c r="B173" s="749" t="s">
        <v>49</v>
      </c>
      <c r="C173" s="749"/>
      <c r="D173" s="749"/>
      <c r="E173" s="749"/>
      <c r="F173" s="749"/>
      <c r="G173" s="749"/>
      <c r="H173" s="749"/>
      <c r="I173" s="749"/>
      <c r="J173" s="749"/>
      <c r="K173" s="749"/>
      <c r="L173" s="749"/>
      <c r="M173" s="750"/>
      <c r="N173" s="630">
        <v>804</v>
      </c>
      <c r="O173" s="526">
        <v>10</v>
      </c>
      <c r="P173" s="526">
        <v>4</v>
      </c>
      <c r="Q173" s="406" t="s">
        <v>905</v>
      </c>
      <c r="R173" s="407" t="s">
        <v>46</v>
      </c>
      <c r="S173" s="738"/>
      <c r="T173" s="739"/>
      <c r="U173" s="640">
        <v>12658.1</v>
      </c>
      <c r="V173" s="631">
        <v>0</v>
      </c>
      <c r="W173" s="409">
        <v>12658.1</v>
      </c>
      <c r="X173" s="751"/>
      <c r="Y173" s="751"/>
      <c r="Z173" s="751"/>
      <c r="AA173" s="751"/>
      <c r="AB173" s="751"/>
      <c r="AC173" s="751"/>
      <c r="AD173" s="751"/>
      <c r="AE173" s="405"/>
    </row>
    <row r="174" spans="1:31" ht="21.75" customHeight="1">
      <c r="A174" s="404"/>
      <c r="B174" s="749" t="s">
        <v>764</v>
      </c>
      <c r="C174" s="749"/>
      <c r="D174" s="749"/>
      <c r="E174" s="749"/>
      <c r="F174" s="749"/>
      <c r="G174" s="749"/>
      <c r="H174" s="749"/>
      <c r="I174" s="749"/>
      <c r="J174" s="749"/>
      <c r="K174" s="749"/>
      <c r="L174" s="749"/>
      <c r="M174" s="750"/>
      <c r="N174" s="630">
        <v>804</v>
      </c>
      <c r="O174" s="526">
        <v>10</v>
      </c>
      <c r="P174" s="526">
        <v>4</v>
      </c>
      <c r="Q174" s="406" t="s">
        <v>905</v>
      </c>
      <c r="R174" s="407" t="s">
        <v>50</v>
      </c>
      <c r="S174" s="738"/>
      <c r="T174" s="739"/>
      <c r="U174" s="640">
        <v>12658.1</v>
      </c>
      <c r="V174" s="631">
        <v>0</v>
      </c>
      <c r="W174" s="409">
        <v>12658.1</v>
      </c>
      <c r="X174" s="751"/>
      <c r="Y174" s="751"/>
      <c r="Z174" s="751"/>
      <c r="AA174" s="751"/>
      <c r="AB174" s="751"/>
      <c r="AC174" s="751"/>
      <c r="AD174" s="751"/>
      <c r="AE174" s="405"/>
    </row>
    <row r="175" spans="1:31" ht="12" customHeight="1">
      <c r="A175" s="404"/>
      <c r="B175" s="749" t="s">
        <v>59</v>
      </c>
      <c r="C175" s="749"/>
      <c r="D175" s="749"/>
      <c r="E175" s="749"/>
      <c r="F175" s="749"/>
      <c r="G175" s="749"/>
      <c r="H175" s="749"/>
      <c r="I175" s="749"/>
      <c r="J175" s="749"/>
      <c r="K175" s="749"/>
      <c r="L175" s="749"/>
      <c r="M175" s="750"/>
      <c r="N175" s="630">
        <v>804</v>
      </c>
      <c r="O175" s="526">
        <v>10</v>
      </c>
      <c r="P175" s="526">
        <v>6</v>
      </c>
      <c r="Q175" s="406">
        <v>0</v>
      </c>
      <c r="R175" s="407">
        <v>0</v>
      </c>
      <c r="S175" s="738"/>
      <c r="T175" s="739"/>
      <c r="U175" s="640">
        <v>4072.4839999999999</v>
      </c>
      <c r="V175" s="631">
        <v>0</v>
      </c>
      <c r="W175" s="409">
        <v>4072.4839999999999</v>
      </c>
      <c r="X175" s="751"/>
      <c r="Y175" s="751"/>
      <c r="Z175" s="751"/>
      <c r="AA175" s="751"/>
      <c r="AB175" s="751"/>
      <c r="AC175" s="751"/>
      <c r="AD175" s="751"/>
      <c r="AE175" s="405"/>
    </row>
    <row r="176" spans="1:31" ht="21.75" customHeight="1">
      <c r="A176" s="404"/>
      <c r="B176" s="749" t="s">
        <v>173</v>
      </c>
      <c r="C176" s="749"/>
      <c r="D176" s="749"/>
      <c r="E176" s="749"/>
      <c r="F176" s="749"/>
      <c r="G176" s="749"/>
      <c r="H176" s="749"/>
      <c r="I176" s="749"/>
      <c r="J176" s="749"/>
      <c r="K176" s="749"/>
      <c r="L176" s="749"/>
      <c r="M176" s="750"/>
      <c r="N176" s="630">
        <v>804</v>
      </c>
      <c r="O176" s="526">
        <v>10</v>
      </c>
      <c r="P176" s="526">
        <v>6</v>
      </c>
      <c r="Q176" s="406" t="s">
        <v>761</v>
      </c>
      <c r="R176" s="407">
        <v>0</v>
      </c>
      <c r="S176" s="738"/>
      <c r="T176" s="739"/>
      <c r="U176" s="640">
        <v>3641.2840000000001</v>
      </c>
      <c r="V176" s="631">
        <v>0</v>
      </c>
      <c r="W176" s="409">
        <v>3641.2840000000001</v>
      </c>
      <c r="X176" s="751"/>
      <c r="Y176" s="751"/>
      <c r="Z176" s="751"/>
      <c r="AA176" s="751"/>
      <c r="AB176" s="751"/>
      <c r="AC176" s="751"/>
      <c r="AD176" s="751"/>
      <c r="AE176" s="405"/>
    </row>
    <row r="177" spans="1:31" ht="21.75" customHeight="1">
      <c r="A177" s="404"/>
      <c r="B177" s="749" t="s">
        <v>60</v>
      </c>
      <c r="C177" s="749"/>
      <c r="D177" s="749"/>
      <c r="E177" s="749"/>
      <c r="F177" s="749"/>
      <c r="G177" s="749"/>
      <c r="H177" s="749"/>
      <c r="I177" s="749"/>
      <c r="J177" s="749"/>
      <c r="K177" s="749"/>
      <c r="L177" s="749"/>
      <c r="M177" s="750"/>
      <c r="N177" s="630">
        <v>804</v>
      </c>
      <c r="O177" s="526">
        <v>10</v>
      </c>
      <c r="P177" s="526">
        <v>6</v>
      </c>
      <c r="Q177" s="406" t="s">
        <v>792</v>
      </c>
      <c r="R177" s="407">
        <v>0</v>
      </c>
      <c r="S177" s="738"/>
      <c r="T177" s="739"/>
      <c r="U177" s="640">
        <v>3641.2840000000001</v>
      </c>
      <c r="V177" s="631">
        <v>0</v>
      </c>
      <c r="W177" s="409">
        <v>3641.2840000000001</v>
      </c>
      <c r="X177" s="751"/>
      <c r="Y177" s="751"/>
      <c r="Z177" s="751"/>
      <c r="AA177" s="751"/>
      <c r="AB177" s="751"/>
      <c r="AC177" s="751"/>
      <c r="AD177" s="751"/>
      <c r="AE177" s="405"/>
    </row>
    <row r="178" spans="1:31" ht="21.75" customHeight="1">
      <c r="A178" s="404"/>
      <c r="B178" s="749" t="s">
        <v>61</v>
      </c>
      <c r="C178" s="749"/>
      <c r="D178" s="749"/>
      <c r="E178" s="749"/>
      <c r="F178" s="749"/>
      <c r="G178" s="749"/>
      <c r="H178" s="749"/>
      <c r="I178" s="749"/>
      <c r="J178" s="749"/>
      <c r="K178" s="749"/>
      <c r="L178" s="749"/>
      <c r="M178" s="750"/>
      <c r="N178" s="630">
        <v>804</v>
      </c>
      <c r="O178" s="526">
        <v>10</v>
      </c>
      <c r="P178" s="526">
        <v>6</v>
      </c>
      <c r="Q178" s="406" t="s">
        <v>793</v>
      </c>
      <c r="R178" s="407">
        <v>0</v>
      </c>
      <c r="S178" s="738"/>
      <c r="T178" s="739"/>
      <c r="U178" s="640">
        <v>3641.2840000000001</v>
      </c>
      <c r="V178" s="631">
        <v>0</v>
      </c>
      <c r="W178" s="409">
        <v>3641.2840000000001</v>
      </c>
      <c r="X178" s="751"/>
      <c r="Y178" s="751"/>
      <c r="Z178" s="751"/>
      <c r="AA178" s="751"/>
      <c r="AB178" s="751"/>
      <c r="AC178" s="751"/>
      <c r="AD178" s="751"/>
      <c r="AE178" s="405"/>
    </row>
    <row r="179" spans="1:31" ht="53.25" customHeight="1">
      <c r="A179" s="404"/>
      <c r="B179" s="749" t="s">
        <v>18</v>
      </c>
      <c r="C179" s="749"/>
      <c r="D179" s="749"/>
      <c r="E179" s="749"/>
      <c r="F179" s="749"/>
      <c r="G179" s="749"/>
      <c r="H179" s="749"/>
      <c r="I179" s="749"/>
      <c r="J179" s="749"/>
      <c r="K179" s="749"/>
      <c r="L179" s="749"/>
      <c r="M179" s="750"/>
      <c r="N179" s="630">
        <v>804</v>
      </c>
      <c r="O179" s="526">
        <v>10</v>
      </c>
      <c r="P179" s="526">
        <v>6</v>
      </c>
      <c r="Q179" s="406" t="s">
        <v>793</v>
      </c>
      <c r="R179" s="407" t="s">
        <v>19</v>
      </c>
      <c r="S179" s="738"/>
      <c r="T179" s="739"/>
      <c r="U179" s="640">
        <v>3397.4769999999999</v>
      </c>
      <c r="V179" s="631">
        <v>0</v>
      </c>
      <c r="W179" s="409">
        <v>3397.4769999999999</v>
      </c>
      <c r="X179" s="751"/>
      <c r="Y179" s="751"/>
      <c r="Z179" s="751"/>
      <c r="AA179" s="751"/>
      <c r="AB179" s="751"/>
      <c r="AC179" s="751"/>
      <c r="AD179" s="751"/>
      <c r="AE179" s="405"/>
    </row>
    <row r="180" spans="1:31" ht="21.75" customHeight="1">
      <c r="A180" s="404"/>
      <c r="B180" s="749" t="s">
        <v>38</v>
      </c>
      <c r="C180" s="749"/>
      <c r="D180" s="749"/>
      <c r="E180" s="749"/>
      <c r="F180" s="749"/>
      <c r="G180" s="749"/>
      <c r="H180" s="749"/>
      <c r="I180" s="749"/>
      <c r="J180" s="749"/>
      <c r="K180" s="749"/>
      <c r="L180" s="749"/>
      <c r="M180" s="750"/>
      <c r="N180" s="630">
        <v>804</v>
      </c>
      <c r="O180" s="526">
        <v>10</v>
      </c>
      <c r="P180" s="526">
        <v>6</v>
      </c>
      <c r="Q180" s="406" t="s">
        <v>793</v>
      </c>
      <c r="R180" s="407" t="s">
        <v>39</v>
      </c>
      <c r="S180" s="738"/>
      <c r="T180" s="739"/>
      <c r="U180" s="640">
        <v>3397.4769999999999</v>
      </c>
      <c r="V180" s="631">
        <v>0</v>
      </c>
      <c r="W180" s="409">
        <v>3397.4769999999999</v>
      </c>
      <c r="X180" s="751"/>
      <c r="Y180" s="751"/>
      <c r="Z180" s="751"/>
      <c r="AA180" s="751"/>
      <c r="AB180" s="751"/>
      <c r="AC180" s="751"/>
      <c r="AD180" s="751"/>
      <c r="AE180" s="405"/>
    </row>
    <row r="181" spans="1:31" ht="21.75" customHeight="1">
      <c r="A181" s="404"/>
      <c r="B181" s="749" t="s">
        <v>621</v>
      </c>
      <c r="C181" s="749"/>
      <c r="D181" s="749"/>
      <c r="E181" s="749"/>
      <c r="F181" s="749"/>
      <c r="G181" s="749"/>
      <c r="H181" s="749"/>
      <c r="I181" s="749"/>
      <c r="J181" s="749"/>
      <c r="K181" s="749"/>
      <c r="L181" s="749"/>
      <c r="M181" s="750"/>
      <c r="N181" s="630">
        <v>804</v>
      </c>
      <c r="O181" s="526">
        <v>10</v>
      </c>
      <c r="P181" s="526">
        <v>6</v>
      </c>
      <c r="Q181" s="406" t="s">
        <v>793</v>
      </c>
      <c r="R181" s="407" t="s">
        <v>40</v>
      </c>
      <c r="S181" s="738"/>
      <c r="T181" s="739"/>
      <c r="U181" s="640">
        <v>2609.4290000000001</v>
      </c>
      <c r="V181" s="631">
        <v>0</v>
      </c>
      <c r="W181" s="409">
        <v>2609.4290000000001</v>
      </c>
      <c r="X181" s="751"/>
      <c r="Y181" s="751"/>
      <c r="Z181" s="751"/>
      <c r="AA181" s="751"/>
      <c r="AB181" s="751"/>
      <c r="AC181" s="751"/>
      <c r="AD181" s="751"/>
      <c r="AE181" s="405"/>
    </row>
    <row r="182" spans="1:31" ht="32.25" customHeight="1">
      <c r="A182" s="404"/>
      <c r="B182" s="749" t="s">
        <v>622</v>
      </c>
      <c r="C182" s="749"/>
      <c r="D182" s="749"/>
      <c r="E182" s="749"/>
      <c r="F182" s="749"/>
      <c r="G182" s="749"/>
      <c r="H182" s="749"/>
      <c r="I182" s="749"/>
      <c r="J182" s="749"/>
      <c r="K182" s="749"/>
      <c r="L182" s="749"/>
      <c r="M182" s="750"/>
      <c r="N182" s="630">
        <v>804</v>
      </c>
      <c r="O182" s="526">
        <v>10</v>
      </c>
      <c r="P182" s="526">
        <v>6</v>
      </c>
      <c r="Q182" s="406" t="s">
        <v>793</v>
      </c>
      <c r="R182" s="407" t="s">
        <v>42</v>
      </c>
      <c r="S182" s="738"/>
      <c r="T182" s="739"/>
      <c r="U182" s="640">
        <v>788.048</v>
      </c>
      <c r="V182" s="631">
        <v>0</v>
      </c>
      <c r="W182" s="409">
        <v>788.048</v>
      </c>
      <c r="X182" s="751"/>
      <c r="Y182" s="751"/>
      <c r="Z182" s="751"/>
      <c r="AA182" s="751"/>
      <c r="AB182" s="751"/>
      <c r="AC182" s="751"/>
      <c r="AD182" s="751"/>
      <c r="AE182" s="405"/>
    </row>
    <row r="183" spans="1:31" ht="21.75" customHeight="1">
      <c r="A183" s="404"/>
      <c r="B183" s="749" t="s">
        <v>633</v>
      </c>
      <c r="C183" s="749"/>
      <c r="D183" s="749"/>
      <c r="E183" s="749"/>
      <c r="F183" s="749"/>
      <c r="G183" s="749"/>
      <c r="H183" s="749"/>
      <c r="I183" s="749"/>
      <c r="J183" s="749"/>
      <c r="K183" s="749"/>
      <c r="L183" s="749"/>
      <c r="M183" s="750"/>
      <c r="N183" s="630">
        <v>804</v>
      </c>
      <c r="O183" s="526">
        <v>10</v>
      </c>
      <c r="P183" s="526">
        <v>6</v>
      </c>
      <c r="Q183" s="406" t="s">
        <v>793</v>
      </c>
      <c r="R183" s="407" t="s">
        <v>25</v>
      </c>
      <c r="S183" s="738"/>
      <c r="T183" s="739"/>
      <c r="U183" s="640">
        <v>243.80699999999999</v>
      </c>
      <c r="V183" s="631">
        <v>0</v>
      </c>
      <c r="W183" s="409">
        <v>243.80699999999999</v>
      </c>
      <c r="X183" s="751"/>
      <c r="Y183" s="751"/>
      <c r="Z183" s="751"/>
      <c r="AA183" s="751"/>
      <c r="AB183" s="751"/>
      <c r="AC183" s="751"/>
      <c r="AD183" s="751"/>
      <c r="AE183" s="405"/>
    </row>
    <row r="184" spans="1:31" ht="21.75" customHeight="1">
      <c r="A184" s="404"/>
      <c r="B184" s="749" t="s">
        <v>634</v>
      </c>
      <c r="C184" s="749"/>
      <c r="D184" s="749"/>
      <c r="E184" s="749"/>
      <c r="F184" s="749"/>
      <c r="G184" s="749"/>
      <c r="H184" s="749"/>
      <c r="I184" s="749"/>
      <c r="J184" s="749"/>
      <c r="K184" s="749"/>
      <c r="L184" s="749"/>
      <c r="M184" s="750"/>
      <c r="N184" s="630">
        <v>804</v>
      </c>
      <c r="O184" s="526">
        <v>10</v>
      </c>
      <c r="P184" s="526">
        <v>6</v>
      </c>
      <c r="Q184" s="406" t="s">
        <v>793</v>
      </c>
      <c r="R184" s="407" t="s">
        <v>27</v>
      </c>
      <c r="S184" s="738"/>
      <c r="T184" s="739"/>
      <c r="U184" s="640">
        <v>243.80699999999999</v>
      </c>
      <c r="V184" s="631">
        <v>0</v>
      </c>
      <c r="W184" s="409">
        <v>243.80699999999999</v>
      </c>
      <c r="X184" s="751"/>
      <c r="Y184" s="751"/>
      <c r="Z184" s="751"/>
      <c r="AA184" s="751"/>
      <c r="AB184" s="751"/>
      <c r="AC184" s="751"/>
      <c r="AD184" s="751"/>
      <c r="AE184" s="405"/>
    </row>
    <row r="185" spans="1:31" ht="21.75" customHeight="1">
      <c r="A185" s="404"/>
      <c r="B185" s="749" t="s">
        <v>635</v>
      </c>
      <c r="C185" s="749"/>
      <c r="D185" s="749"/>
      <c r="E185" s="749"/>
      <c r="F185" s="749"/>
      <c r="G185" s="749"/>
      <c r="H185" s="749"/>
      <c r="I185" s="749"/>
      <c r="J185" s="749"/>
      <c r="K185" s="749"/>
      <c r="L185" s="749"/>
      <c r="M185" s="750"/>
      <c r="N185" s="630">
        <v>804</v>
      </c>
      <c r="O185" s="526">
        <v>10</v>
      </c>
      <c r="P185" s="526">
        <v>6</v>
      </c>
      <c r="Q185" s="406" t="s">
        <v>793</v>
      </c>
      <c r="R185" s="407" t="s">
        <v>28</v>
      </c>
      <c r="S185" s="738"/>
      <c r="T185" s="739"/>
      <c r="U185" s="640">
        <v>138.80699999999999</v>
      </c>
      <c r="V185" s="631">
        <v>0</v>
      </c>
      <c r="W185" s="409">
        <v>138.80699999999999</v>
      </c>
      <c r="X185" s="751"/>
      <c r="Y185" s="751"/>
      <c r="Z185" s="751"/>
      <c r="AA185" s="751"/>
      <c r="AB185" s="751"/>
      <c r="AC185" s="751"/>
      <c r="AD185" s="751"/>
      <c r="AE185" s="405"/>
    </row>
    <row r="186" spans="1:31" ht="12" customHeight="1">
      <c r="A186" s="404"/>
      <c r="B186" s="749" t="s">
        <v>636</v>
      </c>
      <c r="C186" s="749"/>
      <c r="D186" s="749"/>
      <c r="E186" s="749"/>
      <c r="F186" s="749"/>
      <c r="G186" s="749"/>
      <c r="H186" s="749"/>
      <c r="I186" s="749"/>
      <c r="J186" s="749"/>
      <c r="K186" s="749"/>
      <c r="L186" s="749"/>
      <c r="M186" s="750"/>
      <c r="N186" s="630">
        <v>804</v>
      </c>
      <c r="O186" s="526">
        <v>10</v>
      </c>
      <c r="P186" s="526">
        <v>6</v>
      </c>
      <c r="Q186" s="406" t="s">
        <v>793</v>
      </c>
      <c r="R186" s="407" t="s">
        <v>29</v>
      </c>
      <c r="S186" s="738"/>
      <c r="T186" s="739"/>
      <c r="U186" s="640">
        <v>105</v>
      </c>
      <c r="V186" s="631">
        <v>0</v>
      </c>
      <c r="W186" s="409">
        <v>105</v>
      </c>
      <c r="X186" s="751"/>
      <c r="Y186" s="751"/>
      <c r="Z186" s="751"/>
      <c r="AA186" s="751"/>
      <c r="AB186" s="751"/>
      <c r="AC186" s="751"/>
      <c r="AD186" s="751"/>
      <c r="AE186" s="405"/>
    </row>
    <row r="187" spans="1:31" ht="21.75" customHeight="1">
      <c r="A187" s="404"/>
      <c r="B187" s="749" t="s">
        <v>173</v>
      </c>
      <c r="C187" s="749"/>
      <c r="D187" s="749"/>
      <c r="E187" s="749"/>
      <c r="F187" s="749"/>
      <c r="G187" s="749"/>
      <c r="H187" s="749"/>
      <c r="I187" s="749"/>
      <c r="J187" s="749"/>
      <c r="K187" s="749"/>
      <c r="L187" s="749"/>
      <c r="M187" s="750"/>
      <c r="N187" s="630">
        <v>804</v>
      </c>
      <c r="O187" s="526">
        <v>10</v>
      </c>
      <c r="P187" s="526">
        <v>6</v>
      </c>
      <c r="Q187" s="406" t="s">
        <v>761</v>
      </c>
      <c r="R187" s="407">
        <v>0</v>
      </c>
      <c r="S187" s="738"/>
      <c r="T187" s="739"/>
      <c r="U187" s="640">
        <v>431.2</v>
      </c>
      <c r="V187" s="631">
        <v>0</v>
      </c>
      <c r="W187" s="409">
        <v>431.2</v>
      </c>
      <c r="X187" s="751"/>
      <c r="Y187" s="751"/>
      <c r="Z187" s="751"/>
      <c r="AA187" s="751"/>
      <c r="AB187" s="751"/>
      <c r="AC187" s="751"/>
      <c r="AD187" s="751"/>
      <c r="AE187" s="405"/>
    </row>
    <row r="188" spans="1:31" ht="21.75" customHeight="1">
      <c r="A188" s="404"/>
      <c r="B188" s="749" t="s">
        <v>60</v>
      </c>
      <c r="C188" s="749"/>
      <c r="D188" s="749"/>
      <c r="E188" s="749"/>
      <c r="F188" s="749"/>
      <c r="G188" s="749"/>
      <c r="H188" s="749"/>
      <c r="I188" s="749"/>
      <c r="J188" s="749"/>
      <c r="K188" s="749"/>
      <c r="L188" s="749"/>
      <c r="M188" s="750"/>
      <c r="N188" s="630">
        <v>804</v>
      </c>
      <c r="O188" s="526">
        <v>10</v>
      </c>
      <c r="P188" s="526">
        <v>6</v>
      </c>
      <c r="Q188" s="406" t="s">
        <v>792</v>
      </c>
      <c r="R188" s="407">
        <v>0</v>
      </c>
      <c r="S188" s="738"/>
      <c r="T188" s="739"/>
      <c r="U188" s="640">
        <v>431.2</v>
      </c>
      <c r="V188" s="631">
        <v>0</v>
      </c>
      <c r="W188" s="409">
        <v>431.2</v>
      </c>
      <c r="X188" s="751"/>
      <c r="Y188" s="751"/>
      <c r="Z188" s="751"/>
      <c r="AA188" s="751"/>
      <c r="AB188" s="751"/>
      <c r="AC188" s="751"/>
      <c r="AD188" s="751"/>
      <c r="AE188" s="405"/>
    </row>
    <row r="189" spans="1:31" ht="32.25" customHeight="1">
      <c r="A189" s="404"/>
      <c r="B189" s="749" t="s">
        <v>62</v>
      </c>
      <c r="C189" s="749"/>
      <c r="D189" s="749"/>
      <c r="E189" s="749"/>
      <c r="F189" s="749"/>
      <c r="G189" s="749"/>
      <c r="H189" s="749"/>
      <c r="I189" s="749"/>
      <c r="J189" s="749"/>
      <c r="K189" s="749"/>
      <c r="L189" s="749"/>
      <c r="M189" s="750"/>
      <c r="N189" s="630">
        <v>804</v>
      </c>
      <c r="O189" s="526">
        <v>10</v>
      </c>
      <c r="P189" s="526">
        <v>6</v>
      </c>
      <c r="Q189" s="406" t="s">
        <v>794</v>
      </c>
      <c r="R189" s="407">
        <v>0</v>
      </c>
      <c r="S189" s="738"/>
      <c r="T189" s="739"/>
      <c r="U189" s="640">
        <v>431.2</v>
      </c>
      <c r="V189" s="631">
        <v>0</v>
      </c>
      <c r="W189" s="409">
        <v>431.2</v>
      </c>
      <c r="X189" s="751"/>
      <c r="Y189" s="751"/>
      <c r="Z189" s="751"/>
      <c r="AA189" s="751"/>
      <c r="AB189" s="751"/>
      <c r="AC189" s="751"/>
      <c r="AD189" s="751"/>
      <c r="AE189" s="405"/>
    </row>
    <row r="190" spans="1:31" ht="21.75" customHeight="1">
      <c r="A190" s="404"/>
      <c r="B190" s="749" t="s">
        <v>633</v>
      </c>
      <c r="C190" s="749"/>
      <c r="D190" s="749"/>
      <c r="E190" s="749"/>
      <c r="F190" s="749"/>
      <c r="G190" s="749"/>
      <c r="H190" s="749"/>
      <c r="I190" s="749"/>
      <c r="J190" s="749"/>
      <c r="K190" s="749"/>
      <c r="L190" s="749"/>
      <c r="M190" s="750"/>
      <c r="N190" s="630">
        <v>804</v>
      </c>
      <c r="O190" s="526">
        <v>10</v>
      </c>
      <c r="P190" s="526">
        <v>6</v>
      </c>
      <c r="Q190" s="406" t="s">
        <v>794</v>
      </c>
      <c r="R190" s="407" t="s">
        <v>25</v>
      </c>
      <c r="S190" s="738"/>
      <c r="T190" s="739"/>
      <c r="U190" s="640">
        <v>431.2</v>
      </c>
      <c r="V190" s="631">
        <v>0</v>
      </c>
      <c r="W190" s="409">
        <v>431.2</v>
      </c>
      <c r="X190" s="751"/>
      <c r="Y190" s="751"/>
      <c r="Z190" s="751"/>
      <c r="AA190" s="751"/>
      <c r="AB190" s="751"/>
      <c r="AC190" s="751"/>
      <c r="AD190" s="751"/>
      <c r="AE190" s="405"/>
    </row>
    <row r="191" spans="1:31" ht="21.75" customHeight="1">
      <c r="A191" s="404"/>
      <c r="B191" s="749" t="s">
        <v>634</v>
      </c>
      <c r="C191" s="749"/>
      <c r="D191" s="749"/>
      <c r="E191" s="749"/>
      <c r="F191" s="749"/>
      <c r="G191" s="749"/>
      <c r="H191" s="749"/>
      <c r="I191" s="749"/>
      <c r="J191" s="749"/>
      <c r="K191" s="749"/>
      <c r="L191" s="749"/>
      <c r="M191" s="750"/>
      <c r="N191" s="630">
        <v>804</v>
      </c>
      <c r="O191" s="526">
        <v>10</v>
      </c>
      <c r="P191" s="526">
        <v>6</v>
      </c>
      <c r="Q191" s="406" t="s">
        <v>794</v>
      </c>
      <c r="R191" s="407" t="s">
        <v>27</v>
      </c>
      <c r="S191" s="738"/>
      <c r="T191" s="739"/>
      <c r="U191" s="640">
        <v>431.2</v>
      </c>
      <c r="V191" s="631">
        <v>0</v>
      </c>
      <c r="W191" s="409">
        <v>431.2</v>
      </c>
      <c r="X191" s="751"/>
      <c r="Y191" s="751"/>
      <c r="Z191" s="751"/>
      <c r="AA191" s="751"/>
      <c r="AB191" s="751"/>
      <c r="AC191" s="751"/>
      <c r="AD191" s="751"/>
      <c r="AE191" s="405"/>
    </row>
    <row r="192" spans="1:31" ht="21.75" customHeight="1">
      <c r="A192" s="404"/>
      <c r="B192" s="749" t="s">
        <v>635</v>
      </c>
      <c r="C192" s="749"/>
      <c r="D192" s="749"/>
      <c r="E192" s="749"/>
      <c r="F192" s="749"/>
      <c r="G192" s="749"/>
      <c r="H192" s="749"/>
      <c r="I192" s="749"/>
      <c r="J192" s="749"/>
      <c r="K192" s="749"/>
      <c r="L192" s="749"/>
      <c r="M192" s="750"/>
      <c r="N192" s="630">
        <v>804</v>
      </c>
      <c r="O192" s="526">
        <v>10</v>
      </c>
      <c r="P192" s="526">
        <v>6</v>
      </c>
      <c r="Q192" s="406" t="s">
        <v>794</v>
      </c>
      <c r="R192" s="407" t="s">
        <v>28</v>
      </c>
      <c r="S192" s="738"/>
      <c r="T192" s="739"/>
      <c r="U192" s="640">
        <v>12.3</v>
      </c>
      <c r="V192" s="631">
        <v>0</v>
      </c>
      <c r="W192" s="409">
        <v>12.3</v>
      </c>
      <c r="X192" s="751"/>
      <c r="Y192" s="751"/>
      <c r="Z192" s="751"/>
      <c r="AA192" s="751"/>
      <c r="AB192" s="751"/>
      <c r="AC192" s="751"/>
      <c r="AD192" s="751"/>
      <c r="AE192" s="405"/>
    </row>
    <row r="193" spans="1:31" ht="12" customHeight="1">
      <c r="A193" s="404"/>
      <c r="B193" s="749" t="s">
        <v>636</v>
      </c>
      <c r="C193" s="749"/>
      <c r="D193" s="749"/>
      <c r="E193" s="749"/>
      <c r="F193" s="749"/>
      <c r="G193" s="749"/>
      <c r="H193" s="749"/>
      <c r="I193" s="749"/>
      <c r="J193" s="749"/>
      <c r="K193" s="749"/>
      <c r="L193" s="749"/>
      <c r="M193" s="750"/>
      <c r="N193" s="630">
        <v>804</v>
      </c>
      <c r="O193" s="526">
        <v>10</v>
      </c>
      <c r="P193" s="526">
        <v>6</v>
      </c>
      <c r="Q193" s="406" t="s">
        <v>794</v>
      </c>
      <c r="R193" s="407" t="s">
        <v>29</v>
      </c>
      <c r="S193" s="738"/>
      <c r="T193" s="739"/>
      <c r="U193" s="640">
        <v>418.9</v>
      </c>
      <c r="V193" s="631">
        <v>0</v>
      </c>
      <c r="W193" s="409">
        <v>418.9</v>
      </c>
      <c r="X193" s="751"/>
      <c r="Y193" s="751"/>
      <c r="Z193" s="751"/>
      <c r="AA193" s="751"/>
      <c r="AB193" s="751"/>
      <c r="AC193" s="751"/>
      <c r="AD193" s="751"/>
      <c r="AE193" s="405"/>
    </row>
    <row r="194" spans="1:31" ht="21.75" customHeight="1">
      <c r="A194" s="404"/>
      <c r="B194" s="749" t="s">
        <v>816</v>
      </c>
      <c r="C194" s="749"/>
      <c r="D194" s="749"/>
      <c r="E194" s="749"/>
      <c r="F194" s="749"/>
      <c r="G194" s="749"/>
      <c r="H194" s="749"/>
      <c r="I194" s="749"/>
      <c r="J194" s="749"/>
      <c r="K194" s="749"/>
      <c r="L194" s="749"/>
      <c r="M194" s="750"/>
      <c r="N194" s="630">
        <v>805</v>
      </c>
      <c r="O194" s="526">
        <v>0</v>
      </c>
      <c r="P194" s="526">
        <v>0</v>
      </c>
      <c r="Q194" s="406">
        <v>0</v>
      </c>
      <c r="R194" s="407">
        <v>0</v>
      </c>
      <c r="S194" s="738"/>
      <c r="T194" s="739"/>
      <c r="U194" s="640">
        <v>3492.6280000000002</v>
      </c>
      <c r="V194" s="631">
        <v>0</v>
      </c>
      <c r="W194" s="409">
        <v>3492.6280000000002</v>
      </c>
      <c r="X194" s="751"/>
      <c r="Y194" s="751"/>
      <c r="Z194" s="751"/>
      <c r="AA194" s="751"/>
      <c r="AB194" s="751"/>
      <c r="AC194" s="751"/>
      <c r="AD194" s="751"/>
      <c r="AE194" s="405"/>
    </row>
    <row r="195" spans="1:31" ht="12" customHeight="1">
      <c r="A195" s="404"/>
      <c r="B195" s="749" t="s">
        <v>703</v>
      </c>
      <c r="C195" s="749"/>
      <c r="D195" s="749"/>
      <c r="E195" s="749"/>
      <c r="F195" s="749"/>
      <c r="G195" s="749"/>
      <c r="H195" s="749"/>
      <c r="I195" s="749"/>
      <c r="J195" s="749"/>
      <c r="K195" s="749"/>
      <c r="L195" s="749"/>
      <c r="M195" s="750"/>
      <c r="N195" s="630">
        <v>805</v>
      </c>
      <c r="O195" s="526">
        <v>4</v>
      </c>
      <c r="P195" s="526">
        <v>0</v>
      </c>
      <c r="Q195" s="406">
        <v>0</v>
      </c>
      <c r="R195" s="407">
        <v>0</v>
      </c>
      <c r="S195" s="738"/>
      <c r="T195" s="739"/>
      <c r="U195" s="640">
        <v>3492.6280000000002</v>
      </c>
      <c r="V195" s="631">
        <v>0</v>
      </c>
      <c r="W195" s="409">
        <v>3492.6280000000002</v>
      </c>
      <c r="X195" s="751"/>
      <c r="Y195" s="751"/>
      <c r="Z195" s="751"/>
      <c r="AA195" s="751"/>
      <c r="AB195" s="751"/>
      <c r="AC195" s="751"/>
      <c r="AD195" s="751"/>
      <c r="AE195" s="405"/>
    </row>
    <row r="196" spans="1:31" ht="12" customHeight="1">
      <c r="A196" s="404"/>
      <c r="B196" s="749" t="s">
        <v>65</v>
      </c>
      <c r="C196" s="749"/>
      <c r="D196" s="749"/>
      <c r="E196" s="749"/>
      <c r="F196" s="749"/>
      <c r="G196" s="749"/>
      <c r="H196" s="749"/>
      <c r="I196" s="749"/>
      <c r="J196" s="749"/>
      <c r="K196" s="749"/>
      <c r="L196" s="749"/>
      <c r="M196" s="750"/>
      <c r="N196" s="630">
        <v>805</v>
      </c>
      <c r="O196" s="526">
        <v>4</v>
      </c>
      <c r="P196" s="526">
        <v>5</v>
      </c>
      <c r="Q196" s="406">
        <v>0</v>
      </c>
      <c r="R196" s="407">
        <v>0</v>
      </c>
      <c r="S196" s="738"/>
      <c r="T196" s="739"/>
      <c r="U196" s="640">
        <v>3115.4059999999999</v>
      </c>
      <c r="V196" s="631">
        <v>0</v>
      </c>
      <c r="W196" s="409">
        <v>3115.4059999999999</v>
      </c>
      <c r="X196" s="751"/>
      <c r="Y196" s="751"/>
      <c r="Z196" s="751"/>
      <c r="AA196" s="751"/>
      <c r="AB196" s="751"/>
      <c r="AC196" s="751"/>
      <c r="AD196" s="751"/>
      <c r="AE196" s="405"/>
    </row>
    <row r="197" spans="1:31" ht="21.75" customHeight="1">
      <c r="A197" s="404"/>
      <c r="B197" s="749" t="s">
        <v>67</v>
      </c>
      <c r="C197" s="749"/>
      <c r="D197" s="749"/>
      <c r="E197" s="749"/>
      <c r="F197" s="749"/>
      <c r="G197" s="749"/>
      <c r="H197" s="749"/>
      <c r="I197" s="749"/>
      <c r="J197" s="749"/>
      <c r="K197" s="749"/>
      <c r="L197" s="749"/>
      <c r="M197" s="750"/>
      <c r="N197" s="630">
        <v>805</v>
      </c>
      <c r="O197" s="526">
        <v>4</v>
      </c>
      <c r="P197" s="526">
        <v>5</v>
      </c>
      <c r="Q197" s="406" t="s">
        <v>704</v>
      </c>
      <c r="R197" s="407">
        <v>0</v>
      </c>
      <c r="S197" s="738"/>
      <c r="T197" s="739"/>
      <c r="U197" s="640">
        <v>349</v>
      </c>
      <c r="V197" s="631">
        <v>0</v>
      </c>
      <c r="W197" s="409">
        <v>349</v>
      </c>
      <c r="X197" s="751"/>
      <c r="Y197" s="751"/>
      <c r="Z197" s="751"/>
      <c r="AA197" s="751"/>
      <c r="AB197" s="751"/>
      <c r="AC197" s="751"/>
      <c r="AD197" s="751"/>
      <c r="AE197" s="405"/>
    </row>
    <row r="198" spans="1:31" ht="32.25" customHeight="1">
      <c r="A198" s="404"/>
      <c r="B198" s="749" t="s">
        <v>70</v>
      </c>
      <c r="C198" s="749"/>
      <c r="D198" s="749"/>
      <c r="E198" s="749"/>
      <c r="F198" s="749"/>
      <c r="G198" s="749"/>
      <c r="H198" s="749"/>
      <c r="I198" s="749"/>
      <c r="J198" s="749"/>
      <c r="K198" s="749"/>
      <c r="L198" s="749"/>
      <c r="M198" s="750"/>
      <c r="N198" s="630">
        <v>805</v>
      </c>
      <c r="O198" s="526">
        <v>4</v>
      </c>
      <c r="P198" s="526">
        <v>5</v>
      </c>
      <c r="Q198" s="406" t="s">
        <v>705</v>
      </c>
      <c r="R198" s="407">
        <v>0</v>
      </c>
      <c r="S198" s="738"/>
      <c r="T198" s="739"/>
      <c r="U198" s="640">
        <v>349</v>
      </c>
      <c r="V198" s="631">
        <v>0</v>
      </c>
      <c r="W198" s="409">
        <v>349</v>
      </c>
      <c r="X198" s="751"/>
      <c r="Y198" s="751"/>
      <c r="Z198" s="751"/>
      <c r="AA198" s="751"/>
      <c r="AB198" s="751"/>
      <c r="AC198" s="751"/>
      <c r="AD198" s="751"/>
      <c r="AE198" s="405"/>
    </row>
    <row r="199" spans="1:31" ht="12" customHeight="1">
      <c r="A199" s="404"/>
      <c r="B199" s="749" t="s">
        <v>706</v>
      </c>
      <c r="C199" s="749"/>
      <c r="D199" s="749"/>
      <c r="E199" s="749"/>
      <c r="F199" s="749"/>
      <c r="G199" s="749"/>
      <c r="H199" s="749"/>
      <c r="I199" s="749"/>
      <c r="J199" s="749"/>
      <c r="K199" s="749"/>
      <c r="L199" s="749"/>
      <c r="M199" s="750"/>
      <c r="N199" s="630">
        <v>805</v>
      </c>
      <c r="O199" s="526">
        <v>4</v>
      </c>
      <c r="P199" s="526">
        <v>5</v>
      </c>
      <c r="Q199" s="406" t="s">
        <v>707</v>
      </c>
      <c r="R199" s="407">
        <v>0</v>
      </c>
      <c r="S199" s="738"/>
      <c r="T199" s="739"/>
      <c r="U199" s="640">
        <v>349</v>
      </c>
      <c r="V199" s="631">
        <v>0</v>
      </c>
      <c r="W199" s="409">
        <v>349</v>
      </c>
      <c r="X199" s="751"/>
      <c r="Y199" s="751"/>
      <c r="Z199" s="751"/>
      <c r="AA199" s="751"/>
      <c r="AB199" s="751"/>
      <c r="AC199" s="751"/>
      <c r="AD199" s="751"/>
      <c r="AE199" s="405"/>
    </row>
    <row r="200" spans="1:31" ht="21.75" customHeight="1">
      <c r="A200" s="404"/>
      <c r="B200" s="749" t="s">
        <v>633</v>
      </c>
      <c r="C200" s="749"/>
      <c r="D200" s="749"/>
      <c r="E200" s="749"/>
      <c r="F200" s="749"/>
      <c r="G200" s="749"/>
      <c r="H200" s="749"/>
      <c r="I200" s="749"/>
      <c r="J200" s="749"/>
      <c r="K200" s="749"/>
      <c r="L200" s="749"/>
      <c r="M200" s="750"/>
      <c r="N200" s="630">
        <v>805</v>
      </c>
      <c r="O200" s="526">
        <v>4</v>
      </c>
      <c r="P200" s="526">
        <v>5</v>
      </c>
      <c r="Q200" s="406" t="s">
        <v>707</v>
      </c>
      <c r="R200" s="407" t="s">
        <v>25</v>
      </c>
      <c r="S200" s="738"/>
      <c r="T200" s="739"/>
      <c r="U200" s="640">
        <v>199</v>
      </c>
      <c r="V200" s="631">
        <v>0</v>
      </c>
      <c r="W200" s="409">
        <v>199</v>
      </c>
      <c r="X200" s="751"/>
      <c r="Y200" s="751"/>
      <c r="Z200" s="751"/>
      <c r="AA200" s="751"/>
      <c r="AB200" s="751"/>
      <c r="AC200" s="751"/>
      <c r="AD200" s="751"/>
      <c r="AE200" s="405"/>
    </row>
    <row r="201" spans="1:31" ht="21.75" customHeight="1">
      <c r="A201" s="404"/>
      <c r="B201" s="749" t="s">
        <v>634</v>
      </c>
      <c r="C201" s="749"/>
      <c r="D201" s="749"/>
      <c r="E201" s="749"/>
      <c r="F201" s="749"/>
      <c r="G201" s="749"/>
      <c r="H201" s="749"/>
      <c r="I201" s="749"/>
      <c r="J201" s="749"/>
      <c r="K201" s="749"/>
      <c r="L201" s="749"/>
      <c r="M201" s="750"/>
      <c r="N201" s="630">
        <v>805</v>
      </c>
      <c r="O201" s="526">
        <v>4</v>
      </c>
      <c r="P201" s="526">
        <v>5</v>
      </c>
      <c r="Q201" s="406" t="s">
        <v>707</v>
      </c>
      <c r="R201" s="407" t="s">
        <v>27</v>
      </c>
      <c r="S201" s="738"/>
      <c r="T201" s="739"/>
      <c r="U201" s="640">
        <v>199</v>
      </c>
      <c r="V201" s="631">
        <v>0</v>
      </c>
      <c r="W201" s="409">
        <v>199</v>
      </c>
      <c r="X201" s="751"/>
      <c r="Y201" s="751"/>
      <c r="Z201" s="751"/>
      <c r="AA201" s="751"/>
      <c r="AB201" s="751"/>
      <c r="AC201" s="751"/>
      <c r="AD201" s="751"/>
      <c r="AE201" s="405"/>
    </row>
    <row r="202" spans="1:31" ht="12" customHeight="1">
      <c r="A202" s="404"/>
      <c r="B202" s="749" t="s">
        <v>636</v>
      </c>
      <c r="C202" s="749"/>
      <c r="D202" s="749"/>
      <c r="E202" s="749"/>
      <c r="F202" s="749"/>
      <c r="G202" s="749"/>
      <c r="H202" s="749"/>
      <c r="I202" s="749"/>
      <c r="J202" s="749"/>
      <c r="K202" s="749"/>
      <c r="L202" s="749"/>
      <c r="M202" s="750"/>
      <c r="N202" s="630">
        <v>805</v>
      </c>
      <c r="O202" s="526">
        <v>4</v>
      </c>
      <c r="P202" s="526">
        <v>5</v>
      </c>
      <c r="Q202" s="406" t="s">
        <v>707</v>
      </c>
      <c r="R202" s="407" t="s">
        <v>29</v>
      </c>
      <c r="S202" s="738"/>
      <c r="T202" s="739"/>
      <c r="U202" s="640">
        <v>199</v>
      </c>
      <c r="V202" s="631">
        <v>0</v>
      </c>
      <c r="W202" s="409">
        <v>199</v>
      </c>
      <c r="X202" s="751"/>
      <c r="Y202" s="751"/>
      <c r="Z202" s="751"/>
      <c r="AA202" s="751"/>
      <c r="AB202" s="751"/>
      <c r="AC202" s="751"/>
      <c r="AD202" s="751"/>
      <c r="AE202" s="405"/>
    </row>
    <row r="203" spans="1:31" ht="12" customHeight="1">
      <c r="A203" s="404"/>
      <c r="B203" s="749" t="s">
        <v>30</v>
      </c>
      <c r="C203" s="749"/>
      <c r="D203" s="749"/>
      <c r="E203" s="749"/>
      <c r="F203" s="749"/>
      <c r="G203" s="749"/>
      <c r="H203" s="749"/>
      <c r="I203" s="749"/>
      <c r="J203" s="749"/>
      <c r="K203" s="749"/>
      <c r="L203" s="749"/>
      <c r="M203" s="750"/>
      <c r="N203" s="630">
        <v>805</v>
      </c>
      <c r="O203" s="526">
        <v>4</v>
      </c>
      <c r="P203" s="526">
        <v>5</v>
      </c>
      <c r="Q203" s="406" t="s">
        <v>707</v>
      </c>
      <c r="R203" s="407" t="s">
        <v>31</v>
      </c>
      <c r="S203" s="738"/>
      <c r="T203" s="739"/>
      <c r="U203" s="640">
        <v>150</v>
      </c>
      <c r="V203" s="631">
        <v>0</v>
      </c>
      <c r="W203" s="409">
        <v>150</v>
      </c>
      <c r="X203" s="751"/>
      <c r="Y203" s="751"/>
      <c r="Z203" s="751"/>
      <c r="AA203" s="751"/>
      <c r="AB203" s="751"/>
      <c r="AC203" s="751"/>
      <c r="AD203" s="751"/>
      <c r="AE203" s="405"/>
    </row>
    <row r="204" spans="1:31" ht="42.75" customHeight="1">
      <c r="A204" s="404"/>
      <c r="B204" s="749" t="s">
        <v>708</v>
      </c>
      <c r="C204" s="749"/>
      <c r="D204" s="749"/>
      <c r="E204" s="749"/>
      <c r="F204" s="749"/>
      <c r="G204" s="749"/>
      <c r="H204" s="749"/>
      <c r="I204" s="749"/>
      <c r="J204" s="749"/>
      <c r="K204" s="749"/>
      <c r="L204" s="749"/>
      <c r="M204" s="750"/>
      <c r="N204" s="630">
        <v>805</v>
      </c>
      <c r="O204" s="526">
        <v>4</v>
      </c>
      <c r="P204" s="526">
        <v>5</v>
      </c>
      <c r="Q204" s="406" t="s">
        <v>707</v>
      </c>
      <c r="R204" s="407" t="s">
        <v>69</v>
      </c>
      <c r="S204" s="738"/>
      <c r="T204" s="739"/>
      <c r="U204" s="640">
        <v>150</v>
      </c>
      <c r="V204" s="631">
        <v>0</v>
      </c>
      <c r="W204" s="409">
        <v>150</v>
      </c>
      <c r="X204" s="751"/>
      <c r="Y204" s="751"/>
      <c r="Z204" s="751"/>
      <c r="AA204" s="751"/>
      <c r="AB204" s="751"/>
      <c r="AC204" s="751"/>
      <c r="AD204" s="751"/>
      <c r="AE204" s="405"/>
    </row>
    <row r="205" spans="1:31" ht="74.25" customHeight="1">
      <c r="A205" s="404"/>
      <c r="B205" s="749" t="s">
        <v>885</v>
      </c>
      <c r="C205" s="749"/>
      <c r="D205" s="749"/>
      <c r="E205" s="749"/>
      <c r="F205" s="749"/>
      <c r="G205" s="749"/>
      <c r="H205" s="749"/>
      <c r="I205" s="749"/>
      <c r="J205" s="749"/>
      <c r="K205" s="749"/>
      <c r="L205" s="749"/>
      <c r="M205" s="750"/>
      <c r="N205" s="630">
        <v>805</v>
      </c>
      <c r="O205" s="526">
        <v>4</v>
      </c>
      <c r="P205" s="526">
        <v>5</v>
      </c>
      <c r="Q205" s="406" t="s">
        <v>707</v>
      </c>
      <c r="R205" s="407" t="s">
        <v>886</v>
      </c>
      <c r="S205" s="738"/>
      <c r="T205" s="739"/>
      <c r="U205" s="640">
        <v>150</v>
      </c>
      <c r="V205" s="631">
        <v>0</v>
      </c>
      <c r="W205" s="409">
        <v>150</v>
      </c>
      <c r="X205" s="751"/>
      <c r="Y205" s="751"/>
      <c r="Z205" s="751"/>
      <c r="AA205" s="751"/>
      <c r="AB205" s="751"/>
      <c r="AC205" s="751"/>
      <c r="AD205" s="751"/>
      <c r="AE205" s="405"/>
    </row>
    <row r="206" spans="1:31" ht="21.75" customHeight="1">
      <c r="A206" s="404"/>
      <c r="B206" s="749" t="s">
        <v>61</v>
      </c>
      <c r="C206" s="749"/>
      <c r="D206" s="749"/>
      <c r="E206" s="749"/>
      <c r="F206" s="749"/>
      <c r="G206" s="749"/>
      <c r="H206" s="749"/>
      <c r="I206" s="749"/>
      <c r="J206" s="749"/>
      <c r="K206" s="749"/>
      <c r="L206" s="749"/>
      <c r="M206" s="750"/>
      <c r="N206" s="630">
        <v>805</v>
      </c>
      <c r="O206" s="526">
        <v>4</v>
      </c>
      <c r="P206" s="526">
        <v>5</v>
      </c>
      <c r="Q206" s="406" t="s">
        <v>649</v>
      </c>
      <c r="R206" s="407">
        <v>0</v>
      </c>
      <c r="S206" s="738"/>
      <c r="T206" s="739"/>
      <c r="U206" s="640">
        <v>2766.4059999999999</v>
      </c>
      <c r="V206" s="631">
        <v>0</v>
      </c>
      <c r="W206" s="409">
        <v>2766.4059999999999</v>
      </c>
      <c r="X206" s="751"/>
      <c r="Y206" s="751"/>
      <c r="Z206" s="751"/>
      <c r="AA206" s="751"/>
      <c r="AB206" s="751"/>
      <c r="AC206" s="751"/>
      <c r="AD206" s="751"/>
      <c r="AE206" s="405"/>
    </row>
    <row r="207" spans="1:31" ht="42.75" customHeight="1">
      <c r="A207" s="404"/>
      <c r="B207" s="749" t="s">
        <v>650</v>
      </c>
      <c r="C207" s="749"/>
      <c r="D207" s="749"/>
      <c r="E207" s="749"/>
      <c r="F207" s="749"/>
      <c r="G207" s="749"/>
      <c r="H207" s="749"/>
      <c r="I207" s="749"/>
      <c r="J207" s="749"/>
      <c r="K207" s="749"/>
      <c r="L207" s="749"/>
      <c r="M207" s="750"/>
      <c r="N207" s="630">
        <v>805</v>
      </c>
      <c r="O207" s="526">
        <v>4</v>
      </c>
      <c r="P207" s="526">
        <v>5</v>
      </c>
      <c r="Q207" s="406" t="s">
        <v>651</v>
      </c>
      <c r="R207" s="407">
        <v>0</v>
      </c>
      <c r="S207" s="738"/>
      <c r="T207" s="739"/>
      <c r="U207" s="640">
        <v>2224.7429999999999</v>
      </c>
      <c r="V207" s="631">
        <v>0</v>
      </c>
      <c r="W207" s="409">
        <v>2224.7429999999999</v>
      </c>
      <c r="X207" s="751"/>
      <c r="Y207" s="751"/>
      <c r="Z207" s="751"/>
      <c r="AA207" s="751"/>
      <c r="AB207" s="751"/>
      <c r="AC207" s="751"/>
      <c r="AD207" s="751"/>
      <c r="AE207" s="405"/>
    </row>
    <row r="208" spans="1:31" ht="53.25" customHeight="1">
      <c r="A208" s="404"/>
      <c r="B208" s="749" t="s">
        <v>18</v>
      </c>
      <c r="C208" s="749"/>
      <c r="D208" s="749"/>
      <c r="E208" s="749"/>
      <c r="F208" s="749"/>
      <c r="G208" s="749"/>
      <c r="H208" s="749"/>
      <c r="I208" s="749"/>
      <c r="J208" s="749"/>
      <c r="K208" s="749"/>
      <c r="L208" s="749"/>
      <c r="M208" s="750"/>
      <c r="N208" s="630">
        <v>805</v>
      </c>
      <c r="O208" s="526">
        <v>4</v>
      </c>
      <c r="P208" s="526">
        <v>5</v>
      </c>
      <c r="Q208" s="406" t="s">
        <v>651</v>
      </c>
      <c r="R208" s="407" t="s">
        <v>19</v>
      </c>
      <c r="S208" s="738"/>
      <c r="T208" s="739"/>
      <c r="U208" s="640">
        <v>2224.7429999999999</v>
      </c>
      <c r="V208" s="631">
        <v>0</v>
      </c>
      <c r="W208" s="409">
        <v>2224.7429999999999</v>
      </c>
      <c r="X208" s="751"/>
      <c r="Y208" s="751"/>
      <c r="Z208" s="751"/>
      <c r="AA208" s="751"/>
      <c r="AB208" s="751"/>
      <c r="AC208" s="751"/>
      <c r="AD208" s="751"/>
      <c r="AE208" s="405"/>
    </row>
    <row r="209" spans="1:31" ht="21.75" customHeight="1">
      <c r="A209" s="404"/>
      <c r="B209" s="749" t="s">
        <v>38</v>
      </c>
      <c r="C209" s="749"/>
      <c r="D209" s="749"/>
      <c r="E209" s="749"/>
      <c r="F209" s="749"/>
      <c r="G209" s="749"/>
      <c r="H209" s="749"/>
      <c r="I209" s="749"/>
      <c r="J209" s="749"/>
      <c r="K209" s="749"/>
      <c r="L209" s="749"/>
      <c r="M209" s="750"/>
      <c r="N209" s="630">
        <v>805</v>
      </c>
      <c r="O209" s="526">
        <v>4</v>
      </c>
      <c r="P209" s="526">
        <v>5</v>
      </c>
      <c r="Q209" s="406" t="s">
        <v>651</v>
      </c>
      <c r="R209" s="407" t="s">
        <v>39</v>
      </c>
      <c r="S209" s="738"/>
      <c r="T209" s="739"/>
      <c r="U209" s="640">
        <v>2224.7429999999999</v>
      </c>
      <c r="V209" s="631">
        <v>0</v>
      </c>
      <c r="W209" s="409">
        <v>2224.7429999999999</v>
      </c>
      <c r="X209" s="751"/>
      <c r="Y209" s="751"/>
      <c r="Z209" s="751"/>
      <c r="AA209" s="751"/>
      <c r="AB209" s="751"/>
      <c r="AC209" s="751"/>
      <c r="AD209" s="751"/>
      <c r="AE209" s="405"/>
    </row>
    <row r="210" spans="1:31" ht="21.75" customHeight="1">
      <c r="A210" s="404"/>
      <c r="B210" s="749" t="s">
        <v>621</v>
      </c>
      <c r="C210" s="749"/>
      <c r="D210" s="749"/>
      <c r="E210" s="749"/>
      <c r="F210" s="749"/>
      <c r="G210" s="749"/>
      <c r="H210" s="749"/>
      <c r="I210" s="749"/>
      <c r="J210" s="749"/>
      <c r="K210" s="749"/>
      <c r="L210" s="749"/>
      <c r="M210" s="750"/>
      <c r="N210" s="630">
        <v>805</v>
      </c>
      <c r="O210" s="526">
        <v>4</v>
      </c>
      <c r="P210" s="526">
        <v>5</v>
      </c>
      <c r="Q210" s="406" t="s">
        <v>651</v>
      </c>
      <c r="R210" s="407" t="s">
        <v>40</v>
      </c>
      <c r="S210" s="738"/>
      <c r="T210" s="739"/>
      <c r="U210" s="640">
        <v>1708.712</v>
      </c>
      <c r="V210" s="631">
        <v>0</v>
      </c>
      <c r="W210" s="409">
        <v>1708.712</v>
      </c>
      <c r="X210" s="751"/>
      <c r="Y210" s="751"/>
      <c r="Z210" s="751"/>
      <c r="AA210" s="751"/>
      <c r="AB210" s="751"/>
      <c r="AC210" s="751"/>
      <c r="AD210" s="751"/>
      <c r="AE210" s="405"/>
    </row>
    <row r="211" spans="1:31" ht="32.25" customHeight="1">
      <c r="A211" s="404"/>
      <c r="B211" s="749" t="s">
        <v>622</v>
      </c>
      <c r="C211" s="749"/>
      <c r="D211" s="749"/>
      <c r="E211" s="749"/>
      <c r="F211" s="749"/>
      <c r="G211" s="749"/>
      <c r="H211" s="749"/>
      <c r="I211" s="749"/>
      <c r="J211" s="749"/>
      <c r="K211" s="749"/>
      <c r="L211" s="749"/>
      <c r="M211" s="750"/>
      <c r="N211" s="630">
        <v>805</v>
      </c>
      <c r="O211" s="526">
        <v>4</v>
      </c>
      <c r="P211" s="526">
        <v>5</v>
      </c>
      <c r="Q211" s="406" t="s">
        <v>651</v>
      </c>
      <c r="R211" s="407" t="s">
        <v>42</v>
      </c>
      <c r="S211" s="738"/>
      <c r="T211" s="739"/>
      <c r="U211" s="640">
        <v>516.03099999999995</v>
      </c>
      <c r="V211" s="631">
        <v>0</v>
      </c>
      <c r="W211" s="409">
        <v>516.03099999999995</v>
      </c>
      <c r="X211" s="751"/>
      <c r="Y211" s="751"/>
      <c r="Z211" s="751"/>
      <c r="AA211" s="751"/>
      <c r="AB211" s="751"/>
      <c r="AC211" s="751"/>
      <c r="AD211" s="751"/>
      <c r="AE211" s="405"/>
    </row>
    <row r="212" spans="1:31" ht="21.75" customHeight="1">
      <c r="A212" s="404"/>
      <c r="B212" s="749" t="s">
        <v>61</v>
      </c>
      <c r="C212" s="749"/>
      <c r="D212" s="749"/>
      <c r="E212" s="749"/>
      <c r="F212" s="749"/>
      <c r="G212" s="749"/>
      <c r="H212" s="749"/>
      <c r="I212" s="749"/>
      <c r="J212" s="749"/>
      <c r="K212" s="749"/>
      <c r="L212" s="749"/>
      <c r="M212" s="750"/>
      <c r="N212" s="630">
        <v>805</v>
      </c>
      <c r="O212" s="526">
        <v>4</v>
      </c>
      <c r="P212" s="526">
        <v>5</v>
      </c>
      <c r="Q212" s="406" t="s">
        <v>652</v>
      </c>
      <c r="R212" s="407">
        <v>0</v>
      </c>
      <c r="S212" s="738"/>
      <c r="T212" s="739"/>
      <c r="U212" s="640">
        <v>520.48699999999997</v>
      </c>
      <c r="V212" s="631">
        <v>0</v>
      </c>
      <c r="W212" s="409">
        <v>520.48699999999997</v>
      </c>
      <c r="X212" s="751"/>
      <c r="Y212" s="751"/>
      <c r="Z212" s="751"/>
      <c r="AA212" s="751"/>
      <c r="AB212" s="751"/>
      <c r="AC212" s="751"/>
      <c r="AD212" s="751"/>
      <c r="AE212" s="405"/>
    </row>
    <row r="213" spans="1:31" ht="21.75" customHeight="1">
      <c r="A213" s="404"/>
      <c r="B213" s="749" t="s">
        <v>633</v>
      </c>
      <c r="C213" s="749"/>
      <c r="D213" s="749"/>
      <c r="E213" s="749"/>
      <c r="F213" s="749"/>
      <c r="G213" s="749"/>
      <c r="H213" s="749"/>
      <c r="I213" s="749"/>
      <c r="J213" s="749"/>
      <c r="K213" s="749"/>
      <c r="L213" s="749"/>
      <c r="M213" s="750"/>
      <c r="N213" s="630">
        <v>805</v>
      </c>
      <c r="O213" s="526">
        <v>4</v>
      </c>
      <c r="P213" s="526">
        <v>5</v>
      </c>
      <c r="Q213" s="406" t="s">
        <v>652</v>
      </c>
      <c r="R213" s="407" t="s">
        <v>25</v>
      </c>
      <c r="S213" s="738"/>
      <c r="T213" s="739"/>
      <c r="U213" s="640">
        <v>502.24700000000001</v>
      </c>
      <c r="V213" s="631">
        <v>0</v>
      </c>
      <c r="W213" s="409">
        <v>502.24700000000001</v>
      </c>
      <c r="X213" s="751"/>
      <c r="Y213" s="751"/>
      <c r="Z213" s="751"/>
      <c r="AA213" s="751"/>
      <c r="AB213" s="751"/>
      <c r="AC213" s="751"/>
      <c r="AD213" s="751"/>
      <c r="AE213" s="405"/>
    </row>
    <row r="214" spans="1:31" ht="21.75" customHeight="1">
      <c r="A214" s="404"/>
      <c r="B214" s="749" t="s">
        <v>634</v>
      </c>
      <c r="C214" s="749"/>
      <c r="D214" s="749"/>
      <c r="E214" s="749"/>
      <c r="F214" s="749"/>
      <c r="G214" s="749"/>
      <c r="H214" s="749"/>
      <c r="I214" s="749"/>
      <c r="J214" s="749"/>
      <c r="K214" s="749"/>
      <c r="L214" s="749"/>
      <c r="M214" s="750"/>
      <c r="N214" s="630">
        <v>805</v>
      </c>
      <c r="O214" s="526">
        <v>4</v>
      </c>
      <c r="P214" s="526">
        <v>5</v>
      </c>
      <c r="Q214" s="406" t="s">
        <v>652</v>
      </c>
      <c r="R214" s="407" t="s">
        <v>27</v>
      </c>
      <c r="S214" s="738"/>
      <c r="T214" s="739"/>
      <c r="U214" s="640">
        <v>502.24700000000001</v>
      </c>
      <c r="V214" s="631">
        <v>0</v>
      </c>
      <c r="W214" s="409">
        <v>502.24700000000001</v>
      </c>
      <c r="X214" s="751"/>
      <c r="Y214" s="751"/>
      <c r="Z214" s="751"/>
      <c r="AA214" s="751"/>
      <c r="AB214" s="751"/>
      <c r="AC214" s="751"/>
      <c r="AD214" s="751"/>
      <c r="AE214" s="405"/>
    </row>
    <row r="215" spans="1:31" ht="21.75" customHeight="1">
      <c r="A215" s="404"/>
      <c r="B215" s="749" t="s">
        <v>635</v>
      </c>
      <c r="C215" s="749"/>
      <c r="D215" s="749"/>
      <c r="E215" s="749"/>
      <c r="F215" s="749"/>
      <c r="G215" s="749"/>
      <c r="H215" s="749"/>
      <c r="I215" s="749"/>
      <c r="J215" s="749"/>
      <c r="K215" s="749"/>
      <c r="L215" s="749"/>
      <c r="M215" s="750"/>
      <c r="N215" s="630">
        <v>805</v>
      </c>
      <c r="O215" s="526">
        <v>4</v>
      </c>
      <c r="P215" s="526">
        <v>5</v>
      </c>
      <c r="Q215" s="406" t="s">
        <v>652</v>
      </c>
      <c r="R215" s="407" t="s">
        <v>28</v>
      </c>
      <c r="S215" s="738"/>
      <c r="T215" s="739"/>
      <c r="U215" s="640">
        <v>147.709</v>
      </c>
      <c r="V215" s="631">
        <v>0</v>
      </c>
      <c r="W215" s="409">
        <v>147.709</v>
      </c>
      <c r="X215" s="751"/>
      <c r="Y215" s="751"/>
      <c r="Z215" s="751"/>
      <c r="AA215" s="751"/>
      <c r="AB215" s="751"/>
      <c r="AC215" s="751"/>
      <c r="AD215" s="751"/>
      <c r="AE215" s="405"/>
    </row>
    <row r="216" spans="1:31" ht="12" customHeight="1">
      <c r="A216" s="404"/>
      <c r="B216" s="749" t="s">
        <v>636</v>
      </c>
      <c r="C216" s="749"/>
      <c r="D216" s="749"/>
      <c r="E216" s="749"/>
      <c r="F216" s="749"/>
      <c r="G216" s="749"/>
      <c r="H216" s="749"/>
      <c r="I216" s="749"/>
      <c r="J216" s="749"/>
      <c r="K216" s="749"/>
      <c r="L216" s="749"/>
      <c r="M216" s="750"/>
      <c r="N216" s="630">
        <v>805</v>
      </c>
      <c r="O216" s="526">
        <v>4</v>
      </c>
      <c r="P216" s="526">
        <v>5</v>
      </c>
      <c r="Q216" s="406" t="s">
        <v>652</v>
      </c>
      <c r="R216" s="407" t="s">
        <v>29</v>
      </c>
      <c r="S216" s="738"/>
      <c r="T216" s="739"/>
      <c r="U216" s="640">
        <v>354.53800000000001</v>
      </c>
      <c r="V216" s="631">
        <v>0</v>
      </c>
      <c r="W216" s="409">
        <v>354.53800000000001</v>
      </c>
      <c r="X216" s="751"/>
      <c r="Y216" s="751"/>
      <c r="Z216" s="751"/>
      <c r="AA216" s="751"/>
      <c r="AB216" s="751"/>
      <c r="AC216" s="751"/>
      <c r="AD216" s="751"/>
      <c r="AE216" s="405"/>
    </row>
    <row r="217" spans="1:31" ht="12" customHeight="1">
      <c r="A217" s="404"/>
      <c r="B217" s="749" t="s">
        <v>30</v>
      </c>
      <c r="C217" s="749"/>
      <c r="D217" s="749"/>
      <c r="E217" s="749"/>
      <c r="F217" s="749"/>
      <c r="G217" s="749"/>
      <c r="H217" s="749"/>
      <c r="I217" s="749"/>
      <c r="J217" s="749"/>
      <c r="K217" s="749"/>
      <c r="L217" s="749"/>
      <c r="M217" s="750"/>
      <c r="N217" s="630">
        <v>805</v>
      </c>
      <c r="O217" s="526">
        <v>4</v>
      </c>
      <c r="P217" s="526">
        <v>5</v>
      </c>
      <c r="Q217" s="406" t="s">
        <v>652</v>
      </c>
      <c r="R217" s="407" t="s">
        <v>31</v>
      </c>
      <c r="S217" s="738"/>
      <c r="T217" s="739"/>
      <c r="U217" s="640">
        <v>18.239999999999998</v>
      </c>
      <c r="V217" s="631">
        <v>0</v>
      </c>
      <c r="W217" s="409">
        <v>18.239999999999998</v>
      </c>
      <c r="X217" s="751"/>
      <c r="Y217" s="751"/>
      <c r="Z217" s="751"/>
      <c r="AA217" s="751"/>
      <c r="AB217" s="751"/>
      <c r="AC217" s="751"/>
      <c r="AD217" s="751"/>
      <c r="AE217" s="405"/>
    </row>
    <row r="218" spans="1:31" ht="12" customHeight="1">
      <c r="A218" s="404"/>
      <c r="B218" s="749" t="s">
        <v>637</v>
      </c>
      <c r="C218" s="749"/>
      <c r="D218" s="749"/>
      <c r="E218" s="749"/>
      <c r="F218" s="749"/>
      <c r="G218" s="749"/>
      <c r="H218" s="749"/>
      <c r="I218" s="749"/>
      <c r="J218" s="749"/>
      <c r="K218" s="749"/>
      <c r="L218" s="749"/>
      <c r="M218" s="750"/>
      <c r="N218" s="630">
        <v>805</v>
      </c>
      <c r="O218" s="526">
        <v>4</v>
      </c>
      <c r="P218" s="526">
        <v>5</v>
      </c>
      <c r="Q218" s="406" t="s">
        <v>652</v>
      </c>
      <c r="R218" s="407" t="s">
        <v>32</v>
      </c>
      <c r="S218" s="738"/>
      <c r="T218" s="739"/>
      <c r="U218" s="640">
        <v>18.239999999999998</v>
      </c>
      <c r="V218" s="631">
        <v>0</v>
      </c>
      <c r="W218" s="409">
        <v>18.239999999999998</v>
      </c>
      <c r="X218" s="751"/>
      <c r="Y218" s="751"/>
      <c r="Z218" s="751"/>
      <c r="AA218" s="751"/>
      <c r="AB218" s="751"/>
      <c r="AC218" s="751"/>
      <c r="AD218" s="751"/>
      <c r="AE218" s="405"/>
    </row>
    <row r="219" spans="1:31" ht="21.75" customHeight="1">
      <c r="A219" s="404"/>
      <c r="B219" s="749" t="s">
        <v>33</v>
      </c>
      <c r="C219" s="749"/>
      <c r="D219" s="749"/>
      <c r="E219" s="749"/>
      <c r="F219" s="749"/>
      <c r="G219" s="749"/>
      <c r="H219" s="749"/>
      <c r="I219" s="749"/>
      <c r="J219" s="749"/>
      <c r="K219" s="749"/>
      <c r="L219" s="749"/>
      <c r="M219" s="750"/>
      <c r="N219" s="630">
        <v>805</v>
      </c>
      <c r="O219" s="526">
        <v>4</v>
      </c>
      <c r="P219" s="526">
        <v>5</v>
      </c>
      <c r="Q219" s="406" t="s">
        <v>652</v>
      </c>
      <c r="R219" s="407" t="s">
        <v>34</v>
      </c>
      <c r="S219" s="738"/>
      <c r="T219" s="739"/>
      <c r="U219" s="640">
        <v>14.6</v>
      </c>
      <c r="V219" s="631">
        <v>0</v>
      </c>
      <c r="W219" s="409">
        <v>14.6</v>
      </c>
      <c r="X219" s="751"/>
      <c r="Y219" s="751"/>
      <c r="Z219" s="751"/>
      <c r="AA219" s="751"/>
      <c r="AB219" s="751"/>
      <c r="AC219" s="751"/>
      <c r="AD219" s="751"/>
      <c r="AE219" s="405"/>
    </row>
    <row r="220" spans="1:31" ht="12" customHeight="1">
      <c r="A220" s="404"/>
      <c r="B220" s="749" t="s">
        <v>638</v>
      </c>
      <c r="C220" s="749"/>
      <c r="D220" s="749"/>
      <c r="E220" s="749"/>
      <c r="F220" s="749"/>
      <c r="G220" s="749"/>
      <c r="H220" s="749"/>
      <c r="I220" s="749"/>
      <c r="J220" s="749"/>
      <c r="K220" s="749"/>
      <c r="L220" s="749"/>
      <c r="M220" s="750"/>
      <c r="N220" s="630">
        <v>805</v>
      </c>
      <c r="O220" s="526">
        <v>4</v>
      </c>
      <c r="P220" s="526">
        <v>5</v>
      </c>
      <c r="Q220" s="406" t="s">
        <v>652</v>
      </c>
      <c r="R220" s="407" t="s">
        <v>35</v>
      </c>
      <c r="S220" s="738"/>
      <c r="T220" s="739"/>
      <c r="U220" s="640">
        <v>3.64</v>
      </c>
      <c r="V220" s="631">
        <v>0</v>
      </c>
      <c r="W220" s="409">
        <v>3.64</v>
      </c>
      <c r="X220" s="751"/>
      <c r="Y220" s="751"/>
      <c r="Z220" s="751"/>
      <c r="AA220" s="751"/>
      <c r="AB220" s="751"/>
      <c r="AC220" s="751"/>
      <c r="AD220" s="751"/>
      <c r="AE220" s="405"/>
    </row>
    <row r="221" spans="1:31" ht="42.75" customHeight="1">
      <c r="A221" s="404"/>
      <c r="B221" s="749" t="s">
        <v>653</v>
      </c>
      <c r="C221" s="749"/>
      <c r="D221" s="749"/>
      <c r="E221" s="749"/>
      <c r="F221" s="749"/>
      <c r="G221" s="749"/>
      <c r="H221" s="749"/>
      <c r="I221" s="749"/>
      <c r="J221" s="749"/>
      <c r="K221" s="749"/>
      <c r="L221" s="749"/>
      <c r="M221" s="750"/>
      <c r="N221" s="630">
        <v>805</v>
      </c>
      <c r="O221" s="526">
        <v>4</v>
      </c>
      <c r="P221" s="526">
        <v>5</v>
      </c>
      <c r="Q221" s="406" t="s">
        <v>654</v>
      </c>
      <c r="R221" s="407">
        <v>0</v>
      </c>
      <c r="S221" s="738"/>
      <c r="T221" s="739"/>
      <c r="U221" s="640">
        <v>21.175999999999998</v>
      </c>
      <c r="V221" s="631">
        <v>0</v>
      </c>
      <c r="W221" s="409">
        <v>21.175999999999998</v>
      </c>
      <c r="X221" s="751"/>
      <c r="Y221" s="751"/>
      <c r="Z221" s="751"/>
      <c r="AA221" s="751"/>
      <c r="AB221" s="751"/>
      <c r="AC221" s="751"/>
      <c r="AD221" s="751"/>
      <c r="AE221" s="405"/>
    </row>
    <row r="222" spans="1:31" ht="53.25" customHeight="1">
      <c r="A222" s="404"/>
      <c r="B222" s="749" t="s">
        <v>18</v>
      </c>
      <c r="C222" s="749"/>
      <c r="D222" s="749"/>
      <c r="E222" s="749"/>
      <c r="F222" s="749"/>
      <c r="G222" s="749"/>
      <c r="H222" s="749"/>
      <c r="I222" s="749"/>
      <c r="J222" s="749"/>
      <c r="K222" s="749"/>
      <c r="L222" s="749"/>
      <c r="M222" s="750"/>
      <c r="N222" s="630">
        <v>805</v>
      </c>
      <c r="O222" s="526">
        <v>4</v>
      </c>
      <c r="P222" s="526">
        <v>5</v>
      </c>
      <c r="Q222" s="406" t="s">
        <v>654</v>
      </c>
      <c r="R222" s="407" t="s">
        <v>19</v>
      </c>
      <c r="S222" s="738"/>
      <c r="T222" s="739"/>
      <c r="U222" s="640">
        <v>21.175999999999998</v>
      </c>
      <c r="V222" s="631">
        <v>0</v>
      </c>
      <c r="W222" s="409">
        <v>21.175999999999998</v>
      </c>
      <c r="X222" s="751"/>
      <c r="Y222" s="751"/>
      <c r="Z222" s="751"/>
      <c r="AA222" s="751"/>
      <c r="AB222" s="751"/>
      <c r="AC222" s="751"/>
      <c r="AD222" s="751"/>
      <c r="AE222" s="405"/>
    </row>
    <row r="223" spans="1:31" ht="21.75" customHeight="1">
      <c r="A223" s="404"/>
      <c r="B223" s="749" t="s">
        <v>38</v>
      </c>
      <c r="C223" s="749"/>
      <c r="D223" s="749"/>
      <c r="E223" s="749"/>
      <c r="F223" s="749"/>
      <c r="G223" s="749"/>
      <c r="H223" s="749"/>
      <c r="I223" s="749"/>
      <c r="J223" s="749"/>
      <c r="K223" s="749"/>
      <c r="L223" s="749"/>
      <c r="M223" s="750"/>
      <c r="N223" s="630">
        <v>805</v>
      </c>
      <c r="O223" s="526">
        <v>4</v>
      </c>
      <c r="P223" s="526">
        <v>5</v>
      </c>
      <c r="Q223" s="406" t="s">
        <v>654</v>
      </c>
      <c r="R223" s="407" t="s">
        <v>39</v>
      </c>
      <c r="S223" s="738"/>
      <c r="T223" s="739"/>
      <c r="U223" s="640">
        <v>21.175999999999998</v>
      </c>
      <c r="V223" s="631">
        <v>0</v>
      </c>
      <c r="W223" s="409">
        <v>21.175999999999998</v>
      </c>
      <c r="X223" s="751"/>
      <c r="Y223" s="751"/>
      <c r="Z223" s="751"/>
      <c r="AA223" s="751"/>
      <c r="AB223" s="751"/>
      <c r="AC223" s="751"/>
      <c r="AD223" s="751"/>
      <c r="AE223" s="405"/>
    </row>
    <row r="224" spans="1:31" ht="32.25" customHeight="1">
      <c r="A224" s="404"/>
      <c r="B224" s="749" t="s">
        <v>639</v>
      </c>
      <c r="C224" s="749"/>
      <c r="D224" s="749"/>
      <c r="E224" s="749"/>
      <c r="F224" s="749"/>
      <c r="G224" s="749"/>
      <c r="H224" s="749"/>
      <c r="I224" s="749"/>
      <c r="J224" s="749"/>
      <c r="K224" s="749"/>
      <c r="L224" s="749"/>
      <c r="M224" s="750"/>
      <c r="N224" s="630">
        <v>805</v>
      </c>
      <c r="O224" s="526">
        <v>4</v>
      </c>
      <c r="P224" s="526">
        <v>5</v>
      </c>
      <c r="Q224" s="406" t="s">
        <v>654</v>
      </c>
      <c r="R224" s="407" t="s">
        <v>41</v>
      </c>
      <c r="S224" s="738"/>
      <c r="T224" s="739"/>
      <c r="U224" s="640">
        <v>21.175999999999998</v>
      </c>
      <c r="V224" s="631">
        <v>0</v>
      </c>
      <c r="W224" s="409">
        <v>21.175999999999998</v>
      </c>
      <c r="X224" s="751"/>
      <c r="Y224" s="751"/>
      <c r="Z224" s="751"/>
      <c r="AA224" s="751"/>
      <c r="AB224" s="751"/>
      <c r="AC224" s="751"/>
      <c r="AD224" s="751"/>
      <c r="AE224" s="405"/>
    </row>
    <row r="225" spans="1:31" ht="12" customHeight="1">
      <c r="A225" s="404"/>
      <c r="B225" s="749" t="s">
        <v>712</v>
      </c>
      <c r="C225" s="749"/>
      <c r="D225" s="749"/>
      <c r="E225" s="749"/>
      <c r="F225" s="749"/>
      <c r="G225" s="749"/>
      <c r="H225" s="749"/>
      <c r="I225" s="749"/>
      <c r="J225" s="749"/>
      <c r="K225" s="749"/>
      <c r="L225" s="749"/>
      <c r="M225" s="750"/>
      <c r="N225" s="630">
        <v>805</v>
      </c>
      <c r="O225" s="526">
        <v>4</v>
      </c>
      <c r="P225" s="526">
        <v>12</v>
      </c>
      <c r="Q225" s="406">
        <v>0</v>
      </c>
      <c r="R225" s="407">
        <v>0</v>
      </c>
      <c r="S225" s="738"/>
      <c r="T225" s="739"/>
      <c r="U225" s="640">
        <v>377.22199999999998</v>
      </c>
      <c r="V225" s="631">
        <v>0</v>
      </c>
      <c r="W225" s="409">
        <v>377.22199999999998</v>
      </c>
      <c r="X225" s="751"/>
      <c r="Y225" s="751"/>
      <c r="Z225" s="751"/>
      <c r="AA225" s="751"/>
      <c r="AB225" s="751"/>
      <c r="AC225" s="751"/>
      <c r="AD225" s="751"/>
      <c r="AE225" s="405"/>
    </row>
    <row r="226" spans="1:31" ht="21.75" customHeight="1">
      <c r="A226" s="404"/>
      <c r="B226" s="749" t="s">
        <v>61</v>
      </c>
      <c r="C226" s="749"/>
      <c r="D226" s="749"/>
      <c r="E226" s="749"/>
      <c r="F226" s="749"/>
      <c r="G226" s="749"/>
      <c r="H226" s="749"/>
      <c r="I226" s="749"/>
      <c r="J226" s="749"/>
      <c r="K226" s="749"/>
      <c r="L226" s="749"/>
      <c r="M226" s="750"/>
      <c r="N226" s="630">
        <v>805</v>
      </c>
      <c r="O226" s="526">
        <v>4</v>
      </c>
      <c r="P226" s="526">
        <v>12</v>
      </c>
      <c r="Q226" s="406" t="s">
        <v>649</v>
      </c>
      <c r="R226" s="407">
        <v>0</v>
      </c>
      <c r="S226" s="738"/>
      <c r="T226" s="739"/>
      <c r="U226" s="640">
        <v>377.22199999999998</v>
      </c>
      <c r="V226" s="631">
        <v>0</v>
      </c>
      <c r="W226" s="409">
        <v>377.22199999999998</v>
      </c>
      <c r="X226" s="751"/>
      <c r="Y226" s="751"/>
      <c r="Z226" s="751"/>
      <c r="AA226" s="751"/>
      <c r="AB226" s="751"/>
      <c r="AC226" s="751"/>
      <c r="AD226" s="751"/>
      <c r="AE226" s="405"/>
    </row>
    <row r="227" spans="1:31" ht="21.75" customHeight="1">
      <c r="A227" s="404"/>
      <c r="B227" s="749" t="s">
        <v>683</v>
      </c>
      <c r="C227" s="749"/>
      <c r="D227" s="749"/>
      <c r="E227" s="749"/>
      <c r="F227" s="749"/>
      <c r="G227" s="749"/>
      <c r="H227" s="749"/>
      <c r="I227" s="749"/>
      <c r="J227" s="749"/>
      <c r="K227" s="749"/>
      <c r="L227" s="749"/>
      <c r="M227" s="750"/>
      <c r="N227" s="630">
        <v>805</v>
      </c>
      <c r="O227" s="526">
        <v>4</v>
      </c>
      <c r="P227" s="526">
        <v>12</v>
      </c>
      <c r="Q227" s="406" t="s">
        <v>684</v>
      </c>
      <c r="R227" s="407">
        <v>0</v>
      </c>
      <c r="S227" s="738"/>
      <c r="T227" s="739"/>
      <c r="U227" s="640">
        <v>377.22199999999998</v>
      </c>
      <c r="V227" s="631">
        <v>0</v>
      </c>
      <c r="W227" s="409">
        <v>377.22199999999998</v>
      </c>
      <c r="X227" s="751"/>
      <c r="Y227" s="751"/>
      <c r="Z227" s="751"/>
      <c r="AA227" s="751"/>
      <c r="AB227" s="751"/>
      <c r="AC227" s="751"/>
      <c r="AD227" s="751"/>
      <c r="AE227" s="405"/>
    </row>
    <row r="228" spans="1:31" ht="53.25" customHeight="1">
      <c r="A228" s="404"/>
      <c r="B228" s="749" t="s">
        <v>18</v>
      </c>
      <c r="C228" s="749"/>
      <c r="D228" s="749"/>
      <c r="E228" s="749"/>
      <c r="F228" s="749"/>
      <c r="G228" s="749"/>
      <c r="H228" s="749"/>
      <c r="I228" s="749"/>
      <c r="J228" s="749"/>
      <c r="K228" s="749"/>
      <c r="L228" s="749"/>
      <c r="M228" s="750"/>
      <c r="N228" s="630">
        <v>805</v>
      </c>
      <c r="O228" s="526">
        <v>4</v>
      </c>
      <c r="P228" s="526">
        <v>12</v>
      </c>
      <c r="Q228" s="406" t="s">
        <v>684</v>
      </c>
      <c r="R228" s="407" t="s">
        <v>19</v>
      </c>
      <c r="S228" s="738"/>
      <c r="T228" s="739"/>
      <c r="U228" s="640">
        <v>377.22199999999998</v>
      </c>
      <c r="V228" s="631">
        <v>0</v>
      </c>
      <c r="W228" s="409">
        <v>377.22199999999998</v>
      </c>
      <c r="X228" s="751"/>
      <c r="Y228" s="751"/>
      <c r="Z228" s="751"/>
      <c r="AA228" s="751"/>
      <c r="AB228" s="751"/>
      <c r="AC228" s="751"/>
      <c r="AD228" s="751"/>
      <c r="AE228" s="405"/>
    </row>
    <row r="229" spans="1:31" ht="21.75" customHeight="1">
      <c r="A229" s="404"/>
      <c r="B229" s="749" t="s">
        <v>38</v>
      </c>
      <c r="C229" s="749"/>
      <c r="D229" s="749"/>
      <c r="E229" s="749"/>
      <c r="F229" s="749"/>
      <c r="G229" s="749"/>
      <c r="H229" s="749"/>
      <c r="I229" s="749"/>
      <c r="J229" s="749"/>
      <c r="K229" s="749"/>
      <c r="L229" s="749"/>
      <c r="M229" s="750"/>
      <c r="N229" s="630">
        <v>805</v>
      </c>
      <c r="O229" s="526">
        <v>4</v>
      </c>
      <c r="P229" s="526">
        <v>12</v>
      </c>
      <c r="Q229" s="406" t="s">
        <v>684</v>
      </c>
      <c r="R229" s="407" t="s">
        <v>39</v>
      </c>
      <c r="S229" s="738"/>
      <c r="T229" s="739"/>
      <c r="U229" s="640">
        <v>377.22199999999998</v>
      </c>
      <c r="V229" s="631">
        <v>0</v>
      </c>
      <c r="W229" s="409">
        <v>377.22199999999998</v>
      </c>
      <c r="X229" s="751"/>
      <c r="Y229" s="751"/>
      <c r="Z229" s="751"/>
      <c r="AA229" s="751"/>
      <c r="AB229" s="751"/>
      <c r="AC229" s="751"/>
      <c r="AD229" s="751"/>
      <c r="AE229" s="405"/>
    </row>
    <row r="230" spans="1:31" ht="21.75" customHeight="1">
      <c r="A230" s="404"/>
      <c r="B230" s="749" t="s">
        <v>621</v>
      </c>
      <c r="C230" s="749"/>
      <c r="D230" s="749"/>
      <c r="E230" s="749"/>
      <c r="F230" s="749"/>
      <c r="G230" s="749"/>
      <c r="H230" s="749"/>
      <c r="I230" s="749"/>
      <c r="J230" s="749"/>
      <c r="K230" s="749"/>
      <c r="L230" s="749"/>
      <c r="M230" s="750"/>
      <c r="N230" s="630">
        <v>805</v>
      </c>
      <c r="O230" s="526">
        <v>4</v>
      </c>
      <c r="P230" s="526">
        <v>12</v>
      </c>
      <c r="Q230" s="406" t="s">
        <v>684</v>
      </c>
      <c r="R230" s="407" t="s">
        <v>40</v>
      </c>
      <c r="S230" s="738"/>
      <c r="T230" s="739"/>
      <c r="U230" s="640">
        <v>289.72500000000002</v>
      </c>
      <c r="V230" s="631">
        <v>0</v>
      </c>
      <c r="W230" s="409">
        <v>289.72500000000002</v>
      </c>
      <c r="X230" s="751"/>
      <c r="Y230" s="751"/>
      <c r="Z230" s="751"/>
      <c r="AA230" s="751"/>
      <c r="AB230" s="751"/>
      <c r="AC230" s="751"/>
      <c r="AD230" s="751"/>
      <c r="AE230" s="405"/>
    </row>
    <row r="231" spans="1:31" ht="32.25" customHeight="1">
      <c r="A231" s="404"/>
      <c r="B231" s="749" t="s">
        <v>622</v>
      </c>
      <c r="C231" s="749"/>
      <c r="D231" s="749"/>
      <c r="E231" s="749"/>
      <c r="F231" s="749"/>
      <c r="G231" s="749"/>
      <c r="H231" s="749"/>
      <c r="I231" s="749"/>
      <c r="J231" s="749"/>
      <c r="K231" s="749"/>
      <c r="L231" s="749"/>
      <c r="M231" s="750"/>
      <c r="N231" s="630">
        <v>805</v>
      </c>
      <c r="O231" s="526">
        <v>4</v>
      </c>
      <c r="P231" s="526">
        <v>12</v>
      </c>
      <c r="Q231" s="406" t="s">
        <v>684</v>
      </c>
      <c r="R231" s="407" t="s">
        <v>42</v>
      </c>
      <c r="S231" s="738"/>
      <c r="T231" s="739"/>
      <c r="U231" s="640">
        <v>87.497</v>
      </c>
      <c r="V231" s="631">
        <v>0</v>
      </c>
      <c r="W231" s="409">
        <v>87.497</v>
      </c>
      <c r="X231" s="751"/>
      <c r="Y231" s="751"/>
      <c r="Z231" s="751"/>
      <c r="AA231" s="751"/>
      <c r="AB231" s="751"/>
      <c r="AC231" s="751"/>
      <c r="AD231" s="751"/>
      <c r="AE231" s="405"/>
    </row>
    <row r="232" spans="1:31" ht="21.75" customHeight="1">
      <c r="A232" s="404"/>
      <c r="B232" s="749" t="s">
        <v>817</v>
      </c>
      <c r="C232" s="749"/>
      <c r="D232" s="749"/>
      <c r="E232" s="749"/>
      <c r="F232" s="749"/>
      <c r="G232" s="749"/>
      <c r="H232" s="749"/>
      <c r="I232" s="749"/>
      <c r="J232" s="749"/>
      <c r="K232" s="749"/>
      <c r="L232" s="749"/>
      <c r="M232" s="750"/>
      <c r="N232" s="630">
        <v>806</v>
      </c>
      <c r="O232" s="526">
        <v>0</v>
      </c>
      <c r="P232" s="526">
        <v>0</v>
      </c>
      <c r="Q232" s="406">
        <v>0</v>
      </c>
      <c r="R232" s="407">
        <v>0</v>
      </c>
      <c r="S232" s="738"/>
      <c r="T232" s="739"/>
      <c r="U232" s="640">
        <v>334100.75300000003</v>
      </c>
      <c r="V232" s="631">
        <v>0</v>
      </c>
      <c r="W232" s="409">
        <v>334100.75300000003</v>
      </c>
      <c r="X232" s="751"/>
      <c r="Y232" s="751"/>
      <c r="Z232" s="751"/>
      <c r="AA232" s="751"/>
      <c r="AB232" s="751"/>
      <c r="AC232" s="751"/>
      <c r="AD232" s="751"/>
      <c r="AE232" s="405"/>
    </row>
    <row r="233" spans="1:31" ht="12" customHeight="1">
      <c r="A233" s="404"/>
      <c r="B233" s="749" t="s">
        <v>5</v>
      </c>
      <c r="C233" s="749"/>
      <c r="D233" s="749"/>
      <c r="E233" s="749"/>
      <c r="F233" s="749"/>
      <c r="G233" s="749"/>
      <c r="H233" s="749"/>
      <c r="I233" s="749"/>
      <c r="J233" s="749"/>
      <c r="K233" s="749"/>
      <c r="L233" s="749"/>
      <c r="M233" s="750"/>
      <c r="N233" s="630">
        <v>806</v>
      </c>
      <c r="O233" s="526">
        <v>7</v>
      </c>
      <c r="P233" s="526">
        <v>0</v>
      </c>
      <c r="Q233" s="406">
        <v>0</v>
      </c>
      <c r="R233" s="407">
        <v>0</v>
      </c>
      <c r="S233" s="738"/>
      <c r="T233" s="739"/>
      <c r="U233" s="640">
        <v>329357.25300000003</v>
      </c>
      <c r="V233" s="631">
        <v>0</v>
      </c>
      <c r="W233" s="409">
        <v>329357.25300000003</v>
      </c>
      <c r="X233" s="751"/>
      <c r="Y233" s="751"/>
      <c r="Z233" s="751"/>
      <c r="AA233" s="751"/>
      <c r="AB233" s="751"/>
      <c r="AC233" s="751"/>
      <c r="AD233" s="751"/>
      <c r="AE233" s="405"/>
    </row>
    <row r="234" spans="1:31" ht="12" customHeight="1">
      <c r="A234" s="404"/>
      <c r="B234" s="749" t="s">
        <v>72</v>
      </c>
      <c r="C234" s="749"/>
      <c r="D234" s="749"/>
      <c r="E234" s="749"/>
      <c r="F234" s="749"/>
      <c r="G234" s="749"/>
      <c r="H234" s="749"/>
      <c r="I234" s="749"/>
      <c r="J234" s="749"/>
      <c r="K234" s="749"/>
      <c r="L234" s="749"/>
      <c r="M234" s="750"/>
      <c r="N234" s="630">
        <v>806</v>
      </c>
      <c r="O234" s="526">
        <v>7</v>
      </c>
      <c r="P234" s="526">
        <v>1</v>
      </c>
      <c r="Q234" s="406">
        <v>0</v>
      </c>
      <c r="R234" s="407">
        <v>0</v>
      </c>
      <c r="S234" s="738"/>
      <c r="T234" s="739"/>
      <c r="U234" s="640">
        <v>106756.94500000001</v>
      </c>
      <c r="V234" s="631">
        <v>0</v>
      </c>
      <c r="W234" s="409">
        <v>106756.94500000001</v>
      </c>
      <c r="X234" s="751"/>
      <c r="Y234" s="751"/>
      <c r="Z234" s="751"/>
      <c r="AA234" s="751"/>
      <c r="AB234" s="751"/>
      <c r="AC234" s="751"/>
      <c r="AD234" s="751"/>
      <c r="AE234" s="405"/>
    </row>
    <row r="235" spans="1:31" ht="21.75" customHeight="1">
      <c r="A235" s="404"/>
      <c r="B235" s="749" t="s">
        <v>719</v>
      </c>
      <c r="C235" s="749"/>
      <c r="D235" s="749"/>
      <c r="E235" s="749"/>
      <c r="F235" s="749"/>
      <c r="G235" s="749"/>
      <c r="H235" s="749"/>
      <c r="I235" s="749"/>
      <c r="J235" s="749"/>
      <c r="K235" s="749"/>
      <c r="L235" s="749"/>
      <c r="M235" s="750"/>
      <c r="N235" s="630">
        <v>806</v>
      </c>
      <c r="O235" s="526">
        <v>7</v>
      </c>
      <c r="P235" s="526">
        <v>1</v>
      </c>
      <c r="Q235" s="406" t="s">
        <v>720</v>
      </c>
      <c r="R235" s="407">
        <v>0</v>
      </c>
      <c r="S235" s="738"/>
      <c r="T235" s="739"/>
      <c r="U235" s="640">
        <v>42367.544999999998</v>
      </c>
      <c r="V235" s="631">
        <v>0</v>
      </c>
      <c r="W235" s="409">
        <v>42367.544999999998</v>
      </c>
      <c r="X235" s="751"/>
      <c r="Y235" s="751"/>
      <c r="Z235" s="751"/>
      <c r="AA235" s="751"/>
      <c r="AB235" s="751"/>
      <c r="AC235" s="751"/>
      <c r="AD235" s="751"/>
      <c r="AE235" s="405"/>
    </row>
    <row r="236" spans="1:31" ht="12" customHeight="1">
      <c r="A236" s="404"/>
      <c r="B236" s="749" t="s">
        <v>721</v>
      </c>
      <c r="C236" s="749"/>
      <c r="D236" s="749"/>
      <c r="E236" s="749"/>
      <c r="F236" s="749"/>
      <c r="G236" s="749"/>
      <c r="H236" s="749"/>
      <c r="I236" s="749"/>
      <c r="J236" s="749"/>
      <c r="K236" s="749"/>
      <c r="L236" s="749"/>
      <c r="M236" s="750"/>
      <c r="N236" s="630">
        <v>806</v>
      </c>
      <c r="O236" s="526">
        <v>7</v>
      </c>
      <c r="P236" s="526">
        <v>1</v>
      </c>
      <c r="Q236" s="406" t="s">
        <v>722</v>
      </c>
      <c r="R236" s="407">
        <v>0</v>
      </c>
      <c r="S236" s="738"/>
      <c r="T236" s="739"/>
      <c r="U236" s="640">
        <v>42367.544999999998</v>
      </c>
      <c r="V236" s="631">
        <v>0</v>
      </c>
      <c r="W236" s="409">
        <v>42367.544999999998</v>
      </c>
      <c r="X236" s="751"/>
      <c r="Y236" s="751"/>
      <c r="Z236" s="751"/>
      <c r="AA236" s="751"/>
      <c r="AB236" s="751"/>
      <c r="AC236" s="751"/>
      <c r="AD236" s="751"/>
      <c r="AE236" s="405"/>
    </row>
    <row r="237" spans="1:31" ht="21.75" customHeight="1">
      <c r="A237" s="404"/>
      <c r="B237" s="749" t="s">
        <v>74</v>
      </c>
      <c r="C237" s="749"/>
      <c r="D237" s="749"/>
      <c r="E237" s="749"/>
      <c r="F237" s="749"/>
      <c r="G237" s="749"/>
      <c r="H237" s="749"/>
      <c r="I237" s="749"/>
      <c r="J237" s="749"/>
      <c r="K237" s="749"/>
      <c r="L237" s="749"/>
      <c r="M237" s="750"/>
      <c r="N237" s="630">
        <v>806</v>
      </c>
      <c r="O237" s="526">
        <v>7</v>
      </c>
      <c r="P237" s="526">
        <v>1</v>
      </c>
      <c r="Q237" s="406" t="s">
        <v>723</v>
      </c>
      <c r="R237" s="407">
        <v>0</v>
      </c>
      <c r="S237" s="738"/>
      <c r="T237" s="739"/>
      <c r="U237" s="640">
        <v>42367.544999999998</v>
      </c>
      <c r="V237" s="631">
        <v>0</v>
      </c>
      <c r="W237" s="409">
        <v>42367.544999999998</v>
      </c>
      <c r="X237" s="751"/>
      <c r="Y237" s="751"/>
      <c r="Z237" s="751"/>
      <c r="AA237" s="751"/>
      <c r="AB237" s="751"/>
      <c r="AC237" s="751"/>
      <c r="AD237" s="751"/>
      <c r="AE237" s="405"/>
    </row>
    <row r="238" spans="1:31" ht="21.75" customHeight="1">
      <c r="A238" s="404"/>
      <c r="B238" s="749" t="s">
        <v>724</v>
      </c>
      <c r="C238" s="749"/>
      <c r="D238" s="749"/>
      <c r="E238" s="749"/>
      <c r="F238" s="749"/>
      <c r="G238" s="749"/>
      <c r="H238" s="749"/>
      <c r="I238" s="749"/>
      <c r="J238" s="749"/>
      <c r="K238" s="749"/>
      <c r="L238" s="749"/>
      <c r="M238" s="750"/>
      <c r="N238" s="630">
        <v>806</v>
      </c>
      <c r="O238" s="526">
        <v>7</v>
      </c>
      <c r="P238" s="526">
        <v>1</v>
      </c>
      <c r="Q238" s="406" t="s">
        <v>723</v>
      </c>
      <c r="R238" s="407" t="s">
        <v>8</v>
      </c>
      <c r="S238" s="738"/>
      <c r="T238" s="739"/>
      <c r="U238" s="640">
        <v>42367.544999999998</v>
      </c>
      <c r="V238" s="631">
        <v>0</v>
      </c>
      <c r="W238" s="409">
        <v>42367.544999999998</v>
      </c>
      <c r="X238" s="751"/>
      <c r="Y238" s="751"/>
      <c r="Z238" s="751"/>
      <c r="AA238" s="751"/>
      <c r="AB238" s="751"/>
      <c r="AC238" s="751"/>
      <c r="AD238" s="751"/>
      <c r="AE238" s="405"/>
    </row>
    <row r="239" spans="1:31" ht="12" customHeight="1">
      <c r="A239" s="404"/>
      <c r="B239" s="749" t="s">
        <v>9</v>
      </c>
      <c r="C239" s="749"/>
      <c r="D239" s="749"/>
      <c r="E239" s="749"/>
      <c r="F239" s="749"/>
      <c r="G239" s="749"/>
      <c r="H239" s="749"/>
      <c r="I239" s="749"/>
      <c r="J239" s="749"/>
      <c r="K239" s="749"/>
      <c r="L239" s="749"/>
      <c r="M239" s="750"/>
      <c r="N239" s="630">
        <v>806</v>
      </c>
      <c r="O239" s="526">
        <v>7</v>
      </c>
      <c r="P239" s="526">
        <v>1</v>
      </c>
      <c r="Q239" s="406" t="s">
        <v>723</v>
      </c>
      <c r="R239" s="407" t="s">
        <v>10</v>
      </c>
      <c r="S239" s="738"/>
      <c r="T239" s="739"/>
      <c r="U239" s="640">
        <v>42367.544999999998</v>
      </c>
      <c r="V239" s="631">
        <v>0</v>
      </c>
      <c r="W239" s="409">
        <v>42367.544999999998</v>
      </c>
      <c r="X239" s="751"/>
      <c r="Y239" s="751"/>
      <c r="Z239" s="751"/>
      <c r="AA239" s="751"/>
      <c r="AB239" s="751"/>
      <c r="AC239" s="751"/>
      <c r="AD239" s="751"/>
      <c r="AE239" s="405"/>
    </row>
    <row r="240" spans="1:31" ht="42.75" customHeight="1">
      <c r="A240" s="404"/>
      <c r="B240" s="749" t="s">
        <v>11</v>
      </c>
      <c r="C240" s="749"/>
      <c r="D240" s="749"/>
      <c r="E240" s="749"/>
      <c r="F240" s="749"/>
      <c r="G240" s="749"/>
      <c r="H240" s="749"/>
      <c r="I240" s="749"/>
      <c r="J240" s="749"/>
      <c r="K240" s="749"/>
      <c r="L240" s="749"/>
      <c r="M240" s="750"/>
      <c r="N240" s="630">
        <v>806</v>
      </c>
      <c r="O240" s="526">
        <v>7</v>
      </c>
      <c r="P240" s="526">
        <v>1</v>
      </c>
      <c r="Q240" s="406" t="s">
        <v>723</v>
      </c>
      <c r="R240" s="407" t="s">
        <v>12</v>
      </c>
      <c r="S240" s="738"/>
      <c r="T240" s="739"/>
      <c r="U240" s="640">
        <v>42367.544999999998</v>
      </c>
      <c r="V240" s="631">
        <v>0</v>
      </c>
      <c r="W240" s="409">
        <v>42367.544999999998</v>
      </c>
      <c r="X240" s="751"/>
      <c r="Y240" s="751"/>
      <c r="Z240" s="751"/>
      <c r="AA240" s="751"/>
      <c r="AB240" s="751"/>
      <c r="AC240" s="751"/>
      <c r="AD240" s="751"/>
      <c r="AE240" s="405"/>
    </row>
    <row r="241" spans="1:31" ht="21.75" customHeight="1">
      <c r="A241" s="404"/>
      <c r="B241" s="749" t="s">
        <v>719</v>
      </c>
      <c r="C241" s="749"/>
      <c r="D241" s="749"/>
      <c r="E241" s="749"/>
      <c r="F241" s="749"/>
      <c r="G241" s="749"/>
      <c r="H241" s="749"/>
      <c r="I241" s="749"/>
      <c r="J241" s="749"/>
      <c r="K241" s="749"/>
      <c r="L241" s="749"/>
      <c r="M241" s="750"/>
      <c r="N241" s="630">
        <v>806</v>
      </c>
      <c r="O241" s="526">
        <v>7</v>
      </c>
      <c r="P241" s="526">
        <v>1</v>
      </c>
      <c r="Q241" s="406" t="s">
        <v>720</v>
      </c>
      <c r="R241" s="407">
        <v>0</v>
      </c>
      <c r="S241" s="738"/>
      <c r="T241" s="739"/>
      <c r="U241" s="640">
        <v>64389.4</v>
      </c>
      <c r="V241" s="631">
        <v>0</v>
      </c>
      <c r="W241" s="409">
        <v>64389.4</v>
      </c>
      <c r="X241" s="751"/>
      <c r="Y241" s="751"/>
      <c r="Z241" s="751"/>
      <c r="AA241" s="751"/>
      <c r="AB241" s="751"/>
      <c r="AC241" s="751"/>
      <c r="AD241" s="751"/>
      <c r="AE241" s="405"/>
    </row>
    <row r="242" spans="1:31" ht="12" customHeight="1">
      <c r="A242" s="404"/>
      <c r="B242" s="749" t="s">
        <v>721</v>
      </c>
      <c r="C242" s="749"/>
      <c r="D242" s="749"/>
      <c r="E242" s="749"/>
      <c r="F242" s="749"/>
      <c r="G242" s="749"/>
      <c r="H242" s="749"/>
      <c r="I242" s="749"/>
      <c r="J242" s="749"/>
      <c r="K242" s="749"/>
      <c r="L242" s="749"/>
      <c r="M242" s="750"/>
      <c r="N242" s="630">
        <v>806</v>
      </c>
      <c r="O242" s="526">
        <v>7</v>
      </c>
      <c r="P242" s="526">
        <v>1</v>
      </c>
      <c r="Q242" s="406" t="s">
        <v>722</v>
      </c>
      <c r="R242" s="407">
        <v>0</v>
      </c>
      <c r="S242" s="738"/>
      <c r="T242" s="739"/>
      <c r="U242" s="640">
        <v>64389.4</v>
      </c>
      <c r="V242" s="631">
        <v>0</v>
      </c>
      <c r="W242" s="409">
        <v>64389.4</v>
      </c>
      <c r="X242" s="751"/>
      <c r="Y242" s="751"/>
      <c r="Z242" s="751"/>
      <c r="AA242" s="751"/>
      <c r="AB242" s="751"/>
      <c r="AC242" s="751"/>
      <c r="AD242" s="751"/>
      <c r="AE242" s="405"/>
    </row>
    <row r="243" spans="1:31" ht="21.75" customHeight="1">
      <c r="A243" s="404"/>
      <c r="B243" s="749" t="s">
        <v>75</v>
      </c>
      <c r="C243" s="749"/>
      <c r="D243" s="749"/>
      <c r="E243" s="749"/>
      <c r="F243" s="749"/>
      <c r="G243" s="749"/>
      <c r="H243" s="749"/>
      <c r="I243" s="749"/>
      <c r="J243" s="749"/>
      <c r="K243" s="749"/>
      <c r="L243" s="749"/>
      <c r="M243" s="750"/>
      <c r="N243" s="630">
        <v>806</v>
      </c>
      <c r="O243" s="526">
        <v>7</v>
      </c>
      <c r="P243" s="526">
        <v>1</v>
      </c>
      <c r="Q243" s="406" t="s">
        <v>725</v>
      </c>
      <c r="R243" s="407">
        <v>0</v>
      </c>
      <c r="S243" s="738"/>
      <c r="T243" s="739"/>
      <c r="U243" s="640">
        <v>64389.4</v>
      </c>
      <c r="V243" s="631">
        <v>0</v>
      </c>
      <c r="W243" s="409">
        <v>64389.4</v>
      </c>
      <c r="X243" s="751"/>
      <c r="Y243" s="751"/>
      <c r="Z243" s="751"/>
      <c r="AA243" s="751"/>
      <c r="AB243" s="751"/>
      <c r="AC243" s="751"/>
      <c r="AD243" s="751"/>
      <c r="AE243" s="405"/>
    </row>
    <row r="244" spans="1:31" ht="21.75" customHeight="1">
      <c r="A244" s="404"/>
      <c r="B244" s="749" t="s">
        <v>724</v>
      </c>
      <c r="C244" s="749"/>
      <c r="D244" s="749"/>
      <c r="E244" s="749"/>
      <c r="F244" s="749"/>
      <c r="G244" s="749"/>
      <c r="H244" s="749"/>
      <c r="I244" s="749"/>
      <c r="J244" s="749"/>
      <c r="K244" s="749"/>
      <c r="L244" s="749"/>
      <c r="M244" s="750"/>
      <c r="N244" s="630">
        <v>806</v>
      </c>
      <c r="O244" s="526">
        <v>7</v>
      </c>
      <c r="P244" s="526">
        <v>1</v>
      </c>
      <c r="Q244" s="406" t="s">
        <v>725</v>
      </c>
      <c r="R244" s="407" t="s">
        <v>8</v>
      </c>
      <c r="S244" s="738"/>
      <c r="T244" s="739"/>
      <c r="U244" s="640">
        <v>64389.4</v>
      </c>
      <c r="V244" s="631">
        <v>0</v>
      </c>
      <c r="W244" s="409">
        <v>64389.4</v>
      </c>
      <c r="X244" s="751"/>
      <c r="Y244" s="751"/>
      <c r="Z244" s="751"/>
      <c r="AA244" s="751"/>
      <c r="AB244" s="751"/>
      <c r="AC244" s="751"/>
      <c r="AD244" s="751"/>
      <c r="AE244" s="405"/>
    </row>
    <row r="245" spans="1:31" ht="12" customHeight="1">
      <c r="A245" s="404"/>
      <c r="B245" s="749" t="s">
        <v>9</v>
      </c>
      <c r="C245" s="749"/>
      <c r="D245" s="749"/>
      <c r="E245" s="749"/>
      <c r="F245" s="749"/>
      <c r="G245" s="749"/>
      <c r="H245" s="749"/>
      <c r="I245" s="749"/>
      <c r="J245" s="749"/>
      <c r="K245" s="749"/>
      <c r="L245" s="749"/>
      <c r="M245" s="750"/>
      <c r="N245" s="630">
        <v>806</v>
      </c>
      <c r="O245" s="526">
        <v>7</v>
      </c>
      <c r="P245" s="526">
        <v>1</v>
      </c>
      <c r="Q245" s="406" t="s">
        <v>725</v>
      </c>
      <c r="R245" s="407" t="s">
        <v>10</v>
      </c>
      <c r="S245" s="738"/>
      <c r="T245" s="739"/>
      <c r="U245" s="640">
        <v>64389.4</v>
      </c>
      <c r="V245" s="631">
        <v>0</v>
      </c>
      <c r="W245" s="409">
        <v>64389.4</v>
      </c>
      <c r="X245" s="751"/>
      <c r="Y245" s="751"/>
      <c r="Z245" s="751"/>
      <c r="AA245" s="751"/>
      <c r="AB245" s="751"/>
      <c r="AC245" s="751"/>
      <c r="AD245" s="751"/>
      <c r="AE245" s="405"/>
    </row>
    <row r="246" spans="1:31" ht="42.75" customHeight="1">
      <c r="A246" s="404"/>
      <c r="B246" s="749" t="s">
        <v>11</v>
      </c>
      <c r="C246" s="749"/>
      <c r="D246" s="749"/>
      <c r="E246" s="749"/>
      <c r="F246" s="749"/>
      <c r="G246" s="749"/>
      <c r="H246" s="749"/>
      <c r="I246" s="749"/>
      <c r="J246" s="749"/>
      <c r="K246" s="749"/>
      <c r="L246" s="749"/>
      <c r="M246" s="750"/>
      <c r="N246" s="630">
        <v>806</v>
      </c>
      <c r="O246" s="526">
        <v>7</v>
      </c>
      <c r="P246" s="526">
        <v>1</v>
      </c>
      <c r="Q246" s="406" t="s">
        <v>725</v>
      </c>
      <c r="R246" s="407" t="s">
        <v>12</v>
      </c>
      <c r="S246" s="738"/>
      <c r="T246" s="739"/>
      <c r="U246" s="640">
        <v>64389.4</v>
      </c>
      <c r="V246" s="631">
        <v>0</v>
      </c>
      <c r="W246" s="409">
        <v>64389.4</v>
      </c>
      <c r="X246" s="751"/>
      <c r="Y246" s="751"/>
      <c r="Z246" s="751"/>
      <c r="AA246" s="751"/>
      <c r="AB246" s="751"/>
      <c r="AC246" s="751"/>
      <c r="AD246" s="751"/>
      <c r="AE246" s="405"/>
    </row>
    <row r="247" spans="1:31" ht="12" customHeight="1">
      <c r="A247" s="404"/>
      <c r="B247" s="749" t="s">
        <v>76</v>
      </c>
      <c r="C247" s="749"/>
      <c r="D247" s="749"/>
      <c r="E247" s="749"/>
      <c r="F247" s="749"/>
      <c r="G247" s="749"/>
      <c r="H247" s="749"/>
      <c r="I247" s="749"/>
      <c r="J247" s="749"/>
      <c r="K247" s="749"/>
      <c r="L247" s="749"/>
      <c r="M247" s="750"/>
      <c r="N247" s="630">
        <v>806</v>
      </c>
      <c r="O247" s="526">
        <v>7</v>
      </c>
      <c r="P247" s="526">
        <v>2</v>
      </c>
      <c r="Q247" s="406">
        <v>0</v>
      </c>
      <c r="R247" s="407">
        <v>0</v>
      </c>
      <c r="S247" s="738"/>
      <c r="T247" s="739"/>
      <c r="U247" s="640">
        <v>196904.891</v>
      </c>
      <c r="V247" s="631">
        <v>0</v>
      </c>
      <c r="W247" s="409">
        <v>196904.891</v>
      </c>
      <c r="X247" s="751"/>
      <c r="Y247" s="751"/>
      <c r="Z247" s="751"/>
      <c r="AA247" s="751"/>
      <c r="AB247" s="751"/>
      <c r="AC247" s="751"/>
      <c r="AD247" s="751"/>
      <c r="AE247" s="405"/>
    </row>
    <row r="248" spans="1:31" ht="21.75" customHeight="1">
      <c r="A248" s="404"/>
      <c r="B248" s="749" t="s">
        <v>719</v>
      </c>
      <c r="C248" s="749"/>
      <c r="D248" s="749"/>
      <c r="E248" s="749"/>
      <c r="F248" s="749"/>
      <c r="G248" s="749"/>
      <c r="H248" s="749"/>
      <c r="I248" s="749"/>
      <c r="J248" s="749"/>
      <c r="K248" s="749"/>
      <c r="L248" s="749"/>
      <c r="M248" s="750"/>
      <c r="N248" s="630">
        <v>806</v>
      </c>
      <c r="O248" s="526">
        <v>7</v>
      </c>
      <c r="P248" s="526">
        <v>2</v>
      </c>
      <c r="Q248" s="406" t="s">
        <v>720</v>
      </c>
      <c r="R248" s="407">
        <v>0</v>
      </c>
      <c r="S248" s="738"/>
      <c r="T248" s="739"/>
      <c r="U248" s="640">
        <v>18638.091</v>
      </c>
      <c r="V248" s="631">
        <v>0</v>
      </c>
      <c r="W248" s="409">
        <v>18638.091</v>
      </c>
      <c r="X248" s="751"/>
      <c r="Y248" s="751"/>
      <c r="Z248" s="751"/>
      <c r="AA248" s="751"/>
      <c r="AB248" s="751"/>
      <c r="AC248" s="751"/>
      <c r="AD248" s="751"/>
      <c r="AE248" s="405"/>
    </row>
    <row r="249" spans="1:31" ht="12" customHeight="1">
      <c r="A249" s="404"/>
      <c r="B249" s="749" t="s">
        <v>77</v>
      </c>
      <c r="C249" s="749"/>
      <c r="D249" s="749"/>
      <c r="E249" s="749"/>
      <c r="F249" s="749"/>
      <c r="G249" s="749"/>
      <c r="H249" s="749"/>
      <c r="I249" s="749"/>
      <c r="J249" s="749"/>
      <c r="K249" s="749"/>
      <c r="L249" s="749"/>
      <c r="M249" s="750"/>
      <c r="N249" s="630">
        <v>806</v>
      </c>
      <c r="O249" s="526">
        <v>7</v>
      </c>
      <c r="P249" s="526">
        <v>2</v>
      </c>
      <c r="Q249" s="406" t="s">
        <v>726</v>
      </c>
      <c r="R249" s="407">
        <v>0</v>
      </c>
      <c r="S249" s="738"/>
      <c r="T249" s="739"/>
      <c r="U249" s="640">
        <v>18638.091</v>
      </c>
      <c r="V249" s="631">
        <v>0</v>
      </c>
      <c r="W249" s="409">
        <v>18638.091</v>
      </c>
      <c r="X249" s="751"/>
      <c r="Y249" s="751"/>
      <c r="Z249" s="751"/>
      <c r="AA249" s="751"/>
      <c r="AB249" s="751"/>
      <c r="AC249" s="751"/>
      <c r="AD249" s="751"/>
      <c r="AE249" s="405"/>
    </row>
    <row r="250" spans="1:31" ht="21.75" customHeight="1">
      <c r="A250" s="404"/>
      <c r="B250" s="749" t="s">
        <v>74</v>
      </c>
      <c r="C250" s="749"/>
      <c r="D250" s="749"/>
      <c r="E250" s="749"/>
      <c r="F250" s="749"/>
      <c r="G250" s="749"/>
      <c r="H250" s="749"/>
      <c r="I250" s="749"/>
      <c r="J250" s="749"/>
      <c r="K250" s="749"/>
      <c r="L250" s="749"/>
      <c r="M250" s="750"/>
      <c r="N250" s="630">
        <v>806</v>
      </c>
      <c r="O250" s="526">
        <v>7</v>
      </c>
      <c r="P250" s="526">
        <v>2</v>
      </c>
      <c r="Q250" s="406" t="s">
        <v>727</v>
      </c>
      <c r="R250" s="407">
        <v>0</v>
      </c>
      <c r="S250" s="738"/>
      <c r="T250" s="739"/>
      <c r="U250" s="640">
        <v>18638.091</v>
      </c>
      <c r="V250" s="631">
        <v>0</v>
      </c>
      <c r="W250" s="409">
        <v>18638.091</v>
      </c>
      <c r="X250" s="751"/>
      <c r="Y250" s="751"/>
      <c r="Z250" s="751"/>
      <c r="AA250" s="751"/>
      <c r="AB250" s="751"/>
      <c r="AC250" s="751"/>
      <c r="AD250" s="751"/>
      <c r="AE250" s="405"/>
    </row>
    <row r="251" spans="1:31" ht="21.75" customHeight="1">
      <c r="A251" s="404"/>
      <c r="B251" s="749" t="s">
        <v>724</v>
      </c>
      <c r="C251" s="749"/>
      <c r="D251" s="749"/>
      <c r="E251" s="749"/>
      <c r="F251" s="749"/>
      <c r="G251" s="749"/>
      <c r="H251" s="749"/>
      <c r="I251" s="749"/>
      <c r="J251" s="749"/>
      <c r="K251" s="749"/>
      <c r="L251" s="749"/>
      <c r="M251" s="750"/>
      <c r="N251" s="630">
        <v>806</v>
      </c>
      <c r="O251" s="526">
        <v>7</v>
      </c>
      <c r="P251" s="526">
        <v>2</v>
      </c>
      <c r="Q251" s="406" t="s">
        <v>727</v>
      </c>
      <c r="R251" s="407" t="s">
        <v>8</v>
      </c>
      <c r="S251" s="738"/>
      <c r="T251" s="739"/>
      <c r="U251" s="640">
        <v>18638.091</v>
      </c>
      <c r="V251" s="631">
        <v>0</v>
      </c>
      <c r="W251" s="409">
        <v>18638.091</v>
      </c>
      <c r="X251" s="751"/>
      <c r="Y251" s="751"/>
      <c r="Z251" s="751"/>
      <c r="AA251" s="751"/>
      <c r="AB251" s="751"/>
      <c r="AC251" s="751"/>
      <c r="AD251" s="751"/>
      <c r="AE251" s="405"/>
    </row>
    <row r="252" spans="1:31" ht="12" customHeight="1">
      <c r="A252" s="404"/>
      <c r="B252" s="749" t="s">
        <v>9</v>
      </c>
      <c r="C252" s="749"/>
      <c r="D252" s="749"/>
      <c r="E252" s="749"/>
      <c r="F252" s="749"/>
      <c r="G252" s="749"/>
      <c r="H252" s="749"/>
      <c r="I252" s="749"/>
      <c r="J252" s="749"/>
      <c r="K252" s="749"/>
      <c r="L252" s="749"/>
      <c r="M252" s="750"/>
      <c r="N252" s="630">
        <v>806</v>
      </c>
      <c r="O252" s="526">
        <v>7</v>
      </c>
      <c r="P252" s="526">
        <v>2</v>
      </c>
      <c r="Q252" s="406" t="s">
        <v>727</v>
      </c>
      <c r="R252" s="407" t="s">
        <v>10</v>
      </c>
      <c r="S252" s="738"/>
      <c r="T252" s="739"/>
      <c r="U252" s="640">
        <v>18638.091</v>
      </c>
      <c r="V252" s="631">
        <v>0</v>
      </c>
      <c r="W252" s="409">
        <v>18638.091</v>
      </c>
      <c r="X252" s="751"/>
      <c r="Y252" s="751"/>
      <c r="Z252" s="751"/>
      <c r="AA252" s="751"/>
      <c r="AB252" s="751"/>
      <c r="AC252" s="751"/>
      <c r="AD252" s="751"/>
      <c r="AE252" s="405"/>
    </row>
    <row r="253" spans="1:31" ht="42.75" customHeight="1">
      <c r="A253" s="404"/>
      <c r="B253" s="749" t="s">
        <v>11</v>
      </c>
      <c r="C253" s="749"/>
      <c r="D253" s="749"/>
      <c r="E253" s="749"/>
      <c r="F253" s="749"/>
      <c r="G253" s="749"/>
      <c r="H253" s="749"/>
      <c r="I253" s="749"/>
      <c r="J253" s="749"/>
      <c r="K253" s="749"/>
      <c r="L253" s="749"/>
      <c r="M253" s="750"/>
      <c r="N253" s="630">
        <v>806</v>
      </c>
      <c r="O253" s="526">
        <v>7</v>
      </c>
      <c r="P253" s="526">
        <v>2</v>
      </c>
      <c r="Q253" s="406" t="s">
        <v>727</v>
      </c>
      <c r="R253" s="407" t="s">
        <v>12</v>
      </c>
      <c r="S253" s="738"/>
      <c r="T253" s="739"/>
      <c r="U253" s="640">
        <v>18638.091</v>
      </c>
      <c r="V253" s="631">
        <v>0</v>
      </c>
      <c r="W253" s="409">
        <v>18638.091</v>
      </c>
      <c r="X253" s="751"/>
      <c r="Y253" s="751"/>
      <c r="Z253" s="751"/>
      <c r="AA253" s="751"/>
      <c r="AB253" s="751"/>
      <c r="AC253" s="751"/>
      <c r="AD253" s="751"/>
      <c r="AE253" s="405"/>
    </row>
    <row r="254" spans="1:31" ht="21.75" customHeight="1">
      <c r="A254" s="404"/>
      <c r="B254" s="749" t="s">
        <v>719</v>
      </c>
      <c r="C254" s="749"/>
      <c r="D254" s="749"/>
      <c r="E254" s="749"/>
      <c r="F254" s="749"/>
      <c r="G254" s="749"/>
      <c r="H254" s="749"/>
      <c r="I254" s="749"/>
      <c r="J254" s="749"/>
      <c r="K254" s="749"/>
      <c r="L254" s="749"/>
      <c r="M254" s="750"/>
      <c r="N254" s="630">
        <v>806</v>
      </c>
      <c r="O254" s="526">
        <v>7</v>
      </c>
      <c r="P254" s="526">
        <v>2</v>
      </c>
      <c r="Q254" s="406" t="s">
        <v>720</v>
      </c>
      <c r="R254" s="407">
        <v>0</v>
      </c>
      <c r="S254" s="738"/>
      <c r="T254" s="739"/>
      <c r="U254" s="640">
        <v>175951</v>
      </c>
      <c r="V254" s="631">
        <v>0</v>
      </c>
      <c r="W254" s="409">
        <v>175951</v>
      </c>
      <c r="X254" s="751"/>
      <c r="Y254" s="751"/>
      <c r="Z254" s="751"/>
      <c r="AA254" s="751"/>
      <c r="AB254" s="751"/>
      <c r="AC254" s="751"/>
      <c r="AD254" s="751"/>
      <c r="AE254" s="405"/>
    </row>
    <row r="255" spans="1:31" ht="12" customHeight="1">
      <c r="A255" s="404"/>
      <c r="B255" s="749" t="s">
        <v>77</v>
      </c>
      <c r="C255" s="749"/>
      <c r="D255" s="749"/>
      <c r="E255" s="749"/>
      <c r="F255" s="749"/>
      <c r="G255" s="749"/>
      <c r="H255" s="749"/>
      <c r="I255" s="749"/>
      <c r="J255" s="749"/>
      <c r="K255" s="749"/>
      <c r="L255" s="749"/>
      <c r="M255" s="750"/>
      <c r="N255" s="630">
        <v>806</v>
      </c>
      <c r="O255" s="526">
        <v>7</v>
      </c>
      <c r="P255" s="526">
        <v>2</v>
      </c>
      <c r="Q255" s="406" t="s">
        <v>726</v>
      </c>
      <c r="R255" s="407">
        <v>0</v>
      </c>
      <c r="S255" s="738"/>
      <c r="T255" s="739"/>
      <c r="U255" s="640">
        <v>175951</v>
      </c>
      <c r="V255" s="631">
        <v>0</v>
      </c>
      <c r="W255" s="409">
        <v>175951</v>
      </c>
      <c r="X255" s="751"/>
      <c r="Y255" s="751"/>
      <c r="Z255" s="751"/>
      <c r="AA255" s="751"/>
      <c r="AB255" s="751"/>
      <c r="AC255" s="751"/>
      <c r="AD255" s="751"/>
      <c r="AE255" s="405"/>
    </row>
    <row r="256" spans="1:31" ht="53.25" customHeight="1">
      <c r="A256" s="404"/>
      <c r="B256" s="749" t="s">
        <v>183</v>
      </c>
      <c r="C256" s="749"/>
      <c r="D256" s="749"/>
      <c r="E256" s="749"/>
      <c r="F256" s="749"/>
      <c r="G256" s="749"/>
      <c r="H256" s="749"/>
      <c r="I256" s="749"/>
      <c r="J256" s="749"/>
      <c r="K256" s="749"/>
      <c r="L256" s="749"/>
      <c r="M256" s="750"/>
      <c r="N256" s="630">
        <v>806</v>
      </c>
      <c r="O256" s="526">
        <v>7</v>
      </c>
      <c r="P256" s="526">
        <v>2</v>
      </c>
      <c r="Q256" s="406" t="s">
        <v>728</v>
      </c>
      <c r="R256" s="407">
        <v>0</v>
      </c>
      <c r="S256" s="738"/>
      <c r="T256" s="739"/>
      <c r="U256" s="640">
        <v>175951</v>
      </c>
      <c r="V256" s="631">
        <v>0</v>
      </c>
      <c r="W256" s="409">
        <v>175951</v>
      </c>
      <c r="X256" s="751"/>
      <c r="Y256" s="751"/>
      <c r="Z256" s="751"/>
      <c r="AA256" s="751"/>
      <c r="AB256" s="751"/>
      <c r="AC256" s="751"/>
      <c r="AD256" s="751"/>
      <c r="AE256" s="405"/>
    </row>
    <row r="257" spans="1:31" ht="21.75" customHeight="1">
      <c r="A257" s="404"/>
      <c r="B257" s="749" t="s">
        <v>724</v>
      </c>
      <c r="C257" s="749"/>
      <c r="D257" s="749"/>
      <c r="E257" s="749"/>
      <c r="F257" s="749"/>
      <c r="G257" s="749"/>
      <c r="H257" s="749"/>
      <c r="I257" s="749"/>
      <c r="J257" s="749"/>
      <c r="K257" s="749"/>
      <c r="L257" s="749"/>
      <c r="M257" s="750"/>
      <c r="N257" s="630">
        <v>806</v>
      </c>
      <c r="O257" s="526">
        <v>7</v>
      </c>
      <c r="P257" s="526">
        <v>2</v>
      </c>
      <c r="Q257" s="406" t="s">
        <v>728</v>
      </c>
      <c r="R257" s="407" t="s">
        <v>8</v>
      </c>
      <c r="S257" s="738"/>
      <c r="T257" s="739"/>
      <c r="U257" s="640">
        <v>175951</v>
      </c>
      <c r="V257" s="631">
        <v>0</v>
      </c>
      <c r="W257" s="409">
        <v>175951</v>
      </c>
      <c r="X257" s="751"/>
      <c r="Y257" s="751"/>
      <c r="Z257" s="751"/>
      <c r="AA257" s="751"/>
      <c r="AB257" s="751"/>
      <c r="AC257" s="751"/>
      <c r="AD257" s="751"/>
      <c r="AE257" s="405"/>
    </row>
    <row r="258" spans="1:31" ht="12" customHeight="1">
      <c r="A258" s="404"/>
      <c r="B258" s="749" t="s">
        <v>9</v>
      </c>
      <c r="C258" s="749"/>
      <c r="D258" s="749"/>
      <c r="E258" s="749"/>
      <c r="F258" s="749"/>
      <c r="G258" s="749"/>
      <c r="H258" s="749"/>
      <c r="I258" s="749"/>
      <c r="J258" s="749"/>
      <c r="K258" s="749"/>
      <c r="L258" s="749"/>
      <c r="M258" s="750"/>
      <c r="N258" s="630">
        <v>806</v>
      </c>
      <c r="O258" s="526">
        <v>7</v>
      </c>
      <c r="P258" s="526">
        <v>2</v>
      </c>
      <c r="Q258" s="406" t="s">
        <v>728</v>
      </c>
      <c r="R258" s="407" t="s">
        <v>10</v>
      </c>
      <c r="S258" s="738"/>
      <c r="T258" s="739"/>
      <c r="U258" s="640">
        <v>175951</v>
      </c>
      <c r="V258" s="631">
        <v>0</v>
      </c>
      <c r="W258" s="409">
        <v>175951</v>
      </c>
      <c r="X258" s="751"/>
      <c r="Y258" s="751"/>
      <c r="Z258" s="751"/>
      <c r="AA258" s="751"/>
      <c r="AB258" s="751"/>
      <c r="AC258" s="751"/>
      <c r="AD258" s="751"/>
      <c r="AE258" s="405"/>
    </row>
    <row r="259" spans="1:31" ht="42.75" customHeight="1">
      <c r="A259" s="404"/>
      <c r="B259" s="749" t="s">
        <v>11</v>
      </c>
      <c r="C259" s="749"/>
      <c r="D259" s="749"/>
      <c r="E259" s="749"/>
      <c r="F259" s="749"/>
      <c r="G259" s="749"/>
      <c r="H259" s="749"/>
      <c r="I259" s="749"/>
      <c r="J259" s="749"/>
      <c r="K259" s="749"/>
      <c r="L259" s="749"/>
      <c r="M259" s="750"/>
      <c r="N259" s="630">
        <v>806</v>
      </c>
      <c r="O259" s="526">
        <v>7</v>
      </c>
      <c r="P259" s="526">
        <v>2</v>
      </c>
      <c r="Q259" s="406" t="s">
        <v>728</v>
      </c>
      <c r="R259" s="407" t="s">
        <v>12</v>
      </c>
      <c r="S259" s="738"/>
      <c r="T259" s="739"/>
      <c r="U259" s="640">
        <v>175951</v>
      </c>
      <c r="V259" s="631">
        <v>0</v>
      </c>
      <c r="W259" s="409">
        <v>175951</v>
      </c>
      <c r="X259" s="751"/>
      <c r="Y259" s="751"/>
      <c r="Z259" s="751"/>
      <c r="AA259" s="751"/>
      <c r="AB259" s="751"/>
      <c r="AC259" s="751"/>
      <c r="AD259" s="751"/>
      <c r="AE259" s="405"/>
    </row>
    <row r="260" spans="1:31" ht="21.75" customHeight="1">
      <c r="A260" s="404"/>
      <c r="B260" s="749" t="s">
        <v>719</v>
      </c>
      <c r="C260" s="749"/>
      <c r="D260" s="749"/>
      <c r="E260" s="749"/>
      <c r="F260" s="749"/>
      <c r="G260" s="749"/>
      <c r="H260" s="749"/>
      <c r="I260" s="749"/>
      <c r="J260" s="749"/>
      <c r="K260" s="749"/>
      <c r="L260" s="749"/>
      <c r="M260" s="750"/>
      <c r="N260" s="630">
        <v>806</v>
      </c>
      <c r="O260" s="526">
        <v>7</v>
      </c>
      <c r="P260" s="526">
        <v>2</v>
      </c>
      <c r="Q260" s="406" t="s">
        <v>720</v>
      </c>
      <c r="R260" s="407">
        <v>0</v>
      </c>
      <c r="S260" s="738"/>
      <c r="T260" s="739"/>
      <c r="U260" s="640">
        <v>2315.8000000000002</v>
      </c>
      <c r="V260" s="631">
        <v>0</v>
      </c>
      <c r="W260" s="409">
        <v>2315.8000000000002</v>
      </c>
      <c r="X260" s="751"/>
      <c r="Y260" s="751"/>
      <c r="Z260" s="751"/>
      <c r="AA260" s="751"/>
      <c r="AB260" s="751"/>
      <c r="AC260" s="751"/>
      <c r="AD260" s="751"/>
      <c r="AE260" s="405"/>
    </row>
    <row r="261" spans="1:31" ht="12" customHeight="1">
      <c r="A261" s="404"/>
      <c r="B261" s="749" t="s">
        <v>77</v>
      </c>
      <c r="C261" s="749"/>
      <c r="D261" s="749"/>
      <c r="E261" s="749"/>
      <c r="F261" s="749"/>
      <c r="G261" s="749"/>
      <c r="H261" s="749"/>
      <c r="I261" s="749"/>
      <c r="J261" s="749"/>
      <c r="K261" s="749"/>
      <c r="L261" s="749"/>
      <c r="M261" s="750"/>
      <c r="N261" s="630">
        <v>806</v>
      </c>
      <c r="O261" s="526">
        <v>7</v>
      </c>
      <c r="P261" s="526">
        <v>2</v>
      </c>
      <c r="Q261" s="406" t="s">
        <v>726</v>
      </c>
      <c r="R261" s="407">
        <v>0</v>
      </c>
      <c r="S261" s="738"/>
      <c r="T261" s="739"/>
      <c r="U261" s="640">
        <v>2315.8000000000002</v>
      </c>
      <c r="V261" s="631">
        <v>0</v>
      </c>
      <c r="W261" s="409">
        <v>2315.8000000000002</v>
      </c>
      <c r="X261" s="751"/>
      <c r="Y261" s="751"/>
      <c r="Z261" s="751"/>
      <c r="AA261" s="751"/>
      <c r="AB261" s="751"/>
      <c r="AC261" s="751"/>
      <c r="AD261" s="751"/>
      <c r="AE261" s="405"/>
    </row>
    <row r="262" spans="1:31" ht="32.25" customHeight="1">
      <c r="A262" s="404"/>
      <c r="B262" s="749" t="s">
        <v>889</v>
      </c>
      <c r="C262" s="749"/>
      <c r="D262" s="749"/>
      <c r="E262" s="749"/>
      <c r="F262" s="749"/>
      <c r="G262" s="749"/>
      <c r="H262" s="749"/>
      <c r="I262" s="749"/>
      <c r="J262" s="749"/>
      <c r="K262" s="749"/>
      <c r="L262" s="749"/>
      <c r="M262" s="750"/>
      <c r="N262" s="630">
        <v>806</v>
      </c>
      <c r="O262" s="526">
        <v>7</v>
      </c>
      <c r="P262" s="526">
        <v>2</v>
      </c>
      <c r="Q262" s="406" t="s">
        <v>890</v>
      </c>
      <c r="R262" s="407">
        <v>0</v>
      </c>
      <c r="S262" s="738"/>
      <c r="T262" s="739"/>
      <c r="U262" s="640">
        <v>2315.8000000000002</v>
      </c>
      <c r="V262" s="631">
        <v>0</v>
      </c>
      <c r="W262" s="409">
        <v>2315.8000000000002</v>
      </c>
      <c r="X262" s="751"/>
      <c r="Y262" s="751"/>
      <c r="Z262" s="751"/>
      <c r="AA262" s="751"/>
      <c r="AB262" s="751"/>
      <c r="AC262" s="751"/>
      <c r="AD262" s="751"/>
      <c r="AE262" s="405"/>
    </row>
    <row r="263" spans="1:31" ht="21.75" customHeight="1">
      <c r="A263" s="404"/>
      <c r="B263" s="749" t="s">
        <v>724</v>
      </c>
      <c r="C263" s="749"/>
      <c r="D263" s="749"/>
      <c r="E263" s="749"/>
      <c r="F263" s="749"/>
      <c r="G263" s="749"/>
      <c r="H263" s="749"/>
      <c r="I263" s="749"/>
      <c r="J263" s="749"/>
      <c r="K263" s="749"/>
      <c r="L263" s="749"/>
      <c r="M263" s="750"/>
      <c r="N263" s="630">
        <v>806</v>
      </c>
      <c r="O263" s="526">
        <v>7</v>
      </c>
      <c r="P263" s="526">
        <v>2</v>
      </c>
      <c r="Q263" s="406" t="s">
        <v>890</v>
      </c>
      <c r="R263" s="407" t="s">
        <v>8</v>
      </c>
      <c r="S263" s="738"/>
      <c r="T263" s="739"/>
      <c r="U263" s="640">
        <v>2315.8000000000002</v>
      </c>
      <c r="V263" s="631">
        <v>0</v>
      </c>
      <c r="W263" s="409">
        <v>2315.8000000000002</v>
      </c>
      <c r="X263" s="751"/>
      <c r="Y263" s="751"/>
      <c r="Z263" s="751"/>
      <c r="AA263" s="751"/>
      <c r="AB263" s="751"/>
      <c r="AC263" s="751"/>
      <c r="AD263" s="751"/>
      <c r="AE263" s="405"/>
    </row>
    <row r="264" spans="1:31" ht="12" customHeight="1">
      <c r="A264" s="404"/>
      <c r="B264" s="749" t="s">
        <v>9</v>
      </c>
      <c r="C264" s="749"/>
      <c r="D264" s="749"/>
      <c r="E264" s="749"/>
      <c r="F264" s="749"/>
      <c r="G264" s="749"/>
      <c r="H264" s="749"/>
      <c r="I264" s="749"/>
      <c r="J264" s="749"/>
      <c r="K264" s="749"/>
      <c r="L264" s="749"/>
      <c r="M264" s="750"/>
      <c r="N264" s="630">
        <v>806</v>
      </c>
      <c r="O264" s="526">
        <v>7</v>
      </c>
      <c r="P264" s="526">
        <v>2</v>
      </c>
      <c r="Q264" s="406" t="s">
        <v>890</v>
      </c>
      <c r="R264" s="407" t="s">
        <v>10</v>
      </c>
      <c r="S264" s="738"/>
      <c r="T264" s="739"/>
      <c r="U264" s="640">
        <v>2315.8000000000002</v>
      </c>
      <c r="V264" s="631">
        <v>0</v>
      </c>
      <c r="W264" s="409">
        <v>2315.8000000000002</v>
      </c>
      <c r="X264" s="751"/>
      <c r="Y264" s="751"/>
      <c r="Z264" s="751"/>
      <c r="AA264" s="751"/>
      <c r="AB264" s="751"/>
      <c r="AC264" s="751"/>
      <c r="AD264" s="751"/>
      <c r="AE264" s="405"/>
    </row>
    <row r="265" spans="1:31" ht="12" customHeight="1">
      <c r="A265" s="404"/>
      <c r="B265" s="749" t="s">
        <v>170</v>
      </c>
      <c r="C265" s="749"/>
      <c r="D265" s="749"/>
      <c r="E265" s="749"/>
      <c r="F265" s="749"/>
      <c r="G265" s="749"/>
      <c r="H265" s="749"/>
      <c r="I265" s="749"/>
      <c r="J265" s="749"/>
      <c r="K265" s="749"/>
      <c r="L265" s="749"/>
      <c r="M265" s="750"/>
      <c r="N265" s="630">
        <v>806</v>
      </c>
      <c r="O265" s="526">
        <v>7</v>
      </c>
      <c r="P265" s="526">
        <v>2</v>
      </c>
      <c r="Q265" s="406" t="s">
        <v>890</v>
      </c>
      <c r="R265" s="407" t="s">
        <v>169</v>
      </c>
      <c r="S265" s="738"/>
      <c r="T265" s="739"/>
      <c r="U265" s="640">
        <v>2315.8000000000002</v>
      </c>
      <c r="V265" s="631">
        <v>0</v>
      </c>
      <c r="W265" s="409">
        <v>2315.8000000000002</v>
      </c>
      <c r="X265" s="751"/>
      <c r="Y265" s="751"/>
      <c r="Z265" s="751"/>
      <c r="AA265" s="751"/>
      <c r="AB265" s="751"/>
      <c r="AC265" s="751"/>
      <c r="AD265" s="751"/>
      <c r="AE265" s="405"/>
    </row>
    <row r="266" spans="1:31" ht="12" customHeight="1">
      <c r="A266" s="404"/>
      <c r="B266" s="749" t="s">
        <v>729</v>
      </c>
      <c r="C266" s="749"/>
      <c r="D266" s="749"/>
      <c r="E266" s="749"/>
      <c r="F266" s="749"/>
      <c r="G266" s="749"/>
      <c r="H266" s="749"/>
      <c r="I266" s="749"/>
      <c r="J266" s="749"/>
      <c r="K266" s="749"/>
      <c r="L266" s="749"/>
      <c r="M266" s="750"/>
      <c r="N266" s="630">
        <v>806</v>
      </c>
      <c r="O266" s="526">
        <v>7</v>
      </c>
      <c r="P266" s="526">
        <v>3</v>
      </c>
      <c r="Q266" s="406">
        <v>0</v>
      </c>
      <c r="R266" s="407">
        <v>0</v>
      </c>
      <c r="S266" s="738"/>
      <c r="T266" s="739"/>
      <c r="U266" s="640">
        <v>7149.6629999999996</v>
      </c>
      <c r="V266" s="631">
        <v>0</v>
      </c>
      <c r="W266" s="409">
        <v>7149.6629999999996</v>
      </c>
      <c r="X266" s="751"/>
      <c r="Y266" s="751"/>
      <c r="Z266" s="751"/>
      <c r="AA266" s="751"/>
      <c r="AB266" s="751"/>
      <c r="AC266" s="751"/>
      <c r="AD266" s="751"/>
      <c r="AE266" s="405"/>
    </row>
    <row r="267" spans="1:31" ht="21.75" customHeight="1">
      <c r="A267" s="404"/>
      <c r="B267" s="749" t="s">
        <v>719</v>
      </c>
      <c r="C267" s="749"/>
      <c r="D267" s="749"/>
      <c r="E267" s="749"/>
      <c r="F267" s="749"/>
      <c r="G267" s="749"/>
      <c r="H267" s="749"/>
      <c r="I267" s="749"/>
      <c r="J267" s="749"/>
      <c r="K267" s="749"/>
      <c r="L267" s="749"/>
      <c r="M267" s="750"/>
      <c r="N267" s="630">
        <v>806</v>
      </c>
      <c r="O267" s="526">
        <v>7</v>
      </c>
      <c r="P267" s="526">
        <v>3</v>
      </c>
      <c r="Q267" s="406" t="s">
        <v>720</v>
      </c>
      <c r="R267" s="407">
        <v>0</v>
      </c>
      <c r="S267" s="738"/>
      <c r="T267" s="739"/>
      <c r="U267" s="640">
        <v>7149.6629999999996</v>
      </c>
      <c r="V267" s="631">
        <v>0</v>
      </c>
      <c r="W267" s="409">
        <v>7149.6629999999996</v>
      </c>
      <c r="X267" s="751"/>
      <c r="Y267" s="751"/>
      <c r="Z267" s="751"/>
      <c r="AA267" s="751"/>
      <c r="AB267" s="751"/>
      <c r="AC267" s="751"/>
      <c r="AD267" s="751"/>
      <c r="AE267" s="405"/>
    </row>
    <row r="268" spans="1:31" ht="12" customHeight="1">
      <c r="A268" s="404"/>
      <c r="B268" s="749" t="s">
        <v>730</v>
      </c>
      <c r="C268" s="749"/>
      <c r="D268" s="749"/>
      <c r="E268" s="749"/>
      <c r="F268" s="749"/>
      <c r="G268" s="749"/>
      <c r="H268" s="749"/>
      <c r="I268" s="749"/>
      <c r="J268" s="749"/>
      <c r="K268" s="749"/>
      <c r="L268" s="749"/>
      <c r="M268" s="750"/>
      <c r="N268" s="630">
        <v>806</v>
      </c>
      <c r="O268" s="526">
        <v>7</v>
      </c>
      <c r="P268" s="526">
        <v>3</v>
      </c>
      <c r="Q268" s="406" t="s">
        <v>731</v>
      </c>
      <c r="R268" s="407">
        <v>0</v>
      </c>
      <c r="S268" s="738"/>
      <c r="T268" s="739"/>
      <c r="U268" s="640">
        <v>7149.6629999999996</v>
      </c>
      <c r="V268" s="631">
        <v>0</v>
      </c>
      <c r="W268" s="409">
        <v>7149.6629999999996</v>
      </c>
      <c r="X268" s="751"/>
      <c r="Y268" s="751"/>
      <c r="Z268" s="751"/>
      <c r="AA268" s="751"/>
      <c r="AB268" s="751"/>
      <c r="AC268" s="751"/>
      <c r="AD268" s="751"/>
      <c r="AE268" s="405"/>
    </row>
    <row r="269" spans="1:31" ht="21.75" customHeight="1">
      <c r="A269" s="404"/>
      <c r="B269" s="749" t="s">
        <v>6</v>
      </c>
      <c r="C269" s="749"/>
      <c r="D269" s="749"/>
      <c r="E269" s="749"/>
      <c r="F269" s="749"/>
      <c r="G269" s="749"/>
      <c r="H269" s="749"/>
      <c r="I269" s="749"/>
      <c r="J269" s="749"/>
      <c r="K269" s="749"/>
      <c r="L269" s="749"/>
      <c r="M269" s="750"/>
      <c r="N269" s="630">
        <v>806</v>
      </c>
      <c r="O269" s="526">
        <v>7</v>
      </c>
      <c r="P269" s="526">
        <v>3</v>
      </c>
      <c r="Q269" s="406" t="s">
        <v>732</v>
      </c>
      <c r="R269" s="407">
        <v>0</v>
      </c>
      <c r="S269" s="738"/>
      <c r="T269" s="739"/>
      <c r="U269" s="640">
        <v>7149.6629999999996</v>
      </c>
      <c r="V269" s="631">
        <v>0</v>
      </c>
      <c r="W269" s="409">
        <v>7149.6629999999996</v>
      </c>
      <c r="X269" s="751"/>
      <c r="Y269" s="751"/>
      <c r="Z269" s="751"/>
      <c r="AA269" s="751"/>
      <c r="AB269" s="751"/>
      <c r="AC269" s="751"/>
      <c r="AD269" s="751"/>
      <c r="AE269" s="405"/>
    </row>
    <row r="270" spans="1:31" ht="21.75" customHeight="1">
      <c r="A270" s="404"/>
      <c r="B270" s="749" t="s">
        <v>724</v>
      </c>
      <c r="C270" s="749"/>
      <c r="D270" s="749"/>
      <c r="E270" s="749"/>
      <c r="F270" s="749"/>
      <c r="G270" s="749"/>
      <c r="H270" s="749"/>
      <c r="I270" s="749"/>
      <c r="J270" s="749"/>
      <c r="K270" s="749"/>
      <c r="L270" s="749"/>
      <c r="M270" s="750"/>
      <c r="N270" s="630">
        <v>806</v>
      </c>
      <c r="O270" s="526">
        <v>7</v>
      </c>
      <c r="P270" s="526">
        <v>3</v>
      </c>
      <c r="Q270" s="406" t="s">
        <v>732</v>
      </c>
      <c r="R270" s="407" t="s">
        <v>8</v>
      </c>
      <c r="S270" s="738"/>
      <c r="T270" s="739"/>
      <c r="U270" s="640">
        <v>7149.6629999999996</v>
      </c>
      <c r="V270" s="631">
        <v>0</v>
      </c>
      <c r="W270" s="409">
        <v>7149.6629999999996</v>
      </c>
      <c r="X270" s="751"/>
      <c r="Y270" s="751"/>
      <c r="Z270" s="751"/>
      <c r="AA270" s="751"/>
      <c r="AB270" s="751"/>
      <c r="AC270" s="751"/>
      <c r="AD270" s="751"/>
      <c r="AE270" s="405"/>
    </row>
    <row r="271" spans="1:31" ht="12" customHeight="1">
      <c r="A271" s="404"/>
      <c r="B271" s="749" t="s">
        <v>9</v>
      </c>
      <c r="C271" s="749"/>
      <c r="D271" s="749"/>
      <c r="E271" s="749"/>
      <c r="F271" s="749"/>
      <c r="G271" s="749"/>
      <c r="H271" s="749"/>
      <c r="I271" s="749"/>
      <c r="J271" s="749"/>
      <c r="K271" s="749"/>
      <c r="L271" s="749"/>
      <c r="M271" s="750"/>
      <c r="N271" s="630">
        <v>806</v>
      </c>
      <c r="O271" s="526">
        <v>7</v>
      </c>
      <c r="P271" s="526">
        <v>3</v>
      </c>
      <c r="Q271" s="406" t="s">
        <v>732</v>
      </c>
      <c r="R271" s="407" t="s">
        <v>10</v>
      </c>
      <c r="S271" s="738"/>
      <c r="T271" s="739"/>
      <c r="U271" s="640">
        <v>7149.6629999999996</v>
      </c>
      <c r="V271" s="631">
        <v>0</v>
      </c>
      <c r="W271" s="409">
        <v>7149.6629999999996</v>
      </c>
      <c r="X271" s="751"/>
      <c r="Y271" s="751"/>
      <c r="Z271" s="751"/>
      <c r="AA271" s="751"/>
      <c r="AB271" s="751"/>
      <c r="AC271" s="751"/>
      <c r="AD271" s="751"/>
      <c r="AE271" s="405"/>
    </row>
    <row r="272" spans="1:31" ht="42.75" customHeight="1">
      <c r="A272" s="404"/>
      <c r="B272" s="749" t="s">
        <v>11</v>
      </c>
      <c r="C272" s="749"/>
      <c r="D272" s="749"/>
      <c r="E272" s="749"/>
      <c r="F272" s="749"/>
      <c r="G272" s="749"/>
      <c r="H272" s="749"/>
      <c r="I272" s="749"/>
      <c r="J272" s="749"/>
      <c r="K272" s="749"/>
      <c r="L272" s="749"/>
      <c r="M272" s="750"/>
      <c r="N272" s="630">
        <v>806</v>
      </c>
      <c r="O272" s="526">
        <v>7</v>
      </c>
      <c r="P272" s="526">
        <v>3</v>
      </c>
      <c r="Q272" s="406" t="s">
        <v>732</v>
      </c>
      <c r="R272" s="407" t="s">
        <v>12</v>
      </c>
      <c r="S272" s="738"/>
      <c r="T272" s="739"/>
      <c r="U272" s="640">
        <v>7149.6629999999996</v>
      </c>
      <c r="V272" s="631">
        <v>0</v>
      </c>
      <c r="W272" s="409">
        <v>7149.6629999999996</v>
      </c>
      <c r="X272" s="751"/>
      <c r="Y272" s="751"/>
      <c r="Z272" s="751"/>
      <c r="AA272" s="751"/>
      <c r="AB272" s="751"/>
      <c r="AC272" s="751"/>
      <c r="AD272" s="751"/>
      <c r="AE272" s="405"/>
    </row>
    <row r="273" spans="1:31" ht="12" customHeight="1">
      <c r="A273" s="404"/>
      <c r="B273" s="749" t="s">
        <v>735</v>
      </c>
      <c r="C273" s="749"/>
      <c r="D273" s="749"/>
      <c r="E273" s="749"/>
      <c r="F273" s="749"/>
      <c r="G273" s="749"/>
      <c r="H273" s="749"/>
      <c r="I273" s="749"/>
      <c r="J273" s="749"/>
      <c r="K273" s="749"/>
      <c r="L273" s="749"/>
      <c r="M273" s="750"/>
      <c r="N273" s="630">
        <v>806</v>
      </c>
      <c r="O273" s="526">
        <v>7</v>
      </c>
      <c r="P273" s="526">
        <v>7</v>
      </c>
      <c r="Q273" s="406">
        <v>0</v>
      </c>
      <c r="R273" s="407">
        <v>0</v>
      </c>
      <c r="S273" s="738"/>
      <c r="T273" s="739"/>
      <c r="U273" s="640">
        <v>1230</v>
      </c>
      <c r="V273" s="631">
        <v>0</v>
      </c>
      <c r="W273" s="409">
        <v>1230</v>
      </c>
      <c r="X273" s="751"/>
      <c r="Y273" s="751"/>
      <c r="Z273" s="751"/>
      <c r="AA273" s="751"/>
      <c r="AB273" s="751"/>
      <c r="AC273" s="751"/>
      <c r="AD273" s="751"/>
      <c r="AE273" s="405"/>
    </row>
    <row r="274" spans="1:31" ht="21.75" customHeight="1">
      <c r="A274" s="404"/>
      <c r="B274" s="749" t="s">
        <v>719</v>
      </c>
      <c r="C274" s="749"/>
      <c r="D274" s="749"/>
      <c r="E274" s="749"/>
      <c r="F274" s="749"/>
      <c r="G274" s="749"/>
      <c r="H274" s="749"/>
      <c r="I274" s="749"/>
      <c r="J274" s="749"/>
      <c r="K274" s="749"/>
      <c r="L274" s="749"/>
      <c r="M274" s="750"/>
      <c r="N274" s="630">
        <v>806</v>
      </c>
      <c r="O274" s="526">
        <v>7</v>
      </c>
      <c r="P274" s="526">
        <v>7</v>
      </c>
      <c r="Q274" s="406" t="s">
        <v>720</v>
      </c>
      <c r="R274" s="407">
        <v>0</v>
      </c>
      <c r="S274" s="738"/>
      <c r="T274" s="739"/>
      <c r="U274" s="640">
        <v>1230</v>
      </c>
      <c r="V274" s="631">
        <v>0</v>
      </c>
      <c r="W274" s="409">
        <v>1230</v>
      </c>
      <c r="X274" s="751"/>
      <c r="Y274" s="751"/>
      <c r="Z274" s="751"/>
      <c r="AA274" s="751"/>
      <c r="AB274" s="751"/>
      <c r="AC274" s="751"/>
      <c r="AD274" s="751"/>
      <c r="AE274" s="405"/>
    </row>
    <row r="275" spans="1:31" ht="12" customHeight="1">
      <c r="A275" s="404"/>
      <c r="B275" s="749" t="s">
        <v>79</v>
      </c>
      <c r="C275" s="749"/>
      <c r="D275" s="749"/>
      <c r="E275" s="749"/>
      <c r="F275" s="749"/>
      <c r="G275" s="749"/>
      <c r="H275" s="749"/>
      <c r="I275" s="749"/>
      <c r="J275" s="749"/>
      <c r="K275" s="749"/>
      <c r="L275" s="749"/>
      <c r="M275" s="750"/>
      <c r="N275" s="630">
        <v>806</v>
      </c>
      <c r="O275" s="526">
        <v>7</v>
      </c>
      <c r="P275" s="526">
        <v>7</v>
      </c>
      <c r="Q275" s="406" t="s">
        <v>736</v>
      </c>
      <c r="R275" s="407">
        <v>0</v>
      </c>
      <c r="S275" s="738"/>
      <c r="T275" s="739"/>
      <c r="U275" s="640">
        <v>1230</v>
      </c>
      <c r="V275" s="631">
        <v>0</v>
      </c>
      <c r="W275" s="409">
        <v>1230</v>
      </c>
      <c r="X275" s="751"/>
      <c r="Y275" s="751"/>
      <c r="Z275" s="751"/>
      <c r="AA275" s="751"/>
      <c r="AB275" s="751"/>
      <c r="AC275" s="751"/>
      <c r="AD275" s="751"/>
      <c r="AE275" s="405"/>
    </row>
    <row r="276" spans="1:31" ht="12" customHeight="1">
      <c r="A276" s="404"/>
      <c r="B276" s="749" t="s">
        <v>80</v>
      </c>
      <c r="C276" s="749"/>
      <c r="D276" s="749"/>
      <c r="E276" s="749"/>
      <c r="F276" s="749"/>
      <c r="G276" s="749"/>
      <c r="H276" s="749"/>
      <c r="I276" s="749"/>
      <c r="J276" s="749"/>
      <c r="K276" s="749"/>
      <c r="L276" s="749"/>
      <c r="M276" s="750"/>
      <c r="N276" s="630">
        <v>806</v>
      </c>
      <c r="O276" s="526">
        <v>7</v>
      </c>
      <c r="P276" s="526">
        <v>7</v>
      </c>
      <c r="Q276" s="406" t="s">
        <v>737</v>
      </c>
      <c r="R276" s="407">
        <v>0</v>
      </c>
      <c r="S276" s="738"/>
      <c r="T276" s="739"/>
      <c r="U276" s="640">
        <v>1230</v>
      </c>
      <c r="V276" s="631">
        <v>0</v>
      </c>
      <c r="W276" s="409">
        <v>1230</v>
      </c>
      <c r="X276" s="751"/>
      <c r="Y276" s="751"/>
      <c r="Z276" s="751"/>
      <c r="AA276" s="751"/>
      <c r="AB276" s="751"/>
      <c r="AC276" s="751"/>
      <c r="AD276" s="751"/>
      <c r="AE276" s="405"/>
    </row>
    <row r="277" spans="1:31" ht="21.75" customHeight="1">
      <c r="A277" s="404"/>
      <c r="B277" s="749" t="s">
        <v>724</v>
      </c>
      <c r="C277" s="749"/>
      <c r="D277" s="749"/>
      <c r="E277" s="749"/>
      <c r="F277" s="749"/>
      <c r="G277" s="749"/>
      <c r="H277" s="749"/>
      <c r="I277" s="749"/>
      <c r="J277" s="749"/>
      <c r="K277" s="749"/>
      <c r="L277" s="749"/>
      <c r="M277" s="750"/>
      <c r="N277" s="630">
        <v>806</v>
      </c>
      <c r="O277" s="526">
        <v>7</v>
      </c>
      <c r="P277" s="526">
        <v>7</v>
      </c>
      <c r="Q277" s="406" t="s">
        <v>737</v>
      </c>
      <c r="R277" s="407" t="s">
        <v>8</v>
      </c>
      <c r="S277" s="738"/>
      <c r="T277" s="739"/>
      <c r="U277" s="640">
        <v>1230</v>
      </c>
      <c r="V277" s="631">
        <v>0</v>
      </c>
      <c r="W277" s="409">
        <v>1230</v>
      </c>
      <c r="X277" s="751"/>
      <c r="Y277" s="751"/>
      <c r="Z277" s="751"/>
      <c r="AA277" s="751"/>
      <c r="AB277" s="751"/>
      <c r="AC277" s="751"/>
      <c r="AD277" s="751"/>
      <c r="AE277" s="405"/>
    </row>
    <row r="278" spans="1:31" ht="12" customHeight="1">
      <c r="A278" s="404"/>
      <c r="B278" s="749" t="s">
        <v>9</v>
      </c>
      <c r="C278" s="749"/>
      <c r="D278" s="749"/>
      <c r="E278" s="749"/>
      <c r="F278" s="749"/>
      <c r="G278" s="749"/>
      <c r="H278" s="749"/>
      <c r="I278" s="749"/>
      <c r="J278" s="749"/>
      <c r="K278" s="749"/>
      <c r="L278" s="749"/>
      <c r="M278" s="750"/>
      <c r="N278" s="630">
        <v>806</v>
      </c>
      <c r="O278" s="526">
        <v>7</v>
      </c>
      <c r="P278" s="526">
        <v>7</v>
      </c>
      <c r="Q278" s="406" t="s">
        <v>737</v>
      </c>
      <c r="R278" s="407" t="s">
        <v>10</v>
      </c>
      <c r="S278" s="738"/>
      <c r="T278" s="739"/>
      <c r="U278" s="640">
        <v>1230</v>
      </c>
      <c r="V278" s="631">
        <v>0</v>
      </c>
      <c r="W278" s="409">
        <v>1230</v>
      </c>
      <c r="X278" s="751"/>
      <c r="Y278" s="751"/>
      <c r="Z278" s="751"/>
      <c r="AA278" s="751"/>
      <c r="AB278" s="751"/>
      <c r="AC278" s="751"/>
      <c r="AD278" s="751"/>
      <c r="AE278" s="405"/>
    </row>
    <row r="279" spans="1:31" ht="42.75" customHeight="1">
      <c r="A279" s="404"/>
      <c r="B279" s="749" t="s">
        <v>11</v>
      </c>
      <c r="C279" s="749"/>
      <c r="D279" s="749"/>
      <c r="E279" s="749"/>
      <c r="F279" s="749"/>
      <c r="G279" s="749"/>
      <c r="H279" s="749"/>
      <c r="I279" s="749"/>
      <c r="J279" s="749"/>
      <c r="K279" s="749"/>
      <c r="L279" s="749"/>
      <c r="M279" s="750"/>
      <c r="N279" s="630">
        <v>806</v>
      </c>
      <c r="O279" s="526">
        <v>7</v>
      </c>
      <c r="P279" s="526">
        <v>7</v>
      </c>
      <c r="Q279" s="406" t="s">
        <v>737</v>
      </c>
      <c r="R279" s="407" t="s">
        <v>12</v>
      </c>
      <c r="S279" s="738"/>
      <c r="T279" s="739"/>
      <c r="U279" s="640">
        <v>1230</v>
      </c>
      <c r="V279" s="631">
        <v>0</v>
      </c>
      <c r="W279" s="409">
        <v>1230</v>
      </c>
      <c r="X279" s="751"/>
      <c r="Y279" s="751"/>
      <c r="Z279" s="751"/>
      <c r="AA279" s="751"/>
      <c r="AB279" s="751"/>
      <c r="AC279" s="751"/>
      <c r="AD279" s="751"/>
      <c r="AE279" s="405"/>
    </row>
    <row r="280" spans="1:31" ht="12" customHeight="1">
      <c r="A280" s="404"/>
      <c r="B280" s="749" t="s">
        <v>81</v>
      </c>
      <c r="C280" s="749"/>
      <c r="D280" s="749"/>
      <c r="E280" s="749"/>
      <c r="F280" s="749"/>
      <c r="G280" s="749"/>
      <c r="H280" s="749"/>
      <c r="I280" s="749"/>
      <c r="J280" s="749"/>
      <c r="K280" s="749"/>
      <c r="L280" s="749"/>
      <c r="M280" s="750"/>
      <c r="N280" s="630">
        <v>806</v>
      </c>
      <c r="O280" s="526">
        <v>7</v>
      </c>
      <c r="P280" s="526">
        <v>9</v>
      </c>
      <c r="Q280" s="406">
        <v>0</v>
      </c>
      <c r="R280" s="407">
        <v>0</v>
      </c>
      <c r="S280" s="738"/>
      <c r="T280" s="739"/>
      <c r="U280" s="640">
        <v>17315.754000000001</v>
      </c>
      <c r="V280" s="631">
        <v>0</v>
      </c>
      <c r="W280" s="409">
        <v>17315.754000000001</v>
      </c>
      <c r="X280" s="751"/>
      <c r="Y280" s="751"/>
      <c r="Z280" s="751"/>
      <c r="AA280" s="751"/>
      <c r="AB280" s="751"/>
      <c r="AC280" s="751"/>
      <c r="AD280" s="751"/>
      <c r="AE280" s="405"/>
    </row>
    <row r="281" spans="1:31" ht="21.75" customHeight="1">
      <c r="A281" s="404"/>
      <c r="B281" s="749" t="s">
        <v>719</v>
      </c>
      <c r="C281" s="749"/>
      <c r="D281" s="749"/>
      <c r="E281" s="749"/>
      <c r="F281" s="749"/>
      <c r="G281" s="749"/>
      <c r="H281" s="749"/>
      <c r="I281" s="749"/>
      <c r="J281" s="749"/>
      <c r="K281" s="749"/>
      <c r="L281" s="749"/>
      <c r="M281" s="750"/>
      <c r="N281" s="630">
        <v>806</v>
      </c>
      <c r="O281" s="526">
        <v>7</v>
      </c>
      <c r="P281" s="526">
        <v>9</v>
      </c>
      <c r="Q281" s="406" t="s">
        <v>720</v>
      </c>
      <c r="R281" s="407">
        <v>0</v>
      </c>
      <c r="S281" s="738"/>
      <c r="T281" s="739"/>
      <c r="U281" s="640">
        <v>752.33299999999997</v>
      </c>
      <c r="V281" s="631">
        <v>0</v>
      </c>
      <c r="W281" s="409">
        <v>752.33299999999997</v>
      </c>
      <c r="X281" s="751"/>
      <c r="Y281" s="751"/>
      <c r="Z281" s="751"/>
      <c r="AA281" s="751"/>
      <c r="AB281" s="751"/>
      <c r="AC281" s="751"/>
      <c r="AD281" s="751"/>
      <c r="AE281" s="405"/>
    </row>
    <row r="282" spans="1:31" ht="21.75" customHeight="1">
      <c r="A282" s="404"/>
      <c r="B282" s="749" t="s">
        <v>738</v>
      </c>
      <c r="C282" s="749"/>
      <c r="D282" s="749"/>
      <c r="E282" s="749"/>
      <c r="F282" s="749"/>
      <c r="G282" s="749"/>
      <c r="H282" s="749"/>
      <c r="I282" s="749"/>
      <c r="J282" s="749"/>
      <c r="K282" s="749"/>
      <c r="L282" s="749"/>
      <c r="M282" s="750"/>
      <c r="N282" s="630">
        <v>806</v>
      </c>
      <c r="O282" s="526">
        <v>7</v>
      </c>
      <c r="P282" s="526">
        <v>9</v>
      </c>
      <c r="Q282" s="406" t="s">
        <v>739</v>
      </c>
      <c r="R282" s="407">
        <v>0</v>
      </c>
      <c r="S282" s="738"/>
      <c r="T282" s="739"/>
      <c r="U282" s="640">
        <v>752.33299999999997</v>
      </c>
      <c r="V282" s="631">
        <v>0</v>
      </c>
      <c r="W282" s="409">
        <v>752.33299999999997</v>
      </c>
      <c r="X282" s="751"/>
      <c r="Y282" s="751"/>
      <c r="Z282" s="751"/>
      <c r="AA282" s="751"/>
      <c r="AB282" s="751"/>
      <c r="AC282" s="751"/>
      <c r="AD282" s="751"/>
      <c r="AE282" s="405"/>
    </row>
    <row r="283" spans="1:31" ht="32.25" customHeight="1">
      <c r="A283" s="404"/>
      <c r="B283" s="749" t="s">
        <v>66</v>
      </c>
      <c r="C283" s="749"/>
      <c r="D283" s="749"/>
      <c r="E283" s="749"/>
      <c r="F283" s="749"/>
      <c r="G283" s="749"/>
      <c r="H283" s="749"/>
      <c r="I283" s="749"/>
      <c r="J283" s="749"/>
      <c r="K283" s="749"/>
      <c r="L283" s="749"/>
      <c r="M283" s="750"/>
      <c r="N283" s="630">
        <v>806</v>
      </c>
      <c r="O283" s="526">
        <v>7</v>
      </c>
      <c r="P283" s="526">
        <v>9</v>
      </c>
      <c r="Q283" s="406" t="s">
        <v>740</v>
      </c>
      <c r="R283" s="407">
        <v>0</v>
      </c>
      <c r="S283" s="738"/>
      <c r="T283" s="739"/>
      <c r="U283" s="640">
        <v>752.33299999999997</v>
      </c>
      <c r="V283" s="631">
        <v>0</v>
      </c>
      <c r="W283" s="409">
        <v>752.33299999999997</v>
      </c>
      <c r="X283" s="751"/>
      <c r="Y283" s="751"/>
      <c r="Z283" s="751"/>
      <c r="AA283" s="751"/>
      <c r="AB283" s="751"/>
      <c r="AC283" s="751"/>
      <c r="AD283" s="751"/>
      <c r="AE283" s="405"/>
    </row>
    <row r="284" spans="1:31" ht="53.25" customHeight="1">
      <c r="A284" s="404"/>
      <c r="B284" s="749" t="s">
        <v>18</v>
      </c>
      <c r="C284" s="749"/>
      <c r="D284" s="749"/>
      <c r="E284" s="749"/>
      <c r="F284" s="749"/>
      <c r="G284" s="749"/>
      <c r="H284" s="749"/>
      <c r="I284" s="749"/>
      <c r="J284" s="749"/>
      <c r="K284" s="749"/>
      <c r="L284" s="749"/>
      <c r="M284" s="750"/>
      <c r="N284" s="630">
        <v>806</v>
      </c>
      <c r="O284" s="526">
        <v>7</v>
      </c>
      <c r="P284" s="526">
        <v>9</v>
      </c>
      <c r="Q284" s="406" t="s">
        <v>740</v>
      </c>
      <c r="R284" s="407" t="s">
        <v>19</v>
      </c>
      <c r="S284" s="738"/>
      <c r="T284" s="739"/>
      <c r="U284" s="640">
        <v>752.33299999999997</v>
      </c>
      <c r="V284" s="631">
        <v>0</v>
      </c>
      <c r="W284" s="409">
        <v>752.33299999999997</v>
      </c>
      <c r="X284" s="751"/>
      <c r="Y284" s="751"/>
      <c r="Z284" s="751"/>
      <c r="AA284" s="751"/>
      <c r="AB284" s="751"/>
      <c r="AC284" s="751"/>
      <c r="AD284" s="751"/>
      <c r="AE284" s="405"/>
    </row>
    <row r="285" spans="1:31" ht="21.75" customHeight="1">
      <c r="A285" s="404"/>
      <c r="B285" s="749" t="s">
        <v>38</v>
      </c>
      <c r="C285" s="749"/>
      <c r="D285" s="749"/>
      <c r="E285" s="749"/>
      <c r="F285" s="749"/>
      <c r="G285" s="749"/>
      <c r="H285" s="749"/>
      <c r="I285" s="749"/>
      <c r="J285" s="749"/>
      <c r="K285" s="749"/>
      <c r="L285" s="749"/>
      <c r="M285" s="750"/>
      <c r="N285" s="630">
        <v>806</v>
      </c>
      <c r="O285" s="526">
        <v>7</v>
      </c>
      <c r="P285" s="526">
        <v>9</v>
      </c>
      <c r="Q285" s="406" t="s">
        <v>740</v>
      </c>
      <c r="R285" s="407" t="s">
        <v>39</v>
      </c>
      <c r="S285" s="738"/>
      <c r="T285" s="739"/>
      <c r="U285" s="640">
        <v>752.33299999999997</v>
      </c>
      <c r="V285" s="631">
        <v>0</v>
      </c>
      <c r="W285" s="409">
        <v>752.33299999999997</v>
      </c>
      <c r="X285" s="751"/>
      <c r="Y285" s="751"/>
      <c r="Z285" s="751"/>
      <c r="AA285" s="751"/>
      <c r="AB285" s="751"/>
      <c r="AC285" s="751"/>
      <c r="AD285" s="751"/>
      <c r="AE285" s="405"/>
    </row>
    <row r="286" spans="1:31" ht="21.75" customHeight="1">
      <c r="A286" s="404"/>
      <c r="B286" s="749" t="s">
        <v>621</v>
      </c>
      <c r="C286" s="749"/>
      <c r="D286" s="749"/>
      <c r="E286" s="749"/>
      <c r="F286" s="749"/>
      <c r="G286" s="749"/>
      <c r="H286" s="749"/>
      <c r="I286" s="749"/>
      <c r="J286" s="749"/>
      <c r="K286" s="749"/>
      <c r="L286" s="749"/>
      <c r="M286" s="750"/>
      <c r="N286" s="630">
        <v>806</v>
      </c>
      <c r="O286" s="526">
        <v>7</v>
      </c>
      <c r="P286" s="526">
        <v>9</v>
      </c>
      <c r="Q286" s="406" t="s">
        <v>740</v>
      </c>
      <c r="R286" s="407" t="s">
        <v>40</v>
      </c>
      <c r="S286" s="738"/>
      <c r="T286" s="739"/>
      <c r="U286" s="640">
        <v>577.82899999999995</v>
      </c>
      <c r="V286" s="631">
        <v>0</v>
      </c>
      <c r="W286" s="409">
        <v>577.82899999999995</v>
      </c>
      <c r="X286" s="751"/>
      <c r="Y286" s="751"/>
      <c r="Z286" s="751"/>
      <c r="AA286" s="751"/>
      <c r="AB286" s="751"/>
      <c r="AC286" s="751"/>
      <c r="AD286" s="751"/>
      <c r="AE286" s="405"/>
    </row>
    <row r="287" spans="1:31" ht="32.25" customHeight="1">
      <c r="A287" s="404"/>
      <c r="B287" s="749" t="s">
        <v>622</v>
      </c>
      <c r="C287" s="749"/>
      <c r="D287" s="749"/>
      <c r="E287" s="749"/>
      <c r="F287" s="749"/>
      <c r="G287" s="749"/>
      <c r="H287" s="749"/>
      <c r="I287" s="749"/>
      <c r="J287" s="749"/>
      <c r="K287" s="749"/>
      <c r="L287" s="749"/>
      <c r="M287" s="750"/>
      <c r="N287" s="630">
        <v>806</v>
      </c>
      <c r="O287" s="526">
        <v>7</v>
      </c>
      <c r="P287" s="526">
        <v>9</v>
      </c>
      <c r="Q287" s="406" t="s">
        <v>740</v>
      </c>
      <c r="R287" s="407" t="s">
        <v>42</v>
      </c>
      <c r="S287" s="738"/>
      <c r="T287" s="739"/>
      <c r="U287" s="640">
        <v>174.50399999999999</v>
      </c>
      <c r="V287" s="631">
        <v>0</v>
      </c>
      <c r="W287" s="409">
        <v>174.50399999999999</v>
      </c>
      <c r="X287" s="751"/>
      <c r="Y287" s="751"/>
      <c r="Z287" s="751"/>
      <c r="AA287" s="751"/>
      <c r="AB287" s="751"/>
      <c r="AC287" s="751"/>
      <c r="AD287" s="751"/>
      <c r="AE287" s="405"/>
    </row>
    <row r="288" spans="1:31" ht="21.75" customHeight="1">
      <c r="A288" s="404"/>
      <c r="B288" s="749" t="s">
        <v>719</v>
      </c>
      <c r="C288" s="749"/>
      <c r="D288" s="749"/>
      <c r="E288" s="749"/>
      <c r="F288" s="749"/>
      <c r="G288" s="749"/>
      <c r="H288" s="749"/>
      <c r="I288" s="749"/>
      <c r="J288" s="749"/>
      <c r="K288" s="749"/>
      <c r="L288" s="749"/>
      <c r="M288" s="750"/>
      <c r="N288" s="630">
        <v>806</v>
      </c>
      <c r="O288" s="526">
        <v>7</v>
      </c>
      <c r="P288" s="526">
        <v>9</v>
      </c>
      <c r="Q288" s="406" t="s">
        <v>720</v>
      </c>
      <c r="R288" s="407">
        <v>0</v>
      </c>
      <c r="S288" s="738"/>
      <c r="T288" s="739"/>
      <c r="U288" s="640">
        <v>16563.420999999998</v>
      </c>
      <c r="V288" s="631">
        <v>0</v>
      </c>
      <c r="W288" s="409">
        <v>16563.420999999998</v>
      </c>
      <c r="X288" s="751"/>
      <c r="Y288" s="751"/>
      <c r="Z288" s="751"/>
      <c r="AA288" s="751"/>
      <c r="AB288" s="751"/>
      <c r="AC288" s="751"/>
      <c r="AD288" s="751"/>
      <c r="AE288" s="405"/>
    </row>
    <row r="289" spans="1:31" ht="21.75" customHeight="1">
      <c r="A289" s="404"/>
      <c r="B289" s="749" t="s">
        <v>738</v>
      </c>
      <c r="C289" s="749"/>
      <c r="D289" s="749"/>
      <c r="E289" s="749"/>
      <c r="F289" s="749"/>
      <c r="G289" s="749"/>
      <c r="H289" s="749"/>
      <c r="I289" s="749"/>
      <c r="J289" s="749"/>
      <c r="K289" s="749"/>
      <c r="L289" s="749"/>
      <c r="M289" s="750"/>
      <c r="N289" s="630">
        <v>806</v>
      </c>
      <c r="O289" s="526">
        <v>7</v>
      </c>
      <c r="P289" s="526">
        <v>9</v>
      </c>
      <c r="Q289" s="406" t="s">
        <v>739</v>
      </c>
      <c r="R289" s="407">
        <v>0</v>
      </c>
      <c r="S289" s="738"/>
      <c r="T289" s="739"/>
      <c r="U289" s="640">
        <v>16563.420999999998</v>
      </c>
      <c r="V289" s="631">
        <v>0</v>
      </c>
      <c r="W289" s="409">
        <v>16563.420999999998</v>
      </c>
      <c r="X289" s="751"/>
      <c r="Y289" s="751"/>
      <c r="Z289" s="751"/>
      <c r="AA289" s="751"/>
      <c r="AB289" s="751"/>
      <c r="AC289" s="751"/>
      <c r="AD289" s="751"/>
      <c r="AE289" s="405"/>
    </row>
    <row r="290" spans="1:31" ht="21.75" customHeight="1">
      <c r="A290" s="404"/>
      <c r="B290" s="749" t="s">
        <v>61</v>
      </c>
      <c r="C290" s="749"/>
      <c r="D290" s="749"/>
      <c r="E290" s="749"/>
      <c r="F290" s="749"/>
      <c r="G290" s="749"/>
      <c r="H290" s="749"/>
      <c r="I290" s="749"/>
      <c r="J290" s="749"/>
      <c r="K290" s="749"/>
      <c r="L290" s="749"/>
      <c r="M290" s="750"/>
      <c r="N290" s="630">
        <v>806</v>
      </c>
      <c r="O290" s="526">
        <v>7</v>
      </c>
      <c r="P290" s="526">
        <v>9</v>
      </c>
      <c r="Q290" s="406" t="s">
        <v>741</v>
      </c>
      <c r="R290" s="407">
        <v>0</v>
      </c>
      <c r="S290" s="738"/>
      <c r="T290" s="739"/>
      <c r="U290" s="640">
        <v>16563.420999999998</v>
      </c>
      <c r="V290" s="631">
        <v>0</v>
      </c>
      <c r="W290" s="409">
        <v>16563.420999999998</v>
      </c>
      <c r="X290" s="751"/>
      <c r="Y290" s="751"/>
      <c r="Z290" s="751"/>
      <c r="AA290" s="751"/>
      <c r="AB290" s="751"/>
      <c r="AC290" s="751"/>
      <c r="AD290" s="751"/>
      <c r="AE290" s="405"/>
    </row>
    <row r="291" spans="1:31" ht="53.25" customHeight="1">
      <c r="A291" s="404"/>
      <c r="B291" s="749" t="s">
        <v>18</v>
      </c>
      <c r="C291" s="749"/>
      <c r="D291" s="749"/>
      <c r="E291" s="749"/>
      <c r="F291" s="749"/>
      <c r="G291" s="749"/>
      <c r="H291" s="749"/>
      <c r="I291" s="749"/>
      <c r="J291" s="749"/>
      <c r="K291" s="749"/>
      <c r="L291" s="749"/>
      <c r="M291" s="750"/>
      <c r="N291" s="630">
        <v>806</v>
      </c>
      <c r="O291" s="526">
        <v>7</v>
      </c>
      <c r="P291" s="526">
        <v>9</v>
      </c>
      <c r="Q291" s="406" t="s">
        <v>741</v>
      </c>
      <c r="R291" s="407" t="s">
        <v>19</v>
      </c>
      <c r="S291" s="738"/>
      <c r="T291" s="739"/>
      <c r="U291" s="640">
        <v>15279</v>
      </c>
      <c r="V291" s="631">
        <v>0</v>
      </c>
      <c r="W291" s="409">
        <v>15279</v>
      </c>
      <c r="X291" s="751"/>
      <c r="Y291" s="751"/>
      <c r="Z291" s="751"/>
      <c r="AA291" s="751"/>
      <c r="AB291" s="751"/>
      <c r="AC291" s="751"/>
      <c r="AD291" s="751"/>
      <c r="AE291" s="405"/>
    </row>
    <row r="292" spans="1:31" ht="12" customHeight="1">
      <c r="A292" s="404"/>
      <c r="B292" s="749" t="s">
        <v>20</v>
      </c>
      <c r="C292" s="749"/>
      <c r="D292" s="749"/>
      <c r="E292" s="749"/>
      <c r="F292" s="749"/>
      <c r="G292" s="749"/>
      <c r="H292" s="749"/>
      <c r="I292" s="749"/>
      <c r="J292" s="749"/>
      <c r="K292" s="749"/>
      <c r="L292" s="749"/>
      <c r="M292" s="750"/>
      <c r="N292" s="630">
        <v>806</v>
      </c>
      <c r="O292" s="526">
        <v>7</v>
      </c>
      <c r="P292" s="526">
        <v>9</v>
      </c>
      <c r="Q292" s="406" t="s">
        <v>741</v>
      </c>
      <c r="R292" s="407" t="s">
        <v>21</v>
      </c>
      <c r="S292" s="738"/>
      <c r="T292" s="739"/>
      <c r="U292" s="640">
        <v>15279</v>
      </c>
      <c r="V292" s="631">
        <v>0</v>
      </c>
      <c r="W292" s="409">
        <v>15279</v>
      </c>
      <c r="X292" s="751"/>
      <c r="Y292" s="751"/>
      <c r="Z292" s="751"/>
      <c r="AA292" s="751"/>
      <c r="AB292" s="751"/>
      <c r="AC292" s="751"/>
      <c r="AD292" s="751"/>
      <c r="AE292" s="405"/>
    </row>
    <row r="293" spans="1:31" ht="12" customHeight="1">
      <c r="A293" s="404"/>
      <c r="B293" s="749" t="s">
        <v>692</v>
      </c>
      <c r="C293" s="749"/>
      <c r="D293" s="749"/>
      <c r="E293" s="749"/>
      <c r="F293" s="749"/>
      <c r="G293" s="749"/>
      <c r="H293" s="749"/>
      <c r="I293" s="749"/>
      <c r="J293" s="749"/>
      <c r="K293" s="749"/>
      <c r="L293" s="749"/>
      <c r="M293" s="750"/>
      <c r="N293" s="630">
        <v>806</v>
      </c>
      <c r="O293" s="526">
        <v>7</v>
      </c>
      <c r="P293" s="526">
        <v>9</v>
      </c>
      <c r="Q293" s="406" t="s">
        <v>741</v>
      </c>
      <c r="R293" s="407" t="s">
        <v>22</v>
      </c>
      <c r="S293" s="738"/>
      <c r="T293" s="739"/>
      <c r="U293" s="640">
        <v>11735.022999999999</v>
      </c>
      <c r="V293" s="631">
        <v>0</v>
      </c>
      <c r="W293" s="409">
        <v>11735.022999999999</v>
      </c>
      <c r="X293" s="751"/>
      <c r="Y293" s="751"/>
      <c r="Z293" s="751"/>
      <c r="AA293" s="751"/>
      <c r="AB293" s="751"/>
      <c r="AC293" s="751"/>
      <c r="AD293" s="751"/>
      <c r="AE293" s="405"/>
    </row>
    <row r="294" spans="1:31" ht="32.25" customHeight="1">
      <c r="A294" s="404"/>
      <c r="B294" s="749" t="s">
        <v>694</v>
      </c>
      <c r="C294" s="749"/>
      <c r="D294" s="749"/>
      <c r="E294" s="749"/>
      <c r="F294" s="749"/>
      <c r="G294" s="749"/>
      <c r="H294" s="749"/>
      <c r="I294" s="749"/>
      <c r="J294" s="749"/>
      <c r="K294" s="749"/>
      <c r="L294" s="749"/>
      <c r="M294" s="750"/>
      <c r="N294" s="630">
        <v>806</v>
      </c>
      <c r="O294" s="526">
        <v>7</v>
      </c>
      <c r="P294" s="526">
        <v>9</v>
      </c>
      <c r="Q294" s="406" t="s">
        <v>741</v>
      </c>
      <c r="R294" s="407" t="s">
        <v>24</v>
      </c>
      <c r="S294" s="738"/>
      <c r="T294" s="739"/>
      <c r="U294" s="640">
        <v>3543.9769999999999</v>
      </c>
      <c r="V294" s="631">
        <v>0</v>
      </c>
      <c r="W294" s="409">
        <v>3543.9769999999999</v>
      </c>
      <c r="X294" s="751"/>
      <c r="Y294" s="751"/>
      <c r="Z294" s="751"/>
      <c r="AA294" s="751"/>
      <c r="AB294" s="751"/>
      <c r="AC294" s="751"/>
      <c r="AD294" s="751"/>
      <c r="AE294" s="405"/>
    </row>
    <row r="295" spans="1:31" ht="21.75" customHeight="1">
      <c r="A295" s="404"/>
      <c r="B295" s="749" t="s">
        <v>633</v>
      </c>
      <c r="C295" s="749"/>
      <c r="D295" s="749"/>
      <c r="E295" s="749"/>
      <c r="F295" s="749"/>
      <c r="G295" s="749"/>
      <c r="H295" s="749"/>
      <c r="I295" s="749"/>
      <c r="J295" s="749"/>
      <c r="K295" s="749"/>
      <c r="L295" s="749"/>
      <c r="M295" s="750"/>
      <c r="N295" s="630">
        <v>806</v>
      </c>
      <c r="O295" s="526">
        <v>7</v>
      </c>
      <c r="P295" s="526">
        <v>9</v>
      </c>
      <c r="Q295" s="406" t="s">
        <v>741</v>
      </c>
      <c r="R295" s="407" t="s">
        <v>25</v>
      </c>
      <c r="S295" s="738"/>
      <c r="T295" s="739"/>
      <c r="U295" s="640">
        <v>1231.421</v>
      </c>
      <c r="V295" s="631">
        <v>0</v>
      </c>
      <c r="W295" s="409">
        <v>1231.421</v>
      </c>
      <c r="X295" s="751"/>
      <c r="Y295" s="751"/>
      <c r="Z295" s="751"/>
      <c r="AA295" s="751"/>
      <c r="AB295" s="751"/>
      <c r="AC295" s="751"/>
      <c r="AD295" s="751"/>
      <c r="AE295" s="405"/>
    </row>
    <row r="296" spans="1:31" ht="21.75" customHeight="1">
      <c r="A296" s="404"/>
      <c r="B296" s="749" t="s">
        <v>634</v>
      </c>
      <c r="C296" s="749"/>
      <c r="D296" s="749"/>
      <c r="E296" s="749"/>
      <c r="F296" s="749"/>
      <c r="G296" s="749"/>
      <c r="H296" s="749"/>
      <c r="I296" s="749"/>
      <c r="J296" s="749"/>
      <c r="K296" s="749"/>
      <c r="L296" s="749"/>
      <c r="M296" s="750"/>
      <c r="N296" s="630">
        <v>806</v>
      </c>
      <c r="O296" s="526">
        <v>7</v>
      </c>
      <c r="P296" s="526">
        <v>9</v>
      </c>
      <c r="Q296" s="406" t="s">
        <v>741</v>
      </c>
      <c r="R296" s="407" t="s">
        <v>27</v>
      </c>
      <c r="S296" s="738"/>
      <c r="T296" s="739"/>
      <c r="U296" s="640">
        <v>1231.421</v>
      </c>
      <c r="V296" s="631">
        <v>0</v>
      </c>
      <c r="W296" s="409">
        <v>1231.421</v>
      </c>
      <c r="X296" s="751"/>
      <c r="Y296" s="751"/>
      <c r="Z296" s="751"/>
      <c r="AA296" s="751"/>
      <c r="AB296" s="751"/>
      <c r="AC296" s="751"/>
      <c r="AD296" s="751"/>
      <c r="AE296" s="405"/>
    </row>
    <row r="297" spans="1:31" ht="21.75" customHeight="1">
      <c r="A297" s="404"/>
      <c r="B297" s="749" t="s">
        <v>635</v>
      </c>
      <c r="C297" s="749"/>
      <c r="D297" s="749"/>
      <c r="E297" s="749"/>
      <c r="F297" s="749"/>
      <c r="G297" s="749"/>
      <c r="H297" s="749"/>
      <c r="I297" s="749"/>
      <c r="J297" s="749"/>
      <c r="K297" s="749"/>
      <c r="L297" s="749"/>
      <c r="M297" s="750"/>
      <c r="N297" s="630">
        <v>806</v>
      </c>
      <c r="O297" s="526">
        <v>7</v>
      </c>
      <c r="P297" s="526">
        <v>9</v>
      </c>
      <c r="Q297" s="406" t="s">
        <v>741</v>
      </c>
      <c r="R297" s="407" t="s">
        <v>28</v>
      </c>
      <c r="S297" s="738"/>
      <c r="T297" s="739"/>
      <c r="U297" s="640">
        <v>299.2</v>
      </c>
      <c r="V297" s="631">
        <v>0</v>
      </c>
      <c r="W297" s="409">
        <v>299.2</v>
      </c>
      <c r="X297" s="751"/>
      <c r="Y297" s="751"/>
      <c r="Z297" s="751"/>
      <c r="AA297" s="751"/>
      <c r="AB297" s="751"/>
      <c r="AC297" s="751"/>
      <c r="AD297" s="751"/>
      <c r="AE297" s="405"/>
    </row>
    <row r="298" spans="1:31" ht="12" customHeight="1">
      <c r="A298" s="404"/>
      <c r="B298" s="749" t="s">
        <v>636</v>
      </c>
      <c r="C298" s="749"/>
      <c r="D298" s="749"/>
      <c r="E298" s="749"/>
      <c r="F298" s="749"/>
      <c r="G298" s="749"/>
      <c r="H298" s="749"/>
      <c r="I298" s="749"/>
      <c r="J298" s="749"/>
      <c r="K298" s="749"/>
      <c r="L298" s="749"/>
      <c r="M298" s="750"/>
      <c r="N298" s="630">
        <v>806</v>
      </c>
      <c r="O298" s="526">
        <v>7</v>
      </c>
      <c r="P298" s="526">
        <v>9</v>
      </c>
      <c r="Q298" s="406" t="s">
        <v>741</v>
      </c>
      <c r="R298" s="407" t="s">
        <v>29</v>
      </c>
      <c r="S298" s="738"/>
      <c r="T298" s="739"/>
      <c r="U298" s="640">
        <v>932.221</v>
      </c>
      <c r="V298" s="631">
        <v>0</v>
      </c>
      <c r="W298" s="409">
        <v>932.221</v>
      </c>
      <c r="X298" s="751"/>
      <c r="Y298" s="751"/>
      <c r="Z298" s="751"/>
      <c r="AA298" s="751"/>
      <c r="AB298" s="751"/>
      <c r="AC298" s="751"/>
      <c r="AD298" s="751"/>
      <c r="AE298" s="405"/>
    </row>
    <row r="299" spans="1:31" ht="12" customHeight="1">
      <c r="A299" s="404"/>
      <c r="B299" s="749" t="s">
        <v>30</v>
      </c>
      <c r="C299" s="749"/>
      <c r="D299" s="749"/>
      <c r="E299" s="749"/>
      <c r="F299" s="749"/>
      <c r="G299" s="749"/>
      <c r="H299" s="749"/>
      <c r="I299" s="749"/>
      <c r="J299" s="749"/>
      <c r="K299" s="749"/>
      <c r="L299" s="749"/>
      <c r="M299" s="750"/>
      <c r="N299" s="630">
        <v>806</v>
      </c>
      <c r="O299" s="526">
        <v>7</v>
      </c>
      <c r="P299" s="526">
        <v>9</v>
      </c>
      <c r="Q299" s="406" t="s">
        <v>741</v>
      </c>
      <c r="R299" s="407" t="s">
        <v>31</v>
      </c>
      <c r="S299" s="738"/>
      <c r="T299" s="739"/>
      <c r="U299" s="640">
        <v>53</v>
      </c>
      <c r="V299" s="631">
        <v>0</v>
      </c>
      <c r="W299" s="409">
        <v>53</v>
      </c>
      <c r="X299" s="751"/>
      <c r="Y299" s="751"/>
      <c r="Z299" s="751"/>
      <c r="AA299" s="751"/>
      <c r="AB299" s="751"/>
      <c r="AC299" s="751"/>
      <c r="AD299" s="751"/>
      <c r="AE299" s="405"/>
    </row>
    <row r="300" spans="1:31" ht="12" customHeight="1">
      <c r="A300" s="404"/>
      <c r="B300" s="749" t="s">
        <v>637</v>
      </c>
      <c r="C300" s="749"/>
      <c r="D300" s="749"/>
      <c r="E300" s="749"/>
      <c r="F300" s="749"/>
      <c r="G300" s="749"/>
      <c r="H300" s="749"/>
      <c r="I300" s="749"/>
      <c r="J300" s="749"/>
      <c r="K300" s="749"/>
      <c r="L300" s="749"/>
      <c r="M300" s="750"/>
      <c r="N300" s="630">
        <v>806</v>
      </c>
      <c r="O300" s="526">
        <v>7</v>
      </c>
      <c r="P300" s="526">
        <v>9</v>
      </c>
      <c r="Q300" s="406" t="s">
        <v>741</v>
      </c>
      <c r="R300" s="407" t="s">
        <v>32</v>
      </c>
      <c r="S300" s="738"/>
      <c r="T300" s="739"/>
      <c r="U300" s="640">
        <v>53</v>
      </c>
      <c r="V300" s="631">
        <v>0</v>
      </c>
      <c r="W300" s="409">
        <v>53</v>
      </c>
      <c r="X300" s="751"/>
      <c r="Y300" s="751"/>
      <c r="Z300" s="751"/>
      <c r="AA300" s="751"/>
      <c r="AB300" s="751"/>
      <c r="AC300" s="751"/>
      <c r="AD300" s="751"/>
      <c r="AE300" s="405"/>
    </row>
    <row r="301" spans="1:31" ht="21.75" customHeight="1">
      <c r="A301" s="404"/>
      <c r="B301" s="749" t="s">
        <v>33</v>
      </c>
      <c r="C301" s="749"/>
      <c r="D301" s="749"/>
      <c r="E301" s="749"/>
      <c r="F301" s="749"/>
      <c r="G301" s="749"/>
      <c r="H301" s="749"/>
      <c r="I301" s="749"/>
      <c r="J301" s="749"/>
      <c r="K301" s="749"/>
      <c r="L301" s="749"/>
      <c r="M301" s="750"/>
      <c r="N301" s="630">
        <v>806</v>
      </c>
      <c r="O301" s="526">
        <v>7</v>
      </c>
      <c r="P301" s="526">
        <v>9</v>
      </c>
      <c r="Q301" s="406" t="s">
        <v>741</v>
      </c>
      <c r="R301" s="407" t="s">
        <v>34</v>
      </c>
      <c r="S301" s="738"/>
      <c r="T301" s="739"/>
      <c r="U301" s="640">
        <v>33</v>
      </c>
      <c r="V301" s="631">
        <v>0</v>
      </c>
      <c r="W301" s="409">
        <v>33</v>
      </c>
      <c r="X301" s="751"/>
      <c r="Y301" s="751"/>
      <c r="Z301" s="751"/>
      <c r="AA301" s="751"/>
      <c r="AB301" s="751"/>
      <c r="AC301" s="751"/>
      <c r="AD301" s="751"/>
      <c r="AE301" s="405"/>
    </row>
    <row r="302" spans="1:31" ht="12" customHeight="1">
      <c r="A302" s="404"/>
      <c r="B302" s="749" t="s">
        <v>638</v>
      </c>
      <c r="C302" s="749"/>
      <c r="D302" s="749"/>
      <c r="E302" s="749"/>
      <c r="F302" s="749"/>
      <c r="G302" s="749"/>
      <c r="H302" s="749"/>
      <c r="I302" s="749"/>
      <c r="J302" s="749"/>
      <c r="K302" s="749"/>
      <c r="L302" s="749"/>
      <c r="M302" s="750"/>
      <c r="N302" s="630">
        <v>806</v>
      </c>
      <c r="O302" s="526">
        <v>7</v>
      </c>
      <c r="P302" s="526">
        <v>9</v>
      </c>
      <c r="Q302" s="406" t="s">
        <v>741</v>
      </c>
      <c r="R302" s="407" t="s">
        <v>35</v>
      </c>
      <c r="S302" s="738"/>
      <c r="T302" s="739"/>
      <c r="U302" s="640">
        <v>6</v>
      </c>
      <c r="V302" s="631">
        <v>0</v>
      </c>
      <c r="W302" s="409">
        <v>6</v>
      </c>
      <c r="X302" s="751"/>
      <c r="Y302" s="751"/>
      <c r="Z302" s="751"/>
      <c r="AA302" s="751"/>
      <c r="AB302" s="751"/>
      <c r="AC302" s="751"/>
      <c r="AD302" s="751"/>
      <c r="AE302" s="405"/>
    </row>
    <row r="303" spans="1:31" ht="12" customHeight="1">
      <c r="A303" s="404"/>
      <c r="B303" s="749" t="s">
        <v>88</v>
      </c>
      <c r="C303" s="749"/>
      <c r="D303" s="749"/>
      <c r="E303" s="749"/>
      <c r="F303" s="749"/>
      <c r="G303" s="749"/>
      <c r="H303" s="749"/>
      <c r="I303" s="749"/>
      <c r="J303" s="749"/>
      <c r="K303" s="749"/>
      <c r="L303" s="749"/>
      <c r="M303" s="750"/>
      <c r="N303" s="630">
        <v>806</v>
      </c>
      <c r="O303" s="526">
        <v>7</v>
      </c>
      <c r="P303" s="526">
        <v>9</v>
      </c>
      <c r="Q303" s="406" t="s">
        <v>741</v>
      </c>
      <c r="R303" s="407" t="s">
        <v>89</v>
      </c>
      <c r="S303" s="738"/>
      <c r="T303" s="739"/>
      <c r="U303" s="640">
        <v>14</v>
      </c>
      <c r="V303" s="631">
        <v>0</v>
      </c>
      <c r="W303" s="409">
        <v>14</v>
      </c>
      <c r="X303" s="751"/>
      <c r="Y303" s="751"/>
      <c r="Z303" s="751"/>
      <c r="AA303" s="751"/>
      <c r="AB303" s="751"/>
      <c r="AC303" s="751"/>
      <c r="AD303" s="751"/>
      <c r="AE303" s="405"/>
    </row>
    <row r="304" spans="1:31" ht="12" customHeight="1">
      <c r="A304" s="404"/>
      <c r="B304" s="749" t="s">
        <v>168</v>
      </c>
      <c r="C304" s="749"/>
      <c r="D304" s="749"/>
      <c r="E304" s="749"/>
      <c r="F304" s="749"/>
      <c r="G304" s="749"/>
      <c r="H304" s="749"/>
      <c r="I304" s="749"/>
      <c r="J304" s="749"/>
      <c r="K304" s="749"/>
      <c r="L304" s="749"/>
      <c r="M304" s="750"/>
      <c r="N304" s="630">
        <v>806</v>
      </c>
      <c r="O304" s="526">
        <v>10</v>
      </c>
      <c r="P304" s="526">
        <v>0</v>
      </c>
      <c r="Q304" s="406">
        <v>0</v>
      </c>
      <c r="R304" s="407">
        <v>0</v>
      </c>
      <c r="S304" s="738"/>
      <c r="T304" s="739"/>
      <c r="U304" s="640">
        <v>4743.5</v>
      </c>
      <c r="V304" s="631">
        <v>0</v>
      </c>
      <c r="W304" s="409">
        <v>4743.5</v>
      </c>
      <c r="X304" s="751"/>
      <c r="Y304" s="751"/>
      <c r="Z304" s="751"/>
      <c r="AA304" s="751"/>
      <c r="AB304" s="751"/>
      <c r="AC304" s="751"/>
      <c r="AD304" s="751"/>
      <c r="AE304" s="405"/>
    </row>
    <row r="305" spans="1:31" ht="12" customHeight="1">
      <c r="A305" s="404"/>
      <c r="B305" s="749" t="s">
        <v>54</v>
      </c>
      <c r="C305" s="749"/>
      <c r="D305" s="749"/>
      <c r="E305" s="749"/>
      <c r="F305" s="749"/>
      <c r="G305" s="749"/>
      <c r="H305" s="749"/>
      <c r="I305" s="749"/>
      <c r="J305" s="749"/>
      <c r="K305" s="749"/>
      <c r="L305" s="749"/>
      <c r="M305" s="750"/>
      <c r="N305" s="630">
        <v>806</v>
      </c>
      <c r="O305" s="526">
        <v>10</v>
      </c>
      <c r="P305" s="526">
        <v>3</v>
      </c>
      <c r="Q305" s="406">
        <v>0</v>
      </c>
      <c r="R305" s="407">
        <v>0</v>
      </c>
      <c r="S305" s="738"/>
      <c r="T305" s="739"/>
      <c r="U305" s="640">
        <v>1042.3</v>
      </c>
      <c r="V305" s="631">
        <v>0</v>
      </c>
      <c r="W305" s="409">
        <v>1042.3</v>
      </c>
      <c r="X305" s="751"/>
      <c r="Y305" s="751"/>
      <c r="Z305" s="751"/>
      <c r="AA305" s="751"/>
      <c r="AB305" s="751"/>
      <c r="AC305" s="751"/>
      <c r="AD305" s="751"/>
      <c r="AE305" s="405"/>
    </row>
    <row r="306" spans="1:31" ht="21.75" customHeight="1">
      <c r="A306" s="404"/>
      <c r="B306" s="749" t="s">
        <v>719</v>
      </c>
      <c r="C306" s="749"/>
      <c r="D306" s="749"/>
      <c r="E306" s="749"/>
      <c r="F306" s="749"/>
      <c r="G306" s="749"/>
      <c r="H306" s="749"/>
      <c r="I306" s="749"/>
      <c r="J306" s="749"/>
      <c r="K306" s="749"/>
      <c r="L306" s="749"/>
      <c r="M306" s="750"/>
      <c r="N306" s="630">
        <v>806</v>
      </c>
      <c r="O306" s="526">
        <v>10</v>
      </c>
      <c r="P306" s="526">
        <v>3</v>
      </c>
      <c r="Q306" s="406" t="s">
        <v>720</v>
      </c>
      <c r="R306" s="407">
        <v>0</v>
      </c>
      <c r="S306" s="738"/>
      <c r="T306" s="739"/>
      <c r="U306" s="640">
        <v>1042.3</v>
      </c>
      <c r="V306" s="631">
        <v>0</v>
      </c>
      <c r="W306" s="409">
        <v>1042.3</v>
      </c>
      <c r="X306" s="751"/>
      <c r="Y306" s="751"/>
      <c r="Z306" s="751"/>
      <c r="AA306" s="751"/>
      <c r="AB306" s="751"/>
      <c r="AC306" s="751"/>
      <c r="AD306" s="751"/>
      <c r="AE306" s="405"/>
    </row>
    <row r="307" spans="1:31" ht="32.25" customHeight="1">
      <c r="A307" s="404"/>
      <c r="B307" s="749" t="s">
        <v>787</v>
      </c>
      <c r="C307" s="749"/>
      <c r="D307" s="749"/>
      <c r="E307" s="749"/>
      <c r="F307" s="749"/>
      <c r="G307" s="749"/>
      <c r="H307" s="749"/>
      <c r="I307" s="749"/>
      <c r="J307" s="749"/>
      <c r="K307" s="749"/>
      <c r="L307" s="749"/>
      <c r="M307" s="750"/>
      <c r="N307" s="630">
        <v>806</v>
      </c>
      <c r="O307" s="526">
        <v>10</v>
      </c>
      <c r="P307" s="526">
        <v>3</v>
      </c>
      <c r="Q307" s="406" t="s">
        <v>788</v>
      </c>
      <c r="R307" s="407">
        <v>0</v>
      </c>
      <c r="S307" s="738"/>
      <c r="T307" s="739"/>
      <c r="U307" s="640">
        <v>1042.3</v>
      </c>
      <c r="V307" s="631">
        <v>0</v>
      </c>
      <c r="W307" s="409">
        <v>1042.3</v>
      </c>
      <c r="X307" s="751"/>
      <c r="Y307" s="751"/>
      <c r="Z307" s="751"/>
      <c r="AA307" s="751"/>
      <c r="AB307" s="751"/>
      <c r="AC307" s="751"/>
      <c r="AD307" s="751"/>
      <c r="AE307" s="405"/>
    </row>
    <row r="308" spans="1:31" ht="32.25" customHeight="1">
      <c r="A308" s="404"/>
      <c r="B308" s="749" t="s">
        <v>7</v>
      </c>
      <c r="C308" s="749"/>
      <c r="D308" s="749"/>
      <c r="E308" s="749"/>
      <c r="F308" s="749"/>
      <c r="G308" s="749"/>
      <c r="H308" s="749"/>
      <c r="I308" s="749"/>
      <c r="J308" s="749"/>
      <c r="K308" s="749"/>
      <c r="L308" s="749"/>
      <c r="M308" s="750"/>
      <c r="N308" s="630">
        <v>806</v>
      </c>
      <c r="O308" s="526">
        <v>10</v>
      </c>
      <c r="P308" s="526">
        <v>3</v>
      </c>
      <c r="Q308" s="406" t="s">
        <v>789</v>
      </c>
      <c r="R308" s="407">
        <v>0</v>
      </c>
      <c r="S308" s="738"/>
      <c r="T308" s="739"/>
      <c r="U308" s="640">
        <v>1042.3</v>
      </c>
      <c r="V308" s="631">
        <v>0</v>
      </c>
      <c r="W308" s="409">
        <v>1042.3</v>
      </c>
      <c r="X308" s="751"/>
      <c r="Y308" s="751"/>
      <c r="Z308" s="751"/>
      <c r="AA308" s="751"/>
      <c r="AB308" s="751"/>
      <c r="AC308" s="751"/>
      <c r="AD308" s="751"/>
      <c r="AE308" s="405"/>
    </row>
    <row r="309" spans="1:31" ht="21.75" customHeight="1">
      <c r="A309" s="404"/>
      <c r="B309" s="749" t="s">
        <v>724</v>
      </c>
      <c r="C309" s="749"/>
      <c r="D309" s="749"/>
      <c r="E309" s="749"/>
      <c r="F309" s="749"/>
      <c r="G309" s="749"/>
      <c r="H309" s="749"/>
      <c r="I309" s="749"/>
      <c r="J309" s="749"/>
      <c r="K309" s="749"/>
      <c r="L309" s="749"/>
      <c r="M309" s="750"/>
      <c r="N309" s="630">
        <v>806</v>
      </c>
      <c r="O309" s="526">
        <v>10</v>
      </c>
      <c r="P309" s="526">
        <v>3</v>
      </c>
      <c r="Q309" s="406" t="s">
        <v>789</v>
      </c>
      <c r="R309" s="407" t="s">
        <v>8</v>
      </c>
      <c r="S309" s="738"/>
      <c r="T309" s="739"/>
      <c r="U309" s="640">
        <v>1042.3</v>
      </c>
      <c r="V309" s="631">
        <v>0</v>
      </c>
      <c r="W309" s="409">
        <v>1042.3</v>
      </c>
      <c r="X309" s="751"/>
      <c r="Y309" s="751"/>
      <c r="Z309" s="751"/>
      <c r="AA309" s="751"/>
      <c r="AB309" s="751"/>
      <c r="AC309" s="751"/>
      <c r="AD309" s="751"/>
      <c r="AE309" s="405"/>
    </row>
    <row r="310" spans="1:31" ht="12" customHeight="1">
      <c r="A310" s="404"/>
      <c r="B310" s="749" t="s">
        <v>9</v>
      </c>
      <c r="C310" s="749"/>
      <c r="D310" s="749"/>
      <c r="E310" s="749"/>
      <c r="F310" s="749"/>
      <c r="G310" s="749"/>
      <c r="H310" s="749"/>
      <c r="I310" s="749"/>
      <c r="J310" s="749"/>
      <c r="K310" s="749"/>
      <c r="L310" s="749"/>
      <c r="M310" s="750"/>
      <c r="N310" s="630">
        <v>806</v>
      </c>
      <c r="O310" s="526">
        <v>10</v>
      </c>
      <c r="P310" s="526">
        <v>3</v>
      </c>
      <c r="Q310" s="406" t="s">
        <v>789</v>
      </c>
      <c r="R310" s="407" t="s">
        <v>10</v>
      </c>
      <c r="S310" s="738"/>
      <c r="T310" s="739"/>
      <c r="U310" s="640">
        <v>1042.3</v>
      </c>
      <c r="V310" s="631">
        <v>0</v>
      </c>
      <c r="W310" s="409">
        <v>1042.3</v>
      </c>
      <c r="X310" s="751"/>
      <c r="Y310" s="751"/>
      <c r="Z310" s="751"/>
      <c r="AA310" s="751"/>
      <c r="AB310" s="751"/>
      <c r="AC310" s="751"/>
      <c r="AD310" s="751"/>
      <c r="AE310" s="405"/>
    </row>
    <row r="311" spans="1:31" ht="42.75" customHeight="1">
      <c r="A311" s="404"/>
      <c r="B311" s="749" t="s">
        <v>11</v>
      </c>
      <c r="C311" s="749"/>
      <c r="D311" s="749"/>
      <c r="E311" s="749"/>
      <c r="F311" s="749"/>
      <c r="G311" s="749"/>
      <c r="H311" s="749"/>
      <c r="I311" s="749"/>
      <c r="J311" s="749"/>
      <c r="K311" s="749"/>
      <c r="L311" s="749"/>
      <c r="M311" s="750"/>
      <c r="N311" s="630">
        <v>806</v>
      </c>
      <c r="O311" s="526">
        <v>10</v>
      </c>
      <c r="P311" s="526">
        <v>3</v>
      </c>
      <c r="Q311" s="406" t="s">
        <v>789</v>
      </c>
      <c r="R311" s="407" t="s">
        <v>12</v>
      </c>
      <c r="S311" s="738"/>
      <c r="T311" s="739"/>
      <c r="U311" s="640">
        <v>1042.3</v>
      </c>
      <c r="V311" s="631">
        <v>0</v>
      </c>
      <c r="W311" s="409">
        <v>1042.3</v>
      </c>
      <c r="X311" s="751"/>
      <c r="Y311" s="751"/>
      <c r="Z311" s="751"/>
      <c r="AA311" s="751"/>
      <c r="AB311" s="751"/>
      <c r="AC311" s="751"/>
      <c r="AD311" s="751"/>
      <c r="AE311" s="405"/>
    </row>
    <row r="312" spans="1:31" ht="12" customHeight="1">
      <c r="A312" s="404"/>
      <c r="B312" s="749" t="s">
        <v>790</v>
      </c>
      <c r="C312" s="749"/>
      <c r="D312" s="749"/>
      <c r="E312" s="749"/>
      <c r="F312" s="749"/>
      <c r="G312" s="749"/>
      <c r="H312" s="749"/>
      <c r="I312" s="749"/>
      <c r="J312" s="749"/>
      <c r="K312" s="749"/>
      <c r="L312" s="749"/>
      <c r="M312" s="750"/>
      <c r="N312" s="630">
        <v>806</v>
      </c>
      <c r="O312" s="526">
        <v>10</v>
      </c>
      <c r="P312" s="526">
        <v>4</v>
      </c>
      <c r="Q312" s="406">
        <v>0</v>
      </c>
      <c r="R312" s="407">
        <v>0</v>
      </c>
      <c r="S312" s="738"/>
      <c r="T312" s="739"/>
      <c r="U312" s="640">
        <v>3701.2</v>
      </c>
      <c r="V312" s="631">
        <v>0</v>
      </c>
      <c r="W312" s="409">
        <v>3701.2</v>
      </c>
      <c r="X312" s="751"/>
      <c r="Y312" s="751"/>
      <c r="Z312" s="751"/>
      <c r="AA312" s="751"/>
      <c r="AB312" s="751"/>
      <c r="AC312" s="751"/>
      <c r="AD312" s="751"/>
      <c r="AE312" s="405"/>
    </row>
    <row r="313" spans="1:31" ht="21.75" customHeight="1">
      <c r="A313" s="404"/>
      <c r="B313" s="749" t="s">
        <v>719</v>
      </c>
      <c r="C313" s="749"/>
      <c r="D313" s="749"/>
      <c r="E313" s="749"/>
      <c r="F313" s="749"/>
      <c r="G313" s="749"/>
      <c r="H313" s="749"/>
      <c r="I313" s="749"/>
      <c r="J313" s="749"/>
      <c r="K313" s="749"/>
      <c r="L313" s="749"/>
      <c r="M313" s="750"/>
      <c r="N313" s="630">
        <v>806</v>
      </c>
      <c r="O313" s="526">
        <v>10</v>
      </c>
      <c r="P313" s="526">
        <v>4</v>
      </c>
      <c r="Q313" s="406" t="s">
        <v>720</v>
      </c>
      <c r="R313" s="407">
        <v>0</v>
      </c>
      <c r="S313" s="738"/>
      <c r="T313" s="739"/>
      <c r="U313" s="640">
        <v>3701.2</v>
      </c>
      <c r="V313" s="631">
        <v>0</v>
      </c>
      <c r="W313" s="409">
        <v>3701.2</v>
      </c>
      <c r="X313" s="751"/>
      <c r="Y313" s="751"/>
      <c r="Z313" s="751"/>
      <c r="AA313" s="751"/>
      <c r="AB313" s="751"/>
      <c r="AC313" s="751"/>
      <c r="AD313" s="751"/>
      <c r="AE313" s="405"/>
    </row>
    <row r="314" spans="1:31" ht="12" customHeight="1">
      <c r="A314" s="404"/>
      <c r="B314" s="749" t="s">
        <v>721</v>
      </c>
      <c r="C314" s="749"/>
      <c r="D314" s="749"/>
      <c r="E314" s="749"/>
      <c r="F314" s="749"/>
      <c r="G314" s="749"/>
      <c r="H314" s="749"/>
      <c r="I314" s="749"/>
      <c r="J314" s="749"/>
      <c r="K314" s="749"/>
      <c r="L314" s="749"/>
      <c r="M314" s="750"/>
      <c r="N314" s="630">
        <v>806</v>
      </c>
      <c r="O314" s="526">
        <v>10</v>
      </c>
      <c r="P314" s="526">
        <v>4</v>
      </c>
      <c r="Q314" s="406" t="s">
        <v>722</v>
      </c>
      <c r="R314" s="407">
        <v>0</v>
      </c>
      <c r="S314" s="738"/>
      <c r="T314" s="739"/>
      <c r="U314" s="640">
        <v>3701.2</v>
      </c>
      <c r="V314" s="631">
        <v>0</v>
      </c>
      <c r="W314" s="409">
        <v>3701.2</v>
      </c>
      <c r="X314" s="751"/>
      <c r="Y314" s="751"/>
      <c r="Z314" s="751"/>
      <c r="AA314" s="751"/>
      <c r="AB314" s="751"/>
      <c r="AC314" s="751"/>
      <c r="AD314" s="751"/>
      <c r="AE314" s="405"/>
    </row>
    <row r="315" spans="1:31" ht="53.25" customHeight="1">
      <c r="A315" s="404"/>
      <c r="B315" s="749" t="s">
        <v>82</v>
      </c>
      <c r="C315" s="749"/>
      <c r="D315" s="749"/>
      <c r="E315" s="749"/>
      <c r="F315" s="749"/>
      <c r="G315" s="749"/>
      <c r="H315" s="749"/>
      <c r="I315" s="749"/>
      <c r="J315" s="749"/>
      <c r="K315" s="749"/>
      <c r="L315" s="749"/>
      <c r="M315" s="750"/>
      <c r="N315" s="630">
        <v>806</v>
      </c>
      <c r="O315" s="526">
        <v>10</v>
      </c>
      <c r="P315" s="526">
        <v>4</v>
      </c>
      <c r="Q315" s="406" t="s">
        <v>791</v>
      </c>
      <c r="R315" s="407">
        <v>0</v>
      </c>
      <c r="S315" s="738"/>
      <c r="T315" s="739"/>
      <c r="U315" s="640">
        <v>3701.2</v>
      </c>
      <c r="V315" s="631">
        <v>0</v>
      </c>
      <c r="W315" s="409">
        <v>3701.2</v>
      </c>
      <c r="X315" s="751"/>
      <c r="Y315" s="751"/>
      <c r="Z315" s="751"/>
      <c r="AA315" s="751"/>
      <c r="AB315" s="751"/>
      <c r="AC315" s="751"/>
      <c r="AD315" s="751"/>
      <c r="AE315" s="405"/>
    </row>
    <row r="316" spans="1:31" ht="12" customHeight="1">
      <c r="A316" s="404"/>
      <c r="B316" s="749" t="s">
        <v>48</v>
      </c>
      <c r="C316" s="749"/>
      <c r="D316" s="749"/>
      <c r="E316" s="749"/>
      <c r="F316" s="749"/>
      <c r="G316" s="749"/>
      <c r="H316" s="749"/>
      <c r="I316" s="749"/>
      <c r="J316" s="749"/>
      <c r="K316" s="749"/>
      <c r="L316" s="749"/>
      <c r="M316" s="750"/>
      <c r="N316" s="630">
        <v>806</v>
      </c>
      <c r="O316" s="526">
        <v>10</v>
      </c>
      <c r="P316" s="526">
        <v>4</v>
      </c>
      <c r="Q316" s="406" t="s">
        <v>791</v>
      </c>
      <c r="R316" s="407" t="s">
        <v>45</v>
      </c>
      <c r="S316" s="738"/>
      <c r="T316" s="739"/>
      <c r="U316" s="640">
        <v>3701.2</v>
      </c>
      <c r="V316" s="631">
        <v>0</v>
      </c>
      <c r="W316" s="409">
        <v>3701.2</v>
      </c>
      <c r="X316" s="751"/>
      <c r="Y316" s="751"/>
      <c r="Z316" s="751"/>
      <c r="AA316" s="751"/>
      <c r="AB316" s="751"/>
      <c r="AC316" s="751"/>
      <c r="AD316" s="751"/>
      <c r="AE316" s="405"/>
    </row>
    <row r="317" spans="1:31" ht="12" customHeight="1">
      <c r="A317" s="404"/>
      <c r="B317" s="749" t="s">
        <v>49</v>
      </c>
      <c r="C317" s="749"/>
      <c r="D317" s="749"/>
      <c r="E317" s="749"/>
      <c r="F317" s="749"/>
      <c r="G317" s="749"/>
      <c r="H317" s="749"/>
      <c r="I317" s="749"/>
      <c r="J317" s="749"/>
      <c r="K317" s="749"/>
      <c r="L317" s="749"/>
      <c r="M317" s="750"/>
      <c r="N317" s="630">
        <v>806</v>
      </c>
      <c r="O317" s="526">
        <v>10</v>
      </c>
      <c r="P317" s="526">
        <v>4</v>
      </c>
      <c r="Q317" s="406" t="s">
        <v>791</v>
      </c>
      <c r="R317" s="407" t="s">
        <v>46</v>
      </c>
      <c r="S317" s="738"/>
      <c r="T317" s="739"/>
      <c r="U317" s="640">
        <v>3701.2</v>
      </c>
      <c r="V317" s="631">
        <v>0</v>
      </c>
      <c r="W317" s="409">
        <v>3701.2</v>
      </c>
      <c r="X317" s="751"/>
      <c r="Y317" s="751"/>
      <c r="Z317" s="751"/>
      <c r="AA317" s="751"/>
      <c r="AB317" s="751"/>
      <c r="AC317" s="751"/>
      <c r="AD317" s="751"/>
      <c r="AE317" s="405"/>
    </row>
    <row r="318" spans="1:31" ht="21.75" customHeight="1">
      <c r="A318" s="404"/>
      <c r="B318" s="749" t="s">
        <v>764</v>
      </c>
      <c r="C318" s="749"/>
      <c r="D318" s="749"/>
      <c r="E318" s="749"/>
      <c r="F318" s="749"/>
      <c r="G318" s="749"/>
      <c r="H318" s="749"/>
      <c r="I318" s="749"/>
      <c r="J318" s="749"/>
      <c r="K318" s="749"/>
      <c r="L318" s="749"/>
      <c r="M318" s="750"/>
      <c r="N318" s="630">
        <v>806</v>
      </c>
      <c r="O318" s="526">
        <v>10</v>
      </c>
      <c r="P318" s="526">
        <v>4</v>
      </c>
      <c r="Q318" s="406" t="s">
        <v>791</v>
      </c>
      <c r="R318" s="407" t="s">
        <v>50</v>
      </c>
      <c r="S318" s="738"/>
      <c r="T318" s="739"/>
      <c r="U318" s="640">
        <v>3701.2</v>
      </c>
      <c r="V318" s="631">
        <v>0</v>
      </c>
      <c r="W318" s="409">
        <v>3701.2</v>
      </c>
      <c r="X318" s="751"/>
      <c r="Y318" s="751"/>
      <c r="Z318" s="751"/>
      <c r="AA318" s="751"/>
      <c r="AB318" s="751"/>
      <c r="AC318" s="751"/>
      <c r="AD318" s="751"/>
      <c r="AE318" s="405"/>
    </row>
    <row r="319" spans="1:31" ht="21.75" customHeight="1">
      <c r="A319" s="404"/>
      <c r="B319" s="749" t="s">
        <v>818</v>
      </c>
      <c r="C319" s="749"/>
      <c r="D319" s="749"/>
      <c r="E319" s="749"/>
      <c r="F319" s="749"/>
      <c r="G319" s="749"/>
      <c r="H319" s="749"/>
      <c r="I319" s="749"/>
      <c r="J319" s="749"/>
      <c r="K319" s="749"/>
      <c r="L319" s="749"/>
      <c r="M319" s="750"/>
      <c r="N319" s="630">
        <v>808</v>
      </c>
      <c r="O319" s="526">
        <v>0</v>
      </c>
      <c r="P319" s="526">
        <v>0</v>
      </c>
      <c r="Q319" s="406">
        <v>0</v>
      </c>
      <c r="R319" s="407">
        <v>0</v>
      </c>
      <c r="S319" s="738"/>
      <c r="T319" s="739"/>
      <c r="U319" s="640">
        <v>5305.0720000000001</v>
      </c>
      <c r="V319" s="631">
        <v>0</v>
      </c>
      <c r="W319" s="409">
        <v>5305.0720000000001</v>
      </c>
      <c r="X319" s="751"/>
      <c r="Y319" s="751"/>
      <c r="Z319" s="751"/>
      <c r="AA319" s="751"/>
      <c r="AB319" s="751"/>
      <c r="AC319" s="751"/>
      <c r="AD319" s="751"/>
      <c r="AE319" s="405"/>
    </row>
    <row r="320" spans="1:31" ht="12" customHeight="1">
      <c r="A320" s="404"/>
      <c r="B320" s="749" t="s">
        <v>616</v>
      </c>
      <c r="C320" s="749"/>
      <c r="D320" s="749"/>
      <c r="E320" s="749"/>
      <c r="F320" s="749"/>
      <c r="G320" s="749"/>
      <c r="H320" s="749"/>
      <c r="I320" s="749"/>
      <c r="J320" s="749"/>
      <c r="K320" s="749"/>
      <c r="L320" s="749"/>
      <c r="M320" s="750"/>
      <c r="N320" s="630">
        <v>808</v>
      </c>
      <c r="O320" s="526">
        <v>1</v>
      </c>
      <c r="P320" s="526">
        <v>0</v>
      </c>
      <c r="Q320" s="406">
        <v>0</v>
      </c>
      <c r="R320" s="407">
        <v>0</v>
      </c>
      <c r="S320" s="738"/>
      <c r="T320" s="739"/>
      <c r="U320" s="640">
        <v>5305.0720000000001</v>
      </c>
      <c r="V320" s="631">
        <v>0</v>
      </c>
      <c r="W320" s="409">
        <v>5305.0720000000001</v>
      </c>
      <c r="X320" s="751"/>
      <c r="Y320" s="751"/>
      <c r="Z320" s="751"/>
      <c r="AA320" s="751"/>
      <c r="AB320" s="751"/>
      <c r="AC320" s="751"/>
      <c r="AD320" s="751"/>
      <c r="AE320" s="405"/>
    </row>
    <row r="321" spans="1:31" ht="32.25" customHeight="1">
      <c r="A321" s="404"/>
      <c r="B321" s="749" t="s">
        <v>83</v>
      </c>
      <c r="C321" s="749"/>
      <c r="D321" s="749"/>
      <c r="E321" s="749"/>
      <c r="F321" s="749"/>
      <c r="G321" s="749"/>
      <c r="H321" s="749"/>
      <c r="I321" s="749"/>
      <c r="J321" s="749"/>
      <c r="K321" s="749"/>
      <c r="L321" s="749"/>
      <c r="M321" s="750"/>
      <c r="N321" s="630">
        <v>808</v>
      </c>
      <c r="O321" s="526">
        <v>1</v>
      </c>
      <c r="P321" s="526">
        <v>3</v>
      </c>
      <c r="Q321" s="406">
        <v>0</v>
      </c>
      <c r="R321" s="407">
        <v>0</v>
      </c>
      <c r="S321" s="738"/>
      <c r="T321" s="739"/>
      <c r="U321" s="640">
        <v>3598.0819999999999</v>
      </c>
      <c r="V321" s="631">
        <v>0</v>
      </c>
      <c r="W321" s="409">
        <v>3598.0819999999999</v>
      </c>
      <c r="X321" s="751"/>
      <c r="Y321" s="751"/>
      <c r="Z321" s="751"/>
      <c r="AA321" s="751"/>
      <c r="AB321" s="751"/>
      <c r="AC321" s="751"/>
      <c r="AD321" s="751"/>
      <c r="AE321" s="405"/>
    </row>
    <row r="322" spans="1:31" ht="21.75" customHeight="1">
      <c r="A322" s="404"/>
      <c r="B322" s="749" t="s">
        <v>623</v>
      </c>
      <c r="C322" s="749"/>
      <c r="D322" s="749"/>
      <c r="E322" s="749"/>
      <c r="F322" s="749"/>
      <c r="G322" s="749"/>
      <c r="H322" s="749"/>
      <c r="I322" s="749"/>
      <c r="J322" s="749"/>
      <c r="K322" s="749"/>
      <c r="L322" s="749"/>
      <c r="M322" s="750"/>
      <c r="N322" s="630">
        <v>808</v>
      </c>
      <c r="O322" s="526">
        <v>1</v>
      </c>
      <c r="P322" s="526">
        <v>3</v>
      </c>
      <c r="Q322" s="406" t="s">
        <v>624</v>
      </c>
      <c r="R322" s="407">
        <v>0</v>
      </c>
      <c r="S322" s="738"/>
      <c r="T322" s="739"/>
      <c r="U322" s="640">
        <v>3598.0819999999999</v>
      </c>
      <c r="V322" s="631">
        <v>0</v>
      </c>
      <c r="W322" s="409">
        <v>3598.0819999999999</v>
      </c>
      <c r="X322" s="751"/>
      <c r="Y322" s="751"/>
      <c r="Z322" s="751"/>
      <c r="AA322" s="751"/>
      <c r="AB322" s="751"/>
      <c r="AC322" s="751"/>
      <c r="AD322" s="751"/>
      <c r="AE322" s="405"/>
    </row>
    <row r="323" spans="1:31" ht="21.75" customHeight="1">
      <c r="A323" s="404"/>
      <c r="B323" s="749" t="s">
        <v>625</v>
      </c>
      <c r="C323" s="749"/>
      <c r="D323" s="749"/>
      <c r="E323" s="749"/>
      <c r="F323" s="749"/>
      <c r="G323" s="749"/>
      <c r="H323" s="749"/>
      <c r="I323" s="749"/>
      <c r="J323" s="749"/>
      <c r="K323" s="749"/>
      <c r="L323" s="749"/>
      <c r="M323" s="750"/>
      <c r="N323" s="630">
        <v>808</v>
      </c>
      <c r="O323" s="526">
        <v>1</v>
      </c>
      <c r="P323" s="526">
        <v>3</v>
      </c>
      <c r="Q323" s="406" t="s">
        <v>626</v>
      </c>
      <c r="R323" s="407">
        <v>0</v>
      </c>
      <c r="S323" s="738"/>
      <c r="T323" s="739"/>
      <c r="U323" s="640">
        <v>1122.6389999999999</v>
      </c>
      <c r="V323" s="631">
        <v>0</v>
      </c>
      <c r="W323" s="409">
        <v>1122.6389999999999</v>
      </c>
      <c r="X323" s="751"/>
      <c r="Y323" s="751"/>
      <c r="Z323" s="751"/>
      <c r="AA323" s="751"/>
      <c r="AB323" s="751"/>
      <c r="AC323" s="751"/>
      <c r="AD323" s="751"/>
      <c r="AE323" s="405"/>
    </row>
    <row r="324" spans="1:31" ht="53.25" customHeight="1">
      <c r="A324" s="404"/>
      <c r="B324" s="749" t="s">
        <v>18</v>
      </c>
      <c r="C324" s="749"/>
      <c r="D324" s="749"/>
      <c r="E324" s="749"/>
      <c r="F324" s="749"/>
      <c r="G324" s="749"/>
      <c r="H324" s="749"/>
      <c r="I324" s="749"/>
      <c r="J324" s="749"/>
      <c r="K324" s="749"/>
      <c r="L324" s="749"/>
      <c r="M324" s="750"/>
      <c r="N324" s="630">
        <v>808</v>
      </c>
      <c r="O324" s="526">
        <v>1</v>
      </c>
      <c r="P324" s="526">
        <v>3</v>
      </c>
      <c r="Q324" s="406" t="s">
        <v>626</v>
      </c>
      <c r="R324" s="407" t="s">
        <v>19</v>
      </c>
      <c r="S324" s="738"/>
      <c r="T324" s="739"/>
      <c r="U324" s="640">
        <v>1122.6389999999999</v>
      </c>
      <c r="V324" s="631">
        <v>0</v>
      </c>
      <c r="W324" s="409">
        <v>1122.6389999999999</v>
      </c>
      <c r="X324" s="751"/>
      <c r="Y324" s="751"/>
      <c r="Z324" s="751"/>
      <c r="AA324" s="751"/>
      <c r="AB324" s="751"/>
      <c r="AC324" s="751"/>
      <c r="AD324" s="751"/>
      <c r="AE324" s="405"/>
    </row>
    <row r="325" spans="1:31" ht="21.75" customHeight="1">
      <c r="A325" s="404"/>
      <c r="B325" s="749" t="s">
        <v>38</v>
      </c>
      <c r="C325" s="749"/>
      <c r="D325" s="749"/>
      <c r="E325" s="749"/>
      <c r="F325" s="749"/>
      <c r="G325" s="749"/>
      <c r="H325" s="749"/>
      <c r="I325" s="749"/>
      <c r="J325" s="749"/>
      <c r="K325" s="749"/>
      <c r="L325" s="749"/>
      <c r="M325" s="750"/>
      <c r="N325" s="630">
        <v>808</v>
      </c>
      <c r="O325" s="526">
        <v>1</v>
      </c>
      <c r="P325" s="526">
        <v>3</v>
      </c>
      <c r="Q325" s="406" t="s">
        <v>626</v>
      </c>
      <c r="R325" s="407" t="s">
        <v>39</v>
      </c>
      <c r="S325" s="738"/>
      <c r="T325" s="739"/>
      <c r="U325" s="640">
        <v>1122.6389999999999</v>
      </c>
      <c r="V325" s="631">
        <v>0</v>
      </c>
      <c r="W325" s="409">
        <v>1122.6389999999999</v>
      </c>
      <c r="X325" s="751"/>
      <c r="Y325" s="751"/>
      <c r="Z325" s="751"/>
      <c r="AA325" s="751"/>
      <c r="AB325" s="751"/>
      <c r="AC325" s="751"/>
      <c r="AD325" s="751"/>
      <c r="AE325" s="405"/>
    </row>
    <row r="326" spans="1:31" ht="21.75" customHeight="1">
      <c r="A326" s="404"/>
      <c r="B326" s="749" t="s">
        <v>621</v>
      </c>
      <c r="C326" s="749"/>
      <c r="D326" s="749"/>
      <c r="E326" s="749"/>
      <c r="F326" s="749"/>
      <c r="G326" s="749"/>
      <c r="H326" s="749"/>
      <c r="I326" s="749"/>
      <c r="J326" s="749"/>
      <c r="K326" s="749"/>
      <c r="L326" s="749"/>
      <c r="M326" s="750"/>
      <c r="N326" s="630">
        <v>808</v>
      </c>
      <c r="O326" s="526">
        <v>1</v>
      </c>
      <c r="P326" s="526">
        <v>3</v>
      </c>
      <c r="Q326" s="406" t="s">
        <v>626</v>
      </c>
      <c r="R326" s="407" t="s">
        <v>40</v>
      </c>
      <c r="S326" s="738"/>
      <c r="T326" s="739"/>
      <c r="U326" s="640">
        <v>862.24199999999996</v>
      </c>
      <c r="V326" s="631">
        <v>0</v>
      </c>
      <c r="W326" s="409">
        <v>862.24199999999996</v>
      </c>
      <c r="X326" s="751"/>
      <c r="Y326" s="751"/>
      <c r="Z326" s="751"/>
      <c r="AA326" s="751"/>
      <c r="AB326" s="751"/>
      <c r="AC326" s="751"/>
      <c r="AD326" s="751"/>
      <c r="AE326" s="405"/>
    </row>
    <row r="327" spans="1:31" ht="32.25" customHeight="1">
      <c r="A327" s="404"/>
      <c r="B327" s="749" t="s">
        <v>622</v>
      </c>
      <c r="C327" s="749"/>
      <c r="D327" s="749"/>
      <c r="E327" s="749"/>
      <c r="F327" s="749"/>
      <c r="G327" s="749"/>
      <c r="H327" s="749"/>
      <c r="I327" s="749"/>
      <c r="J327" s="749"/>
      <c r="K327" s="749"/>
      <c r="L327" s="749"/>
      <c r="M327" s="750"/>
      <c r="N327" s="630">
        <v>808</v>
      </c>
      <c r="O327" s="526">
        <v>1</v>
      </c>
      <c r="P327" s="526">
        <v>3</v>
      </c>
      <c r="Q327" s="406" t="s">
        <v>626</v>
      </c>
      <c r="R327" s="407" t="s">
        <v>42</v>
      </c>
      <c r="S327" s="738"/>
      <c r="T327" s="739"/>
      <c r="U327" s="640">
        <v>260.39699999999999</v>
      </c>
      <c r="V327" s="631">
        <v>0</v>
      </c>
      <c r="W327" s="409">
        <v>260.39699999999999</v>
      </c>
      <c r="X327" s="751"/>
      <c r="Y327" s="751"/>
      <c r="Z327" s="751"/>
      <c r="AA327" s="751"/>
      <c r="AB327" s="751"/>
      <c r="AC327" s="751"/>
      <c r="AD327" s="751"/>
      <c r="AE327" s="405"/>
    </row>
    <row r="328" spans="1:31" ht="21.75" customHeight="1">
      <c r="A328" s="404"/>
      <c r="B328" s="749" t="s">
        <v>627</v>
      </c>
      <c r="C328" s="749"/>
      <c r="D328" s="749"/>
      <c r="E328" s="749"/>
      <c r="F328" s="749"/>
      <c r="G328" s="749"/>
      <c r="H328" s="749"/>
      <c r="I328" s="749"/>
      <c r="J328" s="749"/>
      <c r="K328" s="749"/>
      <c r="L328" s="749"/>
      <c r="M328" s="750"/>
      <c r="N328" s="630">
        <v>808</v>
      </c>
      <c r="O328" s="526">
        <v>1</v>
      </c>
      <c r="P328" s="526">
        <v>3</v>
      </c>
      <c r="Q328" s="406" t="s">
        <v>628</v>
      </c>
      <c r="R328" s="407">
        <v>0</v>
      </c>
      <c r="S328" s="738"/>
      <c r="T328" s="739"/>
      <c r="U328" s="640">
        <v>968.26499999999999</v>
      </c>
      <c r="V328" s="631">
        <v>0</v>
      </c>
      <c r="W328" s="409">
        <v>968.26499999999999</v>
      </c>
      <c r="X328" s="751"/>
      <c r="Y328" s="751"/>
      <c r="Z328" s="751"/>
      <c r="AA328" s="751"/>
      <c r="AB328" s="751"/>
      <c r="AC328" s="751"/>
      <c r="AD328" s="751"/>
      <c r="AE328" s="405"/>
    </row>
    <row r="329" spans="1:31" ht="53.25" customHeight="1">
      <c r="A329" s="404"/>
      <c r="B329" s="749" t="s">
        <v>18</v>
      </c>
      <c r="C329" s="749"/>
      <c r="D329" s="749"/>
      <c r="E329" s="749"/>
      <c r="F329" s="749"/>
      <c r="G329" s="749"/>
      <c r="H329" s="749"/>
      <c r="I329" s="749"/>
      <c r="J329" s="749"/>
      <c r="K329" s="749"/>
      <c r="L329" s="749"/>
      <c r="M329" s="750"/>
      <c r="N329" s="630">
        <v>808</v>
      </c>
      <c r="O329" s="526">
        <v>1</v>
      </c>
      <c r="P329" s="526">
        <v>3</v>
      </c>
      <c r="Q329" s="406" t="s">
        <v>628</v>
      </c>
      <c r="R329" s="407" t="s">
        <v>19</v>
      </c>
      <c r="S329" s="738"/>
      <c r="T329" s="739"/>
      <c r="U329" s="640">
        <v>968.26499999999999</v>
      </c>
      <c r="V329" s="631">
        <v>0</v>
      </c>
      <c r="W329" s="409">
        <v>968.26499999999999</v>
      </c>
      <c r="X329" s="751"/>
      <c r="Y329" s="751"/>
      <c r="Z329" s="751"/>
      <c r="AA329" s="751"/>
      <c r="AB329" s="751"/>
      <c r="AC329" s="751"/>
      <c r="AD329" s="751"/>
      <c r="AE329" s="405"/>
    </row>
    <row r="330" spans="1:31" ht="21.75" customHeight="1">
      <c r="A330" s="404"/>
      <c r="B330" s="749" t="s">
        <v>38</v>
      </c>
      <c r="C330" s="749"/>
      <c r="D330" s="749"/>
      <c r="E330" s="749"/>
      <c r="F330" s="749"/>
      <c r="G330" s="749"/>
      <c r="H330" s="749"/>
      <c r="I330" s="749"/>
      <c r="J330" s="749"/>
      <c r="K330" s="749"/>
      <c r="L330" s="749"/>
      <c r="M330" s="750"/>
      <c r="N330" s="630">
        <v>808</v>
      </c>
      <c r="O330" s="526">
        <v>1</v>
      </c>
      <c r="P330" s="526">
        <v>3</v>
      </c>
      <c r="Q330" s="406" t="s">
        <v>628</v>
      </c>
      <c r="R330" s="407" t="s">
        <v>39</v>
      </c>
      <c r="S330" s="738"/>
      <c r="T330" s="739"/>
      <c r="U330" s="640">
        <v>968.26499999999999</v>
      </c>
      <c r="V330" s="631">
        <v>0</v>
      </c>
      <c r="W330" s="409">
        <v>968.26499999999999</v>
      </c>
      <c r="X330" s="751"/>
      <c r="Y330" s="751"/>
      <c r="Z330" s="751"/>
      <c r="AA330" s="751"/>
      <c r="AB330" s="751"/>
      <c r="AC330" s="751"/>
      <c r="AD330" s="751"/>
      <c r="AE330" s="405"/>
    </row>
    <row r="331" spans="1:31" ht="21.75" customHeight="1">
      <c r="A331" s="404"/>
      <c r="B331" s="749" t="s">
        <v>621</v>
      </c>
      <c r="C331" s="749"/>
      <c r="D331" s="749"/>
      <c r="E331" s="749"/>
      <c r="F331" s="749"/>
      <c r="G331" s="749"/>
      <c r="H331" s="749"/>
      <c r="I331" s="749"/>
      <c r="J331" s="749"/>
      <c r="K331" s="749"/>
      <c r="L331" s="749"/>
      <c r="M331" s="750"/>
      <c r="N331" s="630">
        <v>808</v>
      </c>
      <c r="O331" s="526">
        <v>1</v>
      </c>
      <c r="P331" s="526">
        <v>3</v>
      </c>
      <c r="Q331" s="406" t="s">
        <v>628</v>
      </c>
      <c r="R331" s="407" t="s">
        <v>40</v>
      </c>
      <c r="S331" s="738"/>
      <c r="T331" s="739"/>
      <c r="U331" s="640">
        <v>743.67499999999995</v>
      </c>
      <c r="V331" s="631">
        <v>0</v>
      </c>
      <c r="W331" s="409">
        <v>743.67499999999995</v>
      </c>
      <c r="X331" s="751"/>
      <c r="Y331" s="751"/>
      <c r="Z331" s="751"/>
      <c r="AA331" s="751"/>
      <c r="AB331" s="751"/>
      <c r="AC331" s="751"/>
      <c r="AD331" s="751"/>
      <c r="AE331" s="405"/>
    </row>
    <row r="332" spans="1:31" ht="32.25" customHeight="1">
      <c r="A332" s="404"/>
      <c r="B332" s="749" t="s">
        <v>622</v>
      </c>
      <c r="C332" s="749"/>
      <c r="D332" s="749"/>
      <c r="E332" s="749"/>
      <c r="F332" s="749"/>
      <c r="G332" s="749"/>
      <c r="H332" s="749"/>
      <c r="I332" s="749"/>
      <c r="J332" s="749"/>
      <c r="K332" s="749"/>
      <c r="L332" s="749"/>
      <c r="M332" s="750"/>
      <c r="N332" s="630">
        <v>808</v>
      </c>
      <c r="O332" s="526">
        <v>1</v>
      </c>
      <c r="P332" s="526">
        <v>3</v>
      </c>
      <c r="Q332" s="406" t="s">
        <v>628</v>
      </c>
      <c r="R332" s="407" t="s">
        <v>42</v>
      </c>
      <c r="S332" s="738"/>
      <c r="T332" s="739"/>
      <c r="U332" s="640">
        <v>224.59</v>
      </c>
      <c r="V332" s="631">
        <v>0</v>
      </c>
      <c r="W332" s="409">
        <v>224.59</v>
      </c>
      <c r="X332" s="751"/>
      <c r="Y332" s="751"/>
      <c r="Z332" s="751"/>
      <c r="AA332" s="751"/>
      <c r="AB332" s="751"/>
      <c r="AC332" s="751"/>
      <c r="AD332" s="751"/>
      <c r="AE332" s="405"/>
    </row>
    <row r="333" spans="1:31" ht="42.75" customHeight="1">
      <c r="A333" s="404"/>
      <c r="B333" s="749" t="s">
        <v>629</v>
      </c>
      <c r="C333" s="749"/>
      <c r="D333" s="749"/>
      <c r="E333" s="749"/>
      <c r="F333" s="749"/>
      <c r="G333" s="749"/>
      <c r="H333" s="749"/>
      <c r="I333" s="749"/>
      <c r="J333" s="749"/>
      <c r="K333" s="749"/>
      <c r="L333" s="749"/>
      <c r="M333" s="750"/>
      <c r="N333" s="630">
        <v>808</v>
      </c>
      <c r="O333" s="526">
        <v>1</v>
      </c>
      <c r="P333" s="526">
        <v>3</v>
      </c>
      <c r="Q333" s="406" t="s">
        <v>630</v>
      </c>
      <c r="R333" s="407">
        <v>0</v>
      </c>
      <c r="S333" s="738"/>
      <c r="T333" s="739"/>
      <c r="U333" s="640">
        <v>779.33799999999997</v>
      </c>
      <c r="V333" s="631">
        <v>0</v>
      </c>
      <c r="W333" s="409">
        <v>779.33799999999997</v>
      </c>
      <c r="X333" s="751"/>
      <c r="Y333" s="751"/>
      <c r="Z333" s="751"/>
      <c r="AA333" s="751"/>
      <c r="AB333" s="751"/>
      <c r="AC333" s="751"/>
      <c r="AD333" s="751"/>
      <c r="AE333" s="405"/>
    </row>
    <row r="334" spans="1:31" ht="53.25" customHeight="1">
      <c r="A334" s="404"/>
      <c r="B334" s="749" t="s">
        <v>18</v>
      </c>
      <c r="C334" s="749"/>
      <c r="D334" s="749"/>
      <c r="E334" s="749"/>
      <c r="F334" s="749"/>
      <c r="G334" s="749"/>
      <c r="H334" s="749"/>
      <c r="I334" s="749"/>
      <c r="J334" s="749"/>
      <c r="K334" s="749"/>
      <c r="L334" s="749"/>
      <c r="M334" s="750"/>
      <c r="N334" s="630">
        <v>808</v>
      </c>
      <c r="O334" s="526">
        <v>1</v>
      </c>
      <c r="P334" s="526">
        <v>3</v>
      </c>
      <c r="Q334" s="406" t="s">
        <v>630</v>
      </c>
      <c r="R334" s="407" t="s">
        <v>19</v>
      </c>
      <c r="S334" s="738"/>
      <c r="T334" s="739"/>
      <c r="U334" s="640">
        <v>779.33799999999997</v>
      </c>
      <c r="V334" s="631">
        <v>0</v>
      </c>
      <c r="W334" s="409">
        <v>779.33799999999997</v>
      </c>
      <c r="X334" s="751"/>
      <c r="Y334" s="751"/>
      <c r="Z334" s="751"/>
      <c r="AA334" s="751"/>
      <c r="AB334" s="751"/>
      <c r="AC334" s="751"/>
      <c r="AD334" s="751"/>
      <c r="AE334" s="405"/>
    </row>
    <row r="335" spans="1:31" ht="21.75" customHeight="1">
      <c r="A335" s="404"/>
      <c r="B335" s="749" t="s">
        <v>38</v>
      </c>
      <c r="C335" s="749"/>
      <c r="D335" s="749"/>
      <c r="E335" s="749"/>
      <c r="F335" s="749"/>
      <c r="G335" s="749"/>
      <c r="H335" s="749"/>
      <c r="I335" s="749"/>
      <c r="J335" s="749"/>
      <c r="K335" s="749"/>
      <c r="L335" s="749"/>
      <c r="M335" s="750"/>
      <c r="N335" s="630">
        <v>808</v>
      </c>
      <c r="O335" s="526">
        <v>1</v>
      </c>
      <c r="P335" s="526">
        <v>3</v>
      </c>
      <c r="Q335" s="406" t="s">
        <v>630</v>
      </c>
      <c r="R335" s="407" t="s">
        <v>39</v>
      </c>
      <c r="S335" s="738"/>
      <c r="T335" s="739"/>
      <c r="U335" s="640">
        <v>779.33799999999997</v>
      </c>
      <c r="V335" s="631">
        <v>0</v>
      </c>
      <c r="W335" s="409">
        <v>779.33799999999997</v>
      </c>
      <c r="X335" s="751"/>
      <c r="Y335" s="751"/>
      <c r="Z335" s="751"/>
      <c r="AA335" s="751"/>
      <c r="AB335" s="751"/>
      <c r="AC335" s="751"/>
      <c r="AD335" s="751"/>
      <c r="AE335" s="405"/>
    </row>
    <row r="336" spans="1:31" ht="21.75" customHeight="1">
      <c r="A336" s="404"/>
      <c r="B336" s="749" t="s">
        <v>621</v>
      </c>
      <c r="C336" s="749"/>
      <c r="D336" s="749"/>
      <c r="E336" s="749"/>
      <c r="F336" s="749"/>
      <c r="G336" s="749"/>
      <c r="H336" s="749"/>
      <c r="I336" s="749"/>
      <c r="J336" s="749"/>
      <c r="K336" s="749"/>
      <c r="L336" s="749"/>
      <c r="M336" s="750"/>
      <c r="N336" s="630">
        <v>808</v>
      </c>
      <c r="O336" s="526">
        <v>1</v>
      </c>
      <c r="P336" s="526">
        <v>3</v>
      </c>
      <c r="Q336" s="406" t="s">
        <v>630</v>
      </c>
      <c r="R336" s="407" t="s">
        <v>40</v>
      </c>
      <c r="S336" s="738"/>
      <c r="T336" s="739"/>
      <c r="U336" s="640">
        <v>598.57000000000005</v>
      </c>
      <c r="V336" s="631">
        <v>0</v>
      </c>
      <c r="W336" s="409">
        <v>598.57000000000005</v>
      </c>
      <c r="X336" s="751"/>
      <c r="Y336" s="751"/>
      <c r="Z336" s="751"/>
      <c r="AA336" s="751"/>
      <c r="AB336" s="751"/>
      <c r="AC336" s="751"/>
      <c r="AD336" s="751"/>
      <c r="AE336" s="405"/>
    </row>
    <row r="337" spans="1:31" ht="32.25" customHeight="1">
      <c r="A337" s="404"/>
      <c r="B337" s="749" t="s">
        <v>622</v>
      </c>
      <c r="C337" s="749"/>
      <c r="D337" s="749"/>
      <c r="E337" s="749"/>
      <c r="F337" s="749"/>
      <c r="G337" s="749"/>
      <c r="H337" s="749"/>
      <c r="I337" s="749"/>
      <c r="J337" s="749"/>
      <c r="K337" s="749"/>
      <c r="L337" s="749"/>
      <c r="M337" s="750"/>
      <c r="N337" s="630">
        <v>808</v>
      </c>
      <c r="O337" s="526">
        <v>1</v>
      </c>
      <c r="P337" s="526">
        <v>3</v>
      </c>
      <c r="Q337" s="406" t="s">
        <v>630</v>
      </c>
      <c r="R337" s="407" t="s">
        <v>42</v>
      </c>
      <c r="S337" s="738"/>
      <c r="T337" s="739"/>
      <c r="U337" s="640">
        <v>180.768</v>
      </c>
      <c r="V337" s="631">
        <v>0</v>
      </c>
      <c r="W337" s="409">
        <v>180.768</v>
      </c>
      <c r="X337" s="751"/>
      <c r="Y337" s="751"/>
      <c r="Z337" s="751"/>
      <c r="AA337" s="751"/>
      <c r="AB337" s="751"/>
      <c r="AC337" s="751"/>
      <c r="AD337" s="751"/>
      <c r="AE337" s="405"/>
    </row>
    <row r="338" spans="1:31" ht="32.25" customHeight="1">
      <c r="A338" s="404"/>
      <c r="B338" s="749" t="s">
        <v>631</v>
      </c>
      <c r="C338" s="749"/>
      <c r="D338" s="749"/>
      <c r="E338" s="749"/>
      <c r="F338" s="749"/>
      <c r="G338" s="749"/>
      <c r="H338" s="749"/>
      <c r="I338" s="749"/>
      <c r="J338" s="749"/>
      <c r="K338" s="749"/>
      <c r="L338" s="749"/>
      <c r="M338" s="750"/>
      <c r="N338" s="630">
        <v>808</v>
      </c>
      <c r="O338" s="526">
        <v>1</v>
      </c>
      <c r="P338" s="526">
        <v>3</v>
      </c>
      <c r="Q338" s="406" t="s">
        <v>632</v>
      </c>
      <c r="R338" s="407">
        <v>0</v>
      </c>
      <c r="S338" s="738"/>
      <c r="T338" s="739"/>
      <c r="U338" s="640">
        <v>727.84</v>
      </c>
      <c r="V338" s="631">
        <v>0</v>
      </c>
      <c r="W338" s="409">
        <v>727.84</v>
      </c>
      <c r="X338" s="751"/>
      <c r="Y338" s="751"/>
      <c r="Z338" s="751"/>
      <c r="AA338" s="751"/>
      <c r="AB338" s="751"/>
      <c r="AC338" s="751"/>
      <c r="AD338" s="751"/>
      <c r="AE338" s="405"/>
    </row>
    <row r="339" spans="1:31" ht="21.75" customHeight="1">
      <c r="A339" s="404"/>
      <c r="B339" s="749" t="s">
        <v>633</v>
      </c>
      <c r="C339" s="749"/>
      <c r="D339" s="749"/>
      <c r="E339" s="749"/>
      <c r="F339" s="749"/>
      <c r="G339" s="749"/>
      <c r="H339" s="749"/>
      <c r="I339" s="749"/>
      <c r="J339" s="749"/>
      <c r="K339" s="749"/>
      <c r="L339" s="749"/>
      <c r="M339" s="750"/>
      <c r="N339" s="630">
        <v>808</v>
      </c>
      <c r="O339" s="526">
        <v>1</v>
      </c>
      <c r="P339" s="526">
        <v>3</v>
      </c>
      <c r="Q339" s="406" t="s">
        <v>632</v>
      </c>
      <c r="R339" s="407" t="s">
        <v>25</v>
      </c>
      <c r="S339" s="738"/>
      <c r="T339" s="739"/>
      <c r="U339" s="640">
        <v>717.84</v>
      </c>
      <c r="V339" s="631">
        <v>0</v>
      </c>
      <c r="W339" s="409">
        <v>717.84</v>
      </c>
      <c r="X339" s="751"/>
      <c r="Y339" s="751"/>
      <c r="Z339" s="751"/>
      <c r="AA339" s="751"/>
      <c r="AB339" s="751"/>
      <c r="AC339" s="751"/>
      <c r="AD339" s="751"/>
      <c r="AE339" s="405"/>
    </row>
    <row r="340" spans="1:31" ht="21.75" customHeight="1">
      <c r="A340" s="404"/>
      <c r="B340" s="749" t="s">
        <v>634</v>
      </c>
      <c r="C340" s="749"/>
      <c r="D340" s="749"/>
      <c r="E340" s="749"/>
      <c r="F340" s="749"/>
      <c r="G340" s="749"/>
      <c r="H340" s="749"/>
      <c r="I340" s="749"/>
      <c r="J340" s="749"/>
      <c r="K340" s="749"/>
      <c r="L340" s="749"/>
      <c r="M340" s="750"/>
      <c r="N340" s="630">
        <v>808</v>
      </c>
      <c r="O340" s="526">
        <v>1</v>
      </c>
      <c r="P340" s="526">
        <v>3</v>
      </c>
      <c r="Q340" s="406" t="s">
        <v>632</v>
      </c>
      <c r="R340" s="407" t="s">
        <v>27</v>
      </c>
      <c r="S340" s="738"/>
      <c r="T340" s="739"/>
      <c r="U340" s="640">
        <v>717.84</v>
      </c>
      <c r="V340" s="631">
        <v>0</v>
      </c>
      <c r="W340" s="409">
        <v>717.84</v>
      </c>
      <c r="X340" s="751"/>
      <c r="Y340" s="751"/>
      <c r="Z340" s="751"/>
      <c r="AA340" s="751"/>
      <c r="AB340" s="751"/>
      <c r="AC340" s="751"/>
      <c r="AD340" s="751"/>
      <c r="AE340" s="405"/>
    </row>
    <row r="341" spans="1:31" ht="21.75" customHeight="1">
      <c r="A341" s="404"/>
      <c r="B341" s="749" t="s">
        <v>635</v>
      </c>
      <c r="C341" s="749"/>
      <c r="D341" s="749"/>
      <c r="E341" s="749"/>
      <c r="F341" s="749"/>
      <c r="G341" s="749"/>
      <c r="H341" s="749"/>
      <c r="I341" s="749"/>
      <c r="J341" s="749"/>
      <c r="K341" s="749"/>
      <c r="L341" s="749"/>
      <c r="M341" s="750"/>
      <c r="N341" s="630">
        <v>808</v>
      </c>
      <c r="O341" s="526">
        <v>1</v>
      </c>
      <c r="P341" s="526">
        <v>3</v>
      </c>
      <c r="Q341" s="406" t="s">
        <v>632</v>
      </c>
      <c r="R341" s="407" t="s">
        <v>28</v>
      </c>
      <c r="S341" s="738"/>
      <c r="T341" s="739"/>
      <c r="U341" s="640">
        <v>111.643</v>
      </c>
      <c r="V341" s="631">
        <v>0</v>
      </c>
      <c r="W341" s="409">
        <v>111.643</v>
      </c>
      <c r="X341" s="751"/>
      <c r="Y341" s="751"/>
      <c r="Z341" s="751"/>
      <c r="AA341" s="751"/>
      <c r="AB341" s="751"/>
      <c r="AC341" s="751"/>
      <c r="AD341" s="751"/>
      <c r="AE341" s="405"/>
    </row>
    <row r="342" spans="1:31" ht="12" customHeight="1">
      <c r="A342" s="404"/>
      <c r="B342" s="749" t="s">
        <v>636</v>
      </c>
      <c r="C342" s="749"/>
      <c r="D342" s="749"/>
      <c r="E342" s="749"/>
      <c r="F342" s="749"/>
      <c r="G342" s="749"/>
      <c r="H342" s="749"/>
      <c r="I342" s="749"/>
      <c r="J342" s="749"/>
      <c r="K342" s="749"/>
      <c r="L342" s="749"/>
      <c r="M342" s="750"/>
      <c r="N342" s="630">
        <v>808</v>
      </c>
      <c r="O342" s="526">
        <v>1</v>
      </c>
      <c r="P342" s="526">
        <v>3</v>
      </c>
      <c r="Q342" s="406" t="s">
        <v>632</v>
      </c>
      <c r="R342" s="407" t="s">
        <v>29</v>
      </c>
      <c r="S342" s="738"/>
      <c r="T342" s="739"/>
      <c r="U342" s="640">
        <v>606.197</v>
      </c>
      <c r="V342" s="631">
        <v>0</v>
      </c>
      <c r="W342" s="409">
        <v>606.197</v>
      </c>
      <c r="X342" s="751"/>
      <c r="Y342" s="751"/>
      <c r="Z342" s="751"/>
      <c r="AA342" s="751"/>
      <c r="AB342" s="751"/>
      <c r="AC342" s="751"/>
      <c r="AD342" s="751"/>
      <c r="AE342" s="405"/>
    </row>
    <row r="343" spans="1:31" ht="12" customHeight="1">
      <c r="A343" s="404"/>
      <c r="B343" s="749" t="s">
        <v>30</v>
      </c>
      <c r="C343" s="749"/>
      <c r="D343" s="749"/>
      <c r="E343" s="749"/>
      <c r="F343" s="749"/>
      <c r="G343" s="749"/>
      <c r="H343" s="749"/>
      <c r="I343" s="749"/>
      <c r="J343" s="749"/>
      <c r="K343" s="749"/>
      <c r="L343" s="749"/>
      <c r="M343" s="750"/>
      <c r="N343" s="630">
        <v>808</v>
      </c>
      <c r="O343" s="526">
        <v>1</v>
      </c>
      <c r="P343" s="526">
        <v>3</v>
      </c>
      <c r="Q343" s="406" t="s">
        <v>632</v>
      </c>
      <c r="R343" s="407" t="s">
        <v>31</v>
      </c>
      <c r="S343" s="738"/>
      <c r="T343" s="739"/>
      <c r="U343" s="640">
        <v>10</v>
      </c>
      <c r="V343" s="631">
        <v>0</v>
      </c>
      <c r="W343" s="409">
        <v>10</v>
      </c>
      <c r="X343" s="751"/>
      <c r="Y343" s="751"/>
      <c r="Z343" s="751"/>
      <c r="AA343" s="751"/>
      <c r="AB343" s="751"/>
      <c r="AC343" s="751"/>
      <c r="AD343" s="751"/>
      <c r="AE343" s="405"/>
    </row>
    <row r="344" spans="1:31" ht="12" customHeight="1">
      <c r="A344" s="404"/>
      <c r="B344" s="749" t="s">
        <v>637</v>
      </c>
      <c r="C344" s="749"/>
      <c r="D344" s="749"/>
      <c r="E344" s="749"/>
      <c r="F344" s="749"/>
      <c r="G344" s="749"/>
      <c r="H344" s="749"/>
      <c r="I344" s="749"/>
      <c r="J344" s="749"/>
      <c r="K344" s="749"/>
      <c r="L344" s="749"/>
      <c r="M344" s="750"/>
      <c r="N344" s="630">
        <v>808</v>
      </c>
      <c r="O344" s="526">
        <v>1</v>
      </c>
      <c r="P344" s="526">
        <v>3</v>
      </c>
      <c r="Q344" s="406" t="s">
        <v>632</v>
      </c>
      <c r="R344" s="407" t="s">
        <v>32</v>
      </c>
      <c r="S344" s="738"/>
      <c r="T344" s="739"/>
      <c r="U344" s="640">
        <v>10</v>
      </c>
      <c r="V344" s="631">
        <v>0</v>
      </c>
      <c r="W344" s="409">
        <v>10</v>
      </c>
      <c r="X344" s="751"/>
      <c r="Y344" s="751"/>
      <c r="Z344" s="751"/>
      <c r="AA344" s="751"/>
      <c r="AB344" s="751"/>
      <c r="AC344" s="751"/>
      <c r="AD344" s="751"/>
      <c r="AE344" s="405"/>
    </row>
    <row r="345" spans="1:31" ht="21.75" customHeight="1">
      <c r="A345" s="404"/>
      <c r="B345" s="749" t="s">
        <v>33</v>
      </c>
      <c r="C345" s="749"/>
      <c r="D345" s="749"/>
      <c r="E345" s="749"/>
      <c r="F345" s="749"/>
      <c r="G345" s="749"/>
      <c r="H345" s="749"/>
      <c r="I345" s="749"/>
      <c r="J345" s="749"/>
      <c r="K345" s="749"/>
      <c r="L345" s="749"/>
      <c r="M345" s="750"/>
      <c r="N345" s="630">
        <v>808</v>
      </c>
      <c r="O345" s="526">
        <v>1</v>
      </c>
      <c r="P345" s="526">
        <v>3</v>
      </c>
      <c r="Q345" s="406" t="s">
        <v>632</v>
      </c>
      <c r="R345" s="407" t="s">
        <v>34</v>
      </c>
      <c r="S345" s="738"/>
      <c r="T345" s="739"/>
      <c r="U345" s="640">
        <v>6.5</v>
      </c>
      <c r="V345" s="631">
        <v>0</v>
      </c>
      <c r="W345" s="409">
        <v>6.5</v>
      </c>
      <c r="X345" s="751"/>
      <c r="Y345" s="751"/>
      <c r="Z345" s="751"/>
      <c r="AA345" s="751"/>
      <c r="AB345" s="751"/>
      <c r="AC345" s="751"/>
      <c r="AD345" s="751"/>
      <c r="AE345" s="405"/>
    </row>
    <row r="346" spans="1:31" ht="12" customHeight="1">
      <c r="A346" s="404"/>
      <c r="B346" s="749" t="s">
        <v>638</v>
      </c>
      <c r="C346" s="749"/>
      <c r="D346" s="749"/>
      <c r="E346" s="749"/>
      <c r="F346" s="749"/>
      <c r="G346" s="749"/>
      <c r="H346" s="749"/>
      <c r="I346" s="749"/>
      <c r="J346" s="749"/>
      <c r="K346" s="749"/>
      <c r="L346" s="749"/>
      <c r="M346" s="750"/>
      <c r="N346" s="630">
        <v>808</v>
      </c>
      <c r="O346" s="526">
        <v>1</v>
      </c>
      <c r="P346" s="526">
        <v>3</v>
      </c>
      <c r="Q346" s="406" t="s">
        <v>632</v>
      </c>
      <c r="R346" s="407" t="s">
        <v>35</v>
      </c>
      <c r="S346" s="738"/>
      <c r="T346" s="739"/>
      <c r="U346" s="640">
        <v>2</v>
      </c>
      <c r="V346" s="631">
        <v>0</v>
      </c>
      <c r="W346" s="409">
        <v>2</v>
      </c>
      <c r="X346" s="751"/>
      <c r="Y346" s="751"/>
      <c r="Z346" s="751"/>
      <c r="AA346" s="751"/>
      <c r="AB346" s="751"/>
      <c r="AC346" s="751"/>
      <c r="AD346" s="751"/>
      <c r="AE346" s="405"/>
    </row>
    <row r="347" spans="1:31" ht="12" customHeight="1">
      <c r="A347" s="404"/>
      <c r="B347" s="749" t="s">
        <v>88</v>
      </c>
      <c r="C347" s="749"/>
      <c r="D347" s="749"/>
      <c r="E347" s="749"/>
      <c r="F347" s="749"/>
      <c r="G347" s="749"/>
      <c r="H347" s="749"/>
      <c r="I347" s="749"/>
      <c r="J347" s="749"/>
      <c r="K347" s="749"/>
      <c r="L347" s="749"/>
      <c r="M347" s="750"/>
      <c r="N347" s="630">
        <v>808</v>
      </c>
      <c r="O347" s="526">
        <v>1</v>
      </c>
      <c r="P347" s="526">
        <v>3</v>
      </c>
      <c r="Q347" s="406" t="s">
        <v>632</v>
      </c>
      <c r="R347" s="407" t="s">
        <v>89</v>
      </c>
      <c r="S347" s="738"/>
      <c r="T347" s="739"/>
      <c r="U347" s="640">
        <v>1.5</v>
      </c>
      <c r="V347" s="631">
        <v>0</v>
      </c>
      <c r="W347" s="409">
        <v>1.5</v>
      </c>
      <c r="X347" s="751"/>
      <c r="Y347" s="751"/>
      <c r="Z347" s="751"/>
      <c r="AA347" s="751"/>
      <c r="AB347" s="751"/>
      <c r="AC347" s="751"/>
      <c r="AD347" s="751"/>
      <c r="AE347" s="405"/>
    </row>
    <row r="348" spans="1:31" ht="32.25" customHeight="1">
      <c r="A348" s="404"/>
      <c r="B348" s="749" t="s">
        <v>84</v>
      </c>
      <c r="C348" s="749"/>
      <c r="D348" s="749"/>
      <c r="E348" s="749"/>
      <c r="F348" s="749"/>
      <c r="G348" s="749"/>
      <c r="H348" s="749"/>
      <c r="I348" s="749"/>
      <c r="J348" s="749"/>
      <c r="K348" s="749"/>
      <c r="L348" s="749"/>
      <c r="M348" s="750"/>
      <c r="N348" s="630">
        <v>808</v>
      </c>
      <c r="O348" s="526">
        <v>1</v>
      </c>
      <c r="P348" s="526">
        <v>6</v>
      </c>
      <c r="Q348" s="406">
        <v>0</v>
      </c>
      <c r="R348" s="407">
        <v>0</v>
      </c>
      <c r="S348" s="738"/>
      <c r="T348" s="739"/>
      <c r="U348" s="640">
        <v>1414.99</v>
      </c>
      <c r="V348" s="631">
        <v>0</v>
      </c>
      <c r="W348" s="409">
        <v>1414.99</v>
      </c>
      <c r="X348" s="751"/>
      <c r="Y348" s="751"/>
      <c r="Z348" s="751"/>
      <c r="AA348" s="751"/>
      <c r="AB348" s="751"/>
      <c r="AC348" s="751"/>
      <c r="AD348" s="751"/>
      <c r="AE348" s="405"/>
    </row>
    <row r="349" spans="1:31" ht="32.25" customHeight="1">
      <c r="A349" s="404"/>
      <c r="B349" s="749" t="s">
        <v>655</v>
      </c>
      <c r="C349" s="749"/>
      <c r="D349" s="749"/>
      <c r="E349" s="749"/>
      <c r="F349" s="749"/>
      <c r="G349" s="749"/>
      <c r="H349" s="749"/>
      <c r="I349" s="749"/>
      <c r="J349" s="749"/>
      <c r="K349" s="749"/>
      <c r="L349" s="749"/>
      <c r="M349" s="750"/>
      <c r="N349" s="630">
        <v>808</v>
      </c>
      <c r="O349" s="526">
        <v>1</v>
      </c>
      <c r="P349" s="526">
        <v>6</v>
      </c>
      <c r="Q349" s="406" t="s">
        <v>656</v>
      </c>
      <c r="R349" s="407">
        <v>0</v>
      </c>
      <c r="S349" s="738"/>
      <c r="T349" s="739"/>
      <c r="U349" s="640">
        <v>1414.99</v>
      </c>
      <c r="V349" s="631">
        <v>0</v>
      </c>
      <c r="W349" s="409">
        <v>1414.99</v>
      </c>
      <c r="X349" s="751"/>
      <c r="Y349" s="751"/>
      <c r="Z349" s="751"/>
      <c r="AA349" s="751"/>
      <c r="AB349" s="751"/>
      <c r="AC349" s="751"/>
      <c r="AD349" s="751"/>
      <c r="AE349" s="405"/>
    </row>
    <row r="350" spans="1:31" ht="32.25" customHeight="1">
      <c r="A350" s="404"/>
      <c r="B350" s="749" t="s">
        <v>657</v>
      </c>
      <c r="C350" s="749"/>
      <c r="D350" s="749"/>
      <c r="E350" s="749"/>
      <c r="F350" s="749"/>
      <c r="G350" s="749"/>
      <c r="H350" s="749"/>
      <c r="I350" s="749"/>
      <c r="J350" s="749"/>
      <c r="K350" s="749"/>
      <c r="L350" s="749"/>
      <c r="M350" s="750"/>
      <c r="N350" s="630">
        <v>808</v>
      </c>
      <c r="O350" s="526">
        <v>1</v>
      </c>
      <c r="P350" s="526">
        <v>6</v>
      </c>
      <c r="Q350" s="406" t="s">
        <v>658</v>
      </c>
      <c r="R350" s="407">
        <v>0</v>
      </c>
      <c r="S350" s="738"/>
      <c r="T350" s="739"/>
      <c r="U350" s="640">
        <v>764.73599999999999</v>
      </c>
      <c r="V350" s="631">
        <v>0</v>
      </c>
      <c r="W350" s="409">
        <v>764.73599999999999</v>
      </c>
      <c r="X350" s="751"/>
      <c r="Y350" s="751"/>
      <c r="Z350" s="751"/>
      <c r="AA350" s="751"/>
      <c r="AB350" s="751"/>
      <c r="AC350" s="751"/>
      <c r="AD350" s="751"/>
      <c r="AE350" s="405"/>
    </row>
    <row r="351" spans="1:31" ht="53.25" customHeight="1">
      <c r="A351" s="404"/>
      <c r="B351" s="749" t="s">
        <v>18</v>
      </c>
      <c r="C351" s="749"/>
      <c r="D351" s="749"/>
      <c r="E351" s="749"/>
      <c r="F351" s="749"/>
      <c r="G351" s="749"/>
      <c r="H351" s="749"/>
      <c r="I351" s="749"/>
      <c r="J351" s="749"/>
      <c r="K351" s="749"/>
      <c r="L351" s="749"/>
      <c r="M351" s="750"/>
      <c r="N351" s="630">
        <v>808</v>
      </c>
      <c r="O351" s="526">
        <v>1</v>
      </c>
      <c r="P351" s="526">
        <v>6</v>
      </c>
      <c r="Q351" s="406" t="s">
        <v>658</v>
      </c>
      <c r="R351" s="407" t="s">
        <v>19</v>
      </c>
      <c r="S351" s="738"/>
      <c r="T351" s="739"/>
      <c r="U351" s="640">
        <v>764.73599999999999</v>
      </c>
      <c r="V351" s="631">
        <v>0</v>
      </c>
      <c r="W351" s="409">
        <v>764.73599999999999</v>
      </c>
      <c r="X351" s="751"/>
      <c r="Y351" s="751"/>
      <c r="Z351" s="751"/>
      <c r="AA351" s="751"/>
      <c r="AB351" s="751"/>
      <c r="AC351" s="751"/>
      <c r="AD351" s="751"/>
      <c r="AE351" s="405"/>
    </row>
    <row r="352" spans="1:31" ht="21.75" customHeight="1">
      <c r="A352" s="404"/>
      <c r="B352" s="749" t="s">
        <v>38</v>
      </c>
      <c r="C352" s="749"/>
      <c r="D352" s="749"/>
      <c r="E352" s="749"/>
      <c r="F352" s="749"/>
      <c r="G352" s="749"/>
      <c r="H352" s="749"/>
      <c r="I352" s="749"/>
      <c r="J352" s="749"/>
      <c r="K352" s="749"/>
      <c r="L352" s="749"/>
      <c r="M352" s="750"/>
      <c r="N352" s="630">
        <v>808</v>
      </c>
      <c r="O352" s="526">
        <v>1</v>
      </c>
      <c r="P352" s="526">
        <v>6</v>
      </c>
      <c r="Q352" s="406" t="s">
        <v>658</v>
      </c>
      <c r="R352" s="407" t="s">
        <v>39</v>
      </c>
      <c r="S352" s="738"/>
      <c r="T352" s="739"/>
      <c r="U352" s="640">
        <v>764.73599999999999</v>
      </c>
      <c r="V352" s="631">
        <v>0</v>
      </c>
      <c r="W352" s="409">
        <v>764.73599999999999</v>
      </c>
      <c r="X352" s="751"/>
      <c r="Y352" s="751"/>
      <c r="Z352" s="751"/>
      <c r="AA352" s="751"/>
      <c r="AB352" s="751"/>
      <c r="AC352" s="751"/>
      <c r="AD352" s="751"/>
      <c r="AE352" s="405"/>
    </row>
    <row r="353" spans="1:31" ht="21.75" customHeight="1">
      <c r="A353" s="404"/>
      <c r="B353" s="749" t="s">
        <v>621</v>
      </c>
      <c r="C353" s="749"/>
      <c r="D353" s="749"/>
      <c r="E353" s="749"/>
      <c r="F353" s="749"/>
      <c r="G353" s="749"/>
      <c r="H353" s="749"/>
      <c r="I353" s="749"/>
      <c r="J353" s="749"/>
      <c r="K353" s="749"/>
      <c r="L353" s="749"/>
      <c r="M353" s="750"/>
      <c r="N353" s="630">
        <v>808</v>
      </c>
      <c r="O353" s="526">
        <v>1</v>
      </c>
      <c r="P353" s="526">
        <v>6</v>
      </c>
      <c r="Q353" s="406" t="s">
        <v>658</v>
      </c>
      <c r="R353" s="407" t="s">
        <v>40</v>
      </c>
      <c r="S353" s="738"/>
      <c r="T353" s="739"/>
      <c r="U353" s="640">
        <v>587.35500000000002</v>
      </c>
      <c r="V353" s="631">
        <v>0</v>
      </c>
      <c r="W353" s="409">
        <v>587.35500000000002</v>
      </c>
      <c r="X353" s="751"/>
      <c r="Y353" s="751"/>
      <c r="Z353" s="751"/>
      <c r="AA353" s="751"/>
      <c r="AB353" s="751"/>
      <c r="AC353" s="751"/>
      <c r="AD353" s="751"/>
      <c r="AE353" s="405"/>
    </row>
    <row r="354" spans="1:31" ht="32.25" customHeight="1">
      <c r="A354" s="404"/>
      <c r="B354" s="749" t="s">
        <v>622</v>
      </c>
      <c r="C354" s="749"/>
      <c r="D354" s="749"/>
      <c r="E354" s="749"/>
      <c r="F354" s="749"/>
      <c r="G354" s="749"/>
      <c r="H354" s="749"/>
      <c r="I354" s="749"/>
      <c r="J354" s="749"/>
      <c r="K354" s="749"/>
      <c r="L354" s="749"/>
      <c r="M354" s="750"/>
      <c r="N354" s="630">
        <v>808</v>
      </c>
      <c r="O354" s="526">
        <v>1</v>
      </c>
      <c r="P354" s="526">
        <v>6</v>
      </c>
      <c r="Q354" s="406" t="s">
        <v>658</v>
      </c>
      <c r="R354" s="407" t="s">
        <v>42</v>
      </c>
      <c r="S354" s="738"/>
      <c r="T354" s="739"/>
      <c r="U354" s="640">
        <v>177.381</v>
      </c>
      <c r="V354" s="631">
        <v>0</v>
      </c>
      <c r="W354" s="409">
        <v>177.381</v>
      </c>
      <c r="X354" s="751"/>
      <c r="Y354" s="751"/>
      <c r="Z354" s="751"/>
      <c r="AA354" s="751"/>
      <c r="AB354" s="751"/>
      <c r="AC354" s="751"/>
      <c r="AD354" s="751"/>
      <c r="AE354" s="405"/>
    </row>
    <row r="355" spans="1:31" ht="32.25" customHeight="1">
      <c r="A355" s="404"/>
      <c r="B355" s="749" t="s">
        <v>659</v>
      </c>
      <c r="C355" s="749"/>
      <c r="D355" s="749"/>
      <c r="E355" s="749"/>
      <c r="F355" s="749"/>
      <c r="G355" s="749"/>
      <c r="H355" s="749"/>
      <c r="I355" s="749"/>
      <c r="J355" s="749"/>
      <c r="K355" s="749"/>
      <c r="L355" s="749"/>
      <c r="M355" s="750"/>
      <c r="N355" s="630">
        <v>808</v>
      </c>
      <c r="O355" s="526">
        <v>1</v>
      </c>
      <c r="P355" s="526">
        <v>6</v>
      </c>
      <c r="Q355" s="406" t="s">
        <v>660</v>
      </c>
      <c r="R355" s="407">
        <v>0</v>
      </c>
      <c r="S355" s="738"/>
      <c r="T355" s="739"/>
      <c r="U355" s="640">
        <v>581.28499999999997</v>
      </c>
      <c r="V355" s="631">
        <v>0</v>
      </c>
      <c r="W355" s="409">
        <v>581.28499999999997</v>
      </c>
      <c r="X355" s="751"/>
      <c r="Y355" s="751"/>
      <c r="Z355" s="751"/>
      <c r="AA355" s="751"/>
      <c r="AB355" s="751"/>
      <c r="AC355" s="751"/>
      <c r="AD355" s="751"/>
      <c r="AE355" s="405"/>
    </row>
    <row r="356" spans="1:31" ht="53.25" customHeight="1">
      <c r="A356" s="404"/>
      <c r="B356" s="749" t="s">
        <v>18</v>
      </c>
      <c r="C356" s="749"/>
      <c r="D356" s="749"/>
      <c r="E356" s="749"/>
      <c r="F356" s="749"/>
      <c r="G356" s="749"/>
      <c r="H356" s="749"/>
      <c r="I356" s="749"/>
      <c r="J356" s="749"/>
      <c r="K356" s="749"/>
      <c r="L356" s="749"/>
      <c r="M356" s="750"/>
      <c r="N356" s="630">
        <v>808</v>
      </c>
      <c r="O356" s="526">
        <v>1</v>
      </c>
      <c r="P356" s="526">
        <v>6</v>
      </c>
      <c r="Q356" s="406" t="s">
        <v>660</v>
      </c>
      <c r="R356" s="407" t="s">
        <v>19</v>
      </c>
      <c r="S356" s="738"/>
      <c r="T356" s="739"/>
      <c r="U356" s="640">
        <v>581.28499999999997</v>
      </c>
      <c r="V356" s="631">
        <v>0</v>
      </c>
      <c r="W356" s="409">
        <v>581.28499999999997</v>
      </c>
      <c r="X356" s="751"/>
      <c r="Y356" s="751"/>
      <c r="Z356" s="751"/>
      <c r="AA356" s="751"/>
      <c r="AB356" s="751"/>
      <c r="AC356" s="751"/>
      <c r="AD356" s="751"/>
      <c r="AE356" s="405"/>
    </row>
    <row r="357" spans="1:31" ht="21.75" customHeight="1">
      <c r="A357" s="404"/>
      <c r="B357" s="749" t="s">
        <v>38</v>
      </c>
      <c r="C357" s="749"/>
      <c r="D357" s="749"/>
      <c r="E357" s="749"/>
      <c r="F357" s="749"/>
      <c r="G357" s="749"/>
      <c r="H357" s="749"/>
      <c r="I357" s="749"/>
      <c r="J357" s="749"/>
      <c r="K357" s="749"/>
      <c r="L357" s="749"/>
      <c r="M357" s="750"/>
      <c r="N357" s="630">
        <v>808</v>
      </c>
      <c r="O357" s="526">
        <v>1</v>
      </c>
      <c r="P357" s="526">
        <v>6</v>
      </c>
      <c r="Q357" s="406" t="s">
        <v>660</v>
      </c>
      <c r="R357" s="407" t="s">
        <v>39</v>
      </c>
      <c r="S357" s="738"/>
      <c r="T357" s="739"/>
      <c r="U357" s="640">
        <v>581.28499999999997</v>
      </c>
      <c r="V357" s="631">
        <v>0</v>
      </c>
      <c r="W357" s="409">
        <v>581.28499999999997</v>
      </c>
      <c r="X357" s="751"/>
      <c r="Y357" s="751"/>
      <c r="Z357" s="751"/>
      <c r="AA357" s="751"/>
      <c r="AB357" s="751"/>
      <c r="AC357" s="751"/>
      <c r="AD357" s="751"/>
      <c r="AE357" s="405"/>
    </row>
    <row r="358" spans="1:31" ht="21.75" customHeight="1">
      <c r="A358" s="404"/>
      <c r="B358" s="749" t="s">
        <v>621</v>
      </c>
      <c r="C358" s="749"/>
      <c r="D358" s="749"/>
      <c r="E358" s="749"/>
      <c r="F358" s="749"/>
      <c r="G358" s="749"/>
      <c r="H358" s="749"/>
      <c r="I358" s="749"/>
      <c r="J358" s="749"/>
      <c r="K358" s="749"/>
      <c r="L358" s="749"/>
      <c r="M358" s="750"/>
      <c r="N358" s="630">
        <v>808</v>
      </c>
      <c r="O358" s="526">
        <v>1</v>
      </c>
      <c r="P358" s="526">
        <v>6</v>
      </c>
      <c r="Q358" s="406" t="s">
        <v>660</v>
      </c>
      <c r="R358" s="407" t="s">
        <v>40</v>
      </c>
      <c r="S358" s="738"/>
      <c r="T358" s="739"/>
      <c r="U358" s="640">
        <v>446.45499999999998</v>
      </c>
      <c r="V358" s="631">
        <v>0</v>
      </c>
      <c r="W358" s="409">
        <v>446.45499999999998</v>
      </c>
      <c r="X358" s="751"/>
      <c r="Y358" s="751"/>
      <c r="Z358" s="751"/>
      <c r="AA358" s="751"/>
      <c r="AB358" s="751"/>
      <c r="AC358" s="751"/>
      <c r="AD358" s="751"/>
      <c r="AE358" s="405"/>
    </row>
    <row r="359" spans="1:31" ht="32.25" customHeight="1">
      <c r="A359" s="404"/>
      <c r="B359" s="749" t="s">
        <v>622</v>
      </c>
      <c r="C359" s="749"/>
      <c r="D359" s="749"/>
      <c r="E359" s="749"/>
      <c r="F359" s="749"/>
      <c r="G359" s="749"/>
      <c r="H359" s="749"/>
      <c r="I359" s="749"/>
      <c r="J359" s="749"/>
      <c r="K359" s="749"/>
      <c r="L359" s="749"/>
      <c r="M359" s="750"/>
      <c r="N359" s="630">
        <v>808</v>
      </c>
      <c r="O359" s="526">
        <v>1</v>
      </c>
      <c r="P359" s="526">
        <v>6</v>
      </c>
      <c r="Q359" s="406" t="s">
        <v>660</v>
      </c>
      <c r="R359" s="407" t="s">
        <v>42</v>
      </c>
      <c r="S359" s="738"/>
      <c r="T359" s="739"/>
      <c r="U359" s="640">
        <v>134.83000000000001</v>
      </c>
      <c r="V359" s="631">
        <v>0</v>
      </c>
      <c r="W359" s="409">
        <v>134.83000000000001</v>
      </c>
      <c r="X359" s="751"/>
      <c r="Y359" s="751"/>
      <c r="Z359" s="751"/>
      <c r="AA359" s="751"/>
      <c r="AB359" s="751"/>
      <c r="AC359" s="751"/>
      <c r="AD359" s="751"/>
      <c r="AE359" s="405"/>
    </row>
    <row r="360" spans="1:31" ht="32.25" customHeight="1">
      <c r="A360" s="404"/>
      <c r="B360" s="749" t="s">
        <v>661</v>
      </c>
      <c r="C360" s="749"/>
      <c r="D360" s="749"/>
      <c r="E360" s="749"/>
      <c r="F360" s="749"/>
      <c r="G360" s="749"/>
      <c r="H360" s="749"/>
      <c r="I360" s="749"/>
      <c r="J360" s="749"/>
      <c r="K360" s="749"/>
      <c r="L360" s="749"/>
      <c r="M360" s="750"/>
      <c r="N360" s="630">
        <v>808</v>
      </c>
      <c r="O360" s="526">
        <v>1</v>
      </c>
      <c r="P360" s="526">
        <v>6</v>
      </c>
      <c r="Q360" s="406" t="s">
        <v>662</v>
      </c>
      <c r="R360" s="407">
        <v>0</v>
      </c>
      <c r="S360" s="738"/>
      <c r="T360" s="739"/>
      <c r="U360" s="640">
        <v>68.968999999999994</v>
      </c>
      <c r="V360" s="631">
        <v>0</v>
      </c>
      <c r="W360" s="409">
        <v>68.968999999999994</v>
      </c>
      <c r="X360" s="751"/>
      <c r="Y360" s="751"/>
      <c r="Z360" s="751"/>
      <c r="AA360" s="751"/>
      <c r="AB360" s="751"/>
      <c r="AC360" s="751"/>
      <c r="AD360" s="751"/>
      <c r="AE360" s="405"/>
    </row>
    <row r="361" spans="1:31" ht="21.75" customHeight="1">
      <c r="A361" s="404"/>
      <c r="B361" s="749" t="s">
        <v>633</v>
      </c>
      <c r="C361" s="749"/>
      <c r="D361" s="749"/>
      <c r="E361" s="749"/>
      <c r="F361" s="749"/>
      <c r="G361" s="749"/>
      <c r="H361" s="749"/>
      <c r="I361" s="749"/>
      <c r="J361" s="749"/>
      <c r="K361" s="749"/>
      <c r="L361" s="749"/>
      <c r="M361" s="750"/>
      <c r="N361" s="630">
        <v>808</v>
      </c>
      <c r="O361" s="526">
        <v>1</v>
      </c>
      <c r="P361" s="526">
        <v>6</v>
      </c>
      <c r="Q361" s="406" t="s">
        <v>662</v>
      </c>
      <c r="R361" s="407" t="s">
        <v>25</v>
      </c>
      <c r="S361" s="738"/>
      <c r="T361" s="739"/>
      <c r="U361" s="640">
        <v>68.968999999999994</v>
      </c>
      <c r="V361" s="631">
        <v>0</v>
      </c>
      <c r="W361" s="409">
        <v>68.968999999999994</v>
      </c>
      <c r="X361" s="751"/>
      <c r="Y361" s="751"/>
      <c r="Z361" s="751"/>
      <c r="AA361" s="751"/>
      <c r="AB361" s="751"/>
      <c r="AC361" s="751"/>
      <c r="AD361" s="751"/>
      <c r="AE361" s="405"/>
    </row>
    <row r="362" spans="1:31" ht="21.75" customHeight="1">
      <c r="A362" s="404"/>
      <c r="B362" s="749" t="s">
        <v>634</v>
      </c>
      <c r="C362" s="749"/>
      <c r="D362" s="749"/>
      <c r="E362" s="749"/>
      <c r="F362" s="749"/>
      <c r="G362" s="749"/>
      <c r="H362" s="749"/>
      <c r="I362" s="749"/>
      <c r="J362" s="749"/>
      <c r="K362" s="749"/>
      <c r="L362" s="749"/>
      <c r="M362" s="750"/>
      <c r="N362" s="630">
        <v>808</v>
      </c>
      <c r="O362" s="526">
        <v>1</v>
      </c>
      <c r="P362" s="526">
        <v>6</v>
      </c>
      <c r="Q362" s="406" t="s">
        <v>662</v>
      </c>
      <c r="R362" s="407" t="s">
        <v>27</v>
      </c>
      <c r="S362" s="738"/>
      <c r="T362" s="739"/>
      <c r="U362" s="640">
        <v>68.968999999999994</v>
      </c>
      <c r="V362" s="631">
        <v>0</v>
      </c>
      <c r="W362" s="409">
        <v>68.968999999999994</v>
      </c>
      <c r="X362" s="751"/>
      <c r="Y362" s="751"/>
      <c r="Z362" s="751"/>
      <c r="AA362" s="751"/>
      <c r="AB362" s="751"/>
      <c r="AC362" s="751"/>
      <c r="AD362" s="751"/>
      <c r="AE362" s="405"/>
    </row>
    <row r="363" spans="1:31" ht="21.75" customHeight="1">
      <c r="A363" s="404"/>
      <c r="B363" s="749" t="s">
        <v>635</v>
      </c>
      <c r="C363" s="749"/>
      <c r="D363" s="749"/>
      <c r="E363" s="749"/>
      <c r="F363" s="749"/>
      <c r="G363" s="749"/>
      <c r="H363" s="749"/>
      <c r="I363" s="749"/>
      <c r="J363" s="749"/>
      <c r="K363" s="749"/>
      <c r="L363" s="749"/>
      <c r="M363" s="750"/>
      <c r="N363" s="630">
        <v>808</v>
      </c>
      <c r="O363" s="526">
        <v>1</v>
      </c>
      <c r="P363" s="526">
        <v>6</v>
      </c>
      <c r="Q363" s="406" t="s">
        <v>662</v>
      </c>
      <c r="R363" s="407" t="s">
        <v>28</v>
      </c>
      <c r="S363" s="738"/>
      <c r="T363" s="739"/>
      <c r="U363" s="640">
        <v>38.448999999999998</v>
      </c>
      <c r="V363" s="631">
        <v>0</v>
      </c>
      <c r="W363" s="409">
        <v>38.448999999999998</v>
      </c>
      <c r="X363" s="751"/>
      <c r="Y363" s="751"/>
      <c r="Z363" s="751"/>
      <c r="AA363" s="751"/>
      <c r="AB363" s="751"/>
      <c r="AC363" s="751"/>
      <c r="AD363" s="751"/>
      <c r="AE363" s="405"/>
    </row>
    <row r="364" spans="1:31" ht="12" customHeight="1">
      <c r="A364" s="404"/>
      <c r="B364" s="749" t="s">
        <v>636</v>
      </c>
      <c r="C364" s="749"/>
      <c r="D364" s="749"/>
      <c r="E364" s="749"/>
      <c r="F364" s="749"/>
      <c r="G364" s="749"/>
      <c r="H364" s="749"/>
      <c r="I364" s="749"/>
      <c r="J364" s="749"/>
      <c r="K364" s="749"/>
      <c r="L364" s="749"/>
      <c r="M364" s="750"/>
      <c r="N364" s="630">
        <v>808</v>
      </c>
      <c r="O364" s="526">
        <v>1</v>
      </c>
      <c r="P364" s="526">
        <v>6</v>
      </c>
      <c r="Q364" s="406" t="s">
        <v>662</v>
      </c>
      <c r="R364" s="407" t="s">
        <v>29</v>
      </c>
      <c r="S364" s="738"/>
      <c r="T364" s="739"/>
      <c r="U364" s="640">
        <v>30.52</v>
      </c>
      <c r="V364" s="631">
        <v>0</v>
      </c>
      <c r="W364" s="409">
        <v>30.52</v>
      </c>
      <c r="X364" s="751"/>
      <c r="Y364" s="751"/>
      <c r="Z364" s="751"/>
      <c r="AA364" s="751"/>
      <c r="AB364" s="751"/>
      <c r="AC364" s="751"/>
      <c r="AD364" s="751"/>
      <c r="AE364" s="405"/>
    </row>
    <row r="365" spans="1:31" ht="12" customHeight="1">
      <c r="A365" s="404"/>
      <c r="B365" s="749" t="s">
        <v>350</v>
      </c>
      <c r="C365" s="749"/>
      <c r="D365" s="749"/>
      <c r="E365" s="749"/>
      <c r="F365" s="749"/>
      <c r="G365" s="749"/>
      <c r="H365" s="749"/>
      <c r="I365" s="749"/>
      <c r="J365" s="749"/>
      <c r="K365" s="749"/>
      <c r="L365" s="749"/>
      <c r="M365" s="750"/>
      <c r="N365" s="630">
        <v>808</v>
      </c>
      <c r="O365" s="526">
        <v>1</v>
      </c>
      <c r="P365" s="526">
        <v>7</v>
      </c>
      <c r="Q365" s="406">
        <v>0</v>
      </c>
      <c r="R365" s="407">
        <v>0</v>
      </c>
      <c r="S365" s="738"/>
      <c r="T365" s="739"/>
      <c r="U365" s="640">
        <v>292</v>
      </c>
      <c r="V365" s="631">
        <v>0</v>
      </c>
      <c r="W365" s="409">
        <v>292</v>
      </c>
      <c r="X365" s="751"/>
      <c r="Y365" s="751"/>
      <c r="Z365" s="751"/>
      <c r="AA365" s="751"/>
      <c r="AB365" s="751"/>
      <c r="AC365" s="751"/>
      <c r="AD365" s="751"/>
      <c r="AE365" s="405"/>
    </row>
    <row r="366" spans="1:31" ht="21.75" customHeight="1">
      <c r="A366" s="404"/>
      <c r="B366" s="749" t="s">
        <v>663</v>
      </c>
      <c r="C366" s="749"/>
      <c r="D366" s="749"/>
      <c r="E366" s="749"/>
      <c r="F366" s="749"/>
      <c r="G366" s="749"/>
      <c r="H366" s="749"/>
      <c r="I366" s="749"/>
      <c r="J366" s="749"/>
      <c r="K366" s="749"/>
      <c r="L366" s="749"/>
      <c r="M366" s="750"/>
      <c r="N366" s="630">
        <v>808</v>
      </c>
      <c r="O366" s="526">
        <v>1</v>
      </c>
      <c r="P366" s="526">
        <v>7</v>
      </c>
      <c r="Q366" s="406" t="s">
        <v>664</v>
      </c>
      <c r="R366" s="407">
        <v>0</v>
      </c>
      <c r="S366" s="738"/>
      <c r="T366" s="739"/>
      <c r="U366" s="640">
        <v>292</v>
      </c>
      <c r="V366" s="631">
        <v>0</v>
      </c>
      <c r="W366" s="409">
        <v>292</v>
      </c>
      <c r="X366" s="751"/>
      <c r="Y366" s="751"/>
      <c r="Z366" s="751"/>
      <c r="AA366" s="751"/>
      <c r="AB366" s="751"/>
      <c r="AC366" s="751"/>
      <c r="AD366" s="751"/>
      <c r="AE366" s="405"/>
    </row>
    <row r="367" spans="1:31" ht="21.75" customHeight="1">
      <c r="A367" s="404"/>
      <c r="B367" s="749" t="s">
        <v>665</v>
      </c>
      <c r="C367" s="749"/>
      <c r="D367" s="749"/>
      <c r="E367" s="749"/>
      <c r="F367" s="749"/>
      <c r="G367" s="749"/>
      <c r="H367" s="749"/>
      <c r="I367" s="749"/>
      <c r="J367" s="749"/>
      <c r="K367" s="749"/>
      <c r="L367" s="749"/>
      <c r="M367" s="750"/>
      <c r="N367" s="630">
        <v>808</v>
      </c>
      <c r="O367" s="526">
        <v>1</v>
      </c>
      <c r="P367" s="526">
        <v>7</v>
      </c>
      <c r="Q367" s="406" t="s">
        <v>666</v>
      </c>
      <c r="R367" s="407">
        <v>0</v>
      </c>
      <c r="S367" s="738"/>
      <c r="T367" s="739"/>
      <c r="U367" s="640">
        <v>292</v>
      </c>
      <c r="V367" s="631">
        <v>0</v>
      </c>
      <c r="W367" s="409">
        <v>292</v>
      </c>
      <c r="X367" s="751"/>
      <c r="Y367" s="751"/>
      <c r="Z367" s="751"/>
      <c r="AA367" s="751"/>
      <c r="AB367" s="751"/>
      <c r="AC367" s="751"/>
      <c r="AD367" s="751"/>
      <c r="AE367" s="405"/>
    </row>
    <row r="368" spans="1:31" ht="12" customHeight="1">
      <c r="A368" s="404"/>
      <c r="B368" s="749" t="s">
        <v>30</v>
      </c>
      <c r="C368" s="749"/>
      <c r="D368" s="749"/>
      <c r="E368" s="749"/>
      <c r="F368" s="749"/>
      <c r="G368" s="749"/>
      <c r="H368" s="749"/>
      <c r="I368" s="749"/>
      <c r="J368" s="749"/>
      <c r="K368" s="749"/>
      <c r="L368" s="749"/>
      <c r="M368" s="750"/>
      <c r="N368" s="630">
        <v>808</v>
      </c>
      <c r="O368" s="526">
        <v>1</v>
      </c>
      <c r="P368" s="526">
        <v>7</v>
      </c>
      <c r="Q368" s="406" t="s">
        <v>666</v>
      </c>
      <c r="R368" s="407" t="s">
        <v>31</v>
      </c>
      <c r="S368" s="738"/>
      <c r="T368" s="739"/>
      <c r="U368" s="640">
        <v>292</v>
      </c>
      <c r="V368" s="631">
        <v>0</v>
      </c>
      <c r="W368" s="409">
        <v>292</v>
      </c>
      <c r="X368" s="751"/>
      <c r="Y368" s="751"/>
      <c r="Z368" s="751"/>
      <c r="AA368" s="751"/>
      <c r="AB368" s="751"/>
      <c r="AC368" s="751"/>
      <c r="AD368" s="751"/>
      <c r="AE368" s="405"/>
    </row>
    <row r="369" spans="1:31" ht="12" customHeight="1">
      <c r="A369" s="404"/>
      <c r="B369" s="749" t="s">
        <v>351</v>
      </c>
      <c r="C369" s="749"/>
      <c r="D369" s="749"/>
      <c r="E369" s="749"/>
      <c r="F369" s="749"/>
      <c r="G369" s="749"/>
      <c r="H369" s="749"/>
      <c r="I369" s="749"/>
      <c r="J369" s="749"/>
      <c r="K369" s="749"/>
      <c r="L369" s="749"/>
      <c r="M369" s="750"/>
      <c r="N369" s="630">
        <v>808</v>
      </c>
      <c r="O369" s="526">
        <v>1</v>
      </c>
      <c r="P369" s="526">
        <v>7</v>
      </c>
      <c r="Q369" s="406" t="s">
        <v>666</v>
      </c>
      <c r="R369" s="407" t="s">
        <v>352</v>
      </c>
      <c r="S369" s="738"/>
      <c r="T369" s="739"/>
      <c r="U369" s="640">
        <v>292</v>
      </c>
      <c r="V369" s="631">
        <v>0</v>
      </c>
      <c r="W369" s="409">
        <v>292</v>
      </c>
      <c r="X369" s="751"/>
      <c r="Y369" s="751"/>
      <c r="Z369" s="751"/>
      <c r="AA369" s="751"/>
      <c r="AB369" s="751"/>
      <c r="AC369" s="751"/>
      <c r="AD369" s="751"/>
      <c r="AE369" s="405"/>
    </row>
    <row r="370" spans="1:31" ht="12" customHeight="1">
      <c r="A370" s="404"/>
      <c r="B370" s="749" t="s">
        <v>819</v>
      </c>
      <c r="C370" s="749"/>
      <c r="D370" s="749"/>
      <c r="E370" s="749"/>
      <c r="F370" s="749"/>
      <c r="G370" s="749"/>
      <c r="H370" s="749"/>
      <c r="I370" s="749"/>
      <c r="J370" s="749"/>
      <c r="K370" s="749"/>
      <c r="L370" s="749"/>
      <c r="M370" s="750"/>
      <c r="N370" s="630">
        <v>991</v>
      </c>
      <c r="O370" s="526">
        <v>0</v>
      </c>
      <c r="P370" s="526">
        <v>0</v>
      </c>
      <c r="Q370" s="406">
        <v>0</v>
      </c>
      <c r="R370" s="407">
        <v>0</v>
      </c>
      <c r="S370" s="738"/>
      <c r="T370" s="739"/>
      <c r="U370" s="640">
        <v>37797.239000000001</v>
      </c>
      <c r="V370" s="631">
        <v>0</v>
      </c>
      <c r="W370" s="409">
        <v>37797.239000000001</v>
      </c>
      <c r="X370" s="751"/>
      <c r="Y370" s="751"/>
      <c r="Z370" s="751"/>
      <c r="AA370" s="751"/>
      <c r="AB370" s="751"/>
      <c r="AC370" s="751"/>
      <c r="AD370" s="751"/>
      <c r="AE370" s="405"/>
    </row>
    <row r="371" spans="1:31" ht="12" customHeight="1">
      <c r="A371" s="404"/>
      <c r="B371" s="749" t="s">
        <v>616</v>
      </c>
      <c r="C371" s="749"/>
      <c r="D371" s="749"/>
      <c r="E371" s="749"/>
      <c r="F371" s="749"/>
      <c r="G371" s="749"/>
      <c r="H371" s="749"/>
      <c r="I371" s="749"/>
      <c r="J371" s="749"/>
      <c r="K371" s="749"/>
      <c r="L371" s="749"/>
      <c r="M371" s="750"/>
      <c r="N371" s="630">
        <v>991</v>
      </c>
      <c r="O371" s="526">
        <v>1</v>
      </c>
      <c r="P371" s="526">
        <v>0</v>
      </c>
      <c r="Q371" s="406">
        <v>0</v>
      </c>
      <c r="R371" s="407">
        <v>0</v>
      </c>
      <c r="S371" s="738"/>
      <c r="T371" s="739"/>
      <c r="U371" s="640">
        <v>23519.14</v>
      </c>
      <c r="V371" s="631">
        <v>0</v>
      </c>
      <c r="W371" s="409">
        <v>23519.14</v>
      </c>
      <c r="X371" s="751"/>
      <c r="Y371" s="751"/>
      <c r="Z371" s="751"/>
      <c r="AA371" s="751"/>
      <c r="AB371" s="751"/>
      <c r="AC371" s="751"/>
      <c r="AD371" s="751"/>
      <c r="AE371" s="405"/>
    </row>
    <row r="372" spans="1:31" ht="21.75" customHeight="1">
      <c r="A372" s="404"/>
      <c r="B372" s="749" t="s">
        <v>86</v>
      </c>
      <c r="C372" s="749"/>
      <c r="D372" s="749"/>
      <c r="E372" s="749"/>
      <c r="F372" s="749"/>
      <c r="G372" s="749"/>
      <c r="H372" s="749"/>
      <c r="I372" s="749"/>
      <c r="J372" s="749"/>
      <c r="K372" s="749"/>
      <c r="L372" s="749"/>
      <c r="M372" s="750"/>
      <c r="N372" s="630">
        <v>991</v>
      </c>
      <c r="O372" s="526">
        <v>1</v>
      </c>
      <c r="P372" s="526">
        <v>2</v>
      </c>
      <c r="Q372" s="406">
        <v>0</v>
      </c>
      <c r="R372" s="407">
        <v>0</v>
      </c>
      <c r="S372" s="738"/>
      <c r="T372" s="739"/>
      <c r="U372" s="640">
        <v>1058.002</v>
      </c>
      <c r="V372" s="631">
        <v>0</v>
      </c>
      <c r="W372" s="409">
        <v>1058.002</v>
      </c>
      <c r="X372" s="751"/>
      <c r="Y372" s="751"/>
      <c r="Z372" s="751"/>
      <c r="AA372" s="751"/>
      <c r="AB372" s="751"/>
      <c r="AC372" s="751"/>
      <c r="AD372" s="751"/>
      <c r="AE372" s="405"/>
    </row>
    <row r="373" spans="1:31" ht="32.25" customHeight="1">
      <c r="A373" s="404"/>
      <c r="B373" s="749" t="s">
        <v>617</v>
      </c>
      <c r="C373" s="749"/>
      <c r="D373" s="749"/>
      <c r="E373" s="749"/>
      <c r="F373" s="749"/>
      <c r="G373" s="749"/>
      <c r="H373" s="749"/>
      <c r="I373" s="749"/>
      <c r="J373" s="749"/>
      <c r="K373" s="749"/>
      <c r="L373" s="749"/>
      <c r="M373" s="750"/>
      <c r="N373" s="630">
        <v>991</v>
      </c>
      <c r="O373" s="526">
        <v>1</v>
      </c>
      <c r="P373" s="526">
        <v>2</v>
      </c>
      <c r="Q373" s="406" t="s">
        <v>618</v>
      </c>
      <c r="R373" s="407">
        <v>0</v>
      </c>
      <c r="S373" s="738"/>
      <c r="T373" s="739"/>
      <c r="U373" s="640">
        <v>1058.002</v>
      </c>
      <c r="V373" s="631">
        <v>0</v>
      </c>
      <c r="W373" s="409">
        <v>1058.002</v>
      </c>
      <c r="X373" s="751"/>
      <c r="Y373" s="751"/>
      <c r="Z373" s="751"/>
      <c r="AA373" s="751"/>
      <c r="AB373" s="751"/>
      <c r="AC373" s="751"/>
      <c r="AD373" s="751"/>
      <c r="AE373" s="405"/>
    </row>
    <row r="374" spans="1:31" ht="21.75" customHeight="1">
      <c r="A374" s="404"/>
      <c r="B374" s="749" t="s">
        <v>619</v>
      </c>
      <c r="C374" s="749"/>
      <c r="D374" s="749"/>
      <c r="E374" s="749"/>
      <c r="F374" s="749"/>
      <c r="G374" s="749"/>
      <c r="H374" s="749"/>
      <c r="I374" s="749"/>
      <c r="J374" s="749"/>
      <c r="K374" s="749"/>
      <c r="L374" s="749"/>
      <c r="M374" s="750"/>
      <c r="N374" s="630">
        <v>991</v>
      </c>
      <c r="O374" s="526">
        <v>1</v>
      </c>
      <c r="P374" s="526">
        <v>2</v>
      </c>
      <c r="Q374" s="406" t="s">
        <v>620</v>
      </c>
      <c r="R374" s="407">
        <v>0</v>
      </c>
      <c r="S374" s="738"/>
      <c r="T374" s="739"/>
      <c r="U374" s="640">
        <v>1058.002</v>
      </c>
      <c r="V374" s="631">
        <v>0</v>
      </c>
      <c r="W374" s="409">
        <v>1058.002</v>
      </c>
      <c r="X374" s="751"/>
      <c r="Y374" s="751"/>
      <c r="Z374" s="751"/>
      <c r="AA374" s="751"/>
      <c r="AB374" s="751"/>
      <c r="AC374" s="751"/>
      <c r="AD374" s="751"/>
      <c r="AE374" s="405"/>
    </row>
    <row r="375" spans="1:31" ht="53.25" customHeight="1">
      <c r="A375" s="404"/>
      <c r="B375" s="749" t="s">
        <v>18</v>
      </c>
      <c r="C375" s="749"/>
      <c r="D375" s="749"/>
      <c r="E375" s="749"/>
      <c r="F375" s="749"/>
      <c r="G375" s="749"/>
      <c r="H375" s="749"/>
      <c r="I375" s="749"/>
      <c r="J375" s="749"/>
      <c r="K375" s="749"/>
      <c r="L375" s="749"/>
      <c r="M375" s="750"/>
      <c r="N375" s="630">
        <v>991</v>
      </c>
      <c r="O375" s="526">
        <v>1</v>
      </c>
      <c r="P375" s="526">
        <v>2</v>
      </c>
      <c r="Q375" s="406" t="s">
        <v>620</v>
      </c>
      <c r="R375" s="407" t="s">
        <v>19</v>
      </c>
      <c r="S375" s="738"/>
      <c r="T375" s="739"/>
      <c r="U375" s="640">
        <v>1058.002</v>
      </c>
      <c r="V375" s="631">
        <v>0</v>
      </c>
      <c r="W375" s="409">
        <v>1058.002</v>
      </c>
      <c r="X375" s="751"/>
      <c r="Y375" s="751"/>
      <c r="Z375" s="751"/>
      <c r="AA375" s="751"/>
      <c r="AB375" s="751"/>
      <c r="AC375" s="751"/>
      <c r="AD375" s="751"/>
      <c r="AE375" s="405"/>
    </row>
    <row r="376" spans="1:31" ht="21.75" customHeight="1">
      <c r="A376" s="404"/>
      <c r="B376" s="749" t="s">
        <v>38</v>
      </c>
      <c r="C376" s="749"/>
      <c r="D376" s="749"/>
      <c r="E376" s="749"/>
      <c r="F376" s="749"/>
      <c r="G376" s="749"/>
      <c r="H376" s="749"/>
      <c r="I376" s="749"/>
      <c r="J376" s="749"/>
      <c r="K376" s="749"/>
      <c r="L376" s="749"/>
      <c r="M376" s="750"/>
      <c r="N376" s="630">
        <v>991</v>
      </c>
      <c r="O376" s="526">
        <v>1</v>
      </c>
      <c r="P376" s="526">
        <v>2</v>
      </c>
      <c r="Q376" s="406" t="s">
        <v>620</v>
      </c>
      <c r="R376" s="407" t="s">
        <v>39</v>
      </c>
      <c r="S376" s="738"/>
      <c r="T376" s="739"/>
      <c r="U376" s="640">
        <v>1058.002</v>
      </c>
      <c r="V376" s="631">
        <v>0</v>
      </c>
      <c r="W376" s="409">
        <v>1058.002</v>
      </c>
      <c r="X376" s="751"/>
      <c r="Y376" s="751"/>
      <c r="Z376" s="751"/>
      <c r="AA376" s="751"/>
      <c r="AB376" s="751"/>
      <c r="AC376" s="751"/>
      <c r="AD376" s="751"/>
      <c r="AE376" s="405"/>
    </row>
    <row r="377" spans="1:31" ht="21.75" customHeight="1">
      <c r="A377" s="404"/>
      <c r="B377" s="749" t="s">
        <v>621</v>
      </c>
      <c r="C377" s="749"/>
      <c r="D377" s="749"/>
      <c r="E377" s="749"/>
      <c r="F377" s="749"/>
      <c r="G377" s="749"/>
      <c r="H377" s="749"/>
      <c r="I377" s="749"/>
      <c r="J377" s="749"/>
      <c r="K377" s="749"/>
      <c r="L377" s="749"/>
      <c r="M377" s="750"/>
      <c r="N377" s="630">
        <v>991</v>
      </c>
      <c r="O377" s="526">
        <v>1</v>
      </c>
      <c r="P377" s="526">
        <v>2</v>
      </c>
      <c r="Q377" s="406" t="s">
        <v>620</v>
      </c>
      <c r="R377" s="407" t="s">
        <v>40</v>
      </c>
      <c r="S377" s="738"/>
      <c r="T377" s="739"/>
      <c r="U377" s="640">
        <v>812.59799999999996</v>
      </c>
      <c r="V377" s="631">
        <v>0</v>
      </c>
      <c r="W377" s="409">
        <v>812.59799999999996</v>
      </c>
      <c r="X377" s="751"/>
      <c r="Y377" s="751"/>
      <c r="Z377" s="751"/>
      <c r="AA377" s="751"/>
      <c r="AB377" s="751"/>
      <c r="AC377" s="751"/>
      <c r="AD377" s="751"/>
      <c r="AE377" s="405"/>
    </row>
    <row r="378" spans="1:31" ht="32.25" customHeight="1">
      <c r="A378" s="404"/>
      <c r="B378" s="749" t="s">
        <v>622</v>
      </c>
      <c r="C378" s="749"/>
      <c r="D378" s="749"/>
      <c r="E378" s="749"/>
      <c r="F378" s="749"/>
      <c r="G378" s="749"/>
      <c r="H378" s="749"/>
      <c r="I378" s="749"/>
      <c r="J378" s="749"/>
      <c r="K378" s="749"/>
      <c r="L378" s="749"/>
      <c r="M378" s="750"/>
      <c r="N378" s="630">
        <v>991</v>
      </c>
      <c r="O378" s="526">
        <v>1</v>
      </c>
      <c r="P378" s="526">
        <v>2</v>
      </c>
      <c r="Q378" s="406" t="s">
        <v>620</v>
      </c>
      <c r="R378" s="407" t="s">
        <v>42</v>
      </c>
      <c r="S378" s="738"/>
      <c r="T378" s="739"/>
      <c r="U378" s="640">
        <v>245.404</v>
      </c>
      <c r="V378" s="631">
        <v>0</v>
      </c>
      <c r="W378" s="409">
        <v>245.404</v>
      </c>
      <c r="X378" s="751"/>
      <c r="Y378" s="751"/>
      <c r="Z378" s="751"/>
      <c r="AA378" s="751"/>
      <c r="AB378" s="751"/>
      <c r="AC378" s="751"/>
      <c r="AD378" s="751"/>
      <c r="AE378" s="405"/>
    </row>
    <row r="379" spans="1:31" ht="42.75" customHeight="1">
      <c r="A379" s="404"/>
      <c r="B379" s="749" t="s">
        <v>87</v>
      </c>
      <c r="C379" s="749"/>
      <c r="D379" s="749"/>
      <c r="E379" s="749"/>
      <c r="F379" s="749"/>
      <c r="G379" s="749"/>
      <c r="H379" s="749"/>
      <c r="I379" s="749"/>
      <c r="J379" s="749"/>
      <c r="K379" s="749"/>
      <c r="L379" s="749"/>
      <c r="M379" s="750"/>
      <c r="N379" s="630">
        <v>991</v>
      </c>
      <c r="O379" s="526">
        <v>1</v>
      </c>
      <c r="P379" s="526">
        <v>4</v>
      </c>
      <c r="Q379" s="406">
        <v>0</v>
      </c>
      <c r="R379" s="407">
        <v>0</v>
      </c>
      <c r="S379" s="738"/>
      <c r="T379" s="739"/>
      <c r="U379" s="640">
        <v>17269.289000000001</v>
      </c>
      <c r="V379" s="631">
        <v>0</v>
      </c>
      <c r="W379" s="409">
        <v>17269.289000000001</v>
      </c>
      <c r="X379" s="751"/>
      <c r="Y379" s="751"/>
      <c r="Z379" s="751"/>
      <c r="AA379" s="751"/>
      <c r="AB379" s="751"/>
      <c r="AC379" s="751"/>
      <c r="AD379" s="751"/>
      <c r="AE379" s="405"/>
    </row>
    <row r="380" spans="1:31" ht="32.25" customHeight="1">
      <c r="A380" s="404"/>
      <c r="B380" s="749" t="s">
        <v>174</v>
      </c>
      <c r="C380" s="749"/>
      <c r="D380" s="749"/>
      <c r="E380" s="749"/>
      <c r="F380" s="749"/>
      <c r="G380" s="749"/>
      <c r="H380" s="749"/>
      <c r="I380" s="749"/>
      <c r="J380" s="749"/>
      <c r="K380" s="749"/>
      <c r="L380" s="749"/>
      <c r="M380" s="750"/>
      <c r="N380" s="630">
        <v>991</v>
      </c>
      <c r="O380" s="526">
        <v>1</v>
      </c>
      <c r="P380" s="526">
        <v>4</v>
      </c>
      <c r="Q380" s="406" t="s">
        <v>733</v>
      </c>
      <c r="R380" s="407">
        <v>0</v>
      </c>
      <c r="S380" s="738"/>
      <c r="T380" s="739"/>
      <c r="U380" s="640">
        <v>55</v>
      </c>
      <c r="V380" s="631">
        <v>0</v>
      </c>
      <c r="W380" s="409">
        <v>55</v>
      </c>
      <c r="X380" s="751"/>
      <c r="Y380" s="751"/>
      <c r="Z380" s="751"/>
      <c r="AA380" s="751"/>
      <c r="AB380" s="751"/>
      <c r="AC380" s="751"/>
      <c r="AD380" s="751"/>
      <c r="AE380" s="405"/>
    </row>
    <row r="381" spans="1:31" ht="21.75" customHeight="1">
      <c r="A381" s="404"/>
      <c r="B381" s="749" t="s">
        <v>26</v>
      </c>
      <c r="C381" s="749"/>
      <c r="D381" s="749"/>
      <c r="E381" s="749"/>
      <c r="F381" s="749"/>
      <c r="G381" s="749"/>
      <c r="H381" s="749"/>
      <c r="I381" s="749"/>
      <c r="J381" s="749"/>
      <c r="K381" s="749"/>
      <c r="L381" s="749"/>
      <c r="M381" s="750"/>
      <c r="N381" s="630">
        <v>991</v>
      </c>
      <c r="O381" s="526">
        <v>1</v>
      </c>
      <c r="P381" s="526">
        <v>4</v>
      </c>
      <c r="Q381" s="406" t="s">
        <v>734</v>
      </c>
      <c r="R381" s="407">
        <v>0</v>
      </c>
      <c r="S381" s="738"/>
      <c r="T381" s="739"/>
      <c r="U381" s="640">
        <v>55</v>
      </c>
      <c r="V381" s="631">
        <v>0</v>
      </c>
      <c r="W381" s="409">
        <v>55</v>
      </c>
      <c r="X381" s="751"/>
      <c r="Y381" s="751"/>
      <c r="Z381" s="751"/>
      <c r="AA381" s="751"/>
      <c r="AB381" s="751"/>
      <c r="AC381" s="751"/>
      <c r="AD381" s="751"/>
      <c r="AE381" s="405"/>
    </row>
    <row r="382" spans="1:31" ht="21.75" customHeight="1">
      <c r="A382" s="404"/>
      <c r="B382" s="749" t="s">
        <v>633</v>
      </c>
      <c r="C382" s="749"/>
      <c r="D382" s="749"/>
      <c r="E382" s="749"/>
      <c r="F382" s="749"/>
      <c r="G382" s="749"/>
      <c r="H382" s="749"/>
      <c r="I382" s="749"/>
      <c r="J382" s="749"/>
      <c r="K382" s="749"/>
      <c r="L382" s="749"/>
      <c r="M382" s="750"/>
      <c r="N382" s="630">
        <v>991</v>
      </c>
      <c r="O382" s="526">
        <v>1</v>
      </c>
      <c r="P382" s="526">
        <v>4</v>
      </c>
      <c r="Q382" s="406" t="s">
        <v>734</v>
      </c>
      <c r="R382" s="407" t="s">
        <v>25</v>
      </c>
      <c r="S382" s="738"/>
      <c r="T382" s="739"/>
      <c r="U382" s="640">
        <v>55</v>
      </c>
      <c r="V382" s="631">
        <v>0</v>
      </c>
      <c r="W382" s="409">
        <v>55</v>
      </c>
      <c r="X382" s="751"/>
      <c r="Y382" s="751"/>
      <c r="Z382" s="751"/>
      <c r="AA382" s="751"/>
      <c r="AB382" s="751"/>
      <c r="AC382" s="751"/>
      <c r="AD382" s="751"/>
      <c r="AE382" s="405"/>
    </row>
    <row r="383" spans="1:31" ht="21.75" customHeight="1">
      <c r="A383" s="404"/>
      <c r="B383" s="749" t="s">
        <v>634</v>
      </c>
      <c r="C383" s="749"/>
      <c r="D383" s="749"/>
      <c r="E383" s="749"/>
      <c r="F383" s="749"/>
      <c r="G383" s="749"/>
      <c r="H383" s="749"/>
      <c r="I383" s="749"/>
      <c r="J383" s="749"/>
      <c r="K383" s="749"/>
      <c r="L383" s="749"/>
      <c r="M383" s="750"/>
      <c r="N383" s="630">
        <v>991</v>
      </c>
      <c r="O383" s="526">
        <v>1</v>
      </c>
      <c r="P383" s="526">
        <v>4</v>
      </c>
      <c r="Q383" s="406" t="s">
        <v>734</v>
      </c>
      <c r="R383" s="407" t="s">
        <v>27</v>
      </c>
      <c r="S383" s="738"/>
      <c r="T383" s="739"/>
      <c r="U383" s="640">
        <v>55</v>
      </c>
      <c r="V383" s="631">
        <v>0</v>
      </c>
      <c r="W383" s="409">
        <v>55</v>
      </c>
      <c r="X383" s="751"/>
      <c r="Y383" s="751"/>
      <c r="Z383" s="751"/>
      <c r="AA383" s="751"/>
      <c r="AB383" s="751"/>
      <c r="AC383" s="751"/>
      <c r="AD383" s="751"/>
      <c r="AE383" s="405"/>
    </row>
    <row r="384" spans="1:31" ht="12" customHeight="1">
      <c r="A384" s="404"/>
      <c r="B384" s="749" t="s">
        <v>636</v>
      </c>
      <c r="C384" s="749"/>
      <c r="D384" s="749"/>
      <c r="E384" s="749"/>
      <c r="F384" s="749"/>
      <c r="G384" s="749"/>
      <c r="H384" s="749"/>
      <c r="I384" s="749"/>
      <c r="J384" s="749"/>
      <c r="K384" s="749"/>
      <c r="L384" s="749"/>
      <c r="M384" s="750"/>
      <c r="N384" s="630">
        <v>991</v>
      </c>
      <c r="O384" s="526">
        <v>1</v>
      </c>
      <c r="P384" s="526">
        <v>4</v>
      </c>
      <c r="Q384" s="406" t="s">
        <v>734</v>
      </c>
      <c r="R384" s="407" t="s">
        <v>29</v>
      </c>
      <c r="S384" s="738"/>
      <c r="T384" s="739"/>
      <c r="U384" s="640">
        <v>55</v>
      </c>
      <c r="V384" s="631">
        <v>0</v>
      </c>
      <c r="W384" s="409">
        <v>55</v>
      </c>
      <c r="X384" s="751"/>
      <c r="Y384" s="751"/>
      <c r="Z384" s="751"/>
      <c r="AA384" s="751"/>
      <c r="AB384" s="751"/>
      <c r="AC384" s="751"/>
      <c r="AD384" s="751"/>
      <c r="AE384" s="405"/>
    </row>
    <row r="385" spans="1:31" ht="32.25" customHeight="1">
      <c r="A385" s="404"/>
      <c r="B385" s="749" t="s">
        <v>617</v>
      </c>
      <c r="C385" s="749"/>
      <c r="D385" s="749"/>
      <c r="E385" s="749"/>
      <c r="F385" s="749"/>
      <c r="G385" s="749"/>
      <c r="H385" s="749"/>
      <c r="I385" s="749"/>
      <c r="J385" s="749"/>
      <c r="K385" s="749"/>
      <c r="L385" s="749"/>
      <c r="M385" s="750"/>
      <c r="N385" s="630">
        <v>991</v>
      </c>
      <c r="O385" s="526">
        <v>1</v>
      </c>
      <c r="P385" s="526">
        <v>4</v>
      </c>
      <c r="Q385" s="406" t="s">
        <v>618</v>
      </c>
      <c r="R385" s="407">
        <v>0</v>
      </c>
      <c r="S385" s="738"/>
      <c r="T385" s="739"/>
      <c r="U385" s="640">
        <v>17214.289000000001</v>
      </c>
      <c r="V385" s="631">
        <v>0</v>
      </c>
      <c r="W385" s="409">
        <v>17214.289000000001</v>
      </c>
      <c r="X385" s="751"/>
      <c r="Y385" s="751"/>
      <c r="Z385" s="751"/>
      <c r="AA385" s="751"/>
      <c r="AB385" s="751"/>
      <c r="AC385" s="751"/>
      <c r="AD385" s="751"/>
      <c r="AE385" s="405"/>
    </row>
    <row r="386" spans="1:31" ht="21.75" customHeight="1">
      <c r="A386" s="404"/>
      <c r="B386" s="749" t="s">
        <v>640</v>
      </c>
      <c r="C386" s="749"/>
      <c r="D386" s="749"/>
      <c r="E386" s="749"/>
      <c r="F386" s="749"/>
      <c r="G386" s="749"/>
      <c r="H386" s="749"/>
      <c r="I386" s="749"/>
      <c r="J386" s="749"/>
      <c r="K386" s="749"/>
      <c r="L386" s="749"/>
      <c r="M386" s="750"/>
      <c r="N386" s="630">
        <v>991</v>
      </c>
      <c r="O386" s="526">
        <v>1</v>
      </c>
      <c r="P386" s="526">
        <v>4</v>
      </c>
      <c r="Q386" s="406" t="s">
        <v>641</v>
      </c>
      <c r="R386" s="407">
        <v>0</v>
      </c>
      <c r="S386" s="738"/>
      <c r="T386" s="739"/>
      <c r="U386" s="640">
        <v>12458.701999999999</v>
      </c>
      <c r="V386" s="631">
        <v>0</v>
      </c>
      <c r="W386" s="409">
        <v>12458.701999999999</v>
      </c>
      <c r="X386" s="751"/>
      <c r="Y386" s="751"/>
      <c r="Z386" s="751"/>
      <c r="AA386" s="751"/>
      <c r="AB386" s="751"/>
      <c r="AC386" s="751"/>
      <c r="AD386" s="751"/>
      <c r="AE386" s="405"/>
    </row>
    <row r="387" spans="1:31" ht="53.25" customHeight="1">
      <c r="A387" s="404"/>
      <c r="B387" s="749" t="s">
        <v>18</v>
      </c>
      <c r="C387" s="749"/>
      <c r="D387" s="749"/>
      <c r="E387" s="749"/>
      <c r="F387" s="749"/>
      <c r="G387" s="749"/>
      <c r="H387" s="749"/>
      <c r="I387" s="749"/>
      <c r="J387" s="749"/>
      <c r="K387" s="749"/>
      <c r="L387" s="749"/>
      <c r="M387" s="750"/>
      <c r="N387" s="630">
        <v>991</v>
      </c>
      <c r="O387" s="526">
        <v>1</v>
      </c>
      <c r="P387" s="526">
        <v>4</v>
      </c>
      <c r="Q387" s="406" t="s">
        <v>641</v>
      </c>
      <c r="R387" s="407" t="s">
        <v>19</v>
      </c>
      <c r="S387" s="738"/>
      <c r="T387" s="739"/>
      <c r="U387" s="640">
        <v>12458.701999999999</v>
      </c>
      <c r="V387" s="631">
        <v>0</v>
      </c>
      <c r="W387" s="409">
        <v>12458.701999999999</v>
      </c>
      <c r="X387" s="751"/>
      <c r="Y387" s="751"/>
      <c r="Z387" s="751"/>
      <c r="AA387" s="751"/>
      <c r="AB387" s="751"/>
      <c r="AC387" s="751"/>
      <c r="AD387" s="751"/>
      <c r="AE387" s="405"/>
    </row>
    <row r="388" spans="1:31" ht="21.75" customHeight="1">
      <c r="A388" s="404"/>
      <c r="B388" s="749" t="s">
        <v>38</v>
      </c>
      <c r="C388" s="749"/>
      <c r="D388" s="749"/>
      <c r="E388" s="749"/>
      <c r="F388" s="749"/>
      <c r="G388" s="749"/>
      <c r="H388" s="749"/>
      <c r="I388" s="749"/>
      <c r="J388" s="749"/>
      <c r="K388" s="749"/>
      <c r="L388" s="749"/>
      <c r="M388" s="750"/>
      <c r="N388" s="630">
        <v>991</v>
      </c>
      <c r="O388" s="526">
        <v>1</v>
      </c>
      <c r="P388" s="526">
        <v>4</v>
      </c>
      <c r="Q388" s="406" t="s">
        <v>641</v>
      </c>
      <c r="R388" s="407" t="s">
        <v>39</v>
      </c>
      <c r="S388" s="738"/>
      <c r="T388" s="739"/>
      <c r="U388" s="640">
        <v>12458.701999999999</v>
      </c>
      <c r="V388" s="631">
        <v>0</v>
      </c>
      <c r="W388" s="409">
        <v>12458.701999999999</v>
      </c>
      <c r="X388" s="751"/>
      <c r="Y388" s="751"/>
      <c r="Z388" s="751"/>
      <c r="AA388" s="751"/>
      <c r="AB388" s="751"/>
      <c r="AC388" s="751"/>
      <c r="AD388" s="751"/>
      <c r="AE388" s="405"/>
    </row>
    <row r="389" spans="1:31" ht="21.75" customHeight="1">
      <c r="A389" s="404"/>
      <c r="B389" s="749" t="s">
        <v>621</v>
      </c>
      <c r="C389" s="749"/>
      <c r="D389" s="749"/>
      <c r="E389" s="749"/>
      <c r="F389" s="749"/>
      <c r="G389" s="749"/>
      <c r="H389" s="749"/>
      <c r="I389" s="749"/>
      <c r="J389" s="749"/>
      <c r="K389" s="749"/>
      <c r="L389" s="749"/>
      <c r="M389" s="750"/>
      <c r="N389" s="630">
        <v>991</v>
      </c>
      <c r="O389" s="526">
        <v>1</v>
      </c>
      <c r="P389" s="526">
        <v>4</v>
      </c>
      <c r="Q389" s="406" t="s">
        <v>641</v>
      </c>
      <c r="R389" s="407" t="s">
        <v>40</v>
      </c>
      <c r="S389" s="738"/>
      <c r="T389" s="739"/>
      <c r="U389" s="640">
        <v>9568.8960000000006</v>
      </c>
      <c r="V389" s="631">
        <v>0</v>
      </c>
      <c r="W389" s="409">
        <v>9568.8960000000006</v>
      </c>
      <c r="X389" s="751"/>
      <c r="Y389" s="751"/>
      <c r="Z389" s="751"/>
      <c r="AA389" s="751"/>
      <c r="AB389" s="751"/>
      <c r="AC389" s="751"/>
      <c r="AD389" s="751"/>
      <c r="AE389" s="405"/>
    </row>
    <row r="390" spans="1:31" ht="32.25" customHeight="1">
      <c r="A390" s="404"/>
      <c r="B390" s="749" t="s">
        <v>622</v>
      </c>
      <c r="C390" s="749"/>
      <c r="D390" s="749"/>
      <c r="E390" s="749"/>
      <c r="F390" s="749"/>
      <c r="G390" s="749"/>
      <c r="H390" s="749"/>
      <c r="I390" s="749"/>
      <c r="J390" s="749"/>
      <c r="K390" s="749"/>
      <c r="L390" s="749"/>
      <c r="M390" s="750"/>
      <c r="N390" s="630">
        <v>991</v>
      </c>
      <c r="O390" s="526">
        <v>1</v>
      </c>
      <c r="P390" s="526">
        <v>4</v>
      </c>
      <c r="Q390" s="406" t="s">
        <v>641</v>
      </c>
      <c r="R390" s="407" t="s">
        <v>42</v>
      </c>
      <c r="S390" s="738"/>
      <c r="T390" s="739"/>
      <c r="U390" s="640">
        <v>2889.806</v>
      </c>
      <c r="V390" s="631">
        <v>0</v>
      </c>
      <c r="W390" s="409">
        <v>2889.806</v>
      </c>
      <c r="X390" s="751"/>
      <c r="Y390" s="751"/>
      <c r="Z390" s="751"/>
      <c r="AA390" s="751"/>
      <c r="AB390" s="751"/>
      <c r="AC390" s="751"/>
      <c r="AD390" s="751"/>
      <c r="AE390" s="405"/>
    </row>
    <row r="391" spans="1:31" ht="32.25" customHeight="1">
      <c r="A391" s="404"/>
      <c r="B391" s="749" t="s">
        <v>642</v>
      </c>
      <c r="C391" s="749"/>
      <c r="D391" s="749"/>
      <c r="E391" s="749"/>
      <c r="F391" s="749"/>
      <c r="G391" s="749"/>
      <c r="H391" s="749"/>
      <c r="I391" s="749"/>
      <c r="J391" s="749"/>
      <c r="K391" s="749"/>
      <c r="L391" s="749"/>
      <c r="M391" s="750"/>
      <c r="N391" s="630">
        <v>991</v>
      </c>
      <c r="O391" s="526">
        <v>1</v>
      </c>
      <c r="P391" s="526">
        <v>4</v>
      </c>
      <c r="Q391" s="406" t="s">
        <v>643</v>
      </c>
      <c r="R391" s="407">
        <v>0</v>
      </c>
      <c r="S391" s="738"/>
      <c r="T391" s="739"/>
      <c r="U391" s="640">
        <v>4733.1869999999999</v>
      </c>
      <c r="V391" s="631">
        <v>0</v>
      </c>
      <c r="W391" s="409">
        <v>4733.1869999999999</v>
      </c>
      <c r="X391" s="751"/>
      <c r="Y391" s="751"/>
      <c r="Z391" s="751"/>
      <c r="AA391" s="751"/>
      <c r="AB391" s="751"/>
      <c r="AC391" s="751"/>
      <c r="AD391" s="751"/>
      <c r="AE391" s="405"/>
    </row>
    <row r="392" spans="1:31" ht="21.75" customHeight="1">
      <c r="A392" s="404"/>
      <c r="B392" s="749" t="s">
        <v>633</v>
      </c>
      <c r="C392" s="749"/>
      <c r="D392" s="749"/>
      <c r="E392" s="749"/>
      <c r="F392" s="749"/>
      <c r="G392" s="749"/>
      <c r="H392" s="749"/>
      <c r="I392" s="749"/>
      <c r="J392" s="749"/>
      <c r="K392" s="749"/>
      <c r="L392" s="749"/>
      <c r="M392" s="750"/>
      <c r="N392" s="630">
        <v>991</v>
      </c>
      <c r="O392" s="526">
        <v>1</v>
      </c>
      <c r="P392" s="526">
        <v>4</v>
      </c>
      <c r="Q392" s="406" t="s">
        <v>643</v>
      </c>
      <c r="R392" s="407" t="s">
        <v>25</v>
      </c>
      <c r="S392" s="738"/>
      <c r="T392" s="739"/>
      <c r="U392" s="640">
        <v>4276.1869999999999</v>
      </c>
      <c r="V392" s="631">
        <v>0</v>
      </c>
      <c r="W392" s="409">
        <v>4276.1869999999999</v>
      </c>
      <c r="X392" s="751"/>
      <c r="Y392" s="751"/>
      <c r="Z392" s="751"/>
      <c r="AA392" s="751"/>
      <c r="AB392" s="751"/>
      <c r="AC392" s="751"/>
      <c r="AD392" s="751"/>
      <c r="AE392" s="405"/>
    </row>
    <row r="393" spans="1:31" ht="21.75" customHeight="1">
      <c r="A393" s="404"/>
      <c r="B393" s="749" t="s">
        <v>634</v>
      </c>
      <c r="C393" s="749"/>
      <c r="D393" s="749"/>
      <c r="E393" s="749"/>
      <c r="F393" s="749"/>
      <c r="G393" s="749"/>
      <c r="H393" s="749"/>
      <c r="I393" s="749"/>
      <c r="J393" s="749"/>
      <c r="K393" s="749"/>
      <c r="L393" s="749"/>
      <c r="M393" s="750"/>
      <c r="N393" s="630">
        <v>991</v>
      </c>
      <c r="O393" s="526">
        <v>1</v>
      </c>
      <c r="P393" s="526">
        <v>4</v>
      </c>
      <c r="Q393" s="406" t="s">
        <v>643</v>
      </c>
      <c r="R393" s="407" t="s">
        <v>27</v>
      </c>
      <c r="S393" s="738"/>
      <c r="T393" s="739"/>
      <c r="U393" s="640">
        <v>4276.1869999999999</v>
      </c>
      <c r="V393" s="631">
        <v>0</v>
      </c>
      <c r="W393" s="409">
        <v>4276.1869999999999</v>
      </c>
      <c r="X393" s="751"/>
      <c r="Y393" s="751"/>
      <c r="Z393" s="751"/>
      <c r="AA393" s="751"/>
      <c r="AB393" s="751"/>
      <c r="AC393" s="751"/>
      <c r="AD393" s="751"/>
      <c r="AE393" s="405"/>
    </row>
    <row r="394" spans="1:31" ht="21.75" customHeight="1">
      <c r="A394" s="404"/>
      <c r="B394" s="749" t="s">
        <v>635</v>
      </c>
      <c r="C394" s="749"/>
      <c r="D394" s="749"/>
      <c r="E394" s="749"/>
      <c r="F394" s="749"/>
      <c r="G394" s="749"/>
      <c r="H394" s="749"/>
      <c r="I394" s="749"/>
      <c r="J394" s="749"/>
      <c r="K394" s="749"/>
      <c r="L394" s="749"/>
      <c r="M394" s="750"/>
      <c r="N394" s="630">
        <v>991</v>
      </c>
      <c r="O394" s="526">
        <v>1</v>
      </c>
      <c r="P394" s="526">
        <v>4</v>
      </c>
      <c r="Q394" s="406" t="s">
        <v>643</v>
      </c>
      <c r="R394" s="407" t="s">
        <v>28</v>
      </c>
      <c r="S394" s="738"/>
      <c r="T394" s="739"/>
      <c r="U394" s="640">
        <v>722.91600000000005</v>
      </c>
      <c r="V394" s="631">
        <v>0</v>
      </c>
      <c r="W394" s="409">
        <v>722.91600000000005</v>
      </c>
      <c r="X394" s="751"/>
      <c r="Y394" s="751"/>
      <c r="Z394" s="751"/>
      <c r="AA394" s="751"/>
      <c r="AB394" s="751"/>
      <c r="AC394" s="751"/>
      <c r="AD394" s="751"/>
      <c r="AE394" s="405"/>
    </row>
    <row r="395" spans="1:31" ht="12" customHeight="1">
      <c r="A395" s="404"/>
      <c r="B395" s="749" t="s">
        <v>636</v>
      </c>
      <c r="C395" s="749"/>
      <c r="D395" s="749"/>
      <c r="E395" s="749"/>
      <c r="F395" s="749"/>
      <c r="G395" s="749"/>
      <c r="H395" s="749"/>
      <c r="I395" s="749"/>
      <c r="J395" s="749"/>
      <c r="K395" s="749"/>
      <c r="L395" s="749"/>
      <c r="M395" s="750"/>
      <c r="N395" s="630">
        <v>991</v>
      </c>
      <c r="O395" s="526">
        <v>1</v>
      </c>
      <c r="P395" s="526">
        <v>4</v>
      </c>
      <c r="Q395" s="406" t="s">
        <v>643</v>
      </c>
      <c r="R395" s="407" t="s">
        <v>29</v>
      </c>
      <c r="S395" s="738"/>
      <c r="T395" s="739"/>
      <c r="U395" s="640">
        <v>3553.2710000000002</v>
      </c>
      <c r="V395" s="631">
        <v>0</v>
      </c>
      <c r="W395" s="409">
        <v>3553.2710000000002</v>
      </c>
      <c r="X395" s="751"/>
      <c r="Y395" s="751"/>
      <c r="Z395" s="751"/>
      <c r="AA395" s="751"/>
      <c r="AB395" s="751"/>
      <c r="AC395" s="751"/>
      <c r="AD395" s="751"/>
      <c r="AE395" s="405"/>
    </row>
    <row r="396" spans="1:31" ht="12" customHeight="1">
      <c r="A396" s="404"/>
      <c r="B396" s="749" t="s">
        <v>30</v>
      </c>
      <c r="C396" s="749"/>
      <c r="D396" s="749"/>
      <c r="E396" s="749"/>
      <c r="F396" s="749"/>
      <c r="G396" s="749"/>
      <c r="H396" s="749"/>
      <c r="I396" s="749"/>
      <c r="J396" s="749"/>
      <c r="K396" s="749"/>
      <c r="L396" s="749"/>
      <c r="M396" s="750"/>
      <c r="N396" s="630">
        <v>991</v>
      </c>
      <c r="O396" s="526">
        <v>1</v>
      </c>
      <c r="P396" s="526">
        <v>4</v>
      </c>
      <c r="Q396" s="406" t="s">
        <v>643</v>
      </c>
      <c r="R396" s="407" t="s">
        <v>31</v>
      </c>
      <c r="S396" s="738"/>
      <c r="T396" s="739"/>
      <c r="U396" s="640">
        <v>457</v>
      </c>
      <c r="V396" s="631">
        <v>0</v>
      </c>
      <c r="W396" s="409">
        <v>457</v>
      </c>
      <c r="X396" s="751"/>
      <c r="Y396" s="751"/>
      <c r="Z396" s="751"/>
      <c r="AA396" s="751"/>
      <c r="AB396" s="751"/>
      <c r="AC396" s="751"/>
      <c r="AD396" s="751"/>
      <c r="AE396" s="405"/>
    </row>
    <row r="397" spans="1:31" ht="12" customHeight="1">
      <c r="A397" s="404"/>
      <c r="B397" s="749" t="s">
        <v>637</v>
      </c>
      <c r="C397" s="749"/>
      <c r="D397" s="749"/>
      <c r="E397" s="749"/>
      <c r="F397" s="749"/>
      <c r="G397" s="749"/>
      <c r="H397" s="749"/>
      <c r="I397" s="749"/>
      <c r="J397" s="749"/>
      <c r="K397" s="749"/>
      <c r="L397" s="749"/>
      <c r="M397" s="750"/>
      <c r="N397" s="630">
        <v>991</v>
      </c>
      <c r="O397" s="526">
        <v>1</v>
      </c>
      <c r="P397" s="526">
        <v>4</v>
      </c>
      <c r="Q397" s="406" t="s">
        <v>643</v>
      </c>
      <c r="R397" s="407" t="s">
        <v>32</v>
      </c>
      <c r="S397" s="738"/>
      <c r="T397" s="739"/>
      <c r="U397" s="640">
        <v>457</v>
      </c>
      <c r="V397" s="631">
        <v>0</v>
      </c>
      <c r="W397" s="409">
        <v>457</v>
      </c>
      <c r="X397" s="751"/>
      <c r="Y397" s="751"/>
      <c r="Z397" s="751"/>
      <c r="AA397" s="751"/>
      <c r="AB397" s="751"/>
      <c r="AC397" s="751"/>
      <c r="AD397" s="751"/>
      <c r="AE397" s="405"/>
    </row>
    <row r="398" spans="1:31" ht="21.75" customHeight="1">
      <c r="A398" s="404"/>
      <c r="B398" s="749" t="s">
        <v>33</v>
      </c>
      <c r="C398" s="749"/>
      <c r="D398" s="749"/>
      <c r="E398" s="749"/>
      <c r="F398" s="749"/>
      <c r="G398" s="749"/>
      <c r="H398" s="749"/>
      <c r="I398" s="749"/>
      <c r="J398" s="749"/>
      <c r="K398" s="749"/>
      <c r="L398" s="749"/>
      <c r="M398" s="750"/>
      <c r="N398" s="630">
        <v>991</v>
      </c>
      <c r="O398" s="526">
        <v>1</v>
      </c>
      <c r="P398" s="526">
        <v>4</v>
      </c>
      <c r="Q398" s="406" t="s">
        <v>643</v>
      </c>
      <c r="R398" s="407" t="s">
        <v>34</v>
      </c>
      <c r="S398" s="738"/>
      <c r="T398" s="739"/>
      <c r="U398" s="640">
        <v>145</v>
      </c>
      <c r="V398" s="631">
        <v>0</v>
      </c>
      <c r="W398" s="409">
        <v>145</v>
      </c>
      <c r="X398" s="751"/>
      <c r="Y398" s="751"/>
      <c r="Z398" s="751"/>
      <c r="AA398" s="751"/>
      <c r="AB398" s="751"/>
      <c r="AC398" s="751"/>
      <c r="AD398" s="751"/>
      <c r="AE398" s="405"/>
    </row>
    <row r="399" spans="1:31" ht="12" customHeight="1">
      <c r="A399" s="404"/>
      <c r="B399" s="749" t="s">
        <v>638</v>
      </c>
      <c r="C399" s="749"/>
      <c r="D399" s="749"/>
      <c r="E399" s="749"/>
      <c r="F399" s="749"/>
      <c r="G399" s="749"/>
      <c r="H399" s="749"/>
      <c r="I399" s="749"/>
      <c r="J399" s="749"/>
      <c r="K399" s="749"/>
      <c r="L399" s="749"/>
      <c r="M399" s="750"/>
      <c r="N399" s="630">
        <v>991</v>
      </c>
      <c r="O399" s="526">
        <v>1</v>
      </c>
      <c r="P399" s="526">
        <v>4</v>
      </c>
      <c r="Q399" s="406" t="s">
        <v>643</v>
      </c>
      <c r="R399" s="407" t="s">
        <v>35</v>
      </c>
      <c r="S399" s="738"/>
      <c r="T399" s="739"/>
      <c r="U399" s="640">
        <v>80</v>
      </c>
      <c r="V399" s="631">
        <v>0</v>
      </c>
      <c r="W399" s="409">
        <v>80</v>
      </c>
      <c r="X399" s="751"/>
      <c r="Y399" s="751"/>
      <c r="Z399" s="751"/>
      <c r="AA399" s="751"/>
      <c r="AB399" s="751"/>
      <c r="AC399" s="751"/>
      <c r="AD399" s="751"/>
      <c r="AE399" s="405"/>
    </row>
    <row r="400" spans="1:31" ht="12" customHeight="1">
      <c r="A400" s="404"/>
      <c r="B400" s="749" t="s">
        <v>88</v>
      </c>
      <c r="C400" s="749"/>
      <c r="D400" s="749"/>
      <c r="E400" s="749"/>
      <c r="F400" s="749"/>
      <c r="G400" s="749"/>
      <c r="H400" s="749"/>
      <c r="I400" s="749"/>
      <c r="J400" s="749"/>
      <c r="K400" s="749"/>
      <c r="L400" s="749"/>
      <c r="M400" s="750"/>
      <c r="N400" s="630">
        <v>991</v>
      </c>
      <c r="O400" s="526">
        <v>1</v>
      </c>
      <c r="P400" s="526">
        <v>4</v>
      </c>
      <c r="Q400" s="406" t="s">
        <v>643</v>
      </c>
      <c r="R400" s="407" t="s">
        <v>89</v>
      </c>
      <c r="S400" s="738"/>
      <c r="T400" s="739"/>
      <c r="U400" s="640">
        <v>232</v>
      </c>
      <c r="V400" s="631">
        <v>0</v>
      </c>
      <c r="W400" s="409">
        <v>232</v>
      </c>
      <c r="X400" s="751"/>
      <c r="Y400" s="751"/>
      <c r="Z400" s="751"/>
      <c r="AA400" s="751"/>
      <c r="AB400" s="751"/>
      <c r="AC400" s="751"/>
      <c r="AD400" s="751"/>
      <c r="AE400" s="405"/>
    </row>
    <row r="401" spans="1:31" ht="32.25" customHeight="1">
      <c r="A401" s="404"/>
      <c r="B401" s="749" t="s">
        <v>872</v>
      </c>
      <c r="C401" s="749"/>
      <c r="D401" s="749"/>
      <c r="E401" s="749"/>
      <c r="F401" s="749"/>
      <c r="G401" s="749"/>
      <c r="H401" s="749"/>
      <c r="I401" s="749"/>
      <c r="J401" s="749"/>
      <c r="K401" s="749"/>
      <c r="L401" s="749"/>
      <c r="M401" s="750"/>
      <c r="N401" s="630">
        <v>991</v>
      </c>
      <c r="O401" s="526">
        <v>1</v>
      </c>
      <c r="P401" s="526">
        <v>4</v>
      </c>
      <c r="Q401" s="406" t="s">
        <v>873</v>
      </c>
      <c r="R401" s="407">
        <v>0</v>
      </c>
      <c r="S401" s="738"/>
      <c r="T401" s="739"/>
      <c r="U401" s="640">
        <v>22.4</v>
      </c>
      <c r="V401" s="631">
        <v>0</v>
      </c>
      <c r="W401" s="409">
        <v>22.4</v>
      </c>
      <c r="X401" s="751"/>
      <c r="Y401" s="751"/>
      <c r="Z401" s="751"/>
      <c r="AA401" s="751"/>
      <c r="AB401" s="751"/>
      <c r="AC401" s="751"/>
      <c r="AD401" s="751"/>
      <c r="AE401" s="405"/>
    </row>
    <row r="402" spans="1:31" ht="53.25" customHeight="1">
      <c r="A402" s="404"/>
      <c r="B402" s="749" t="s">
        <v>18</v>
      </c>
      <c r="C402" s="749"/>
      <c r="D402" s="749"/>
      <c r="E402" s="749"/>
      <c r="F402" s="749"/>
      <c r="G402" s="749"/>
      <c r="H402" s="749"/>
      <c r="I402" s="749"/>
      <c r="J402" s="749"/>
      <c r="K402" s="749"/>
      <c r="L402" s="749"/>
      <c r="M402" s="750"/>
      <c r="N402" s="630">
        <v>991</v>
      </c>
      <c r="O402" s="526">
        <v>1</v>
      </c>
      <c r="P402" s="526">
        <v>4</v>
      </c>
      <c r="Q402" s="406" t="s">
        <v>873</v>
      </c>
      <c r="R402" s="407" t="s">
        <v>19</v>
      </c>
      <c r="S402" s="738"/>
      <c r="T402" s="739"/>
      <c r="U402" s="640">
        <v>22.4</v>
      </c>
      <c r="V402" s="631">
        <v>0</v>
      </c>
      <c r="W402" s="409">
        <v>22.4</v>
      </c>
      <c r="X402" s="751"/>
      <c r="Y402" s="751"/>
      <c r="Z402" s="751"/>
      <c r="AA402" s="751"/>
      <c r="AB402" s="751"/>
      <c r="AC402" s="751"/>
      <c r="AD402" s="751"/>
      <c r="AE402" s="405"/>
    </row>
    <row r="403" spans="1:31" ht="21.75" customHeight="1">
      <c r="A403" s="404"/>
      <c r="B403" s="749" t="s">
        <v>38</v>
      </c>
      <c r="C403" s="749"/>
      <c r="D403" s="749"/>
      <c r="E403" s="749"/>
      <c r="F403" s="749"/>
      <c r="G403" s="749"/>
      <c r="H403" s="749"/>
      <c r="I403" s="749"/>
      <c r="J403" s="749"/>
      <c r="K403" s="749"/>
      <c r="L403" s="749"/>
      <c r="M403" s="750"/>
      <c r="N403" s="630">
        <v>991</v>
      </c>
      <c r="O403" s="526">
        <v>1</v>
      </c>
      <c r="P403" s="526">
        <v>4</v>
      </c>
      <c r="Q403" s="406" t="s">
        <v>873</v>
      </c>
      <c r="R403" s="407" t="s">
        <v>39</v>
      </c>
      <c r="S403" s="738"/>
      <c r="T403" s="739"/>
      <c r="U403" s="640">
        <v>22.4</v>
      </c>
      <c r="V403" s="631">
        <v>0</v>
      </c>
      <c r="W403" s="409">
        <v>22.4</v>
      </c>
      <c r="X403" s="751"/>
      <c r="Y403" s="751"/>
      <c r="Z403" s="751"/>
      <c r="AA403" s="751"/>
      <c r="AB403" s="751"/>
      <c r="AC403" s="751"/>
      <c r="AD403" s="751"/>
      <c r="AE403" s="405"/>
    </row>
    <row r="404" spans="1:31" ht="32.25" customHeight="1">
      <c r="A404" s="404"/>
      <c r="B404" s="749" t="s">
        <v>639</v>
      </c>
      <c r="C404" s="749"/>
      <c r="D404" s="749"/>
      <c r="E404" s="749"/>
      <c r="F404" s="749"/>
      <c r="G404" s="749"/>
      <c r="H404" s="749"/>
      <c r="I404" s="749"/>
      <c r="J404" s="749"/>
      <c r="K404" s="749"/>
      <c r="L404" s="749"/>
      <c r="M404" s="750"/>
      <c r="N404" s="630">
        <v>991</v>
      </c>
      <c r="O404" s="526">
        <v>1</v>
      </c>
      <c r="P404" s="526">
        <v>4</v>
      </c>
      <c r="Q404" s="406" t="s">
        <v>873</v>
      </c>
      <c r="R404" s="407" t="s">
        <v>41</v>
      </c>
      <c r="S404" s="738"/>
      <c r="T404" s="739"/>
      <c r="U404" s="640">
        <v>22.4</v>
      </c>
      <c r="V404" s="631">
        <v>0</v>
      </c>
      <c r="W404" s="409">
        <v>22.4</v>
      </c>
      <c r="X404" s="751"/>
      <c r="Y404" s="751"/>
      <c r="Z404" s="751"/>
      <c r="AA404" s="751"/>
      <c r="AB404" s="751"/>
      <c r="AC404" s="751"/>
      <c r="AD404" s="751"/>
      <c r="AE404" s="405"/>
    </row>
    <row r="405" spans="1:31" ht="12" customHeight="1">
      <c r="A405" s="404"/>
      <c r="B405" s="749" t="s">
        <v>644</v>
      </c>
      <c r="C405" s="749"/>
      <c r="D405" s="749"/>
      <c r="E405" s="749"/>
      <c r="F405" s="749"/>
      <c r="G405" s="749"/>
      <c r="H405" s="749"/>
      <c r="I405" s="749"/>
      <c r="J405" s="749"/>
      <c r="K405" s="749"/>
      <c r="L405" s="749"/>
      <c r="M405" s="750"/>
      <c r="N405" s="630">
        <v>991</v>
      </c>
      <c r="O405" s="526">
        <v>1</v>
      </c>
      <c r="P405" s="526">
        <v>5</v>
      </c>
      <c r="Q405" s="406">
        <v>0</v>
      </c>
      <c r="R405" s="407">
        <v>0</v>
      </c>
      <c r="S405" s="738"/>
      <c r="T405" s="739"/>
      <c r="U405" s="640">
        <v>18.600000000000001</v>
      </c>
      <c r="V405" s="631">
        <v>0</v>
      </c>
      <c r="W405" s="409">
        <v>18.600000000000001</v>
      </c>
      <c r="X405" s="751"/>
      <c r="Y405" s="751"/>
      <c r="Z405" s="751"/>
      <c r="AA405" s="751"/>
      <c r="AB405" s="751"/>
      <c r="AC405" s="751"/>
      <c r="AD405" s="751"/>
      <c r="AE405" s="405"/>
    </row>
    <row r="406" spans="1:31" ht="32.25" customHeight="1">
      <c r="A406" s="404"/>
      <c r="B406" s="749" t="s">
        <v>645</v>
      </c>
      <c r="C406" s="749"/>
      <c r="D406" s="749"/>
      <c r="E406" s="749"/>
      <c r="F406" s="749"/>
      <c r="G406" s="749"/>
      <c r="H406" s="749"/>
      <c r="I406" s="749"/>
      <c r="J406" s="749"/>
      <c r="K406" s="749"/>
      <c r="L406" s="749"/>
      <c r="M406" s="750"/>
      <c r="N406" s="630">
        <v>991</v>
      </c>
      <c r="O406" s="526">
        <v>1</v>
      </c>
      <c r="P406" s="526">
        <v>5</v>
      </c>
      <c r="Q406" s="406" t="s">
        <v>646</v>
      </c>
      <c r="R406" s="407">
        <v>0</v>
      </c>
      <c r="S406" s="738"/>
      <c r="T406" s="739"/>
      <c r="U406" s="640">
        <v>18.600000000000001</v>
      </c>
      <c r="V406" s="631">
        <v>0</v>
      </c>
      <c r="W406" s="409">
        <v>18.600000000000001</v>
      </c>
      <c r="X406" s="751"/>
      <c r="Y406" s="751"/>
      <c r="Z406" s="751"/>
      <c r="AA406" s="751"/>
      <c r="AB406" s="751"/>
      <c r="AC406" s="751"/>
      <c r="AD406" s="751"/>
      <c r="AE406" s="405"/>
    </row>
    <row r="407" spans="1:31" ht="42.75" customHeight="1">
      <c r="A407" s="404"/>
      <c r="B407" s="749" t="s">
        <v>647</v>
      </c>
      <c r="C407" s="749"/>
      <c r="D407" s="749"/>
      <c r="E407" s="749"/>
      <c r="F407" s="749"/>
      <c r="G407" s="749"/>
      <c r="H407" s="749"/>
      <c r="I407" s="749"/>
      <c r="J407" s="749"/>
      <c r="K407" s="749"/>
      <c r="L407" s="749"/>
      <c r="M407" s="750"/>
      <c r="N407" s="630">
        <v>991</v>
      </c>
      <c r="O407" s="526">
        <v>1</v>
      </c>
      <c r="P407" s="526">
        <v>5</v>
      </c>
      <c r="Q407" s="406" t="s">
        <v>648</v>
      </c>
      <c r="R407" s="407">
        <v>0</v>
      </c>
      <c r="S407" s="738"/>
      <c r="T407" s="739"/>
      <c r="U407" s="640">
        <v>18.600000000000001</v>
      </c>
      <c r="V407" s="631">
        <v>0</v>
      </c>
      <c r="W407" s="409">
        <v>18.600000000000001</v>
      </c>
      <c r="X407" s="751"/>
      <c r="Y407" s="751"/>
      <c r="Z407" s="751"/>
      <c r="AA407" s="751"/>
      <c r="AB407" s="751"/>
      <c r="AC407" s="751"/>
      <c r="AD407" s="751"/>
      <c r="AE407" s="405"/>
    </row>
    <row r="408" spans="1:31" ht="21.75" customHeight="1">
      <c r="A408" s="404"/>
      <c r="B408" s="749" t="s">
        <v>633</v>
      </c>
      <c r="C408" s="749"/>
      <c r="D408" s="749"/>
      <c r="E408" s="749"/>
      <c r="F408" s="749"/>
      <c r="G408" s="749"/>
      <c r="H408" s="749"/>
      <c r="I408" s="749"/>
      <c r="J408" s="749"/>
      <c r="K408" s="749"/>
      <c r="L408" s="749"/>
      <c r="M408" s="750"/>
      <c r="N408" s="630">
        <v>991</v>
      </c>
      <c r="O408" s="526">
        <v>1</v>
      </c>
      <c r="P408" s="526">
        <v>5</v>
      </c>
      <c r="Q408" s="406" t="s">
        <v>648</v>
      </c>
      <c r="R408" s="407" t="s">
        <v>25</v>
      </c>
      <c r="S408" s="738"/>
      <c r="T408" s="739"/>
      <c r="U408" s="640">
        <v>18.600000000000001</v>
      </c>
      <c r="V408" s="631">
        <v>0</v>
      </c>
      <c r="W408" s="409">
        <v>18.600000000000001</v>
      </c>
      <c r="X408" s="751"/>
      <c r="Y408" s="751"/>
      <c r="Z408" s="751"/>
      <c r="AA408" s="751"/>
      <c r="AB408" s="751"/>
      <c r="AC408" s="751"/>
      <c r="AD408" s="751"/>
      <c r="AE408" s="405"/>
    </row>
    <row r="409" spans="1:31" ht="21.75" customHeight="1">
      <c r="A409" s="404"/>
      <c r="B409" s="749" t="s">
        <v>634</v>
      </c>
      <c r="C409" s="749"/>
      <c r="D409" s="749"/>
      <c r="E409" s="749"/>
      <c r="F409" s="749"/>
      <c r="G409" s="749"/>
      <c r="H409" s="749"/>
      <c r="I409" s="749"/>
      <c r="J409" s="749"/>
      <c r="K409" s="749"/>
      <c r="L409" s="749"/>
      <c r="M409" s="750"/>
      <c r="N409" s="630">
        <v>991</v>
      </c>
      <c r="O409" s="526">
        <v>1</v>
      </c>
      <c r="P409" s="526">
        <v>5</v>
      </c>
      <c r="Q409" s="406" t="s">
        <v>648</v>
      </c>
      <c r="R409" s="407" t="s">
        <v>27</v>
      </c>
      <c r="S409" s="738"/>
      <c r="T409" s="739"/>
      <c r="U409" s="640">
        <v>18.600000000000001</v>
      </c>
      <c r="V409" s="631">
        <v>0</v>
      </c>
      <c r="W409" s="409">
        <v>18.600000000000001</v>
      </c>
      <c r="X409" s="751"/>
      <c r="Y409" s="751"/>
      <c r="Z409" s="751"/>
      <c r="AA409" s="751"/>
      <c r="AB409" s="751"/>
      <c r="AC409" s="751"/>
      <c r="AD409" s="751"/>
      <c r="AE409" s="405"/>
    </row>
    <row r="410" spans="1:31" ht="12" customHeight="1">
      <c r="A410" s="404"/>
      <c r="B410" s="749" t="s">
        <v>636</v>
      </c>
      <c r="C410" s="749"/>
      <c r="D410" s="749"/>
      <c r="E410" s="749"/>
      <c r="F410" s="749"/>
      <c r="G410" s="749"/>
      <c r="H410" s="749"/>
      <c r="I410" s="749"/>
      <c r="J410" s="749"/>
      <c r="K410" s="749"/>
      <c r="L410" s="749"/>
      <c r="M410" s="750"/>
      <c r="N410" s="630">
        <v>991</v>
      </c>
      <c r="O410" s="526">
        <v>1</v>
      </c>
      <c r="P410" s="526">
        <v>5</v>
      </c>
      <c r="Q410" s="406" t="s">
        <v>648</v>
      </c>
      <c r="R410" s="407" t="s">
        <v>29</v>
      </c>
      <c r="S410" s="738"/>
      <c r="T410" s="739"/>
      <c r="U410" s="640">
        <v>18.600000000000001</v>
      </c>
      <c r="V410" s="631">
        <v>0</v>
      </c>
      <c r="W410" s="409">
        <v>18.600000000000001</v>
      </c>
      <c r="X410" s="751"/>
      <c r="Y410" s="751"/>
      <c r="Z410" s="751"/>
      <c r="AA410" s="751"/>
      <c r="AB410" s="751"/>
      <c r="AC410" s="751"/>
      <c r="AD410" s="751"/>
      <c r="AE410" s="405"/>
    </row>
    <row r="411" spans="1:31" ht="12" customHeight="1">
      <c r="A411" s="404"/>
      <c r="B411" s="749" t="s">
        <v>91</v>
      </c>
      <c r="C411" s="749"/>
      <c r="D411" s="749"/>
      <c r="E411" s="749"/>
      <c r="F411" s="749"/>
      <c r="G411" s="749"/>
      <c r="H411" s="749"/>
      <c r="I411" s="749"/>
      <c r="J411" s="749"/>
      <c r="K411" s="749"/>
      <c r="L411" s="749"/>
      <c r="M411" s="750"/>
      <c r="N411" s="630">
        <v>991</v>
      </c>
      <c r="O411" s="526">
        <v>1</v>
      </c>
      <c r="P411" s="526">
        <v>11</v>
      </c>
      <c r="Q411" s="406">
        <v>0</v>
      </c>
      <c r="R411" s="407">
        <v>0</v>
      </c>
      <c r="S411" s="738"/>
      <c r="T411" s="739"/>
      <c r="U411" s="640">
        <v>100</v>
      </c>
      <c r="V411" s="631">
        <v>0</v>
      </c>
      <c r="W411" s="409">
        <v>100</v>
      </c>
      <c r="X411" s="751"/>
      <c r="Y411" s="751"/>
      <c r="Z411" s="751"/>
      <c r="AA411" s="751"/>
      <c r="AB411" s="751"/>
      <c r="AC411" s="751"/>
      <c r="AD411" s="751"/>
      <c r="AE411" s="405"/>
    </row>
    <row r="412" spans="1:31" ht="21.75" customHeight="1">
      <c r="A412" s="404"/>
      <c r="B412" s="749" t="s">
        <v>667</v>
      </c>
      <c r="C412" s="749"/>
      <c r="D412" s="749"/>
      <c r="E412" s="749"/>
      <c r="F412" s="749"/>
      <c r="G412" s="749"/>
      <c r="H412" s="749"/>
      <c r="I412" s="749"/>
      <c r="J412" s="749"/>
      <c r="K412" s="749"/>
      <c r="L412" s="749"/>
      <c r="M412" s="750"/>
      <c r="N412" s="630">
        <v>991</v>
      </c>
      <c r="O412" s="526">
        <v>1</v>
      </c>
      <c r="P412" s="526">
        <v>11</v>
      </c>
      <c r="Q412" s="406" t="s">
        <v>668</v>
      </c>
      <c r="R412" s="407">
        <v>0</v>
      </c>
      <c r="S412" s="738"/>
      <c r="T412" s="739"/>
      <c r="U412" s="640">
        <v>100</v>
      </c>
      <c r="V412" s="631">
        <v>0</v>
      </c>
      <c r="W412" s="409">
        <v>100</v>
      </c>
      <c r="X412" s="751"/>
      <c r="Y412" s="751"/>
      <c r="Z412" s="751"/>
      <c r="AA412" s="751"/>
      <c r="AB412" s="751"/>
      <c r="AC412" s="751"/>
      <c r="AD412" s="751"/>
      <c r="AE412" s="405"/>
    </row>
    <row r="413" spans="1:31" ht="12" customHeight="1">
      <c r="A413" s="404"/>
      <c r="B413" s="749" t="s">
        <v>669</v>
      </c>
      <c r="C413" s="749"/>
      <c r="D413" s="749"/>
      <c r="E413" s="749"/>
      <c r="F413" s="749"/>
      <c r="G413" s="749"/>
      <c r="H413" s="749"/>
      <c r="I413" s="749"/>
      <c r="J413" s="749"/>
      <c r="K413" s="749"/>
      <c r="L413" s="749"/>
      <c r="M413" s="750"/>
      <c r="N413" s="630">
        <v>991</v>
      </c>
      <c r="O413" s="526">
        <v>1</v>
      </c>
      <c r="P413" s="526">
        <v>11</v>
      </c>
      <c r="Q413" s="406" t="s">
        <v>670</v>
      </c>
      <c r="R413" s="407">
        <v>0</v>
      </c>
      <c r="S413" s="738"/>
      <c r="T413" s="739"/>
      <c r="U413" s="640">
        <v>100</v>
      </c>
      <c r="V413" s="631">
        <v>0</v>
      </c>
      <c r="W413" s="409">
        <v>100</v>
      </c>
      <c r="X413" s="751"/>
      <c r="Y413" s="751"/>
      <c r="Z413" s="751"/>
      <c r="AA413" s="751"/>
      <c r="AB413" s="751"/>
      <c r="AC413" s="751"/>
      <c r="AD413" s="751"/>
      <c r="AE413" s="405"/>
    </row>
    <row r="414" spans="1:31" ht="12" customHeight="1">
      <c r="A414" s="404"/>
      <c r="B414" s="749" t="s">
        <v>30</v>
      </c>
      <c r="C414" s="749"/>
      <c r="D414" s="749"/>
      <c r="E414" s="749"/>
      <c r="F414" s="749"/>
      <c r="G414" s="749"/>
      <c r="H414" s="749"/>
      <c r="I414" s="749"/>
      <c r="J414" s="749"/>
      <c r="K414" s="749"/>
      <c r="L414" s="749"/>
      <c r="M414" s="750"/>
      <c r="N414" s="630">
        <v>991</v>
      </c>
      <c r="O414" s="526">
        <v>1</v>
      </c>
      <c r="P414" s="526">
        <v>11</v>
      </c>
      <c r="Q414" s="406" t="s">
        <v>670</v>
      </c>
      <c r="R414" s="407" t="s">
        <v>31</v>
      </c>
      <c r="S414" s="738"/>
      <c r="T414" s="739"/>
      <c r="U414" s="640">
        <v>100</v>
      </c>
      <c r="V414" s="631">
        <v>0</v>
      </c>
      <c r="W414" s="409">
        <v>100</v>
      </c>
      <c r="X414" s="751"/>
      <c r="Y414" s="751"/>
      <c r="Z414" s="751"/>
      <c r="AA414" s="751"/>
      <c r="AB414" s="751"/>
      <c r="AC414" s="751"/>
      <c r="AD414" s="751"/>
      <c r="AE414" s="405"/>
    </row>
    <row r="415" spans="1:31" ht="12" customHeight="1">
      <c r="A415" s="404"/>
      <c r="B415" s="749" t="s">
        <v>90</v>
      </c>
      <c r="C415" s="749"/>
      <c r="D415" s="749"/>
      <c r="E415" s="749"/>
      <c r="F415" s="749"/>
      <c r="G415" s="749"/>
      <c r="H415" s="749"/>
      <c r="I415" s="749"/>
      <c r="J415" s="749"/>
      <c r="K415" s="749"/>
      <c r="L415" s="749"/>
      <c r="M415" s="750"/>
      <c r="N415" s="630">
        <v>991</v>
      </c>
      <c r="O415" s="526">
        <v>1</v>
      </c>
      <c r="P415" s="526">
        <v>11</v>
      </c>
      <c r="Q415" s="406" t="s">
        <v>670</v>
      </c>
      <c r="R415" s="407" t="s">
        <v>671</v>
      </c>
      <c r="S415" s="738"/>
      <c r="T415" s="739"/>
      <c r="U415" s="640">
        <v>100</v>
      </c>
      <c r="V415" s="631">
        <v>0</v>
      </c>
      <c r="W415" s="409">
        <v>100</v>
      </c>
      <c r="X415" s="751"/>
      <c r="Y415" s="751"/>
      <c r="Z415" s="751"/>
      <c r="AA415" s="751"/>
      <c r="AB415" s="751"/>
      <c r="AC415" s="751"/>
      <c r="AD415" s="751"/>
      <c r="AE415" s="405"/>
    </row>
    <row r="416" spans="1:31" ht="12" customHeight="1">
      <c r="A416" s="404"/>
      <c r="B416" s="749" t="s">
        <v>93</v>
      </c>
      <c r="C416" s="749"/>
      <c r="D416" s="749"/>
      <c r="E416" s="749"/>
      <c r="F416" s="749"/>
      <c r="G416" s="749"/>
      <c r="H416" s="749"/>
      <c r="I416" s="749"/>
      <c r="J416" s="749"/>
      <c r="K416" s="749"/>
      <c r="L416" s="749"/>
      <c r="M416" s="750"/>
      <c r="N416" s="630">
        <v>991</v>
      </c>
      <c r="O416" s="526">
        <v>1</v>
      </c>
      <c r="P416" s="526">
        <v>13</v>
      </c>
      <c r="Q416" s="406">
        <v>0</v>
      </c>
      <c r="R416" s="407">
        <v>0</v>
      </c>
      <c r="S416" s="738"/>
      <c r="T416" s="739"/>
      <c r="U416" s="640">
        <v>5073.2489999999998</v>
      </c>
      <c r="V416" s="631">
        <v>0</v>
      </c>
      <c r="W416" s="409">
        <v>5073.2489999999998</v>
      </c>
      <c r="X416" s="751"/>
      <c r="Y416" s="751"/>
      <c r="Z416" s="751"/>
      <c r="AA416" s="751"/>
      <c r="AB416" s="751"/>
      <c r="AC416" s="751"/>
      <c r="AD416" s="751"/>
      <c r="AE416" s="405"/>
    </row>
    <row r="417" spans="1:31" ht="21.75" customHeight="1">
      <c r="A417" s="404"/>
      <c r="B417" s="749" t="s">
        <v>672</v>
      </c>
      <c r="C417" s="749"/>
      <c r="D417" s="749"/>
      <c r="E417" s="749"/>
      <c r="F417" s="749"/>
      <c r="G417" s="749"/>
      <c r="H417" s="749"/>
      <c r="I417" s="749"/>
      <c r="J417" s="749"/>
      <c r="K417" s="749"/>
      <c r="L417" s="749"/>
      <c r="M417" s="750"/>
      <c r="N417" s="630">
        <v>991</v>
      </c>
      <c r="O417" s="526">
        <v>1</v>
      </c>
      <c r="P417" s="526">
        <v>13</v>
      </c>
      <c r="Q417" s="406" t="s">
        <v>673</v>
      </c>
      <c r="R417" s="407">
        <v>0</v>
      </c>
      <c r="S417" s="738"/>
      <c r="T417" s="739"/>
      <c r="U417" s="640">
        <v>64</v>
      </c>
      <c r="V417" s="631">
        <v>0</v>
      </c>
      <c r="W417" s="409">
        <v>64</v>
      </c>
      <c r="X417" s="751"/>
      <c r="Y417" s="751"/>
      <c r="Z417" s="751"/>
      <c r="AA417" s="751"/>
      <c r="AB417" s="751"/>
      <c r="AC417" s="751"/>
      <c r="AD417" s="751"/>
      <c r="AE417" s="405"/>
    </row>
    <row r="418" spans="1:31" ht="12" customHeight="1">
      <c r="A418" s="404"/>
      <c r="B418" s="749" t="s">
        <v>674</v>
      </c>
      <c r="C418" s="749"/>
      <c r="D418" s="749"/>
      <c r="E418" s="749"/>
      <c r="F418" s="749"/>
      <c r="G418" s="749"/>
      <c r="H418" s="749"/>
      <c r="I418" s="749"/>
      <c r="J418" s="749"/>
      <c r="K418" s="749"/>
      <c r="L418" s="749"/>
      <c r="M418" s="750"/>
      <c r="N418" s="630">
        <v>991</v>
      </c>
      <c r="O418" s="526">
        <v>1</v>
      </c>
      <c r="P418" s="526">
        <v>13</v>
      </c>
      <c r="Q418" s="406" t="s">
        <v>675</v>
      </c>
      <c r="R418" s="407">
        <v>0</v>
      </c>
      <c r="S418" s="738"/>
      <c r="T418" s="739"/>
      <c r="U418" s="640">
        <v>64</v>
      </c>
      <c r="V418" s="631">
        <v>0</v>
      </c>
      <c r="W418" s="409">
        <v>64</v>
      </c>
      <c r="X418" s="751"/>
      <c r="Y418" s="751"/>
      <c r="Z418" s="751"/>
      <c r="AA418" s="751"/>
      <c r="AB418" s="751"/>
      <c r="AC418" s="751"/>
      <c r="AD418" s="751"/>
      <c r="AE418" s="405"/>
    </row>
    <row r="419" spans="1:31" ht="32.25" customHeight="1">
      <c r="A419" s="404"/>
      <c r="B419" s="749" t="s">
        <v>676</v>
      </c>
      <c r="C419" s="749"/>
      <c r="D419" s="749"/>
      <c r="E419" s="749"/>
      <c r="F419" s="749"/>
      <c r="G419" s="749"/>
      <c r="H419" s="749"/>
      <c r="I419" s="749"/>
      <c r="J419" s="749"/>
      <c r="K419" s="749"/>
      <c r="L419" s="749"/>
      <c r="M419" s="750"/>
      <c r="N419" s="630">
        <v>991</v>
      </c>
      <c r="O419" s="526">
        <v>1</v>
      </c>
      <c r="P419" s="526">
        <v>13</v>
      </c>
      <c r="Q419" s="406" t="s">
        <v>677</v>
      </c>
      <c r="R419" s="407">
        <v>0</v>
      </c>
      <c r="S419" s="738"/>
      <c r="T419" s="739"/>
      <c r="U419" s="640">
        <v>64</v>
      </c>
      <c r="V419" s="631">
        <v>0</v>
      </c>
      <c r="W419" s="409">
        <v>64</v>
      </c>
      <c r="X419" s="751"/>
      <c r="Y419" s="751"/>
      <c r="Z419" s="751"/>
      <c r="AA419" s="751"/>
      <c r="AB419" s="751"/>
      <c r="AC419" s="751"/>
      <c r="AD419" s="751"/>
      <c r="AE419" s="405"/>
    </row>
    <row r="420" spans="1:31" ht="21.75" customHeight="1">
      <c r="A420" s="404"/>
      <c r="B420" s="749" t="s">
        <v>633</v>
      </c>
      <c r="C420" s="749"/>
      <c r="D420" s="749"/>
      <c r="E420" s="749"/>
      <c r="F420" s="749"/>
      <c r="G420" s="749"/>
      <c r="H420" s="749"/>
      <c r="I420" s="749"/>
      <c r="J420" s="749"/>
      <c r="K420" s="749"/>
      <c r="L420" s="749"/>
      <c r="M420" s="750"/>
      <c r="N420" s="630">
        <v>991</v>
      </c>
      <c r="O420" s="526">
        <v>1</v>
      </c>
      <c r="P420" s="526">
        <v>13</v>
      </c>
      <c r="Q420" s="406" t="s">
        <v>677</v>
      </c>
      <c r="R420" s="407" t="s">
        <v>25</v>
      </c>
      <c r="S420" s="738"/>
      <c r="T420" s="739"/>
      <c r="U420" s="640">
        <v>64</v>
      </c>
      <c r="V420" s="631">
        <v>0</v>
      </c>
      <c r="W420" s="409">
        <v>64</v>
      </c>
      <c r="X420" s="751"/>
      <c r="Y420" s="751"/>
      <c r="Z420" s="751"/>
      <c r="AA420" s="751"/>
      <c r="AB420" s="751"/>
      <c r="AC420" s="751"/>
      <c r="AD420" s="751"/>
      <c r="AE420" s="405"/>
    </row>
    <row r="421" spans="1:31" ht="21.75" customHeight="1">
      <c r="A421" s="404"/>
      <c r="B421" s="749" t="s">
        <v>634</v>
      </c>
      <c r="C421" s="749"/>
      <c r="D421" s="749"/>
      <c r="E421" s="749"/>
      <c r="F421" s="749"/>
      <c r="G421" s="749"/>
      <c r="H421" s="749"/>
      <c r="I421" s="749"/>
      <c r="J421" s="749"/>
      <c r="K421" s="749"/>
      <c r="L421" s="749"/>
      <c r="M421" s="750"/>
      <c r="N421" s="630">
        <v>991</v>
      </c>
      <c r="O421" s="526">
        <v>1</v>
      </c>
      <c r="P421" s="526">
        <v>13</v>
      </c>
      <c r="Q421" s="406" t="s">
        <v>677</v>
      </c>
      <c r="R421" s="407" t="s">
        <v>27</v>
      </c>
      <c r="S421" s="738"/>
      <c r="T421" s="739"/>
      <c r="U421" s="640">
        <v>64</v>
      </c>
      <c r="V421" s="631">
        <v>0</v>
      </c>
      <c r="W421" s="409">
        <v>64</v>
      </c>
      <c r="X421" s="751"/>
      <c r="Y421" s="751"/>
      <c r="Z421" s="751"/>
      <c r="AA421" s="751"/>
      <c r="AB421" s="751"/>
      <c r="AC421" s="751"/>
      <c r="AD421" s="751"/>
      <c r="AE421" s="405"/>
    </row>
    <row r="422" spans="1:31" ht="12" customHeight="1">
      <c r="A422" s="404"/>
      <c r="B422" s="749" t="s">
        <v>636</v>
      </c>
      <c r="C422" s="749"/>
      <c r="D422" s="749"/>
      <c r="E422" s="749"/>
      <c r="F422" s="749"/>
      <c r="G422" s="749"/>
      <c r="H422" s="749"/>
      <c r="I422" s="749"/>
      <c r="J422" s="749"/>
      <c r="K422" s="749"/>
      <c r="L422" s="749"/>
      <c r="M422" s="750"/>
      <c r="N422" s="630">
        <v>991</v>
      </c>
      <c r="O422" s="526">
        <v>1</v>
      </c>
      <c r="P422" s="526">
        <v>13</v>
      </c>
      <c r="Q422" s="406" t="s">
        <v>677</v>
      </c>
      <c r="R422" s="407" t="s">
        <v>29</v>
      </c>
      <c r="S422" s="738"/>
      <c r="T422" s="739"/>
      <c r="U422" s="640">
        <v>64</v>
      </c>
      <c r="V422" s="631">
        <v>0</v>
      </c>
      <c r="W422" s="409">
        <v>64</v>
      </c>
      <c r="X422" s="751"/>
      <c r="Y422" s="751"/>
      <c r="Z422" s="751"/>
      <c r="AA422" s="751"/>
      <c r="AB422" s="751"/>
      <c r="AC422" s="751"/>
      <c r="AD422" s="751"/>
      <c r="AE422" s="405"/>
    </row>
    <row r="423" spans="1:31" ht="21.75" customHeight="1">
      <c r="A423" s="404"/>
      <c r="B423" s="749" t="s">
        <v>94</v>
      </c>
      <c r="C423" s="749"/>
      <c r="D423" s="749"/>
      <c r="E423" s="749"/>
      <c r="F423" s="749"/>
      <c r="G423" s="749"/>
      <c r="H423" s="749"/>
      <c r="I423" s="749"/>
      <c r="J423" s="749"/>
      <c r="K423" s="749"/>
      <c r="L423" s="749"/>
      <c r="M423" s="750"/>
      <c r="N423" s="630">
        <v>991</v>
      </c>
      <c r="O423" s="526">
        <v>1</v>
      </c>
      <c r="P423" s="526">
        <v>13</v>
      </c>
      <c r="Q423" s="406" t="s">
        <v>874</v>
      </c>
      <c r="R423" s="407">
        <v>0</v>
      </c>
      <c r="S423" s="738"/>
      <c r="T423" s="739"/>
      <c r="U423" s="640">
        <v>100</v>
      </c>
      <c r="V423" s="631">
        <v>0</v>
      </c>
      <c r="W423" s="409">
        <v>100</v>
      </c>
      <c r="X423" s="751"/>
      <c r="Y423" s="751"/>
      <c r="Z423" s="751"/>
      <c r="AA423" s="751"/>
      <c r="AB423" s="751"/>
      <c r="AC423" s="751"/>
      <c r="AD423" s="751"/>
      <c r="AE423" s="405"/>
    </row>
    <row r="424" spans="1:31" ht="21.75" customHeight="1">
      <c r="A424" s="404"/>
      <c r="B424" s="749" t="s">
        <v>875</v>
      </c>
      <c r="C424" s="749"/>
      <c r="D424" s="749"/>
      <c r="E424" s="749"/>
      <c r="F424" s="749"/>
      <c r="G424" s="749"/>
      <c r="H424" s="749"/>
      <c r="I424" s="749"/>
      <c r="J424" s="749"/>
      <c r="K424" s="749"/>
      <c r="L424" s="749"/>
      <c r="M424" s="750"/>
      <c r="N424" s="630">
        <v>991</v>
      </c>
      <c r="O424" s="526">
        <v>1</v>
      </c>
      <c r="P424" s="526">
        <v>13</v>
      </c>
      <c r="Q424" s="406" t="s">
        <v>876</v>
      </c>
      <c r="R424" s="407">
        <v>0</v>
      </c>
      <c r="S424" s="738"/>
      <c r="T424" s="739"/>
      <c r="U424" s="640">
        <v>100</v>
      </c>
      <c r="V424" s="631">
        <v>0</v>
      </c>
      <c r="W424" s="409">
        <v>100</v>
      </c>
      <c r="X424" s="751"/>
      <c r="Y424" s="751"/>
      <c r="Z424" s="751"/>
      <c r="AA424" s="751"/>
      <c r="AB424" s="751"/>
      <c r="AC424" s="751"/>
      <c r="AD424" s="751"/>
      <c r="AE424" s="405"/>
    </row>
    <row r="425" spans="1:31" ht="21.75" customHeight="1">
      <c r="A425" s="404"/>
      <c r="B425" s="749" t="s">
        <v>875</v>
      </c>
      <c r="C425" s="749"/>
      <c r="D425" s="749"/>
      <c r="E425" s="749"/>
      <c r="F425" s="749"/>
      <c r="G425" s="749"/>
      <c r="H425" s="749"/>
      <c r="I425" s="749"/>
      <c r="J425" s="749"/>
      <c r="K425" s="749"/>
      <c r="L425" s="749"/>
      <c r="M425" s="750"/>
      <c r="N425" s="630">
        <v>991</v>
      </c>
      <c r="O425" s="526">
        <v>1</v>
      </c>
      <c r="P425" s="526">
        <v>13</v>
      </c>
      <c r="Q425" s="406" t="s">
        <v>877</v>
      </c>
      <c r="R425" s="407">
        <v>0</v>
      </c>
      <c r="S425" s="738"/>
      <c r="T425" s="739"/>
      <c r="U425" s="640">
        <v>100</v>
      </c>
      <c r="V425" s="631">
        <v>0</v>
      </c>
      <c r="W425" s="409">
        <v>100</v>
      </c>
      <c r="X425" s="751"/>
      <c r="Y425" s="751"/>
      <c r="Z425" s="751"/>
      <c r="AA425" s="751"/>
      <c r="AB425" s="751"/>
      <c r="AC425" s="751"/>
      <c r="AD425" s="751"/>
      <c r="AE425" s="405"/>
    </row>
    <row r="426" spans="1:31" ht="21.75" customHeight="1">
      <c r="A426" s="404"/>
      <c r="B426" s="749" t="s">
        <v>633</v>
      </c>
      <c r="C426" s="749"/>
      <c r="D426" s="749"/>
      <c r="E426" s="749"/>
      <c r="F426" s="749"/>
      <c r="G426" s="749"/>
      <c r="H426" s="749"/>
      <c r="I426" s="749"/>
      <c r="J426" s="749"/>
      <c r="K426" s="749"/>
      <c r="L426" s="749"/>
      <c r="M426" s="750"/>
      <c r="N426" s="630">
        <v>991</v>
      </c>
      <c r="O426" s="526">
        <v>1</v>
      </c>
      <c r="P426" s="526">
        <v>13</v>
      </c>
      <c r="Q426" s="406" t="s">
        <v>877</v>
      </c>
      <c r="R426" s="407" t="s">
        <v>25</v>
      </c>
      <c r="S426" s="738"/>
      <c r="T426" s="739"/>
      <c r="U426" s="640">
        <v>100</v>
      </c>
      <c r="V426" s="631">
        <v>0</v>
      </c>
      <c r="W426" s="409">
        <v>100</v>
      </c>
      <c r="X426" s="751"/>
      <c r="Y426" s="751"/>
      <c r="Z426" s="751"/>
      <c r="AA426" s="751"/>
      <c r="AB426" s="751"/>
      <c r="AC426" s="751"/>
      <c r="AD426" s="751"/>
      <c r="AE426" s="405"/>
    </row>
    <row r="427" spans="1:31" ht="21.75" customHeight="1">
      <c r="A427" s="404"/>
      <c r="B427" s="749" t="s">
        <v>634</v>
      </c>
      <c r="C427" s="749"/>
      <c r="D427" s="749"/>
      <c r="E427" s="749"/>
      <c r="F427" s="749"/>
      <c r="G427" s="749"/>
      <c r="H427" s="749"/>
      <c r="I427" s="749"/>
      <c r="J427" s="749"/>
      <c r="K427" s="749"/>
      <c r="L427" s="749"/>
      <c r="M427" s="750"/>
      <c r="N427" s="630">
        <v>991</v>
      </c>
      <c r="O427" s="526">
        <v>1</v>
      </c>
      <c r="P427" s="526">
        <v>13</v>
      </c>
      <c r="Q427" s="406" t="s">
        <v>877</v>
      </c>
      <c r="R427" s="407" t="s">
        <v>27</v>
      </c>
      <c r="S427" s="738"/>
      <c r="T427" s="739"/>
      <c r="U427" s="640">
        <v>100</v>
      </c>
      <c r="V427" s="631">
        <v>0</v>
      </c>
      <c r="W427" s="409">
        <v>100</v>
      </c>
      <c r="X427" s="751"/>
      <c r="Y427" s="751"/>
      <c r="Z427" s="751"/>
      <c r="AA427" s="751"/>
      <c r="AB427" s="751"/>
      <c r="AC427" s="751"/>
      <c r="AD427" s="751"/>
      <c r="AE427" s="405"/>
    </row>
    <row r="428" spans="1:31" ht="12" customHeight="1">
      <c r="A428" s="404"/>
      <c r="B428" s="749" t="s">
        <v>636</v>
      </c>
      <c r="C428" s="749"/>
      <c r="D428" s="749"/>
      <c r="E428" s="749"/>
      <c r="F428" s="749"/>
      <c r="G428" s="749"/>
      <c r="H428" s="749"/>
      <c r="I428" s="749"/>
      <c r="J428" s="749"/>
      <c r="K428" s="749"/>
      <c r="L428" s="749"/>
      <c r="M428" s="750"/>
      <c r="N428" s="630">
        <v>991</v>
      </c>
      <c r="O428" s="526">
        <v>1</v>
      </c>
      <c r="P428" s="526">
        <v>13</v>
      </c>
      <c r="Q428" s="406" t="s">
        <v>877</v>
      </c>
      <c r="R428" s="407" t="s">
        <v>29</v>
      </c>
      <c r="S428" s="738"/>
      <c r="T428" s="739"/>
      <c r="U428" s="640">
        <v>100</v>
      </c>
      <c r="V428" s="631">
        <v>0</v>
      </c>
      <c r="W428" s="409">
        <v>100</v>
      </c>
      <c r="X428" s="751"/>
      <c r="Y428" s="751"/>
      <c r="Z428" s="751"/>
      <c r="AA428" s="751"/>
      <c r="AB428" s="751"/>
      <c r="AC428" s="751"/>
      <c r="AD428" s="751"/>
      <c r="AE428" s="405"/>
    </row>
    <row r="429" spans="1:31" ht="53.25" customHeight="1">
      <c r="A429" s="404"/>
      <c r="B429" s="749" t="s">
        <v>878</v>
      </c>
      <c r="C429" s="749"/>
      <c r="D429" s="749"/>
      <c r="E429" s="749"/>
      <c r="F429" s="749"/>
      <c r="G429" s="749"/>
      <c r="H429" s="749"/>
      <c r="I429" s="749"/>
      <c r="J429" s="749"/>
      <c r="K429" s="749"/>
      <c r="L429" s="749"/>
      <c r="M429" s="750"/>
      <c r="N429" s="630">
        <v>991</v>
      </c>
      <c r="O429" s="526">
        <v>1</v>
      </c>
      <c r="P429" s="526">
        <v>13</v>
      </c>
      <c r="Q429" s="406" t="s">
        <v>879</v>
      </c>
      <c r="R429" s="407">
        <v>0</v>
      </c>
      <c r="S429" s="738"/>
      <c r="T429" s="739"/>
      <c r="U429" s="640">
        <v>50</v>
      </c>
      <c r="V429" s="631">
        <v>0</v>
      </c>
      <c r="W429" s="409">
        <v>50</v>
      </c>
      <c r="X429" s="751"/>
      <c r="Y429" s="751"/>
      <c r="Z429" s="751"/>
      <c r="AA429" s="751"/>
      <c r="AB429" s="751"/>
      <c r="AC429" s="751"/>
      <c r="AD429" s="751"/>
      <c r="AE429" s="405"/>
    </row>
    <row r="430" spans="1:31" ht="21.75" customHeight="1">
      <c r="A430" s="404"/>
      <c r="B430" s="749" t="s">
        <v>633</v>
      </c>
      <c r="C430" s="749"/>
      <c r="D430" s="749"/>
      <c r="E430" s="749"/>
      <c r="F430" s="749"/>
      <c r="G430" s="749"/>
      <c r="H430" s="749"/>
      <c r="I430" s="749"/>
      <c r="J430" s="749"/>
      <c r="K430" s="749"/>
      <c r="L430" s="749"/>
      <c r="M430" s="750"/>
      <c r="N430" s="630">
        <v>991</v>
      </c>
      <c r="O430" s="526">
        <v>1</v>
      </c>
      <c r="P430" s="526">
        <v>13</v>
      </c>
      <c r="Q430" s="406" t="s">
        <v>879</v>
      </c>
      <c r="R430" s="407" t="s">
        <v>25</v>
      </c>
      <c r="S430" s="738"/>
      <c r="T430" s="739"/>
      <c r="U430" s="640">
        <v>50</v>
      </c>
      <c r="V430" s="631">
        <v>0</v>
      </c>
      <c r="W430" s="409">
        <v>50</v>
      </c>
      <c r="X430" s="751"/>
      <c r="Y430" s="751"/>
      <c r="Z430" s="751"/>
      <c r="AA430" s="751"/>
      <c r="AB430" s="751"/>
      <c r="AC430" s="751"/>
      <c r="AD430" s="751"/>
      <c r="AE430" s="405"/>
    </row>
    <row r="431" spans="1:31" ht="21.75" customHeight="1">
      <c r="A431" s="404"/>
      <c r="B431" s="749" t="s">
        <v>634</v>
      </c>
      <c r="C431" s="749"/>
      <c r="D431" s="749"/>
      <c r="E431" s="749"/>
      <c r="F431" s="749"/>
      <c r="G431" s="749"/>
      <c r="H431" s="749"/>
      <c r="I431" s="749"/>
      <c r="J431" s="749"/>
      <c r="K431" s="749"/>
      <c r="L431" s="749"/>
      <c r="M431" s="750"/>
      <c r="N431" s="630">
        <v>991</v>
      </c>
      <c r="O431" s="526">
        <v>1</v>
      </c>
      <c r="P431" s="526">
        <v>13</v>
      </c>
      <c r="Q431" s="406" t="s">
        <v>879</v>
      </c>
      <c r="R431" s="407" t="s">
        <v>27</v>
      </c>
      <c r="S431" s="738"/>
      <c r="T431" s="739"/>
      <c r="U431" s="640">
        <v>50</v>
      </c>
      <c r="V431" s="631">
        <v>0</v>
      </c>
      <c r="W431" s="409">
        <v>50</v>
      </c>
      <c r="X431" s="751"/>
      <c r="Y431" s="751"/>
      <c r="Z431" s="751"/>
      <c r="AA431" s="751"/>
      <c r="AB431" s="751"/>
      <c r="AC431" s="751"/>
      <c r="AD431" s="751"/>
      <c r="AE431" s="405"/>
    </row>
    <row r="432" spans="1:31" ht="12" customHeight="1">
      <c r="A432" s="404"/>
      <c r="B432" s="749" t="s">
        <v>636</v>
      </c>
      <c r="C432" s="749"/>
      <c r="D432" s="749"/>
      <c r="E432" s="749"/>
      <c r="F432" s="749"/>
      <c r="G432" s="749"/>
      <c r="H432" s="749"/>
      <c r="I432" s="749"/>
      <c r="J432" s="749"/>
      <c r="K432" s="749"/>
      <c r="L432" s="749"/>
      <c r="M432" s="750"/>
      <c r="N432" s="630">
        <v>991</v>
      </c>
      <c r="O432" s="526">
        <v>1</v>
      </c>
      <c r="P432" s="526">
        <v>13</v>
      </c>
      <c r="Q432" s="406" t="s">
        <v>879</v>
      </c>
      <c r="R432" s="407" t="s">
        <v>29</v>
      </c>
      <c r="S432" s="738"/>
      <c r="T432" s="739"/>
      <c r="U432" s="640">
        <v>50</v>
      </c>
      <c r="V432" s="631">
        <v>0</v>
      </c>
      <c r="W432" s="409">
        <v>50</v>
      </c>
      <c r="X432" s="751"/>
      <c r="Y432" s="751"/>
      <c r="Z432" s="751"/>
      <c r="AA432" s="751"/>
      <c r="AB432" s="751"/>
      <c r="AC432" s="751"/>
      <c r="AD432" s="751"/>
      <c r="AE432" s="405"/>
    </row>
    <row r="433" spans="1:31" ht="53.25" customHeight="1">
      <c r="A433" s="404"/>
      <c r="B433" s="749" t="s">
        <v>880</v>
      </c>
      <c r="C433" s="749"/>
      <c r="D433" s="749"/>
      <c r="E433" s="749"/>
      <c r="F433" s="749"/>
      <c r="G433" s="749"/>
      <c r="H433" s="749"/>
      <c r="I433" s="749"/>
      <c r="J433" s="749"/>
      <c r="K433" s="749"/>
      <c r="L433" s="749"/>
      <c r="M433" s="750"/>
      <c r="N433" s="630">
        <v>991</v>
      </c>
      <c r="O433" s="526">
        <v>1</v>
      </c>
      <c r="P433" s="526">
        <v>13</v>
      </c>
      <c r="Q433" s="406" t="s">
        <v>881</v>
      </c>
      <c r="R433" s="407">
        <v>0</v>
      </c>
      <c r="S433" s="738"/>
      <c r="T433" s="739"/>
      <c r="U433" s="640">
        <v>100</v>
      </c>
      <c r="V433" s="631">
        <v>0</v>
      </c>
      <c r="W433" s="409">
        <v>100</v>
      </c>
      <c r="X433" s="751"/>
      <c r="Y433" s="751"/>
      <c r="Z433" s="751"/>
      <c r="AA433" s="751"/>
      <c r="AB433" s="751"/>
      <c r="AC433" s="751"/>
      <c r="AD433" s="751"/>
      <c r="AE433" s="405"/>
    </row>
    <row r="434" spans="1:31" ht="32.25" customHeight="1">
      <c r="A434" s="404"/>
      <c r="B434" s="749" t="s">
        <v>882</v>
      </c>
      <c r="C434" s="749"/>
      <c r="D434" s="749"/>
      <c r="E434" s="749"/>
      <c r="F434" s="749"/>
      <c r="G434" s="749"/>
      <c r="H434" s="749"/>
      <c r="I434" s="749"/>
      <c r="J434" s="749"/>
      <c r="K434" s="749"/>
      <c r="L434" s="749"/>
      <c r="M434" s="750"/>
      <c r="N434" s="630">
        <v>991</v>
      </c>
      <c r="O434" s="526">
        <v>1</v>
      </c>
      <c r="P434" s="526">
        <v>13</v>
      </c>
      <c r="Q434" s="406" t="s">
        <v>883</v>
      </c>
      <c r="R434" s="407">
        <v>0</v>
      </c>
      <c r="S434" s="738"/>
      <c r="T434" s="739"/>
      <c r="U434" s="640">
        <v>100</v>
      </c>
      <c r="V434" s="631">
        <v>0</v>
      </c>
      <c r="W434" s="409">
        <v>100</v>
      </c>
      <c r="X434" s="751"/>
      <c r="Y434" s="751"/>
      <c r="Z434" s="751"/>
      <c r="AA434" s="751"/>
      <c r="AB434" s="751"/>
      <c r="AC434" s="751"/>
      <c r="AD434" s="751"/>
      <c r="AE434" s="405"/>
    </row>
    <row r="435" spans="1:31" ht="21.75" customHeight="1">
      <c r="A435" s="404"/>
      <c r="B435" s="749" t="s">
        <v>633</v>
      </c>
      <c r="C435" s="749"/>
      <c r="D435" s="749"/>
      <c r="E435" s="749"/>
      <c r="F435" s="749"/>
      <c r="G435" s="749"/>
      <c r="H435" s="749"/>
      <c r="I435" s="749"/>
      <c r="J435" s="749"/>
      <c r="K435" s="749"/>
      <c r="L435" s="749"/>
      <c r="M435" s="750"/>
      <c r="N435" s="630">
        <v>991</v>
      </c>
      <c r="O435" s="526">
        <v>1</v>
      </c>
      <c r="P435" s="526">
        <v>13</v>
      </c>
      <c r="Q435" s="406" t="s">
        <v>883</v>
      </c>
      <c r="R435" s="407" t="s">
        <v>25</v>
      </c>
      <c r="S435" s="738"/>
      <c r="T435" s="739"/>
      <c r="U435" s="640">
        <v>100</v>
      </c>
      <c r="V435" s="631">
        <v>0</v>
      </c>
      <c r="W435" s="409">
        <v>100</v>
      </c>
      <c r="X435" s="751"/>
      <c r="Y435" s="751"/>
      <c r="Z435" s="751"/>
      <c r="AA435" s="751"/>
      <c r="AB435" s="751"/>
      <c r="AC435" s="751"/>
      <c r="AD435" s="751"/>
      <c r="AE435" s="405"/>
    </row>
    <row r="436" spans="1:31" ht="21.75" customHeight="1">
      <c r="A436" s="404"/>
      <c r="B436" s="749" t="s">
        <v>634</v>
      </c>
      <c r="C436" s="749"/>
      <c r="D436" s="749"/>
      <c r="E436" s="749"/>
      <c r="F436" s="749"/>
      <c r="G436" s="749"/>
      <c r="H436" s="749"/>
      <c r="I436" s="749"/>
      <c r="J436" s="749"/>
      <c r="K436" s="749"/>
      <c r="L436" s="749"/>
      <c r="M436" s="750"/>
      <c r="N436" s="630">
        <v>991</v>
      </c>
      <c r="O436" s="526">
        <v>1</v>
      </c>
      <c r="P436" s="526">
        <v>13</v>
      </c>
      <c r="Q436" s="406" t="s">
        <v>883</v>
      </c>
      <c r="R436" s="407" t="s">
        <v>27</v>
      </c>
      <c r="S436" s="738"/>
      <c r="T436" s="739"/>
      <c r="U436" s="640">
        <v>100</v>
      </c>
      <c r="V436" s="631">
        <v>0</v>
      </c>
      <c r="W436" s="409">
        <v>100</v>
      </c>
      <c r="X436" s="751"/>
      <c r="Y436" s="751"/>
      <c r="Z436" s="751"/>
      <c r="AA436" s="751"/>
      <c r="AB436" s="751"/>
      <c r="AC436" s="751"/>
      <c r="AD436" s="751"/>
      <c r="AE436" s="405"/>
    </row>
    <row r="437" spans="1:31" ht="12" customHeight="1">
      <c r="A437" s="404"/>
      <c r="B437" s="749" t="s">
        <v>636</v>
      </c>
      <c r="C437" s="749"/>
      <c r="D437" s="749"/>
      <c r="E437" s="749"/>
      <c r="F437" s="749"/>
      <c r="G437" s="749"/>
      <c r="H437" s="749"/>
      <c r="I437" s="749"/>
      <c r="J437" s="749"/>
      <c r="K437" s="749"/>
      <c r="L437" s="749"/>
      <c r="M437" s="750"/>
      <c r="N437" s="630">
        <v>991</v>
      </c>
      <c r="O437" s="526">
        <v>1</v>
      </c>
      <c r="P437" s="526">
        <v>13</v>
      </c>
      <c r="Q437" s="406" t="s">
        <v>883</v>
      </c>
      <c r="R437" s="407" t="s">
        <v>29</v>
      </c>
      <c r="S437" s="738"/>
      <c r="T437" s="739"/>
      <c r="U437" s="640">
        <v>100</v>
      </c>
      <c r="V437" s="631">
        <v>0</v>
      </c>
      <c r="W437" s="409">
        <v>100</v>
      </c>
      <c r="X437" s="751"/>
      <c r="Y437" s="751"/>
      <c r="Z437" s="751"/>
      <c r="AA437" s="751"/>
      <c r="AB437" s="751"/>
      <c r="AC437" s="751"/>
      <c r="AD437" s="751"/>
      <c r="AE437" s="405"/>
    </row>
    <row r="438" spans="1:31" ht="32.25" customHeight="1">
      <c r="A438" s="404"/>
      <c r="B438" s="749" t="s">
        <v>617</v>
      </c>
      <c r="C438" s="749"/>
      <c r="D438" s="749"/>
      <c r="E438" s="749"/>
      <c r="F438" s="749"/>
      <c r="G438" s="749"/>
      <c r="H438" s="749"/>
      <c r="I438" s="749"/>
      <c r="J438" s="749"/>
      <c r="K438" s="749"/>
      <c r="L438" s="749"/>
      <c r="M438" s="750"/>
      <c r="N438" s="630">
        <v>991</v>
      </c>
      <c r="O438" s="526">
        <v>1</v>
      </c>
      <c r="P438" s="526">
        <v>13</v>
      </c>
      <c r="Q438" s="406" t="s">
        <v>618</v>
      </c>
      <c r="R438" s="407">
        <v>0</v>
      </c>
      <c r="S438" s="738"/>
      <c r="T438" s="739"/>
      <c r="U438" s="640">
        <v>4207.1490000000003</v>
      </c>
      <c r="V438" s="631">
        <v>0</v>
      </c>
      <c r="W438" s="409">
        <v>4207.1490000000003</v>
      </c>
      <c r="X438" s="751"/>
      <c r="Y438" s="751"/>
      <c r="Z438" s="751"/>
      <c r="AA438" s="751"/>
      <c r="AB438" s="751"/>
      <c r="AC438" s="751"/>
      <c r="AD438" s="751"/>
      <c r="AE438" s="405"/>
    </row>
    <row r="439" spans="1:31" ht="21.75" customHeight="1">
      <c r="A439" s="404"/>
      <c r="B439" s="749" t="s">
        <v>681</v>
      </c>
      <c r="C439" s="749"/>
      <c r="D439" s="749"/>
      <c r="E439" s="749"/>
      <c r="F439" s="749"/>
      <c r="G439" s="749"/>
      <c r="H439" s="749"/>
      <c r="I439" s="749"/>
      <c r="J439" s="749"/>
      <c r="K439" s="749"/>
      <c r="L439" s="749"/>
      <c r="M439" s="750"/>
      <c r="N439" s="630">
        <v>991</v>
      </c>
      <c r="O439" s="526">
        <v>1</v>
      </c>
      <c r="P439" s="526">
        <v>13</v>
      </c>
      <c r="Q439" s="406" t="s">
        <v>682</v>
      </c>
      <c r="R439" s="407">
        <v>0</v>
      </c>
      <c r="S439" s="738"/>
      <c r="T439" s="739"/>
      <c r="U439" s="640">
        <v>4207.1490000000003</v>
      </c>
      <c r="V439" s="631">
        <v>0</v>
      </c>
      <c r="W439" s="409">
        <v>4207.1490000000003</v>
      </c>
      <c r="X439" s="751"/>
      <c r="Y439" s="751"/>
      <c r="Z439" s="751"/>
      <c r="AA439" s="751"/>
      <c r="AB439" s="751"/>
      <c r="AC439" s="751"/>
      <c r="AD439" s="751"/>
      <c r="AE439" s="405"/>
    </row>
    <row r="440" spans="1:31" ht="53.25" customHeight="1">
      <c r="A440" s="404"/>
      <c r="B440" s="749" t="s">
        <v>18</v>
      </c>
      <c r="C440" s="749"/>
      <c r="D440" s="749"/>
      <c r="E440" s="749"/>
      <c r="F440" s="749"/>
      <c r="G440" s="749"/>
      <c r="H440" s="749"/>
      <c r="I440" s="749"/>
      <c r="J440" s="749"/>
      <c r="K440" s="749"/>
      <c r="L440" s="749"/>
      <c r="M440" s="750"/>
      <c r="N440" s="630">
        <v>991</v>
      </c>
      <c r="O440" s="526">
        <v>1</v>
      </c>
      <c r="P440" s="526">
        <v>13</v>
      </c>
      <c r="Q440" s="406" t="s">
        <v>682</v>
      </c>
      <c r="R440" s="407" t="s">
        <v>19</v>
      </c>
      <c r="S440" s="738"/>
      <c r="T440" s="739"/>
      <c r="U440" s="640">
        <v>4207.1490000000003</v>
      </c>
      <c r="V440" s="631">
        <v>0</v>
      </c>
      <c r="W440" s="409">
        <v>4207.1490000000003</v>
      </c>
      <c r="X440" s="751"/>
      <c r="Y440" s="751"/>
      <c r="Z440" s="751"/>
      <c r="AA440" s="751"/>
      <c r="AB440" s="751"/>
      <c r="AC440" s="751"/>
      <c r="AD440" s="751"/>
      <c r="AE440" s="405"/>
    </row>
    <row r="441" spans="1:31" ht="21.75" customHeight="1">
      <c r="A441" s="404"/>
      <c r="B441" s="749" t="s">
        <v>38</v>
      </c>
      <c r="C441" s="749"/>
      <c r="D441" s="749"/>
      <c r="E441" s="749"/>
      <c r="F441" s="749"/>
      <c r="G441" s="749"/>
      <c r="H441" s="749"/>
      <c r="I441" s="749"/>
      <c r="J441" s="749"/>
      <c r="K441" s="749"/>
      <c r="L441" s="749"/>
      <c r="M441" s="750"/>
      <c r="N441" s="630">
        <v>991</v>
      </c>
      <c r="O441" s="526">
        <v>1</v>
      </c>
      <c r="P441" s="526">
        <v>13</v>
      </c>
      <c r="Q441" s="406" t="s">
        <v>682</v>
      </c>
      <c r="R441" s="407" t="s">
        <v>39</v>
      </c>
      <c r="S441" s="738"/>
      <c r="T441" s="739"/>
      <c r="U441" s="640">
        <v>4207.1490000000003</v>
      </c>
      <c r="V441" s="631">
        <v>0</v>
      </c>
      <c r="W441" s="409">
        <v>4207.1490000000003</v>
      </c>
      <c r="X441" s="751"/>
      <c r="Y441" s="751"/>
      <c r="Z441" s="751"/>
      <c r="AA441" s="751"/>
      <c r="AB441" s="751"/>
      <c r="AC441" s="751"/>
      <c r="AD441" s="751"/>
      <c r="AE441" s="405"/>
    </row>
    <row r="442" spans="1:31" ht="21.75" customHeight="1">
      <c r="A442" s="404"/>
      <c r="B442" s="749" t="s">
        <v>621</v>
      </c>
      <c r="C442" s="749"/>
      <c r="D442" s="749"/>
      <c r="E442" s="749"/>
      <c r="F442" s="749"/>
      <c r="G442" s="749"/>
      <c r="H442" s="749"/>
      <c r="I442" s="749"/>
      <c r="J442" s="749"/>
      <c r="K442" s="749"/>
      <c r="L442" s="749"/>
      <c r="M442" s="750"/>
      <c r="N442" s="630">
        <v>991</v>
      </c>
      <c r="O442" s="526">
        <v>1</v>
      </c>
      <c r="P442" s="526">
        <v>13</v>
      </c>
      <c r="Q442" s="406" t="s">
        <v>682</v>
      </c>
      <c r="R442" s="407" t="s">
        <v>40</v>
      </c>
      <c r="S442" s="738"/>
      <c r="T442" s="739"/>
      <c r="U442" s="640">
        <v>3231.297</v>
      </c>
      <c r="V442" s="631">
        <v>0</v>
      </c>
      <c r="W442" s="409">
        <v>3231.297</v>
      </c>
      <c r="X442" s="751"/>
      <c r="Y442" s="751"/>
      <c r="Z442" s="751"/>
      <c r="AA442" s="751"/>
      <c r="AB442" s="751"/>
      <c r="AC442" s="751"/>
      <c r="AD442" s="751"/>
      <c r="AE442" s="405"/>
    </row>
    <row r="443" spans="1:31" ht="32.25" customHeight="1">
      <c r="A443" s="404"/>
      <c r="B443" s="749" t="s">
        <v>622</v>
      </c>
      <c r="C443" s="749"/>
      <c r="D443" s="749"/>
      <c r="E443" s="749"/>
      <c r="F443" s="749"/>
      <c r="G443" s="749"/>
      <c r="H443" s="749"/>
      <c r="I443" s="749"/>
      <c r="J443" s="749"/>
      <c r="K443" s="749"/>
      <c r="L443" s="749"/>
      <c r="M443" s="750"/>
      <c r="N443" s="630">
        <v>991</v>
      </c>
      <c r="O443" s="526">
        <v>1</v>
      </c>
      <c r="P443" s="526">
        <v>13</v>
      </c>
      <c r="Q443" s="406" t="s">
        <v>682</v>
      </c>
      <c r="R443" s="407" t="s">
        <v>42</v>
      </c>
      <c r="S443" s="738"/>
      <c r="T443" s="739"/>
      <c r="U443" s="640">
        <v>975.85199999999998</v>
      </c>
      <c r="V443" s="631">
        <v>0</v>
      </c>
      <c r="W443" s="409">
        <v>975.85199999999998</v>
      </c>
      <c r="X443" s="751"/>
      <c r="Y443" s="751"/>
      <c r="Z443" s="751"/>
      <c r="AA443" s="751"/>
      <c r="AB443" s="751"/>
      <c r="AC443" s="751"/>
      <c r="AD443" s="751"/>
      <c r="AE443" s="405"/>
    </row>
    <row r="444" spans="1:31" ht="32.25" customHeight="1">
      <c r="A444" s="404"/>
      <c r="B444" s="749" t="s">
        <v>645</v>
      </c>
      <c r="C444" s="749"/>
      <c r="D444" s="749"/>
      <c r="E444" s="749"/>
      <c r="F444" s="749"/>
      <c r="G444" s="749"/>
      <c r="H444" s="749"/>
      <c r="I444" s="749"/>
      <c r="J444" s="749"/>
      <c r="K444" s="749"/>
      <c r="L444" s="749"/>
      <c r="M444" s="750"/>
      <c r="N444" s="630">
        <v>991</v>
      </c>
      <c r="O444" s="526">
        <v>1</v>
      </c>
      <c r="P444" s="526">
        <v>13</v>
      </c>
      <c r="Q444" s="406" t="s">
        <v>646</v>
      </c>
      <c r="R444" s="407">
        <v>0</v>
      </c>
      <c r="S444" s="738"/>
      <c r="T444" s="739"/>
      <c r="U444" s="640">
        <v>552.1</v>
      </c>
      <c r="V444" s="631">
        <v>0</v>
      </c>
      <c r="W444" s="409">
        <v>552.1</v>
      </c>
      <c r="X444" s="751"/>
      <c r="Y444" s="751"/>
      <c r="Z444" s="751"/>
      <c r="AA444" s="751"/>
      <c r="AB444" s="751"/>
      <c r="AC444" s="751"/>
      <c r="AD444" s="751"/>
      <c r="AE444" s="405"/>
    </row>
    <row r="445" spans="1:31" ht="32.25" customHeight="1">
      <c r="A445" s="404"/>
      <c r="B445" s="749" t="s">
        <v>685</v>
      </c>
      <c r="C445" s="749"/>
      <c r="D445" s="749"/>
      <c r="E445" s="749"/>
      <c r="F445" s="749"/>
      <c r="G445" s="749"/>
      <c r="H445" s="749"/>
      <c r="I445" s="749"/>
      <c r="J445" s="749"/>
      <c r="K445" s="749"/>
      <c r="L445" s="749"/>
      <c r="M445" s="750"/>
      <c r="N445" s="630">
        <v>991</v>
      </c>
      <c r="O445" s="526">
        <v>1</v>
      </c>
      <c r="P445" s="526">
        <v>13</v>
      </c>
      <c r="Q445" s="406" t="s">
        <v>686</v>
      </c>
      <c r="R445" s="407">
        <v>0</v>
      </c>
      <c r="S445" s="738"/>
      <c r="T445" s="739"/>
      <c r="U445" s="640">
        <v>1</v>
      </c>
      <c r="V445" s="631">
        <v>0</v>
      </c>
      <c r="W445" s="409">
        <v>1</v>
      </c>
      <c r="X445" s="751"/>
      <c r="Y445" s="751"/>
      <c r="Z445" s="751"/>
      <c r="AA445" s="751"/>
      <c r="AB445" s="751"/>
      <c r="AC445" s="751"/>
      <c r="AD445" s="751"/>
      <c r="AE445" s="405"/>
    </row>
    <row r="446" spans="1:31" ht="21.75" customHeight="1">
      <c r="A446" s="404"/>
      <c r="B446" s="749" t="s">
        <v>633</v>
      </c>
      <c r="C446" s="749"/>
      <c r="D446" s="749"/>
      <c r="E446" s="749"/>
      <c r="F446" s="749"/>
      <c r="G446" s="749"/>
      <c r="H446" s="749"/>
      <c r="I446" s="749"/>
      <c r="J446" s="749"/>
      <c r="K446" s="749"/>
      <c r="L446" s="749"/>
      <c r="M446" s="750"/>
      <c r="N446" s="630">
        <v>991</v>
      </c>
      <c r="O446" s="526">
        <v>1</v>
      </c>
      <c r="P446" s="526">
        <v>13</v>
      </c>
      <c r="Q446" s="406" t="s">
        <v>686</v>
      </c>
      <c r="R446" s="407" t="s">
        <v>25</v>
      </c>
      <c r="S446" s="738"/>
      <c r="T446" s="739"/>
      <c r="U446" s="640">
        <v>1</v>
      </c>
      <c r="V446" s="631">
        <v>0</v>
      </c>
      <c r="W446" s="409">
        <v>1</v>
      </c>
      <c r="X446" s="751"/>
      <c r="Y446" s="751"/>
      <c r="Z446" s="751"/>
      <c r="AA446" s="751"/>
      <c r="AB446" s="751"/>
      <c r="AC446" s="751"/>
      <c r="AD446" s="751"/>
      <c r="AE446" s="405"/>
    </row>
    <row r="447" spans="1:31" ht="21.75" customHeight="1">
      <c r="A447" s="404"/>
      <c r="B447" s="749" t="s">
        <v>634</v>
      </c>
      <c r="C447" s="749"/>
      <c r="D447" s="749"/>
      <c r="E447" s="749"/>
      <c r="F447" s="749"/>
      <c r="G447" s="749"/>
      <c r="H447" s="749"/>
      <c r="I447" s="749"/>
      <c r="J447" s="749"/>
      <c r="K447" s="749"/>
      <c r="L447" s="749"/>
      <c r="M447" s="750"/>
      <c r="N447" s="630">
        <v>991</v>
      </c>
      <c r="O447" s="526">
        <v>1</v>
      </c>
      <c r="P447" s="526">
        <v>13</v>
      </c>
      <c r="Q447" s="406" t="s">
        <v>686</v>
      </c>
      <c r="R447" s="407" t="s">
        <v>27</v>
      </c>
      <c r="S447" s="738"/>
      <c r="T447" s="739"/>
      <c r="U447" s="640">
        <v>1</v>
      </c>
      <c r="V447" s="631">
        <v>0</v>
      </c>
      <c r="W447" s="409">
        <v>1</v>
      </c>
      <c r="X447" s="751"/>
      <c r="Y447" s="751"/>
      <c r="Z447" s="751"/>
      <c r="AA447" s="751"/>
      <c r="AB447" s="751"/>
      <c r="AC447" s="751"/>
      <c r="AD447" s="751"/>
      <c r="AE447" s="405"/>
    </row>
    <row r="448" spans="1:31" ht="12" customHeight="1">
      <c r="A448" s="404"/>
      <c r="B448" s="749" t="s">
        <v>636</v>
      </c>
      <c r="C448" s="749"/>
      <c r="D448" s="749"/>
      <c r="E448" s="749"/>
      <c r="F448" s="749"/>
      <c r="G448" s="749"/>
      <c r="H448" s="749"/>
      <c r="I448" s="749"/>
      <c r="J448" s="749"/>
      <c r="K448" s="749"/>
      <c r="L448" s="749"/>
      <c r="M448" s="750"/>
      <c r="N448" s="630">
        <v>991</v>
      </c>
      <c r="O448" s="526">
        <v>1</v>
      </c>
      <c r="P448" s="526">
        <v>13</v>
      </c>
      <c r="Q448" s="406" t="s">
        <v>686</v>
      </c>
      <c r="R448" s="407" t="s">
        <v>29</v>
      </c>
      <c r="S448" s="738"/>
      <c r="T448" s="739"/>
      <c r="U448" s="640">
        <v>1</v>
      </c>
      <c r="V448" s="631">
        <v>0</v>
      </c>
      <c r="W448" s="409">
        <v>1</v>
      </c>
      <c r="X448" s="751"/>
      <c r="Y448" s="751"/>
      <c r="Z448" s="751"/>
      <c r="AA448" s="751"/>
      <c r="AB448" s="751"/>
      <c r="AC448" s="751"/>
      <c r="AD448" s="751"/>
      <c r="AE448" s="405"/>
    </row>
    <row r="449" spans="1:31" ht="32.25" customHeight="1">
      <c r="A449" s="404"/>
      <c r="B449" s="749" t="s">
        <v>687</v>
      </c>
      <c r="C449" s="749"/>
      <c r="D449" s="749"/>
      <c r="E449" s="749"/>
      <c r="F449" s="749"/>
      <c r="G449" s="749"/>
      <c r="H449" s="749"/>
      <c r="I449" s="749"/>
      <c r="J449" s="749"/>
      <c r="K449" s="749"/>
      <c r="L449" s="749"/>
      <c r="M449" s="750"/>
      <c r="N449" s="630">
        <v>991</v>
      </c>
      <c r="O449" s="526">
        <v>1</v>
      </c>
      <c r="P449" s="526">
        <v>13</v>
      </c>
      <c r="Q449" s="406" t="s">
        <v>688</v>
      </c>
      <c r="R449" s="407">
        <v>0</v>
      </c>
      <c r="S449" s="738"/>
      <c r="T449" s="739"/>
      <c r="U449" s="640">
        <v>551.1</v>
      </c>
      <c r="V449" s="631">
        <v>0</v>
      </c>
      <c r="W449" s="409">
        <v>551.1</v>
      </c>
      <c r="X449" s="751"/>
      <c r="Y449" s="751"/>
      <c r="Z449" s="751"/>
      <c r="AA449" s="751"/>
      <c r="AB449" s="751"/>
      <c r="AC449" s="751"/>
      <c r="AD449" s="751"/>
      <c r="AE449" s="405"/>
    </row>
    <row r="450" spans="1:31" ht="53.25" customHeight="1">
      <c r="A450" s="404"/>
      <c r="B450" s="749" t="s">
        <v>18</v>
      </c>
      <c r="C450" s="749"/>
      <c r="D450" s="749"/>
      <c r="E450" s="749"/>
      <c r="F450" s="749"/>
      <c r="G450" s="749"/>
      <c r="H450" s="749"/>
      <c r="I450" s="749"/>
      <c r="J450" s="749"/>
      <c r="K450" s="749"/>
      <c r="L450" s="749"/>
      <c r="M450" s="750"/>
      <c r="N450" s="630">
        <v>991</v>
      </c>
      <c r="O450" s="526">
        <v>1</v>
      </c>
      <c r="P450" s="526">
        <v>13</v>
      </c>
      <c r="Q450" s="406" t="s">
        <v>688</v>
      </c>
      <c r="R450" s="407" t="s">
        <v>19</v>
      </c>
      <c r="S450" s="738"/>
      <c r="T450" s="739"/>
      <c r="U450" s="640">
        <v>446.86700000000002</v>
      </c>
      <c r="V450" s="631">
        <v>0</v>
      </c>
      <c r="W450" s="409">
        <v>446.86700000000002</v>
      </c>
      <c r="X450" s="751"/>
      <c r="Y450" s="751"/>
      <c r="Z450" s="751"/>
      <c r="AA450" s="751"/>
      <c r="AB450" s="751"/>
      <c r="AC450" s="751"/>
      <c r="AD450" s="751"/>
      <c r="AE450" s="405"/>
    </row>
    <row r="451" spans="1:31" ht="21.75" customHeight="1">
      <c r="A451" s="404"/>
      <c r="B451" s="749" t="s">
        <v>38</v>
      </c>
      <c r="C451" s="749"/>
      <c r="D451" s="749"/>
      <c r="E451" s="749"/>
      <c r="F451" s="749"/>
      <c r="G451" s="749"/>
      <c r="H451" s="749"/>
      <c r="I451" s="749"/>
      <c r="J451" s="749"/>
      <c r="K451" s="749"/>
      <c r="L451" s="749"/>
      <c r="M451" s="750"/>
      <c r="N451" s="630">
        <v>991</v>
      </c>
      <c r="O451" s="526">
        <v>1</v>
      </c>
      <c r="P451" s="526">
        <v>13</v>
      </c>
      <c r="Q451" s="406" t="s">
        <v>688</v>
      </c>
      <c r="R451" s="407" t="s">
        <v>39</v>
      </c>
      <c r="S451" s="738"/>
      <c r="T451" s="739"/>
      <c r="U451" s="640">
        <v>446.86700000000002</v>
      </c>
      <c r="V451" s="631">
        <v>0</v>
      </c>
      <c r="W451" s="409">
        <v>446.86700000000002</v>
      </c>
      <c r="X451" s="751"/>
      <c r="Y451" s="751"/>
      <c r="Z451" s="751"/>
      <c r="AA451" s="751"/>
      <c r="AB451" s="751"/>
      <c r="AC451" s="751"/>
      <c r="AD451" s="751"/>
      <c r="AE451" s="405"/>
    </row>
    <row r="452" spans="1:31" ht="21.75" customHeight="1">
      <c r="A452" s="404"/>
      <c r="B452" s="749" t="s">
        <v>621</v>
      </c>
      <c r="C452" s="749"/>
      <c r="D452" s="749"/>
      <c r="E452" s="749"/>
      <c r="F452" s="749"/>
      <c r="G452" s="749"/>
      <c r="H452" s="749"/>
      <c r="I452" s="749"/>
      <c r="J452" s="749"/>
      <c r="K452" s="749"/>
      <c r="L452" s="749"/>
      <c r="M452" s="750"/>
      <c r="N452" s="630">
        <v>991</v>
      </c>
      <c r="O452" s="526">
        <v>1</v>
      </c>
      <c r="P452" s="526">
        <v>13</v>
      </c>
      <c r="Q452" s="406" t="s">
        <v>688</v>
      </c>
      <c r="R452" s="407" t="s">
        <v>40</v>
      </c>
      <c r="S452" s="738"/>
      <c r="T452" s="739"/>
      <c r="U452" s="640">
        <v>343.21600000000001</v>
      </c>
      <c r="V452" s="631">
        <v>0</v>
      </c>
      <c r="W452" s="409">
        <v>343.21600000000001</v>
      </c>
      <c r="X452" s="751"/>
      <c r="Y452" s="751"/>
      <c r="Z452" s="751"/>
      <c r="AA452" s="751"/>
      <c r="AB452" s="751"/>
      <c r="AC452" s="751"/>
      <c r="AD452" s="751"/>
      <c r="AE452" s="405"/>
    </row>
    <row r="453" spans="1:31" ht="32.25" customHeight="1">
      <c r="A453" s="404"/>
      <c r="B453" s="749" t="s">
        <v>622</v>
      </c>
      <c r="C453" s="749"/>
      <c r="D453" s="749"/>
      <c r="E453" s="749"/>
      <c r="F453" s="749"/>
      <c r="G453" s="749"/>
      <c r="H453" s="749"/>
      <c r="I453" s="749"/>
      <c r="J453" s="749"/>
      <c r="K453" s="749"/>
      <c r="L453" s="749"/>
      <c r="M453" s="750"/>
      <c r="N453" s="630">
        <v>991</v>
      </c>
      <c r="O453" s="526">
        <v>1</v>
      </c>
      <c r="P453" s="526">
        <v>13</v>
      </c>
      <c r="Q453" s="406" t="s">
        <v>688</v>
      </c>
      <c r="R453" s="407" t="s">
        <v>42</v>
      </c>
      <c r="S453" s="738"/>
      <c r="T453" s="739"/>
      <c r="U453" s="640">
        <v>103.651</v>
      </c>
      <c r="V453" s="631">
        <v>0</v>
      </c>
      <c r="W453" s="409">
        <v>103.651</v>
      </c>
      <c r="X453" s="751"/>
      <c r="Y453" s="751"/>
      <c r="Z453" s="751"/>
      <c r="AA453" s="751"/>
      <c r="AB453" s="751"/>
      <c r="AC453" s="751"/>
      <c r="AD453" s="751"/>
      <c r="AE453" s="405"/>
    </row>
    <row r="454" spans="1:31" ht="21.75" customHeight="1">
      <c r="A454" s="404"/>
      <c r="B454" s="749" t="s">
        <v>633</v>
      </c>
      <c r="C454" s="749"/>
      <c r="D454" s="749"/>
      <c r="E454" s="749"/>
      <c r="F454" s="749"/>
      <c r="G454" s="749"/>
      <c r="H454" s="749"/>
      <c r="I454" s="749"/>
      <c r="J454" s="749"/>
      <c r="K454" s="749"/>
      <c r="L454" s="749"/>
      <c r="M454" s="750"/>
      <c r="N454" s="630">
        <v>991</v>
      </c>
      <c r="O454" s="526">
        <v>1</v>
      </c>
      <c r="P454" s="526">
        <v>13</v>
      </c>
      <c r="Q454" s="406" t="s">
        <v>688</v>
      </c>
      <c r="R454" s="407" t="s">
        <v>25</v>
      </c>
      <c r="S454" s="738"/>
      <c r="T454" s="739"/>
      <c r="U454" s="640">
        <v>104.233</v>
      </c>
      <c r="V454" s="631">
        <v>0</v>
      </c>
      <c r="W454" s="409">
        <v>104.233</v>
      </c>
      <c r="X454" s="751"/>
      <c r="Y454" s="751"/>
      <c r="Z454" s="751"/>
      <c r="AA454" s="751"/>
      <c r="AB454" s="751"/>
      <c r="AC454" s="751"/>
      <c r="AD454" s="751"/>
      <c r="AE454" s="405"/>
    </row>
    <row r="455" spans="1:31" ht="21.75" customHeight="1">
      <c r="A455" s="404"/>
      <c r="B455" s="749" t="s">
        <v>634</v>
      </c>
      <c r="C455" s="749"/>
      <c r="D455" s="749"/>
      <c r="E455" s="749"/>
      <c r="F455" s="749"/>
      <c r="G455" s="749"/>
      <c r="H455" s="749"/>
      <c r="I455" s="749"/>
      <c r="J455" s="749"/>
      <c r="K455" s="749"/>
      <c r="L455" s="749"/>
      <c r="M455" s="750"/>
      <c r="N455" s="630">
        <v>991</v>
      </c>
      <c r="O455" s="526">
        <v>1</v>
      </c>
      <c r="P455" s="526">
        <v>13</v>
      </c>
      <c r="Q455" s="406" t="s">
        <v>688</v>
      </c>
      <c r="R455" s="407" t="s">
        <v>27</v>
      </c>
      <c r="S455" s="738"/>
      <c r="T455" s="739"/>
      <c r="U455" s="640">
        <v>104.233</v>
      </c>
      <c r="V455" s="631">
        <v>0</v>
      </c>
      <c r="W455" s="409">
        <v>104.233</v>
      </c>
      <c r="X455" s="751"/>
      <c r="Y455" s="751"/>
      <c r="Z455" s="751"/>
      <c r="AA455" s="751"/>
      <c r="AB455" s="751"/>
      <c r="AC455" s="751"/>
      <c r="AD455" s="751"/>
      <c r="AE455" s="405"/>
    </row>
    <row r="456" spans="1:31" ht="21.75" customHeight="1">
      <c r="A456" s="404"/>
      <c r="B456" s="749" t="s">
        <v>635</v>
      </c>
      <c r="C456" s="749"/>
      <c r="D456" s="749"/>
      <c r="E456" s="749"/>
      <c r="F456" s="749"/>
      <c r="G456" s="749"/>
      <c r="H456" s="749"/>
      <c r="I456" s="749"/>
      <c r="J456" s="749"/>
      <c r="K456" s="749"/>
      <c r="L456" s="749"/>
      <c r="M456" s="750"/>
      <c r="N456" s="630">
        <v>991</v>
      </c>
      <c r="O456" s="526">
        <v>1</v>
      </c>
      <c r="P456" s="526">
        <v>13</v>
      </c>
      <c r="Q456" s="406" t="s">
        <v>688</v>
      </c>
      <c r="R456" s="407" t="s">
        <v>28</v>
      </c>
      <c r="S456" s="738"/>
      <c r="T456" s="739"/>
      <c r="U456" s="640">
        <v>5</v>
      </c>
      <c r="V456" s="631">
        <v>0</v>
      </c>
      <c r="W456" s="409">
        <v>5</v>
      </c>
      <c r="X456" s="751"/>
      <c r="Y456" s="751"/>
      <c r="Z456" s="751"/>
      <c r="AA456" s="751"/>
      <c r="AB456" s="751"/>
      <c r="AC456" s="751"/>
      <c r="AD456" s="751"/>
      <c r="AE456" s="405"/>
    </row>
    <row r="457" spans="1:31" ht="12" customHeight="1">
      <c r="A457" s="404"/>
      <c r="B457" s="749" t="s">
        <v>636</v>
      </c>
      <c r="C457" s="749"/>
      <c r="D457" s="749"/>
      <c r="E457" s="749"/>
      <c r="F457" s="749"/>
      <c r="G457" s="749"/>
      <c r="H457" s="749"/>
      <c r="I457" s="749"/>
      <c r="J457" s="749"/>
      <c r="K457" s="749"/>
      <c r="L457" s="749"/>
      <c r="M457" s="750"/>
      <c r="N457" s="630">
        <v>991</v>
      </c>
      <c r="O457" s="526">
        <v>1</v>
      </c>
      <c r="P457" s="526">
        <v>13</v>
      </c>
      <c r="Q457" s="406" t="s">
        <v>688</v>
      </c>
      <c r="R457" s="407" t="s">
        <v>29</v>
      </c>
      <c r="S457" s="738"/>
      <c r="T457" s="739"/>
      <c r="U457" s="640">
        <v>99.233000000000004</v>
      </c>
      <c r="V457" s="631">
        <v>0</v>
      </c>
      <c r="W457" s="409">
        <v>99.233000000000004</v>
      </c>
      <c r="X457" s="751"/>
      <c r="Y457" s="751"/>
      <c r="Z457" s="751"/>
      <c r="AA457" s="751"/>
      <c r="AB457" s="751"/>
      <c r="AC457" s="751"/>
      <c r="AD457" s="751"/>
      <c r="AE457" s="405"/>
    </row>
    <row r="458" spans="1:31" ht="12" customHeight="1">
      <c r="A458" s="404"/>
      <c r="B458" s="749" t="s">
        <v>689</v>
      </c>
      <c r="C458" s="749"/>
      <c r="D458" s="749"/>
      <c r="E458" s="749"/>
      <c r="F458" s="749"/>
      <c r="G458" s="749"/>
      <c r="H458" s="749"/>
      <c r="I458" s="749"/>
      <c r="J458" s="749"/>
      <c r="K458" s="749"/>
      <c r="L458" s="749"/>
      <c r="M458" s="750"/>
      <c r="N458" s="630">
        <v>991</v>
      </c>
      <c r="O458" s="526">
        <v>2</v>
      </c>
      <c r="P458" s="526">
        <v>0</v>
      </c>
      <c r="Q458" s="406">
        <v>0</v>
      </c>
      <c r="R458" s="407">
        <v>0</v>
      </c>
      <c r="S458" s="738"/>
      <c r="T458" s="739"/>
      <c r="U458" s="640">
        <v>356.1</v>
      </c>
      <c r="V458" s="631">
        <v>0</v>
      </c>
      <c r="W458" s="409">
        <v>356.1</v>
      </c>
      <c r="X458" s="751"/>
      <c r="Y458" s="751"/>
      <c r="Z458" s="751"/>
      <c r="AA458" s="751"/>
      <c r="AB458" s="751"/>
      <c r="AC458" s="751"/>
      <c r="AD458" s="751"/>
      <c r="AE458" s="405"/>
    </row>
    <row r="459" spans="1:31" ht="12" customHeight="1">
      <c r="A459" s="404"/>
      <c r="B459" s="749" t="s">
        <v>100</v>
      </c>
      <c r="C459" s="749"/>
      <c r="D459" s="749"/>
      <c r="E459" s="749"/>
      <c r="F459" s="749"/>
      <c r="G459" s="749"/>
      <c r="H459" s="749"/>
      <c r="I459" s="749"/>
      <c r="J459" s="749"/>
      <c r="K459" s="749"/>
      <c r="L459" s="749"/>
      <c r="M459" s="750"/>
      <c r="N459" s="630">
        <v>991</v>
      </c>
      <c r="O459" s="526">
        <v>2</v>
      </c>
      <c r="P459" s="526">
        <v>3</v>
      </c>
      <c r="Q459" s="406">
        <v>0</v>
      </c>
      <c r="R459" s="407">
        <v>0</v>
      </c>
      <c r="S459" s="738"/>
      <c r="T459" s="739"/>
      <c r="U459" s="640">
        <v>356.1</v>
      </c>
      <c r="V459" s="631">
        <v>0</v>
      </c>
      <c r="W459" s="409">
        <v>356.1</v>
      </c>
      <c r="X459" s="751"/>
      <c r="Y459" s="751"/>
      <c r="Z459" s="751"/>
      <c r="AA459" s="751"/>
      <c r="AB459" s="751"/>
      <c r="AC459" s="751"/>
      <c r="AD459" s="751"/>
      <c r="AE459" s="405"/>
    </row>
    <row r="460" spans="1:31" ht="32.25" customHeight="1">
      <c r="A460" s="404"/>
      <c r="B460" s="749" t="s">
        <v>645</v>
      </c>
      <c r="C460" s="749"/>
      <c r="D460" s="749"/>
      <c r="E460" s="749"/>
      <c r="F460" s="749"/>
      <c r="G460" s="749"/>
      <c r="H460" s="749"/>
      <c r="I460" s="749"/>
      <c r="J460" s="749"/>
      <c r="K460" s="749"/>
      <c r="L460" s="749"/>
      <c r="M460" s="750"/>
      <c r="N460" s="630">
        <v>991</v>
      </c>
      <c r="O460" s="526">
        <v>2</v>
      </c>
      <c r="P460" s="526">
        <v>3</v>
      </c>
      <c r="Q460" s="406" t="s">
        <v>646</v>
      </c>
      <c r="R460" s="407">
        <v>0</v>
      </c>
      <c r="S460" s="738"/>
      <c r="T460" s="739"/>
      <c r="U460" s="640">
        <v>356.1</v>
      </c>
      <c r="V460" s="631">
        <v>0</v>
      </c>
      <c r="W460" s="409">
        <v>356.1</v>
      </c>
      <c r="X460" s="751"/>
      <c r="Y460" s="751"/>
      <c r="Z460" s="751"/>
      <c r="AA460" s="751"/>
      <c r="AB460" s="751"/>
      <c r="AC460" s="751"/>
      <c r="AD460" s="751"/>
      <c r="AE460" s="405"/>
    </row>
    <row r="461" spans="1:31" ht="32.25" customHeight="1">
      <c r="A461" s="404"/>
      <c r="B461" s="749" t="s">
        <v>690</v>
      </c>
      <c r="C461" s="749"/>
      <c r="D461" s="749"/>
      <c r="E461" s="749"/>
      <c r="F461" s="749"/>
      <c r="G461" s="749"/>
      <c r="H461" s="749"/>
      <c r="I461" s="749"/>
      <c r="J461" s="749"/>
      <c r="K461" s="749"/>
      <c r="L461" s="749"/>
      <c r="M461" s="750"/>
      <c r="N461" s="630">
        <v>991</v>
      </c>
      <c r="O461" s="526">
        <v>2</v>
      </c>
      <c r="P461" s="526">
        <v>3</v>
      </c>
      <c r="Q461" s="406" t="s">
        <v>691</v>
      </c>
      <c r="R461" s="407">
        <v>0</v>
      </c>
      <c r="S461" s="738"/>
      <c r="T461" s="739"/>
      <c r="U461" s="640">
        <v>356.1</v>
      </c>
      <c r="V461" s="631">
        <v>0</v>
      </c>
      <c r="W461" s="409">
        <v>356.1</v>
      </c>
      <c r="X461" s="751"/>
      <c r="Y461" s="751"/>
      <c r="Z461" s="751"/>
      <c r="AA461" s="751"/>
      <c r="AB461" s="751"/>
      <c r="AC461" s="751"/>
      <c r="AD461" s="751"/>
      <c r="AE461" s="405"/>
    </row>
    <row r="462" spans="1:31" ht="53.25" customHeight="1">
      <c r="A462" s="404"/>
      <c r="B462" s="749" t="s">
        <v>18</v>
      </c>
      <c r="C462" s="749"/>
      <c r="D462" s="749"/>
      <c r="E462" s="749"/>
      <c r="F462" s="749"/>
      <c r="G462" s="749"/>
      <c r="H462" s="749"/>
      <c r="I462" s="749"/>
      <c r="J462" s="749"/>
      <c r="K462" s="749"/>
      <c r="L462" s="749"/>
      <c r="M462" s="750"/>
      <c r="N462" s="630">
        <v>991</v>
      </c>
      <c r="O462" s="526">
        <v>2</v>
      </c>
      <c r="P462" s="526">
        <v>3</v>
      </c>
      <c r="Q462" s="406" t="s">
        <v>691</v>
      </c>
      <c r="R462" s="407" t="s">
        <v>19</v>
      </c>
      <c r="S462" s="738"/>
      <c r="T462" s="739"/>
      <c r="U462" s="640">
        <v>356.1</v>
      </c>
      <c r="V462" s="631">
        <v>0</v>
      </c>
      <c r="W462" s="409">
        <v>356.1</v>
      </c>
      <c r="X462" s="751"/>
      <c r="Y462" s="751"/>
      <c r="Z462" s="751"/>
      <c r="AA462" s="751"/>
      <c r="AB462" s="751"/>
      <c r="AC462" s="751"/>
      <c r="AD462" s="751"/>
      <c r="AE462" s="405"/>
    </row>
    <row r="463" spans="1:31" ht="21.75" customHeight="1">
      <c r="A463" s="404"/>
      <c r="B463" s="749" t="s">
        <v>38</v>
      </c>
      <c r="C463" s="749"/>
      <c r="D463" s="749"/>
      <c r="E463" s="749"/>
      <c r="F463" s="749"/>
      <c r="G463" s="749"/>
      <c r="H463" s="749"/>
      <c r="I463" s="749"/>
      <c r="J463" s="749"/>
      <c r="K463" s="749"/>
      <c r="L463" s="749"/>
      <c r="M463" s="750"/>
      <c r="N463" s="630">
        <v>991</v>
      </c>
      <c r="O463" s="526">
        <v>2</v>
      </c>
      <c r="P463" s="526">
        <v>3</v>
      </c>
      <c r="Q463" s="406" t="s">
        <v>691</v>
      </c>
      <c r="R463" s="407" t="s">
        <v>39</v>
      </c>
      <c r="S463" s="738"/>
      <c r="T463" s="739"/>
      <c r="U463" s="640">
        <v>356.1</v>
      </c>
      <c r="V463" s="631">
        <v>0</v>
      </c>
      <c r="W463" s="409">
        <v>356.1</v>
      </c>
      <c r="X463" s="751"/>
      <c r="Y463" s="751"/>
      <c r="Z463" s="751"/>
      <c r="AA463" s="751"/>
      <c r="AB463" s="751"/>
      <c r="AC463" s="751"/>
      <c r="AD463" s="751"/>
      <c r="AE463" s="405"/>
    </row>
    <row r="464" spans="1:31" ht="21.75" customHeight="1">
      <c r="A464" s="404"/>
      <c r="B464" s="749" t="s">
        <v>621</v>
      </c>
      <c r="C464" s="749"/>
      <c r="D464" s="749"/>
      <c r="E464" s="749"/>
      <c r="F464" s="749"/>
      <c r="G464" s="749"/>
      <c r="H464" s="749"/>
      <c r="I464" s="749"/>
      <c r="J464" s="749"/>
      <c r="K464" s="749"/>
      <c r="L464" s="749"/>
      <c r="M464" s="750"/>
      <c r="N464" s="630">
        <v>991</v>
      </c>
      <c r="O464" s="526">
        <v>2</v>
      </c>
      <c r="P464" s="526">
        <v>3</v>
      </c>
      <c r="Q464" s="406" t="s">
        <v>691</v>
      </c>
      <c r="R464" s="407" t="s">
        <v>40</v>
      </c>
      <c r="S464" s="738"/>
      <c r="T464" s="739"/>
      <c r="U464" s="640">
        <v>273.5</v>
      </c>
      <c r="V464" s="631">
        <v>0</v>
      </c>
      <c r="W464" s="409">
        <v>273.5</v>
      </c>
      <c r="X464" s="751"/>
      <c r="Y464" s="751"/>
      <c r="Z464" s="751"/>
      <c r="AA464" s="751"/>
      <c r="AB464" s="751"/>
      <c r="AC464" s="751"/>
      <c r="AD464" s="751"/>
      <c r="AE464" s="405"/>
    </row>
    <row r="465" spans="1:31" ht="32.25" customHeight="1">
      <c r="A465" s="404"/>
      <c r="B465" s="749" t="s">
        <v>622</v>
      </c>
      <c r="C465" s="749"/>
      <c r="D465" s="749"/>
      <c r="E465" s="749"/>
      <c r="F465" s="749"/>
      <c r="G465" s="749"/>
      <c r="H465" s="749"/>
      <c r="I465" s="749"/>
      <c r="J465" s="749"/>
      <c r="K465" s="749"/>
      <c r="L465" s="749"/>
      <c r="M465" s="750"/>
      <c r="N465" s="630">
        <v>991</v>
      </c>
      <c r="O465" s="526">
        <v>2</v>
      </c>
      <c r="P465" s="526">
        <v>3</v>
      </c>
      <c r="Q465" s="406" t="s">
        <v>691</v>
      </c>
      <c r="R465" s="407" t="s">
        <v>42</v>
      </c>
      <c r="S465" s="738"/>
      <c r="T465" s="739"/>
      <c r="U465" s="640">
        <v>82.6</v>
      </c>
      <c r="V465" s="631">
        <v>0</v>
      </c>
      <c r="W465" s="409">
        <v>82.6</v>
      </c>
      <c r="X465" s="751"/>
      <c r="Y465" s="751"/>
      <c r="Z465" s="751"/>
      <c r="AA465" s="751"/>
      <c r="AB465" s="751"/>
      <c r="AC465" s="751"/>
      <c r="AD465" s="751"/>
      <c r="AE465" s="405"/>
    </row>
    <row r="466" spans="1:31" ht="21.75" customHeight="1">
      <c r="A466" s="404"/>
      <c r="B466" s="749" t="s">
        <v>695</v>
      </c>
      <c r="C466" s="749"/>
      <c r="D466" s="749"/>
      <c r="E466" s="749"/>
      <c r="F466" s="749"/>
      <c r="G466" s="749"/>
      <c r="H466" s="749"/>
      <c r="I466" s="749"/>
      <c r="J466" s="749"/>
      <c r="K466" s="749"/>
      <c r="L466" s="749"/>
      <c r="M466" s="750"/>
      <c r="N466" s="630">
        <v>991</v>
      </c>
      <c r="O466" s="526">
        <v>3</v>
      </c>
      <c r="P466" s="526">
        <v>0</v>
      </c>
      <c r="Q466" s="406">
        <v>0</v>
      </c>
      <c r="R466" s="407">
        <v>0</v>
      </c>
      <c r="S466" s="738"/>
      <c r="T466" s="739"/>
      <c r="U466" s="640">
        <v>1733.8789999999999</v>
      </c>
      <c r="V466" s="631">
        <v>0</v>
      </c>
      <c r="W466" s="409">
        <v>1733.8789999999999</v>
      </c>
      <c r="X466" s="751"/>
      <c r="Y466" s="751"/>
      <c r="Z466" s="751"/>
      <c r="AA466" s="751"/>
      <c r="AB466" s="751"/>
      <c r="AC466" s="751"/>
      <c r="AD466" s="751"/>
      <c r="AE466" s="405"/>
    </row>
    <row r="467" spans="1:31" ht="32.25" customHeight="1">
      <c r="A467" s="404"/>
      <c r="B467" s="749" t="s">
        <v>696</v>
      </c>
      <c r="C467" s="749"/>
      <c r="D467" s="749"/>
      <c r="E467" s="749"/>
      <c r="F467" s="749"/>
      <c r="G467" s="749"/>
      <c r="H467" s="749"/>
      <c r="I467" s="749"/>
      <c r="J467" s="749"/>
      <c r="K467" s="749"/>
      <c r="L467" s="749"/>
      <c r="M467" s="750"/>
      <c r="N467" s="630">
        <v>991</v>
      </c>
      <c r="O467" s="526">
        <v>3</v>
      </c>
      <c r="P467" s="526">
        <v>9</v>
      </c>
      <c r="Q467" s="406">
        <v>0</v>
      </c>
      <c r="R467" s="407">
        <v>0</v>
      </c>
      <c r="S467" s="738"/>
      <c r="T467" s="739"/>
      <c r="U467" s="640">
        <v>1591.8789999999999</v>
      </c>
      <c r="V467" s="631">
        <v>0</v>
      </c>
      <c r="W467" s="409">
        <v>1591.8789999999999</v>
      </c>
      <c r="X467" s="751"/>
      <c r="Y467" s="751"/>
      <c r="Z467" s="751"/>
      <c r="AA467" s="751"/>
      <c r="AB467" s="751"/>
      <c r="AC467" s="751"/>
      <c r="AD467" s="751"/>
      <c r="AE467" s="405"/>
    </row>
    <row r="468" spans="1:31" ht="21.75" customHeight="1">
      <c r="A468" s="404"/>
      <c r="B468" s="749" t="s">
        <v>697</v>
      </c>
      <c r="C468" s="749"/>
      <c r="D468" s="749"/>
      <c r="E468" s="749"/>
      <c r="F468" s="749"/>
      <c r="G468" s="749"/>
      <c r="H468" s="749"/>
      <c r="I468" s="749"/>
      <c r="J468" s="749"/>
      <c r="K468" s="749"/>
      <c r="L468" s="749"/>
      <c r="M468" s="750"/>
      <c r="N468" s="630">
        <v>991</v>
      </c>
      <c r="O468" s="526">
        <v>3</v>
      </c>
      <c r="P468" s="526">
        <v>9</v>
      </c>
      <c r="Q468" s="406" t="s">
        <v>698</v>
      </c>
      <c r="R468" s="407">
        <v>0</v>
      </c>
      <c r="S468" s="738"/>
      <c r="T468" s="739"/>
      <c r="U468" s="640">
        <v>1591.8789999999999</v>
      </c>
      <c r="V468" s="631">
        <v>0</v>
      </c>
      <c r="W468" s="409">
        <v>1591.8789999999999</v>
      </c>
      <c r="X468" s="751"/>
      <c r="Y468" s="751"/>
      <c r="Z468" s="751"/>
      <c r="AA468" s="751"/>
      <c r="AB468" s="751"/>
      <c r="AC468" s="751"/>
      <c r="AD468" s="751"/>
      <c r="AE468" s="405"/>
    </row>
    <row r="469" spans="1:31" ht="12" customHeight="1">
      <c r="A469" s="404"/>
      <c r="B469" s="749" t="s">
        <v>699</v>
      </c>
      <c r="C469" s="749"/>
      <c r="D469" s="749"/>
      <c r="E469" s="749"/>
      <c r="F469" s="749"/>
      <c r="G469" s="749"/>
      <c r="H469" s="749"/>
      <c r="I469" s="749"/>
      <c r="J469" s="749"/>
      <c r="K469" s="749"/>
      <c r="L469" s="749"/>
      <c r="M469" s="750"/>
      <c r="N469" s="630">
        <v>991</v>
      </c>
      <c r="O469" s="526">
        <v>3</v>
      </c>
      <c r="P469" s="526">
        <v>9</v>
      </c>
      <c r="Q469" s="406" t="s">
        <v>700</v>
      </c>
      <c r="R469" s="407">
        <v>0</v>
      </c>
      <c r="S469" s="738"/>
      <c r="T469" s="739"/>
      <c r="U469" s="640">
        <v>1405.6590000000001</v>
      </c>
      <c r="V469" s="631">
        <v>0</v>
      </c>
      <c r="W469" s="409">
        <v>1405.6590000000001</v>
      </c>
      <c r="X469" s="751"/>
      <c r="Y469" s="751"/>
      <c r="Z469" s="751"/>
      <c r="AA469" s="751"/>
      <c r="AB469" s="751"/>
      <c r="AC469" s="751"/>
      <c r="AD469" s="751"/>
      <c r="AE469" s="405"/>
    </row>
    <row r="470" spans="1:31" ht="53.25" customHeight="1">
      <c r="A470" s="404"/>
      <c r="B470" s="749" t="s">
        <v>18</v>
      </c>
      <c r="C470" s="749"/>
      <c r="D470" s="749"/>
      <c r="E470" s="749"/>
      <c r="F470" s="749"/>
      <c r="G470" s="749"/>
      <c r="H470" s="749"/>
      <c r="I470" s="749"/>
      <c r="J470" s="749"/>
      <c r="K470" s="749"/>
      <c r="L470" s="749"/>
      <c r="M470" s="750"/>
      <c r="N470" s="630">
        <v>991</v>
      </c>
      <c r="O470" s="526">
        <v>3</v>
      </c>
      <c r="P470" s="526">
        <v>9</v>
      </c>
      <c r="Q470" s="406" t="s">
        <v>700</v>
      </c>
      <c r="R470" s="407" t="s">
        <v>19</v>
      </c>
      <c r="S470" s="738"/>
      <c r="T470" s="739"/>
      <c r="U470" s="640">
        <v>1405.6590000000001</v>
      </c>
      <c r="V470" s="631">
        <v>0</v>
      </c>
      <c r="W470" s="409">
        <v>1405.6590000000001</v>
      </c>
      <c r="X470" s="751"/>
      <c r="Y470" s="751"/>
      <c r="Z470" s="751"/>
      <c r="AA470" s="751"/>
      <c r="AB470" s="751"/>
      <c r="AC470" s="751"/>
      <c r="AD470" s="751"/>
      <c r="AE470" s="405"/>
    </row>
    <row r="471" spans="1:31" ht="21.75" customHeight="1">
      <c r="A471" s="404"/>
      <c r="B471" s="749" t="s">
        <v>38</v>
      </c>
      <c r="C471" s="749"/>
      <c r="D471" s="749"/>
      <c r="E471" s="749"/>
      <c r="F471" s="749"/>
      <c r="G471" s="749"/>
      <c r="H471" s="749"/>
      <c r="I471" s="749"/>
      <c r="J471" s="749"/>
      <c r="K471" s="749"/>
      <c r="L471" s="749"/>
      <c r="M471" s="750"/>
      <c r="N471" s="630">
        <v>991</v>
      </c>
      <c r="O471" s="526">
        <v>3</v>
      </c>
      <c r="P471" s="526">
        <v>9</v>
      </c>
      <c r="Q471" s="406" t="s">
        <v>700</v>
      </c>
      <c r="R471" s="407" t="s">
        <v>39</v>
      </c>
      <c r="S471" s="738"/>
      <c r="T471" s="739"/>
      <c r="U471" s="640">
        <v>1405.6590000000001</v>
      </c>
      <c r="V471" s="631">
        <v>0</v>
      </c>
      <c r="W471" s="409">
        <v>1405.6590000000001</v>
      </c>
      <c r="X471" s="751"/>
      <c r="Y471" s="751"/>
      <c r="Z471" s="751"/>
      <c r="AA471" s="751"/>
      <c r="AB471" s="751"/>
      <c r="AC471" s="751"/>
      <c r="AD471" s="751"/>
      <c r="AE471" s="405"/>
    </row>
    <row r="472" spans="1:31" ht="21.75" customHeight="1">
      <c r="A472" s="404"/>
      <c r="B472" s="749" t="s">
        <v>621</v>
      </c>
      <c r="C472" s="749"/>
      <c r="D472" s="749"/>
      <c r="E472" s="749"/>
      <c r="F472" s="749"/>
      <c r="G472" s="749"/>
      <c r="H472" s="749"/>
      <c r="I472" s="749"/>
      <c r="J472" s="749"/>
      <c r="K472" s="749"/>
      <c r="L472" s="749"/>
      <c r="M472" s="750"/>
      <c r="N472" s="630">
        <v>991</v>
      </c>
      <c r="O472" s="526">
        <v>3</v>
      </c>
      <c r="P472" s="526">
        <v>9</v>
      </c>
      <c r="Q472" s="406" t="s">
        <v>700</v>
      </c>
      <c r="R472" s="407" t="s">
        <v>40</v>
      </c>
      <c r="S472" s="738"/>
      <c r="T472" s="739"/>
      <c r="U472" s="640">
        <v>1079.615</v>
      </c>
      <c r="V472" s="631">
        <v>0</v>
      </c>
      <c r="W472" s="409">
        <v>1079.615</v>
      </c>
      <c r="X472" s="751"/>
      <c r="Y472" s="751"/>
      <c r="Z472" s="751"/>
      <c r="AA472" s="751"/>
      <c r="AB472" s="751"/>
      <c r="AC472" s="751"/>
      <c r="AD472" s="751"/>
      <c r="AE472" s="405"/>
    </row>
    <row r="473" spans="1:31" ht="32.25" customHeight="1">
      <c r="A473" s="404"/>
      <c r="B473" s="749" t="s">
        <v>622</v>
      </c>
      <c r="C473" s="749"/>
      <c r="D473" s="749"/>
      <c r="E473" s="749"/>
      <c r="F473" s="749"/>
      <c r="G473" s="749"/>
      <c r="H473" s="749"/>
      <c r="I473" s="749"/>
      <c r="J473" s="749"/>
      <c r="K473" s="749"/>
      <c r="L473" s="749"/>
      <c r="M473" s="750"/>
      <c r="N473" s="630">
        <v>991</v>
      </c>
      <c r="O473" s="526">
        <v>3</v>
      </c>
      <c r="P473" s="526">
        <v>9</v>
      </c>
      <c r="Q473" s="406" t="s">
        <v>700</v>
      </c>
      <c r="R473" s="407" t="s">
        <v>42</v>
      </c>
      <c r="S473" s="738"/>
      <c r="T473" s="739"/>
      <c r="U473" s="640">
        <v>326.04399999999998</v>
      </c>
      <c r="V473" s="631">
        <v>0</v>
      </c>
      <c r="W473" s="409">
        <v>326.04399999999998</v>
      </c>
      <c r="X473" s="751"/>
      <c r="Y473" s="751"/>
      <c r="Z473" s="751"/>
      <c r="AA473" s="751"/>
      <c r="AB473" s="751"/>
      <c r="AC473" s="751"/>
      <c r="AD473" s="751"/>
      <c r="AE473" s="405"/>
    </row>
    <row r="474" spans="1:31" ht="12" customHeight="1">
      <c r="A474" s="404"/>
      <c r="B474" s="749" t="s">
        <v>701</v>
      </c>
      <c r="C474" s="749"/>
      <c r="D474" s="749"/>
      <c r="E474" s="749"/>
      <c r="F474" s="749"/>
      <c r="G474" s="749"/>
      <c r="H474" s="749"/>
      <c r="I474" s="749"/>
      <c r="J474" s="749"/>
      <c r="K474" s="749"/>
      <c r="L474" s="749"/>
      <c r="M474" s="750"/>
      <c r="N474" s="630">
        <v>991</v>
      </c>
      <c r="O474" s="526">
        <v>3</v>
      </c>
      <c r="P474" s="526">
        <v>9</v>
      </c>
      <c r="Q474" s="406" t="s">
        <v>702</v>
      </c>
      <c r="R474" s="407">
        <v>0</v>
      </c>
      <c r="S474" s="738"/>
      <c r="T474" s="739"/>
      <c r="U474" s="640">
        <v>186.22</v>
      </c>
      <c r="V474" s="631">
        <v>0</v>
      </c>
      <c r="W474" s="409">
        <v>186.22</v>
      </c>
      <c r="X474" s="751"/>
      <c r="Y474" s="751"/>
      <c r="Z474" s="751"/>
      <c r="AA474" s="751"/>
      <c r="AB474" s="751"/>
      <c r="AC474" s="751"/>
      <c r="AD474" s="751"/>
      <c r="AE474" s="405"/>
    </row>
    <row r="475" spans="1:31" ht="21.75" customHeight="1">
      <c r="A475" s="404"/>
      <c r="B475" s="749" t="s">
        <v>633</v>
      </c>
      <c r="C475" s="749"/>
      <c r="D475" s="749"/>
      <c r="E475" s="749"/>
      <c r="F475" s="749"/>
      <c r="G475" s="749"/>
      <c r="H475" s="749"/>
      <c r="I475" s="749"/>
      <c r="J475" s="749"/>
      <c r="K475" s="749"/>
      <c r="L475" s="749"/>
      <c r="M475" s="750"/>
      <c r="N475" s="630">
        <v>991</v>
      </c>
      <c r="O475" s="526">
        <v>3</v>
      </c>
      <c r="P475" s="526">
        <v>9</v>
      </c>
      <c r="Q475" s="406" t="s">
        <v>702</v>
      </c>
      <c r="R475" s="407" t="s">
        <v>25</v>
      </c>
      <c r="S475" s="738"/>
      <c r="T475" s="739"/>
      <c r="U475" s="640">
        <v>186.22</v>
      </c>
      <c r="V475" s="631">
        <v>0</v>
      </c>
      <c r="W475" s="409">
        <v>186.22</v>
      </c>
      <c r="X475" s="751"/>
      <c r="Y475" s="751"/>
      <c r="Z475" s="751"/>
      <c r="AA475" s="751"/>
      <c r="AB475" s="751"/>
      <c r="AC475" s="751"/>
      <c r="AD475" s="751"/>
      <c r="AE475" s="405"/>
    </row>
    <row r="476" spans="1:31" ht="21.75" customHeight="1">
      <c r="A476" s="404"/>
      <c r="B476" s="749" t="s">
        <v>634</v>
      </c>
      <c r="C476" s="749"/>
      <c r="D476" s="749"/>
      <c r="E476" s="749"/>
      <c r="F476" s="749"/>
      <c r="G476" s="749"/>
      <c r="H476" s="749"/>
      <c r="I476" s="749"/>
      <c r="J476" s="749"/>
      <c r="K476" s="749"/>
      <c r="L476" s="749"/>
      <c r="M476" s="750"/>
      <c r="N476" s="630">
        <v>991</v>
      </c>
      <c r="O476" s="526">
        <v>3</v>
      </c>
      <c r="P476" s="526">
        <v>9</v>
      </c>
      <c r="Q476" s="406" t="s">
        <v>702</v>
      </c>
      <c r="R476" s="407" t="s">
        <v>27</v>
      </c>
      <c r="S476" s="738"/>
      <c r="T476" s="739"/>
      <c r="U476" s="640">
        <v>186.22</v>
      </c>
      <c r="V476" s="631">
        <v>0</v>
      </c>
      <c r="W476" s="409">
        <v>186.22</v>
      </c>
      <c r="X476" s="751"/>
      <c r="Y476" s="751"/>
      <c r="Z476" s="751"/>
      <c r="AA476" s="751"/>
      <c r="AB476" s="751"/>
      <c r="AC476" s="751"/>
      <c r="AD476" s="751"/>
      <c r="AE476" s="405"/>
    </row>
    <row r="477" spans="1:31" ht="21.75" customHeight="1">
      <c r="A477" s="404"/>
      <c r="B477" s="749" t="s">
        <v>635</v>
      </c>
      <c r="C477" s="749"/>
      <c r="D477" s="749"/>
      <c r="E477" s="749"/>
      <c r="F477" s="749"/>
      <c r="G477" s="749"/>
      <c r="H477" s="749"/>
      <c r="I477" s="749"/>
      <c r="J477" s="749"/>
      <c r="K477" s="749"/>
      <c r="L477" s="749"/>
      <c r="M477" s="750"/>
      <c r="N477" s="630">
        <v>991</v>
      </c>
      <c r="O477" s="526">
        <v>3</v>
      </c>
      <c r="P477" s="526">
        <v>9</v>
      </c>
      <c r="Q477" s="406" t="s">
        <v>702</v>
      </c>
      <c r="R477" s="407" t="s">
        <v>28</v>
      </c>
      <c r="S477" s="738"/>
      <c r="T477" s="739"/>
      <c r="U477" s="640">
        <v>186.22</v>
      </c>
      <c r="V477" s="631">
        <v>0</v>
      </c>
      <c r="W477" s="409">
        <v>186.22</v>
      </c>
      <c r="X477" s="751"/>
      <c r="Y477" s="751"/>
      <c r="Z477" s="751"/>
      <c r="AA477" s="751"/>
      <c r="AB477" s="751"/>
      <c r="AC477" s="751"/>
      <c r="AD477" s="751"/>
      <c r="AE477" s="405"/>
    </row>
    <row r="478" spans="1:31" ht="21.75" customHeight="1">
      <c r="A478" s="404"/>
      <c r="B478" s="749" t="s">
        <v>884</v>
      </c>
      <c r="C478" s="749"/>
      <c r="D478" s="749"/>
      <c r="E478" s="749"/>
      <c r="F478" s="749"/>
      <c r="G478" s="749"/>
      <c r="H478" s="749"/>
      <c r="I478" s="749"/>
      <c r="J478" s="749"/>
      <c r="K478" s="749"/>
      <c r="L478" s="749"/>
      <c r="M478" s="750"/>
      <c r="N478" s="630">
        <v>991</v>
      </c>
      <c r="O478" s="526">
        <v>3</v>
      </c>
      <c r="P478" s="526">
        <v>14</v>
      </c>
      <c r="Q478" s="406">
        <v>0</v>
      </c>
      <c r="R478" s="407">
        <v>0</v>
      </c>
      <c r="S478" s="738"/>
      <c r="T478" s="739"/>
      <c r="U478" s="640">
        <v>142</v>
      </c>
      <c r="V478" s="631">
        <v>0</v>
      </c>
      <c r="W478" s="409">
        <v>142</v>
      </c>
      <c r="X478" s="751"/>
      <c r="Y478" s="751"/>
      <c r="Z478" s="751"/>
      <c r="AA478" s="751"/>
      <c r="AB478" s="751"/>
      <c r="AC478" s="751"/>
      <c r="AD478" s="751"/>
      <c r="AE478" s="405"/>
    </row>
    <row r="479" spans="1:31" ht="21.75" customHeight="1">
      <c r="A479" s="404"/>
      <c r="B479" s="749" t="s">
        <v>672</v>
      </c>
      <c r="C479" s="749"/>
      <c r="D479" s="749"/>
      <c r="E479" s="749"/>
      <c r="F479" s="749"/>
      <c r="G479" s="749"/>
      <c r="H479" s="749"/>
      <c r="I479" s="749"/>
      <c r="J479" s="749"/>
      <c r="K479" s="749"/>
      <c r="L479" s="749"/>
      <c r="M479" s="750"/>
      <c r="N479" s="630">
        <v>991</v>
      </c>
      <c r="O479" s="526">
        <v>3</v>
      </c>
      <c r="P479" s="526">
        <v>14</v>
      </c>
      <c r="Q479" s="406" t="s">
        <v>673</v>
      </c>
      <c r="R479" s="407">
        <v>0</v>
      </c>
      <c r="S479" s="738"/>
      <c r="T479" s="739"/>
      <c r="U479" s="640">
        <v>142</v>
      </c>
      <c r="V479" s="631">
        <v>0</v>
      </c>
      <c r="W479" s="409">
        <v>142</v>
      </c>
      <c r="X479" s="751"/>
      <c r="Y479" s="751"/>
      <c r="Z479" s="751"/>
      <c r="AA479" s="751"/>
      <c r="AB479" s="751"/>
      <c r="AC479" s="751"/>
      <c r="AD479" s="751"/>
      <c r="AE479" s="405"/>
    </row>
    <row r="480" spans="1:31" ht="12" customHeight="1">
      <c r="A480" s="404"/>
      <c r="B480" s="749" t="s">
        <v>674</v>
      </c>
      <c r="C480" s="749"/>
      <c r="D480" s="749"/>
      <c r="E480" s="749"/>
      <c r="F480" s="749"/>
      <c r="G480" s="749"/>
      <c r="H480" s="749"/>
      <c r="I480" s="749"/>
      <c r="J480" s="749"/>
      <c r="K480" s="749"/>
      <c r="L480" s="749"/>
      <c r="M480" s="750"/>
      <c r="N480" s="630">
        <v>991</v>
      </c>
      <c r="O480" s="526">
        <v>3</v>
      </c>
      <c r="P480" s="526">
        <v>14</v>
      </c>
      <c r="Q480" s="406" t="s">
        <v>675</v>
      </c>
      <c r="R480" s="407">
        <v>0</v>
      </c>
      <c r="S480" s="738"/>
      <c r="T480" s="739"/>
      <c r="U480" s="640">
        <v>142</v>
      </c>
      <c r="V480" s="631">
        <v>0</v>
      </c>
      <c r="W480" s="409">
        <v>142</v>
      </c>
      <c r="X480" s="751"/>
      <c r="Y480" s="751"/>
      <c r="Z480" s="751"/>
      <c r="AA480" s="751"/>
      <c r="AB480" s="751"/>
      <c r="AC480" s="751"/>
      <c r="AD480" s="751"/>
      <c r="AE480" s="405"/>
    </row>
    <row r="481" spans="1:31" ht="32.25" customHeight="1">
      <c r="A481" s="404"/>
      <c r="B481" s="749" t="s">
        <v>676</v>
      </c>
      <c r="C481" s="749"/>
      <c r="D481" s="749"/>
      <c r="E481" s="749"/>
      <c r="F481" s="749"/>
      <c r="G481" s="749"/>
      <c r="H481" s="749"/>
      <c r="I481" s="749"/>
      <c r="J481" s="749"/>
      <c r="K481" s="749"/>
      <c r="L481" s="749"/>
      <c r="M481" s="750"/>
      <c r="N481" s="630">
        <v>991</v>
      </c>
      <c r="O481" s="526">
        <v>3</v>
      </c>
      <c r="P481" s="526">
        <v>14</v>
      </c>
      <c r="Q481" s="406" t="s">
        <v>677</v>
      </c>
      <c r="R481" s="407">
        <v>0</v>
      </c>
      <c r="S481" s="738"/>
      <c r="T481" s="739"/>
      <c r="U481" s="640">
        <v>142</v>
      </c>
      <c r="V481" s="631">
        <v>0</v>
      </c>
      <c r="W481" s="409">
        <v>142</v>
      </c>
      <c r="X481" s="751"/>
      <c r="Y481" s="751"/>
      <c r="Z481" s="751"/>
      <c r="AA481" s="751"/>
      <c r="AB481" s="751"/>
      <c r="AC481" s="751"/>
      <c r="AD481" s="751"/>
      <c r="AE481" s="405"/>
    </row>
    <row r="482" spans="1:31" ht="21.75" customHeight="1">
      <c r="A482" s="404"/>
      <c r="B482" s="749" t="s">
        <v>633</v>
      </c>
      <c r="C482" s="749"/>
      <c r="D482" s="749"/>
      <c r="E482" s="749"/>
      <c r="F482" s="749"/>
      <c r="G482" s="749"/>
      <c r="H482" s="749"/>
      <c r="I482" s="749"/>
      <c r="J482" s="749"/>
      <c r="K482" s="749"/>
      <c r="L482" s="749"/>
      <c r="M482" s="750"/>
      <c r="N482" s="630">
        <v>991</v>
      </c>
      <c r="O482" s="526">
        <v>3</v>
      </c>
      <c r="P482" s="526">
        <v>14</v>
      </c>
      <c r="Q482" s="406" t="s">
        <v>677</v>
      </c>
      <c r="R482" s="407" t="s">
        <v>25</v>
      </c>
      <c r="S482" s="738"/>
      <c r="T482" s="739"/>
      <c r="U482" s="640">
        <v>142</v>
      </c>
      <c r="V482" s="631">
        <v>0</v>
      </c>
      <c r="W482" s="409">
        <v>142</v>
      </c>
      <c r="X482" s="751"/>
      <c r="Y482" s="751"/>
      <c r="Z482" s="751"/>
      <c r="AA482" s="751"/>
      <c r="AB482" s="751"/>
      <c r="AC482" s="751"/>
      <c r="AD482" s="751"/>
      <c r="AE482" s="405"/>
    </row>
    <row r="483" spans="1:31" ht="21.75" customHeight="1">
      <c r="A483" s="404"/>
      <c r="B483" s="749" t="s">
        <v>634</v>
      </c>
      <c r="C483" s="749"/>
      <c r="D483" s="749"/>
      <c r="E483" s="749"/>
      <c r="F483" s="749"/>
      <c r="G483" s="749"/>
      <c r="H483" s="749"/>
      <c r="I483" s="749"/>
      <c r="J483" s="749"/>
      <c r="K483" s="749"/>
      <c r="L483" s="749"/>
      <c r="M483" s="750"/>
      <c r="N483" s="630">
        <v>991</v>
      </c>
      <c r="O483" s="526">
        <v>3</v>
      </c>
      <c r="P483" s="526">
        <v>14</v>
      </c>
      <c r="Q483" s="406" t="s">
        <v>677</v>
      </c>
      <c r="R483" s="407" t="s">
        <v>27</v>
      </c>
      <c r="S483" s="738"/>
      <c r="T483" s="739"/>
      <c r="U483" s="640">
        <v>142</v>
      </c>
      <c r="V483" s="631">
        <v>0</v>
      </c>
      <c r="W483" s="409">
        <v>142</v>
      </c>
      <c r="X483" s="751"/>
      <c r="Y483" s="751"/>
      <c r="Z483" s="751"/>
      <c r="AA483" s="751"/>
      <c r="AB483" s="751"/>
      <c r="AC483" s="751"/>
      <c r="AD483" s="751"/>
      <c r="AE483" s="405"/>
    </row>
    <row r="484" spans="1:31" ht="12" customHeight="1">
      <c r="A484" s="404"/>
      <c r="B484" s="749" t="s">
        <v>636</v>
      </c>
      <c r="C484" s="749"/>
      <c r="D484" s="749"/>
      <c r="E484" s="749"/>
      <c r="F484" s="749"/>
      <c r="G484" s="749"/>
      <c r="H484" s="749"/>
      <c r="I484" s="749"/>
      <c r="J484" s="749"/>
      <c r="K484" s="749"/>
      <c r="L484" s="749"/>
      <c r="M484" s="750"/>
      <c r="N484" s="630">
        <v>991</v>
      </c>
      <c r="O484" s="526">
        <v>3</v>
      </c>
      <c r="P484" s="526">
        <v>14</v>
      </c>
      <c r="Q484" s="406" t="s">
        <v>677</v>
      </c>
      <c r="R484" s="407" t="s">
        <v>29</v>
      </c>
      <c r="S484" s="738"/>
      <c r="T484" s="739"/>
      <c r="U484" s="640">
        <v>142</v>
      </c>
      <c r="V484" s="631">
        <v>0</v>
      </c>
      <c r="W484" s="409">
        <v>142</v>
      </c>
      <c r="X484" s="751"/>
      <c r="Y484" s="751"/>
      <c r="Z484" s="751"/>
      <c r="AA484" s="751"/>
      <c r="AB484" s="751"/>
      <c r="AC484" s="751"/>
      <c r="AD484" s="751"/>
      <c r="AE484" s="405"/>
    </row>
    <row r="485" spans="1:31" ht="12" customHeight="1">
      <c r="A485" s="404"/>
      <c r="B485" s="749" t="s">
        <v>703</v>
      </c>
      <c r="C485" s="749"/>
      <c r="D485" s="749"/>
      <c r="E485" s="749"/>
      <c r="F485" s="749"/>
      <c r="G485" s="749"/>
      <c r="H485" s="749"/>
      <c r="I485" s="749"/>
      <c r="J485" s="749"/>
      <c r="K485" s="749"/>
      <c r="L485" s="749"/>
      <c r="M485" s="750"/>
      <c r="N485" s="630">
        <v>991</v>
      </c>
      <c r="O485" s="526">
        <v>4</v>
      </c>
      <c r="P485" s="526">
        <v>0</v>
      </c>
      <c r="Q485" s="406">
        <v>0</v>
      </c>
      <c r="R485" s="407">
        <v>0</v>
      </c>
      <c r="S485" s="738"/>
      <c r="T485" s="739"/>
      <c r="U485" s="640">
        <v>3751.1</v>
      </c>
      <c r="V485" s="631">
        <v>0</v>
      </c>
      <c r="W485" s="409">
        <v>3751.1</v>
      </c>
      <c r="X485" s="751"/>
      <c r="Y485" s="751"/>
      <c r="Z485" s="751"/>
      <c r="AA485" s="751"/>
      <c r="AB485" s="751"/>
      <c r="AC485" s="751"/>
      <c r="AD485" s="751"/>
      <c r="AE485" s="405"/>
    </row>
    <row r="486" spans="1:31" ht="12" customHeight="1">
      <c r="A486" s="404"/>
      <c r="B486" s="749" t="s">
        <v>102</v>
      </c>
      <c r="C486" s="749"/>
      <c r="D486" s="749"/>
      <c r="E486" s="749"/>
      <c r="F486" s="749"/>
      <c r="G486" s="749"/>
      <c r="H486" s="749"/>
      <c r="I486" s="749"/>
      <c r="J486" s="749"/>
      <c r="K486" s="749"/>
      <c r="L486" s="749"/>
      <c r="M486" s="750"/>
      <c r="N486" s="630">
        <v>991</v>
      </c>
      <c r="O486" s="526">
        <v>4</v>
      </c>
      <c r="P486" s="526">
        <v>9</v>
      </c>
      <c r="Q486" s="406">
        <v>0</v>
      </c>
      <c r="R486" s="407">
        <v>0</v>
      </c>
      <c r="S486" s="738"/>
      <c r="T486" s="739"/>
      <c r="U486" s="640">
        <v>1076</v>
      </c>
      <c r="V486" s="631">
        <v>0</v>
      </c>
      <c r="W486" s="409">
        <v>1076</v>
      </c>
      <c r="X486" s="751"/>
      <c r="Y486" s="751"/>
      <c r="Z486" s="751"/>
      <c r="AA486" s="751"/>
      <c r="AB486" s="751"/>
      <c r="AC486" s="751"/>
      <c r="AD486" s="751"/>
      <c r="AE486" s="405"/>
    </row>
    <row r="487" spans="1:31" ht="21.75" customHeight="1">
      <c r="A487" s="404"/>
      <c r="B487" s="749" t="s">
        <v>103</v>
      </c>
      <c r="C487" s="749"/>
      <c r="D487" s="749"/>
      <c r="E487" s="749"/>
      <c r="F487" s="749"/>
      <c r="G487" s="749"/>
      <c r="H487" s="749"/>
      <c r="I487" s="749"/>
      <c r="J487" s="749"/>
      <c r="K487" s="749"/>
      <c r="L487" s="749"/>
      <c r="M487" s="750"/>
      <c r="N487" s="630">
        <v>991</v>
      </c>
      <c r="O487" s="526">
        <v>4</v>
      </c>
      <c r="P487" s="526">
        <v>9</v>
      </c>
      <c r="Q487" s="406" t="s">
        <v>709</v>
      </c>
      <c r="R487" s="407">
        <v>0</v>
      </c>
      <c r="S487" s="738"/>
      <c r="T487" s="739"/>
      <c r="U487" s="640">
        <v>1076</v>
      </c>
      <c r="V487" s="631">
        <v>0</v>
      </c>
      <c r="W487" s="409">
        <v>1076</v>
      </c>
      <c r="X487" s="751"/>
      <c r="Y487" s="751"/>
      <c r="Z487" s="751"/>
      <c r="AA487" s="751"/>
      <c r="AB487" s="751"/>
      <c r="AC487" s="751"/>
      <c r="AD487" s="751"/>
      <c r="AE487" s="405"/>
    </row>
    <row r="488" spans="1:31" ht="21.75" customHeight="1">
      <c r="A488" s="404"/>
      <c r="B488" s="749" t="s">
        <v>349</v>
      </c>
      <c r="C488" s="749"/>
      <c r="D488" s="749"/>
      <c r="E488" s="749"/>
      <c r="F488" s="749"/>
      <c r="G488" s="749"/>
      <c r="H488" s="749"/>
      <c r="I488" s="749"/>
      <c r="J488" s="749"/>
      <c r="K488" s="749"/>
      <c r="L488" s="749"/>
      <c r="M488" s="750"/>
      <c r="N488" s="630">
        <v>991</v>
      </c>
      <c r="O488" s="526">
        <v>4</v>
      </c>
      <c r="P488" s="526">
        <v>9</v>
      </c>
      <c r="Q488" s="406" t="s">
        <v>710</v>
      </c>
      <c r="R488" s="407">
        <v>0</v>
      </c>
      <c r="S488" s="738"/>
      <c r="T488" s="739"/>
      <c r="U488" s="640">
        <v>1076</v>
      </c>
      <c r="V488" s="631">
        <v>0</v>
      </c>
      <c r="W488" s="409">
        <v>1076</v>
      </c>
      <c r="X488" s="751"/>
      <c r="Y488" s="751"/>
      <c r="Z488" s="751"/>
      <c r="AA488" s="751"/>
      <c r="AB488" s="751"/>
      <c r="AC488" s="751"/>
      <c r="AD488" s="751"/>
      <c r="AE488" s="405"/>
    </row>
    <row r="489" spans="1:31" ht="42.75" customHeight="1">
      <c r="A489" s="404"/>
      <c r="B489" s="749" t="s">
        <v>104</v>
      </c>
      <c r="C489" s="749"/>
      <c r="D489" s="749"/>
      <c r="E489" s="749"/>
      <c r="F489" s="749"/>
      <c r="G489" s="749"/>
      <c r="H489" s="749"/>
      <c r="I489" s="749"/>
      <c r="J489" s="749"/>
      <c r="K489" s="749"/>
      <c r="L489" s="749"/>
      <c r="M489" s="750"/>
      <c r="N489" s="630">
        <v>991</v>
      </c>
      <c r="O489" s="526">
        <v>4</v>
      </c>
      <c r="P489" s="526">
        <v>9</v>
      </c>
      <c r="Q489" s="406" t="s">
        <v>711</v>
      </c>
      <c r="R489" s="407">
        <v>0</v>
      </c>
      <c r="S489" s="738"/>
      <c r="T489" s="739"/>
      <c r="U489" s="640">
        <v>1076</v>
      </c>
      <c r="V489" s="631">
        <v>0</v>
      </c>
      <c r="W489" s="409">
        <v>1076</v>
      </c>
      <c r="X489" s="751"/>
      <c r="Y489" s="751"/>
      <c r="Z489" s="751"/>
      <c r="AA489" s="751"/>
      <c r="AB489" s="751"/>
      <c r="AC489" s="751"/>
      <c r="AD489" s="751"/>
      <c r="AE489" s="405"/>
    </row>
    <row r="490" spans="1:31" ht="21.75" customHeight="1">
      <c r="A490" s="404"/>
      <c r="B490" s="749" t="s">
        <v>633</v>
      </c>
      <c r="C490" s="749"/>
      <c r="D490" s="749"/>
      <c r="E490" s="749"/>
      <c r="F490" s="749"/>
      <c r="G490" s="749"/>
      <c r="H490" s="749"/>
      <c r="I490" s="749"/>
      <c r="J490" s="749"/>
      <c r="K490" s="749"/>
      <c r="L490" s="749"/>
      <c r="M490" s="750"/>
      <c r="N490" s="630">
        <v>991</v>
      </c>
      <c r="O490" s="526">
        <v>4</v>
      </c>
      <c r="P490" s="526">
        <v>9</v>
      </c>
      <c r="Q490" s="406" t="s">
        <v>711</v>
      </c>
      <c r="R490" s="407" t="s">
        <v>25</v>
      </c>
      <c r="S490" s="738"/>
      <c r="T490" s="739"/>
      <c r="U490" s="640">
        <v>1076</v>
      </c>
      <c r="V490" s="631">
        <v>0</v>
      </c>
      <c r="W490" s="409">
        <v>1076</v>
      </c>
      <c r="X490" s="751"/>
      <c r="Y490" s="751"/>
      <c r="Z490" s="751"/>
      <c r="AA490" s="751"/>
      <c r="AB490" s="751"/>
      <c r="AC490" s="751"/>
      <c r="AD490" s="751"/>
      <c r="AE490" s="405"/>
    </row>
    <row r="491" spans="1:31" ht="21.75" customHeight="1">
      <c r="A491" s="404"/>
      <c r="B491" s="749" t="s">
        <v>634</v>
      </c>
      <c r="C491" s="749"/>
      <c r="D491" s="749"/>
      <c r="E491" s="749"/>
      <c r="F491" s="749"/>
      <c r="G491" s="749"/>
      <c r="H491" s="749"/>
      <c r="I491" s="749"/>
      <c r="J491" s="749"/>
      <c r="K491" s="749"/>
      <c r="L491" s="749"/>
      <c r="M491" s="750"/>
      <c r="N491" s="630">
        <v>991</v>
      </c>
      <c r="O491" s="526">
        <v>4</v>
      </c>
      <c r="P491" s="526">
        <v>9</v>
      </c>
      <c r="Q491" s="406" t="s">
        <v>711</v>
      </c>
      <c r="R491" s="407" t="s">
        <v>27</v>
      </c>
      <c r="S491" s="738"/>
      <c r="T491" s="739"/>
      <c r="U491" s="640">
        <v>1076</v>
      </c>
      <c r="V491" s="631">
        <v>0</v>
      </c>
      <c r="W491" s="409">
        <v>1076</v>
      </c>
      <c r="X491" s="751"/>
      <c r="Y491" s="751"/>
      <c r="Z491" s="751"/>
      <c r="AA491" s="751"/>
      <c r="AB491" s="751"/>
      <c r="AC491" s="751"/>
      <c r="AD491" s="751"/>
      <c r="AE491" s="405"/>
    </row>
    <row r="492" spans="1:31" ht="12" customHeight="1">
      <c r="A492" s="404"/>
      <c r="B492" s="749" t="s">
        <v>636</v>
      </c>
      <c r="C492" s="749"/>
      <c r="D492" s="749"/>
      <c r="E492" s="749"/>
      <c r="F492" s="749"/>
      <c r="G492" s="749"/>
      <c r="H492" s="749"/>
      <c r="I492" s="749"/>
      <c r="J492" s="749"/>
      <c r="K492" s="749"/>
      <c r="L492" s="749"/>
      <c r="M492" s="750"/>
      <c r="N492" s="630">
        <v>991</v>
      </c>
      <c r="O492" s="526">
        <v>4</v>
      </c>
      <c r="P492" s="526">
        <v>9</v>
      </c>
      <c r="Q492" s="406" t="s">
        <v>711</v>
      </c>
      <c r="R492" s="407" t="s">
        <v>29</v>
      </c>
      <c r="S492" s="738"/>
      <c r="T492" s="739"/>
      <c r="U492" s="640">
        <v>1076</v>
      </c>
      <c r="V492" s="631">
        <v>0</v>
      </c>
      <c r="W492" s="409">
        <v>1076</v>
      </c>
      <c r="X492" s="751"/>
      <c r="Y492" s="751"/>
      <c r="Z492" s="751"/>
      <c r="AA492" s="751"/>
      <c r="AB492" s="751"/>
      <c r="AC492" s="751"/>
      <c r="AD492" s="751"/>
      <c r="AE492" s="405"/>
    </row>
    <row r="493" spans="1:31" ht="12" customHeight="1">
      <c r="A493" s="404"/>
      <c r="B493" s="749" t="s">
        <v>712</v>
      </c>
      <c r="C493" s="749"/>
      <c r="D493" s="749"/>
      <c r="E493" s="749"/>
      <c r="F493" s="749"/>
      <c r="G493" s="749"/>
      <c r="H493" s="749"/>
      <c r="I493" s="749"/>
      <c r="J493" s="749"/>
      <c r="K493" s="749"/>
      <c r="L493" s="749"/>
      <c r="M493" s="750"/>
      <c r="N493" s="630">
        <v>991</v>
      </c>
      <c r="O493" s="526">
        <v>4</v>
      </c>
      <c r="P493" s="526">
        <v>12</v>
      </c>
      <c r="Q493" s="406">
        <v>0</v>
      </c>
      <c r="R493" s="407">
        <v>0</v>
      </c>
      <c r="S493" s="738"/>
      <c r="T493" s="739"/>
      <c r="U493" s="640">
        <v>2675.1</v>
      </c>
      <c r="V493" s="631">
        <v>0</v>
      </c>
      <c r="W493" s="409">
        <v>2675.1</v>
      </c>
      <c r="X493" s="751"/>
      <c r="Y493" s="751"/>
      <c r="Z493" s="751"/>
      <c r="AA493" s="751"/>
      <c r="AB493" s="751"/>
      <c r="AC493" s="751"/>
      <c r="AD493" s="751"/>
      <c r="AE493" s="405"/>
    </row>
    <row r="494" spans="1:31" ht="32.25" customHeight="1">
      <c r="A494" s="404"/>
      <c r="B494" s="749" t="s">
        <v>105</v>
      </c>
      <c r="C494" s="749"/>
      <c r="D494" s="749"/>
      <c r="E494" s="749"/>
      <c r="F494" s="749"/>
      <c r="G494" s="749"/>
      <c r="H494" s="749"/>
      <c r="I494" s="749"/>
      <c r="J494" s="749"/>
      <c r="K494" s="749"/>
      <c r="L494" s="749"/>
      <c r="M494" s="750"/>
      <c r="N494" s="630">
        <v>991</v>
      </c>
      <c r="O494" s="526">
        <v>4</v>
      </c>
      <c r="P494" s="526">
        <v>12</v>
      </c>
      <c r="Q494" s="406" t="s">
        <v>713</v>
      </c>
      <c r="R494" s="407">
        <v>0</v>
      </c>
      <c r="S494" s="738"/>
      <c r="T494" s="739"/>
      <c r="U494" s="640">
        <v>350</v>
      </c>
      <c r="V494" s="631">
        <v>0</v>
      </c>
      <c r="W494" s="409">
        <v>350</v>
      </c>
      <c r="X494" s="751"/>
      <c r="Y494" s="751"/>
      <c r="Z494" s="751"/>
      <c r="AA494" s="751"/>
      <c r="AB494" s="751"/>
      <c r="AC494" s="751"/>
      <c r="AD494" s="751"/>
      <c r="AE494" s="405"/>
    </row>
    <row r="495" spans="1:31" ht="21.75" customHeight="1">
      <c r="A495" s="404"/>
      <c r="B495" s="749" t="s">
        <v>106</v>
      </c>
      <c r="C495" s="749"/>
      <c r="D495" s="749"/>
      <c r="E495" s="749"/>
      <c r="F495" s="749"/>
      <c r="G495" s="749"/>
      <c r="H495" s="749"/>
      <c r="I495" s="749"/>
      <c r="J495" s="749"/>
      <c r="K495" s="749"/>
      <c r="L495" s="749"/>
      <c r="M495" s="750"/>
      <c r="N495" s="630">
        <v>991</v>
      </c>
      <c r="O495" s="526">
        <v>4</v>
      </c>
      <c r="P495" s="526">
        <v>12</v>
      </c>
      <c r="Q495" s="406" t="s">
        <v>714</v>
      </c>
      <c r="R495" s="407">
        <v>0</v>
      </c>
      <c r="S495" s="738"/>
      <c r="T495" s="739"/>
      <c r="U495" s="640">
        <v>350</v>
      </c>
      <c r="V495" s="631">
        <v>0</v>
      </c>
      <c r="W495" s="409">
        <v>350</v>
      </c>
      <c r="X495" s="751"/>
      <c r="Y495" s="751"/>
      <c r="Z495" s="751"/>
      <c r="AA495" s="751"/>
      <c r="AB495" s="751"/>
      <c r="AC495" s="751"/>
      <c r="AD495" s="751"/>
      <c r="AE495" s="405"/>
    </row>
    <row r="496" spans="1:31" ht="21.75" customHeight="1">
      <c r="A496" s="404"/>
      <c r="B496" s="749" t="s">
        <v>107</v>
      </c>
      <c r="C496" s="749"/>
      <c r="D496" s="749"/>
      <c r="E496" s="749"/>
      <c r="F496" s="749"/>
      <c r="G496" s="749"/>
      <c r="H496" s="749"/>
      <c r="I496" s="749"/>
      <c r="J496" s="749"/>
      <c r="K496" s="749"/>
      <c r="L496" s="749"/>
      <c r="M496" s="750"/>
      <c r="N496" s="630">
        <v>991</v>
      </c>
      <c r="O496" s="526">
        <v>4</v>
      </c>
      <c r="P496" s="526">
        <v>12</v>
      </c>
      <c r="Q496" s="406" t="s">
        <v>715</v>
      </c>
      <c r="R496" s="407">
        <v>0</v>
      </c>
      <c r="S496" s="738"/>
      <c r="T496" s="739"/>
      <c r="U496" s="640">
        <v>350</v>
      </c>
      <c r="V496" s="631">
        <v>0</v>
      </c>
      <c r="W496" s="409">
        <v>350</v>
      </c>
      <c r="X496" s="751"/>
      <c r="Y496" s="751"/>
      <c r="Z496" s="751"/>
      <c r="AA496" s="751"/>
      <c r="AB496" s="751"/>
      <c r="AC496" s="751"/>
      <c r="AD496" s="751"/>
      <c r="AE496" s="405"/>
    </row>
    <row r="497" spans="1:31" ht="21.75" customHeight="1">
      <c r="A497" s="404"/>
      <c r="B497" s="749" t="s">
        <v>633</v>
      </c>
      <c r="C497" s="749"/>
      <c r="D497" s="749"/>
      <c r="E497" s="749"/>
      <c r="F497" s="749"/>
      <c r="G497" s="749"/>
      <c r="H497" s="749"/>
      <c r="I497" s="749"/>
      <c r="J497" s="749"/>
      <c r="K497" s="749"/>
      <c r="L497" s="749"/>
      <c r="M497" s="750"/>
      <c r="N497" s="630">
        <v>991</v>
      </c>
      <c r="O497" s="526">
        <v>4</v>
      </c>
      <c r="P497" s="526">
        <v>12</v>
      </c>
      <c r="Q497" s="406" t="s">
        <v>715</v>
      </c>
      <c r="R497" s="407" t="s">
        <v>25</v>
      </c>
      <c r="S497" s="738"/>
      <c r="T497" s="739"/>
      <c r="U497" s="640">
        <v>350</v>
      </c>
      <c r="V497" s="631">
        <v>0</v>
      </c>
      <c r="W497" s="409">
        <v>350</v>
      </c>
      <c r="X497" s="751"/>
      <c r="Y497" s="751"/>
      <c r="Z497" s="751"/>
      <c r="AA497" s="751"/>
      <c r="AB497" s="751"/>
      <c r="AC497" s="751"/>
      <c r="AD497" s="751"/>
      <c r="AE497" s="405"/>
    </row>
    <row r="498" spans="1:31" ht="21.75" customHeight="1">
      <c r="A498" s="404"/>
      <c r="B498" s="749" t="s">
        <v>634</v>
      </c>
      <c r="C498" s="749"/>
      <c r="D498" s="749"/>
      <c r="E498" s="749"/>
      <c r="F498" s="749"/>
      <c r="G498" s="749"/>
      <c r="H498" s="749"/>
      <c r="I498" s="749"/>
      <c r="J498" s="749"/>
      <c r="K498" s="749"/>
      <c r="L498" s="749"/>
      <c r="M498" s="750"/>
      <c r="N498" s="630">
        <v>991</v>
      </c>
      <c r="O498" s="526">
        <v>4</v>
      </c>
      <c r="P498" s="526">
        <v>12</v>
      </c>
      <c r="Q498" s="406" t="s">
        <v>715</v>
      </c>
      <c r="R498" s="407" t="s">
        <v>27</v>
      </c>
      <c r="S498" s="738"/>
      <c r="T498" s="739"/>
      <c r="U498" s="640">
        <v>350</v>
      </c>
      <c r="V498" s="631">
        <v>0</v>
      </c>
      <c r="W498" s="409">
        <v>350</v>
      </c>
      <c r="X498" s="751"/>
      <c r="Y498" s="751"/>
      <c r="Z498" s="751"/>
      <c r="AA498" s="751"/>
      <c r="AB498" s="751"/>
      <c r="AC498" s="751"/>
      <c r="AD498" s="751"/>
      <c r="AE498" s="405"/>
    </row>
    <row r="499" spans="1:31" ht="12" customHeight="1">
      <c r="A499" s="404"/>
      <c r="B499" s="749" t="s">
        <v>636</v>
      </c>
      <c r="C499" s="749"/>
      <c r="D499" s="749"/>
      <c r="E499" s="749"/>
      <c r="F499" s="749"/>
      <c r="G499" s="749"/>
      <c r="H499" s="749"/>
      <c r="I499" s="749"/>
      <c r="J499" s="749"/>
      <c r="K499" s="749"/>
      <c r="L499" s="749"/>
      <c r="M499" s="750"/>
      <c r="N499" s="630">
        <v>991</v>
      </c>
      <c r="O499" s="526">
        <v>4</v>
      </c>
      <c r="P499" s="526">
        <v>12</v>
      </c>
      <c r="Q499" s="406" t="s">
        <v>715</v>
      </c>
      <c r="R499" s="407" t="s">
        <v>29</v>
      </c>
      <c r="S499" s="738"/>
      <c r="T499" s="739"/>
      <c r="U499" s="640">
        <v>350</v>
      </c>
      <c r="V499" s="631">
        <v>0</v>
      </c>
      <c r="W499" s="409">
        <v>350</v>
      </c>
      <c r="X499" s="751"/>
      <c r="Y499" s="751"/>
      <c r="Z499" s="751"/>
      <c r="AA499" s="751"/>
      <c r="AB499" s="751"/>
      <c r="AC499" s="751"/>
      <c r="AD499" s="751"/>
      <c r="AE499" s="405"/>
    </row>
    <row r="500" spans="1:31" ht="32.25" customHeight="1">
      <c r="A500" s="404"/>
      <c r="B500" s="749" t="s">
        <v>105</v>
      </c>
      <c r="C500" s="749"/>
      <c r="D500" s="749"/>
      <c r="E500" s="749"/>
      <c r="F500" s="749"/>
      <c r="G500" s="749"/>
      <c r="H500" s="749"/>
      <c r="I500" s="749"/>
      <c r="J500" s="749"/>
      <c r="K500" s="749"/>
      <c r="L500" s="749"/>
      <c r="M500" s="750"/>
      <c r="N500" s="630">
        <v>991</v>
      </c>
      <c r="O500" s="526">
        <v>4</v>
      </c>
      <c r="P500" s="526">
        <v>12</v>
      </c>
      <c r="Q500" s="406" t="s">
        <v>713</v>
      </c>
      <c r="R500" s="407">
        <v>0</v>
      </c>
      <c r="S500" s="738"/>
      <c r="T500" s="739"/>
      <c r="U500" s="640">
        <v>2325.1</v>
      </c>
      <c r="V500" s="631">
        <v>0</v>
      </c>
      <c r="W500" s="409">
        <v>2325.1</v>
      </c>
      <c r="X500" s="751"/>
      <c r="Y500" s="751"/>
      <c r="Z500" s="751"/>
      <c r="AA500" s="751"/>
      <c r="AB500" s="751"/>
      <c r="AC500" s="751"/>
      <c r="AD500" s="751"/>
      <c r="AE500" s="405"/>
    </row>
    <row r="501" spans="1:31" ht="21.75" customHeight="1">
      <c r="A501" s="404"/>
      <c r="B501" s="749" t="s">
        <v>106</v>
      </c>
      <c r="C501" s="749"/>
      <c r="D501" s="749"/>
      <c r="E501" s="749"/>
      <c r="F501" s="749"/>
      <c r="G501" s="749"/>
      <c r="H501" s="749"/>
      <c r="I501" s="749"/>
      <c r="J501" s="749"/>
      <c r="K501" s="749"/>
      <c r="L501" s="749"/>
      <c r="M501" s="750"/>
      <c r="N501" s="630">
        <v>991</v>
      </c>
      <c r="O501" s="526">
        <v>4</v>
      </c>
      <c r="P501" s="526">
        <v>12</v>
      </c>
      <c r="Q501" s="406" t="s">
        <v>714</v>
      </c>
      <c r="R501" s="407">
        <v>0</v>
      </c>
      <c r="S501" s="738"/>
      <c r="T501" s="739"/>
      <c r="U501" s="640">
        <v>2325.1</v>
      </c>
      <c r="V501" s="631">
        <v>0</v>
      </c>
      <c r="W501" s="409">
        <v>2325.1</v>
      </c>
      <c r="X501" s="751"/>
      <c r="Y501" s="751"/>
      <c r="Z501" s="751"/>
      <c r="AA501" s="751"/>
      <c r="AB501" s="751"/>
      <c r="AC501" s="751"/>
      <c r="AD501" s="751"/>
      <c r="AE501" s="405"/>
    </row>
    <row r="502" spans="1:31" ht="12" customHeight="1">
      <c r="A502" s="404"/>
      <c r="B502" s="749" t="s">
        <v>887</v>
      </c>
      <c r="C502" s="749"/>
      <c r="D502" s="749"/>
      <c r="E502" s="749"/>
      <c r="F502" s="749"/>
      <c r="G502" s="749"/>
      <c r="H502" s="749"/>
      <c r="I502" s="749"/>
      <c r="J502" s="749"/>
      <c r="K502" s="749"/>
      <c r="L502" s="749"/>
      <c r="M502" s="750"/>
      <c r="N502" s="630">
        <v>991</v>
      </c>
      <c r="O502" s="526">
        <v>4</v>
      </c>
      <c r="P502" s="526">
        <v>12</v>
      </c>
      <c r="Q502" s="406" t="s">
        <v>888</v>
      </c>
      <c r="R502" s="407">
        <v>0</v>
      </c>
      <c r="S502" s="738"/>
      <c r="T502" s="739"/>
      <c r="U502" s="640">
        <v>2325.1</v>
      </c>
      <c r="V502" s="631">
        <v>0</v>
      </c>
      <c r="W502" s="409">
        <v>2325.1</v>
      </c>
      <c r="X502" s="751"/>
      <c r="Y502" s="751"/>
      <c r="Z502" s="751"/>
      <c r="AA502" s="751"/>
      <c r="AB502" s="751"/>
      <c r="AC502" s="751"/>
      <c r="AD502" s="751"/>
      <c r="AE502" s="405"/>
    </row>
    <row r="503" spans="1:31" ht="21.75" customHeight="1">
      <c r="A503" s="404"/>
      <c r="B503" s="749" t="s">
        <v>633</v>
      </c>
      <c r="C503" s="749"/>
      <c r="D503" s="749"/>
      <c r="E503" s="749"/>
      <c r="F503" s="749"/>
      <c r="G503" s="749"/>
      <c r="H503" s="749"/>
      <c r="I503" s="749"/>
      <c r="J503" s="749"/>
      <c r="K503" s="749"/>
      <c r="L503" s="749"/>
      <c r="M503" s="750"/>
      <c r="N503" s="630">
        <v>991</v>
      </c>
      <c r="O503" s="526">
        <v>4</v>
      </c>
      <c r="P503" s="526">
        <v>12</v>
      </c>
      <c r="Q503" s="406" t="s">
        <v>888</v>
      </c>
      <c r="R503" s="407" t="s">
        <v>25</v>
      </c>
      <c r="S503" s="738"/>
      <c r="T503" s="739"/>
      <c r="U503" s="640">
        <v>2325.1</v>
      </c>
      <c r="V503" s="631">
        <v>0</v>
      </c>
      <c r="W503" s="409">
        <v>2325.1</v>
      </c>
      <c r="X503" s="751"/>
      <c r="Y503" s="751"/>
      <c r="Z503" s="751"/>
      <c r="AA503" s="751"/>
      <c r="AB503" s="751"/>
      <c r="AC503" s="751"/>
      <c r="AD503" s="751"/>
      <c r="AE503" s="405"/>
    </row>
    <row r="504" spans="1:31" ht="21.75" customHeight="1">
      <c r="A504" s="404"/>
      <c r="B504" s="749" t="s">
        <v>634</v>
      </c>
      <c r="C504" s="749"/>
      <c r="D504" s="749"/>
      <c r="E504" s="749"/>
      <c r="F504" s="749"/>
      <c r="G504" s="749"/>
      <c r="H504" s="749"/>
      <c r="I504" s="749"/>
      <c r="J504" s="749"/>
      <c r="K504" s="749"/>
      <c r="L504" s="749"/>
      <c r="M504" s="750"/>
      <c r="N504" s="630">
        <v>991</v>
      </c>
      <c r="O504" s="526">
        <v>4</v>
      </c>
      <c r="P504" s="526">
        <v>12</v>
      </c>
      <c r="Q504" s="406" t="s">
        <v>888</v>
      </c>
      <c r="R504" s="407" t="s">
        <v>27</v>
      </c>
      <c r="S504" s="738"/>
      <c r="T504" s="739"/>
      <c r="U504" s="640">
        <v>2325.1</v>
      </c>
      <c r="V504" s="631">
        <v>0</v>
      </c>
      <c r="W504" s="409">
        <v>2325.1</v>
      </c>
      <c r="X504" s="751"/>
      <c r="Y504" s="751"/>
      <c r="Z504" s="751"/>
      <c r="AA504" s="751"/>
      <c r="AB504" s="751"/>
      <c r="AC504" s="751"/>
      <c r="AD504" s="751"/>
      <c r="AE504" s="405"/>
    </row>
    <row r="505" spans="1:31" ht="12" customHeight="1">
      <c r="A505" s="404"/>
      <c r="B505" s="749" t="s">
        <v>636</v>
      </c>
      <c r="C505" s="749"/>
      <c r="D505" s="749"/>
      <c r="E505" s="749"/>
      <c r="F505" s="749"/>
      <c r="G505" s="749"/>
      <c r="H505" s="749"/>
      <c r="I505" s="749"/>
      <c r="J505" s="749"/>
      <c r="K505" s="749"/>
      <c r="L505" s="749"/>
      <c r="M505" s="750"/>
      <c r="N505" s="630">
        <v>991</v>
      </c>
      <c r="O505" s="526">
        <v>4</v>
      </c>
      <c r="P505" s="526">
        <v>12</v>
      </c>
      <c r="Q505" s="406" t="s">
        <v>888</v>
      </c>
      <c r="R505" s="407" t="s">
        <v>29</v>
      </c>
      <c r="S505" s="738"/>
      <c r="T505" s="739"/>
      <c r="U505" s="640">
        <v>2325.1</v>
      </c>
      <c r="V505" s="631">
        <v>0</v>
      </c>
      <c r="W505" s="409">
        <v>2325.1</v>
      </c>
      <c r="X505" s="751"/>
      <c r="Y505" s="751"/>
      <c r="Z505" s="751"/>
      <c r="AA505" s="751"/>
      <c r="AB505" s="751"/>
      <c r="AC505" s="751"/>
      <c r="AD505" s="751"/>
      <c r="AE505" s="405"/>
    </row>
    <row r="506" spans="1:31" ht="12" customHeight="1">
      <c r="A506" s="404"/>
      <c r="B506" s="749" t="s">
        <v>716</v>
      </c>
      <c r="C506" s="749"/>
      <c r="D506" s="749"/>
      <c r="E506" s="749"/>
      <c r="F506" s="749"/>
      <c r="G506" s="749"/>
      <c r="H506" s="749"/>
      <c r="I506" s="749"/>
      <c r="J506" s="749"/>
      <c r="K506" s="749"/>
      <c r="L506" s="749"/>
      <c r="M506" s="750"/>
      <c r="N506" s="630">
        <v>991</v>
      </c>
      <c r="O506" s="526">
        <v>5</v>
      </c>
      <c r="P506" s="526">
        <v>0</v>
      </c>
      <c r="Q506" s="406">
        <v>0</v>
      </c>
      <c r="R506" s="407">
        <v>0</v>
      </c>
      <c r="S506" s="738"/>
      <c r="T506" s="739"/>
      <c r="U506" s="640">
        <v>1060</v>
      </c>
      <c r="V506" s="631">
        <v>0</v>
      </c>
      <c r="W506" s="409">
        <v>1060</v>
      </c>
      <c r="X506" s="751"/>
      <c r="Y506" s="751"/>
      <c r="Z506" s="751"/>
      <c r="AA506" s="751"/>
      <c r="AB506" s="751"/>
      <c r="AC506" s="751"/>
      <c r="AD506" s="751"/>
      <c r="AE506" s="405"/>
    </row>
    <row r="507" spans="1:31" ht="12" customHeight="1">
      <c r="A507" s="404"/>
      <c r="B507" s="749" t="s">
        <v>109</v>
      </c>
      <c r="C507" s="749"/>
      <c r="D507" s="749"/>
      <c r="E507" s="749"/>
      <c r="F507" s="749"/>
      <c r="G507" s="749"/>
      <c r="H507" s="749"/>
      <c r="I507" s="749"/>
      <c r="J507" s="749"/>
      <c r="K507" s="749"/>
      <c r="L507" s="749"/>
      <c r="M507" s="750"/>
      <c r="N507" s="630">
        <v>991</v>
      </c>
      <c r="O507" s="526">
        <v>5</v>
      </c>
      <c r="P507" s="526">
        <v>3</v>
      </c>
      <c r="Q507" s="406">
        <v>0</v>
      </c>
      <c r="R507" s="407">
        <v>0</v>
      </c>
      <c r="S507" s="738"/>
      <c r="T507" s="739"/>
      <c r="U507" s="640">
        <v>1060</v>
      </c>
      <c r="V507" s="631">
        <v>0</v>
      </c>
      <c r="W507" s="409">
        <v>1060</v>
      </c>
      <c r="X507" s="751"/>
      <c r="Y507" s="751"/>
      <c r="Z507" s="751"/>
      <c r="AA507" s="751"/>
      <c r="AB507" s="751"/>
      <c r="AC507" s="751"/>
      <c r="AD507" s="751"/>
      <c r="AE507" s="405"/>
    </row>
    <row r="508" spans="1:31" ht="21.75" customHeight="1">
      <c r="A508" s="404"/>
      <c r="B508" s="749" t="s">
        <v>103</v>
      </c>
      <c r="C508" s="749"/>
      <c r="D508" s="749"/>
      <c r="E508" s="749"/>
      <c r="F508" s="749"/>
      <c r="G508" s="749"/>
      <c r="H508" s="749"/>
      <c r="I508" s="749"/>
      <c r="J508" s="749"/>
      <c r="K508" s="749"/>
      <c r="L508" s="749"/>
      <c r="M508" s="750"/>
      <c r="N508" s="630">
        <v>991</v>
      </c>
      <c r="O508" s="526">
        <v>5</v>
      </c>
      <c r="P508" s="526">
        <v>3</v>
      </c>
      <c r="Q508" s="406" t="s">
        <v>709</v>
      </c>
      <c r="R508" s="407">
        <v>0</v>
      </c>
      <c r="S508" s="738"/>
      <c r="T508" s="739"/>
      <c r="U508" s="640">
        <v>1060</v>
      </c>
      <c r="V508" s="631">
        <v>0</v>
      </c>
      <c r="W508" s="409">
        <v>1060</v>
      </c>
      <c r="X508" s="751"/>
      <c r="Y508" s="751"/>
      <c r="Z508" s="751"/>
      <c r="AA508" s="751"/>
      <c r="AB508" s="751"/>
      <c r="AC508" s="751"/>
      <c r="AD508" s="751"/>
      <c r="AE508" s="405"/>
    </row>
    <row r="509" spans="1:31" ht="12" customHeight="1">
      <c r="A509" s="404"/>
      <c r="B509" s="749" t="s">
        <v>110</v>
      </c>
      <c r="C509" s="749"/>
      <c r="D509" s="749"/>
      <c r="E509" s="749"/>
      <c r="F509" s="749"/>
      <c r="G509" s="749"/>
      <c r="H509" s="749"/>
      <c r="I509" s="749"/>
      <c r="J509" s="749"/>
      <c r="K509" s="749"/>
      <c r="L509" s="749"/>
      <c r="M509" s="750"/>
      <c r="N509" s="630">
        <v>991</v>
      </c>
      <c r="O509" s="526">
        <v>5</v>
      </c>
      <c r="P509" s="526">
        <v>3</v>
      </c>
      <c r="Q509" s="406" t="s">
        <v>717</v>
      </c>
      <c r="R509" s="407">
        <v>0</v>
      </c>
      <c r="S509" s="738"/>
      <c r="T509" s="739"/>
      <c r="U509" s="640">
        <v>1060</v>
      </c>
      <c r="V509" s="631">
        <v>0</v>
      </c>
      <c r="W509" s="409">
        <v>1060</v>
      </c>
      <c r="X509" s="751"/>
      <c r="Y509" s="751"/>
      <c r="Z509" s="751"/>
      <c r="AA509" s="751"/>
      <c r="AB509" s="751"/>
      <c r="AC509" s="751"/>
      <c r="AD509" s="751"/>
      <c r="AE509" s="405"/>
    </row>
    <row r="510" spans="1:31" ht="12" customHeight="1">
      <c r="A510" s="404"/>
      <c r="B510" s="749" t="s">
        <v>111</v>
      </c>
      <c r="C510" s="749"/>
      <c r="D510" s="749"/>
      <c r="E510" s="749"/>
      <c r="F510" s="749"/>
      <c r="G510" s="749"/>
      <c r="H510" s="749"/>
      <c r="I510" s="749"/>
      <c r="J510" s="749"/>
      <c r="K510" s="749"/>
      <c r="L510" s="749"/>
      <c r="M510" s="750"/>
      <c r="N510" s="630">
        <v>991</v>
      </c>
      <c r="O510" s="526">
        <v>5</v>
      </c>
      <c r="P510" s="526">
        <v>3</v>
      </c>
      <c r="Q510" s="406" t="s">
        <v>718</v>
      </c>
      <c r="R510" s="407">
        <v>0</v>
      </c>
      <c r="S510" s="738"/>
      <c r="T510" s="739"/>
      <c r="U510" s="640">
        <v>1060</v>
      </c>
      <c r="V510" s="631">
        <v>0</v>
      </c>
      <c r="W510" s="409">
        <v>1060</v>
      </c>
      <c r="X510" s="751"/>
      <c r="Y510" s="751"/>
      <c r="Z510" s="751"/>
      <c r="AA510" s="751"/>
      <c r="AB510" s="751"/>
      <c r="AC510" s="751"/>
      <c r="AD510" s="751"/>
      <c r="AE510" s="405"/>
    </row>
    <row r="511" spans="1:31" ht="21.75" customHeight="1">
      <c r="A511" s="404"/>
      <c r="B511" s="749" t="s">
        <v>633</v>
      </c>
      <c r="C511" s="749"/>
      <c r="D511" s="749"/>
      <c r="E511" s="749"/>
      <c r="F511" s="749"/>
      <c r="G511" s="749"/>
      <c r="H511" s="749"/>
      <c r="I511" s="749"/>
      <c r="J511" s="749"/>
      <c r="K511" s="749"/>
      <c r="L511" s="749"/>
      <c r="M511" s="750"/>
      <c r="N511" s="630">
        <v>991</v>
      </c>
      <c r="O511" s="526">
        <v>5</v>
      </c>
      <c r="P511" s="526">
        <v>3</v>
      </c>
      <c r="Q511" s="406" t="s">
        <v>718</v>
      </c>
      <c r="R511" s="407" t="s">
        <v>25</v>
      </c>
      <c r="S511" s="738"/>
      <c r="T511" s="739"/>
      <c r="U511" s="640">
        <v>1060</v>
      </c>
      <c r="V511" s="631">
        <v>0</v>
      </c>
      <c r="W511" s="409">
        <v>1060</v>
      </c>
      <c r="X511" s="751"/>
      <c r="Y511" s="751"/>
      <c r="Z511" s="751"/>
      <c r="AA511" s="751"/>
      <c r="AB511" s="751"/>
      <c r="AC511" s="751"/>
      <c r="AD511" s="751"/>
      <c r="AE511" s="405"/>
    </row>
    <row r="512" spans="1:31" ht="21.75" customHeight="1">
      <c r="A512" s="404"/>
      <c r="B512" s="749" t="s">
        <v>634</v>
      </c>
      <c r="C512" s="749"/>
      <c r="D512" s="749"/>
      <c r="E512" s="749"/>
      <c r="F512" s="749"/>
      <c r="G512" s="749"/>
      <c r="H512" s="749"/>
      <c r="I512" s="749"/>
      <c r="J512" s="749"/>
      <c r="K512" s="749"/>
      <c r="L512" s="749"/>
      <c r="M512" s="750"/>
      <c r="N512" s="630">
        <v>991</v>
      </c>
      <c r="O512" s="526">
        <v>5</v>
      </c>
      <c r="P512" s="526">
        <v>3</v>
      </c>
      <c r="Q512" s="406" t="s">
        <v>718</v>
      </c>
      <c r="R512" s="407" t="s">
        <v>27</v>
      </c>
      <c r="S512" s="738"/>
      <c r="T512" s="739"/>
      <c r="U512" s="640">
        <v>1060</v>
      </c>
      <c r="V512" s="631">
        <v>0</v>
      </c>
      <c r="W512" s="409">
        <v>1060</v>
      </c>
      <c r="X512" s="751"/>
      <c r="Y512" s="751"/>
      <c r="Z512" s="751"/>
      <c r="AA512" s="751"/>
      <c r="AB512" s="751"/>
      <c r="AC512" s="751"/>
      <c r="AD512" s="751"/>
      <c r="AE512" s="405"/>
    </row>
    <row r="513" spans="1:31" ht="12" customHeight="1">
      <c r="A513" s="404"/>
      <c r="B513" s="749" t="s">
        <v>636</v>
      </c>
      <c r="C513" s="749"/>
      <c r="D513" s="749"/>
      <c r="E513" s="749"/>
      <c r="F513" s="749"/>
      <c r="G513" s="749"/>
      <c r="H513" s="749"/>
      <c r="I513" s="749"/>
      <c r="J513" s="749"/>
      <c r="K513" s="749"/>
      <c r="L513" s="749"/>
      <c r="M513" s="750"/>
      <c r="N513" s="630">
        <v>991</v>
      </c>
      <c r="O513" s="526">
        <v>5</v>
      </c>
      <c r="P513" s="526">
        <v>3</v>
      </c>
      <c r="Q513" s="406" t="s">
        <v>718</v>
      </c>
      <c r="R513" s="407" t="s">
        <v>29</v>
      </c>
      <c r="S513" s="738"/>
      <c r="T513" s="739"/>
      <c r="U513" s="640">
        <v>1060</v>
      </c>
      <c r="V513" s="631">
        <v>0</v>
      </c>
      <c r="W513" s="409">
        <v>1060</v>
      </c>
      <c r="X513" s="751"/>
      <c r="Y513" s="751"/>
      <c r="Z513" s="751"/>
      <c r="AA513" s="751"/>
      <c r="AB513" s="751"/>
      <c r="AC513" s="751"/>
      <c r="AD513" s="751"/>
      <c r="AE513" s="405"/>
    </row>
    <row r="514" spans="1:31" ht="12" customHeight="1">
      <c r="A514" s="404"/>
      <c r="B514" s="749" t="s">
        <v>5</v>
      </c>
      <c r="C514" s="749"/>
      <c r="D514" s="749"/>
      <c r="E514" s="749"/>
      <c r="F514" s="749"/>
      <c r="G514" s="749"/>
      <c r="H514" s="749"/>
      <c r="I514" s="749"/>
      <c r="J514" s="749"/>
      <c r="K514" s="749"/>
      <c r="L514" s="749"/>
      <c r="M514" s="750"/>
      <c r="N514" s="630">
        <v>991</v>
      </c>
      <c r="O514" s="526">
        <v>7</v>
      </c>
      <c r="P514" s="526">
        <v>0</v>
      </c>
      <c r="Q514" s="406">
        <v>0</v>
      </c>
      <c r="R514" s="407">
        <v>0</v>
      </c>
      <c r="S514" s="738"/>
      <c r="T514" s="739"/>
      <c r="U514" s="640">
        <v>463.4</v>
      </c>
      <c r="V514" s="631">
        <v>0</v>
      </c>
      <c r="W514" s="409">
        <v>463.4</v>
      </c>
      <c r="X514" s="751"/>
      <c r="Y514" s="751"/>
      <c r="Z514" s="751"/>
      <c r="AA514" s="751"/>
      <c r="AB514" s="751"/>
      <c r="AC514" s="751"/>
      <c r="AD514" s="751"/>
      <c r="AE514" s="405"/>
    </row>
    <row r="515" spans="1:31" ht="12" customHeight="1">
      <c r="A515" s="404"/>
      <c r="B515" s="749" t="s">
        <v>81</v>
      </c>
      <c r="C515" s="749"/>
      <c r="D515" s="749"/>
      <c r="E515" s="749"/>
      <c r="F515" s="749"/>
      <c r="G515" s="749"/>
      <c r="H515" s="749"/>
      <c r="I515" s="749"/>
      <c r="J515" s="749"/>
      <c r="K515" s="749"/>
      <c r="L515" s="749"/>
      <c r="M515" s="750"/>
      <c r="N515" s="630">
        <v>991</v>
      </c>
      <c r="O515" s="526">
        <v>7</v>
      </c>
      <c r="P515" s="526">
        <v>9</v>
      </c>
      <c r="Q515" s="406">
        <v>0</v>
      </c>
      <c r="R515" s="407">
        <v>0</v>
      </c>
      <c r="S515" s="738"/>
      <c r="T515" s="739"/>
      <c r="U515" s="640">
        <v>463.4</v>
      </c>
      <c r="V515" s="631">
        <v>0</v>
      </c>
      <c r="W515" s="409">
        <v>463.4</v>
      </c>
      <c r="X515" s="751"/>
      <c r="Y515" s="751"/>
      <c r="Z515" s="751"/>
      <c r="AA515" s="751"/>
      <c r="AB515" s="751"/>
      <c r="AC515" s="751"/>
      <c r="AD515" s="751"/>
      <c r="AE515" s="405"/>
    </row>
    <row r="516" spans="1:31" ht="32.25" customHeight="1">
      <c r="A516" s="404"/>
      <c r="B516" s="749" t="s">
        <v>645</v>
      </c>
      <c r="C516" s="749"/>
      <c r="D516" s="749"/>
      <c r="E516" s="749"/>
      <c r="F516" s="749"/>
      <c r="G516" s="749"/>
      <c r="H516" s="749"/>
      <c r="I516" s="749"/>
      <c r="J516" s="749"/>
      <c r="K516" s="749"/>
      <c r="L516" s="749"/>
      <c r="M516" s="750"/>
      <c r="N516" s="630">
        <v>991</v>
      </c>
      <c r="O516" s="526">
        <v>7</v>
      </c>
      <c r="P516" s="526">
        <v>9</v>
      </c>
      <c r="Q516" s="406" t="s">
        <v>646</v>
      </c>
      <c r="R516" s="407">
        <v>0</v>
      </c>
      <c r="S516" s="738"/>
      <c r="T516" s="739"/>
      <c r="U516" s="640">
        <v>463.4</v>
      </c>
      <c r="V516" s="631">
        <v>0</v>
      </c>
      <c r="W516" s="409">
        <v>463.4</v>
      </c>
      <c r="X516" s="751"/>
      <c r="Y516" s="751"/>
      <c r="Z516" s="751"/>
      <c r="AA516" s="751"/>
      <c r="AB516" s="751"/>
      <c r="AC516" s="751"/>
      <c r="AD516" s="751"/>
      <c r="AE516" s="405"/>
    </row>
    <row r="517" spans="1:31" ht="32.25" customHeight="1">
      <c r="A517" s="404"/>
      <c r="B517" s="749" t="s">
        <v>742</v>
      </c>
      <c r="C517" s="749"/>
      <c r="D517" s="749"/>
      <c r="E517" s="749"/>
      <c r="F517" s="749"/>
      <c r="G517" s="749"/>
      <c r="H517" s="749"/>
      <c r="I517" s="749"/>
      <c r="J517" s="749"/>
      <c r="K517" s="749"/>
      <c r="L517" s="749"/>
      <c r="M517" s="750"/>
      <c r="N517" s="630">
        <v>991</v>
      </c>
      <c r="O517" s="526">
        <v>7</v>
      </c>
      <c r="P517" s="526">
        <v>9</v>
      </c>
      <c r="Q517" s="406" t="s">
        <v>743</v>
      </c>
      <c r="R517" s="407">
        <v>0</v>
      </c>
      <c r="S517" s="738"/>
      <c r="T517" s="739"/>
      <c r="U517" s="640">
        <v>463.4</v>
      </c>
      <c r="V517" s="631">
        <v>0</v>
      </c>
      <c r="W517" s="409">
        <v>463.4</v>
      </c>
      <c r="X517" s="751"/>
      <c r="Y517" s="751"/>
      <c r="Z517" s="751"/>
      <c r="AA517" s="751"/>
      <c r="AB517" s="751"/>
      <c r="AC517" s="751"/>
      <c r="AD517" s="751"/>
      <c r="AE517" s="405"/>
    </row>
    <row r="518" spans="1:31" ht="53.25" customHeight="1">
      <c r="A518" s="404"/>
      <c r="B518" s="749" t="s">
        <v>18</v>
      </c>
      <c r="C518" s="749"/>
      <c r="D518" s="749"/>
      <c r="E518" s="749"/>
      <c r="F518" s="749"/>
      <c r="G518" s="749"/>
      <c r="H518" s="749"/>
      <c r="I518" s="749"/>
      <c r="J518" s="749"/>
      <c r="K518" s="749"/>
      <c r="L518" s="749"/>
      <c r="M518" s="750"/>
      <c r="N518" s="630">
        <v>991</v>
      </c>
      <c r="O518" s="526">
        <v>7</v>
      </c>
      <c r="P518" s="526">
        <v>9</v>
      </c>
      <c r="Q518" s="406" t="s">
        <v>743</v>
      </c>
      <c r="R518" s="407" t="s">
        <v>19</v>
      </c>
      <c r="S518" s="738"/>
      <c r="T518" s="739"/>
      <c r="U518" s="640">
        <v>405.58300000000003</v>
      </c>
      <c r="V518" s="631">
        <v>0</v>
      </c>
      <c r="W518" s="409">
        <v>405.58300000000003</v>
      </c>
      <c r="X518" s="751"/>
      <c r="Y518" s="751"/>
      <c r="Z518" s="751"/>
      <c r="AA518" s="751"/>
      <c r="AB518" s="751"/>
      <c r="AC518" s="751"/>
      <c r="AD518" s="751"/>
      <c r="AE518" s="405"/>
    </row>
    <row r="519" spans="1:31" ht="21.75" customHeight="1">
      <c r="A519" s="404"/>
      <c r="B519" s="749" t="s">
        <v>38</v>
      </c>
      <c r="C519" s="749"/>
      <c r="D519" s="749"/>
      <c r="E519" s="749"/>
      <c r="F519" s="749"/>
      <c r="G519" s="749"/>
      <c r="H519" s="749"/>
      <c r="I519" s="749"/>
      <c r="J519" s="749"/>
      <c r="K519" s="749"/>
      <c r="L519" s="749"/>
      <c r="M519" s="750"/>
      <c r="N519" s="630">
        <v>991</v>
      </c>
      <c r="O519" s="526">
        <v>7</v>
      </c>
      <c r="P519" s="526">
        <v>9</v>
      </c>
      <c r="Q519" s="406" t="s">
        <v>743</v>
      </c>
      <c r="R519" s="407" t="s">
        <v>39</v>
      </c>
      <c r="S519" s="738"/>
      <c r="T519" s="739"/>
      <c r="U519" s="640">
        <v>405.58300000000003</v>
      </c>
      <c r="V519" s="631">
        <v>0</v>
      </c>
      <c r="W519" s="409">
        <v>405.58300000000003</v>
      </c>
      <c r="X519" s="751"/>
      <c r="Y519" s="751"/>
      <c r="Z519" s="751"/>
      <c r="AA519" s="751"/>
      <c r="AB519" s="751"/>
      <c r="AC519" s="751"/>
      <c r="AD519" s="751"/>
      <c r="AE519" s="405"/>
    </row>
    <row r="520" spans="1:31" ht="21.75" customHeight="1">
      <c r="A520" s="404"/>
      <c r="B520" s="749" t="s">
        <v>621</v>
      </c>
      <c r="C520" s="749"/>
      <c r="D520" s="749"/>
      <c r="E520" s="749"/>
      <c r="F520" s="749"/>
      <c r="G520" s="749"/>
      <c r="H520" s="749"/>
      <c r="I520" s="749"/>
      <c r="J520" s="749"/>
      <c r="K520" s="749"/>
      <c r="L520" s="749"/>
      <c r="M520" s="750"/>
      <c r="N520" s="630">
        <v>991</v>
      </c>
      <c r="O520" s="526">
        <v>7</v>
      </c>
      <c r="P520" s="526">
        <v>9</v>
      </c>
      <c r="Q520" s="406" t="s">
        <v>743</v>
      </c>
      <c r="R520" s="407" t="s">
        <v>40</v>
      </c>
      <c r="S520" s="738"/>
      <c r="T520" s="739"/>
      <c r="U520" s="640">
        <v>303.05900000000003</v>
      </c>
      <c r="V520" s="631">
        <v>0</v>
      </c>
      <c r="W520" s="409">
        <v>303.05900000000003</v>
      </c>
      <c r="X520" s="751"/>
      <c r="Y520" s="751"/>
      <c r="Z520" s="751"/>
      <c r="AA520" s="751"/>
      <c r="AB520" s="751"/>
      <c r="AC520" s="751"/>
      <c r="AD520" s="751"/>
      <c r="AE520" s="405"/>
    </row>
    <row r="521" spans="1:31" ht="32.25" customHeight="1">
      <c r="A521" s="404"/>
      <c r="B521" s="749" t="s">
        <v>639</v>
      </c>
      <c r="C521" s="749"/>
      <c r="D521" s="749"/>
      <c r="E521" s="749"/>
      <c r="F521" s="749"/>
      <c r="G521" s="749"/>
      <c r="H521" s="749"/>
      <c r="I521" s="749"/>
      <c r="J521" s="749"/>
      <c r="K521" s="749"/>
      <c r="L521" s="749"/>
      <c r="M521" s="750"/>
      <c r="N521" s="630">
        <v>991</v>
      </c>
      <c r="O521" s="526">
        <v>7</v>
      </c>
      <c r="P521" s="526">
        <v>9</v>
      </c>
      <c r="Q521" s="406" t="s">
        <v>743</v>
      </c>
      <c r="R521" s="407" t="s">
        <v>41</v>
      </c>
      <c r="S521" s="738"/>
      <c r="T521" s="739"/>
      <c r="U521" s="640">
        <v>11</v>
      </c>
      <c r="V521" s="631">
        <v>0</v>
      </c>
      <c r="W521" s="409">
        <v>11</v>
      </c>
      <c r="X521" s="751"/>
      <c r="Y521" s="751"/>
      <c r="Z521" s="751"/>
      <c r="AA521" s="751"/>
      <c r="AB521" s="751"/>
      <c r="AC521" s="751"/>
      <c r="AD521" s="751"/>
      <c r="AE521" s="405"/>
    </row>
    <row r="522" spans="1:31" ht="32.25" customHeight="1">
      <c r="A522" s="404"/>
      <c r="B522" s="749" t="s">
        <v>622</v>
      </c>
      <c r="C522" s="749"/>
      <c r="D522" s="749"/>
      <c r="E522" s="749"/>
      <c r="F522" s="749"/>
      <c r="G522" s="749"/>
      <c r="H522" s="749"/>
      <c r="I522" s="749"/>
      <c r="J522" s="749"/>
      <c r="K522" s="749"/>
      <c r="L522" s="749"/>
      <c r="M522" s="750"/>
      <c r="N522" s="630">
        <v>991</v>
      </c>
      <c r="O522" s="526">
        <v>7</v>
      </c>
      <c r="P522" s="526">
        <v>9</v>
      </c>
      <c r="Q522" s="406" t="s">
        <v>743</v>
      </c>
      <c r="R522" s="407" t="s">
        <v>42</v>
      </c>
      <c r="S522" s="738"/>
      <c r="T522" s="739"/>
      <c r="U522" s="640">
        <v>91.524000000000001</v>
      </c>
      <c r="V522" s="631">
        <v>0</v>
      </c>
      <c r="W522" s="409">
        <v>91.524000000000001</v>
      </c>
      <c r="X522" s="751"/>
      <c r="Y522" s="751"/>
      <c r="Z522" s="751"/>
      <c r="AA522" s="751"/>
      <c r="AB522" s="751"/>
      <c r="AC522" s="751"/>
      <c r="AD522" s="751"/>
      <c r="AE522" s="405"/>
    </row>
    <row r="523" spans="1:31" ht="21.75" customHeight="1">
      <c r="A523" s="404"/>
      <c r="B523" s="749" t="s">
        <v>633</v>
      </c>
      <c r="C523" s="749"/>
      <c r="D523" s="749"/>
      <c r="E523" s="749"/>
      <c r="F523" s="749"/>
      <c r="G523" s="749"/>
      <c r="H523" s="749"/>
      <c r="I523" s="749"/>
      <c r="J523" s="749"/>
      <c r="K523" s="749"/>
      <c r="L523" s="749"/>
      <c r="M523" s="750"/>
      <c r="N523" s="630">
        <v>991</v>
      </c>
      <c r="O523" s="526">
        <v>7</v>
      </c>
      <c r="P523" s="526">
        <v>9</v>
      </c>
      <c r="Q523" s="406" t="s">
        <v>743</v>
      </c>
      <c r="R523" s="407" t="s">
        <v>25</v>
      </c>
      <c r="S523" s="738"/>
      <c r="T523" s="739"/>
      <c r="U523" s="640">
        <v>57.817</v>
      </c>
      <c r="V523" s="631">
        <v>0</v>
      </c>
      <c r="W523" s="409">
        <v>57.817</v>
      </c>
      <c r="X523" s="751"/>
      <c r="Y523" s="751"/>
      <c r="Z523" s="751"/>
      <c r="AA523" s="751"/>
      <c r="AB523" s="751"/>
      <c r="AC523" s="751"/>
      <c r="AD523" s="751"/>
      <c r="AE523" s="405"/>
    </row>
    <row r="524" spans="1:31" ht="21.75" customHeight="1">
      <c r="A524" s="404"/>
      <c r="B524" s="749" t="s">
        <v>634</v>
      </c>
      <c r="C524" s="749"/>
      <c r="D524" s="749"/>
      <c r="E524" s="749"/>
      <c r="F524" s="749"/>
      <c r="G524" s="749"/>
      <c r="H524" s="749"/>
      <c r="I524" s="749"/>
      <c r="J524" s="749"/>
      <c r="K524" s="749"/>
      <c r="L524" s="749"/>
      <c r="M524" s="750"/>
      <c r="N524" s="630">
        <v>991</v>
      </c>
      <c r="O524" s="526">
        <v>7</v>
      </c>
      <c r="P524" s="526">
        <v>9</v>
      </c>
      <c r="Q524" s="406" t="s">
        <v>743</v>
      </c>
      <c r="R524" s="407" t="s">
        <v>27</v>
      </c>
      <c r="S524" s="738"/>
      <c r="T524" s="739"/>
      <c r="U524" s="640">
        <v>57.817</v>
      </c>
      <c r="V524" s="631">
        <v>0</v>
      </c>
      <c r="W524" s="409">
        <v>57.817</v>
      </c>
      <c r="X524" s="751"/>
      <c r="Y524" s="751"/>
      <c r="Z524" s="751"/>
      <c r="AA524" s="751"/>
      <c r="AB524" s="751"/>
      <c r="AC524" s="751"/>
      <c r="AD524" s="751"/>
      <c r="AE524" s="405"/>
    </row>
    <row r="525" spans="1:31" ht="21.75" customHeight="1">
      <c r="A525" s="404"/>
      <c r="B525" s="749" t="s">
        <v>635</v>
      </c>
      <c r="C525" s="749"/>
      <c r="D525" s="749"/>
      <c r="E525" s="749"/>
      <c r="F525" s="749"/>
      <c r="G525" s="749"/>
      <c r="H525" s="749"/>
      <c r="I525" s="749"/>
      <c r="J525" s="749"/>
      <c r="K525" s="749"/>
      <c r="L525" s="749"/>
      <c r="M525" s="750"/>
      <c r="N525" s="630">
        <v>991</v>
      </c>
      <c r="O525" s="526">
        <v>7</v>
      </c>
      <c r="P525" s="526">
        <v>9</v>
      </c>
      <c r="Q525" s="406" t="s">
        <v>743</v>
      </c>
      <c r="R525" s="407" t="s">
        <v>28</v>
      </c>
      <c r="S525" s="738"/>
      <c r="T525" s="739"/>
      <c r="U525" s="640">
        <v>12</v>
      </c>
      <c r="V525" s="631">
        <v>0</v>
      </c>
      <c r="W525" s="409">
        <v>12</v>
      </c>
      <c r="X525" s="751"/>
      <c r="Y525" s="751"/>
      <c r="Z525" s="751"/>
      <c r="AA525" s="751"/>
      <c r="AB525" s="751"/>
      <c r="AC525" s="751"/>
      <c r="AD525" s="751"/>
      <c r="AE525" s="405"/>
    </row>
    <row r="526" spans="1:31" ht="12" customHeight="1">
      <c r="A526" s="404"/>
      <c r="B526" s="749" t="s">
        <v>636</v>
      </c>
      <c r="C526" s="749"/>
      <c r="D526" s="749"/>
      <c r="E526" s="749"/>
      <c r="F526" s="749"/>
      <c r="G526" s="749"/>
      <c r="H526" s="749"/>
      <c r="I526" s="749"/>
      <c r="J526" s="749"/>
      <c r="K526" s="749"/>
      <c r="L526" s="749"/>
      <c r="M526" s="750"/>
      <c r="N526" s="630">
        <v>991</v>
      </c>
      <c r="O526" s="526">
        <v>7</v>
      </c>
      <c r="P526" s="526">
        <v>9</v>
      </c>
      <c r="Q526" s="406" t="s">
        <v>743</v>
      </c>
      <c r="R526" s="407" t="s">
        <v>29</v>
      </c>
      <c r="S526" s="738"/>
      <c r="T526" s="739"/>
      <c r="U526" s="640">
        <v>45.817</v>
      </c>
      <c r="V526" s="631">
        <v>0</v>
      </c>
      <c r="W526" s="409">
        <v>45.817</v>
      </c>
      <c r="X526" s="751"/>
      <c r="Y526" s="751"/>
      <c r="Z526" s="751"/>
      <c r="AA526" s="751"/>
      <c r="AB526" s="751"/>
      <c r="AC526" s="751"/>
      <c r="AD526" s="751"/>
      <c r="AE526" s="405"/>
    </row>
    <row r="527" spans="1:31" ht="12" customHeight="1">
      <c r="A527" s="404"/>
      <c r="B527" s="749" t="s">
        <v>895</v>
      </c>
      <c r="C527" s="749"/>
      <c r="D527" s="749"/>
      <c r="E527" s="749"/>
      <c r="F527" s="749"/>
      <c r="G527" s="749"/>
      <c r="H527" s="749"/>
      <c r="I527" s="749"/>
      <c r="J527" s="749"/>
      <c r="K527" s="749"/>
      <c r="L527" s="749"/>
      <c r="M527" s="750"/>
      <c r="N527" s="630">
        <v>991</v>
      </c>
      <c r="O527" s="526">
        <v>9</v>
      </c>
      <c r="P527" s="526">
        <v>0</v>
      </c>
      <c r="Q527" s="406">
        <v>0</v>
      </c>
      <c r="R527" s="407">
        <v>0</v>
      </c>
      <c r="S527" s="738"/>
      <c r="T527" s="739"/>
      <c r="U527" s="640">
        <v>226</v>
      </c>
      <c r="V527" s="631">
        <v>0</v>
      </c>
      <c r="W527" s="409">
        <v>226</v>
      </c>
      <c r="X527" s="751"/>
      <c r="Y527" s="751"/>
      <c r="Z527" s="751"/>
      <c r="AA527" s="751"/>
      <c r="AB527" s="751"/>
      <c r="AC527" s="751"/>
      <c r="AD527" s="751"/>
      <c r="AE527" s="405"/>
    </row>
    <row r="528" spans="1:31" ht="12" customHeight="1">
      <c r="A528" s="404"/>
      <c r="B528" s="749" t="s">
        <v>896</v>
      </c>
      <c r="C528" s="749"/>
      <c r="D528" s="749"/>
      <c r="E528" s="749"/>
      <c r="F528" s="749"/>
      <c r="G528" s="749"/>
      <c r="H528" s="749"/>
      <c r="I528" s="749"/>
      <c r="J528" s="749"/>
      <c r="K528" s="749"/>
      <c r="L528" s="749"/>
      <c r="M528" s="750"/>
      <c r="N528" s="630">
        <v>991</v>
      </c>
      <c r="O528" s="526">
        <v>9</v>
      </c>
      <c r="P528" s="526">
        <v>9</v>
      </c>
      <c r="Q528" s="406">
        <v>0</v>
      </c>
      <c r="R528" s="407">
        <v>0</v>
      </c>
      <c r="S528" s="738"/>
      <c r="T528" s="739"/>
      <c r="U528" s="640">
        <v>226</v>
      </c>
      <c r="V528" s="631">
        <v>0</v>
      </c>
      <c r="W528" s="409">
        <v>226</v>
      </c>
      <c r="X528" s="751"/>
      <c r="Y528" s="751"/>
      <c r="Z528" s="751"/>
      <c r="AA528" s="751"/>
      <c r="AB528" s="751"/>
      <c r="AC528" s="751"/>
      <c r="AD528" s="751"/>
      <c r="AE528" s="405"/>
    </row>
    <row r="529" spans="1:31" ht="32.25" customHeight="1">
      <c r="A529" s="404"/>
      <c r="B529" s="749" t="s">
        <v>678</v>
      </c>
      <c r="C529" s="749"/>
      <c r="D529" s="749"/>
      <c r="E529" s="749"/>
      <c r="F529" s="749"/>
      <c r="G529" s="749"/>
      <c r="H529" s="749"/>
      <c r="I529" s="749"/>
      <c r="J529" s="749"/>
      <c r="K529" s="749"/>
      <c r="L529" s="749"/>
      <c r="M529" s="750"/>
      <c r="N529" s="630">
        <v>991</v>
      </c>
      <c r="O529" s="526">
        <v>9</v>
      </c>
      <c r="P529" s="526">
        <v>9</v>
      </c>
      <c r="Q529" s="406" t="s">
        <v>679</v>
      </c>
      <c r="R529" s="407">
        <v>0</v>
      </c>
      <c r="S529" s="738"/>
      <c r="T529" s="739"/>
      <c r="U529" s="640">
        <v>226</v>
      </c>
      <c r="V529" s="631">
        <v>0</v>
      </c>
      <c r="W529" s="409">
        <v>226</v>
      </c>
      <c r="X529" s="751"/>
      <c r="Y529" s="751"/>
      <c r="Z529" s="751"/>
      <c r="AA529" s="751"/>
      <c r="AB529" s="751"/>
      <c r="AC529" s="751"/>
      <c r="AD529" s="751"/>
      <c r="AE529" s="405"/>
    </row>
    <row r="530" spans="1:31" ht="42.75" customHeight="1">
      <c r="A530" s="404"/>
      <c r="B530" s="749" t="s">
        <v>98</v>
      </c>
      <c r="C530" s="749"/>
      <c r="D530" s="749"/>
      <c r="E530" s="749"/>
      <c r="F530" s="749"/>
      <c r="G530" s="749"/>
      <c r="H530" s="749"/>
      <c r="I530" s="749"/>
      <c r="J530" s="749"/>
      <c r="K530" s="749"/>
      <c r="L530" s="749"/>
      <c r="M530" s="750"/>
      <c r="N530" s="630">
        <v>991</v>
      </c>
      <c r="O530" s="526">
        <v>9</v>
      </c>
      <c r="P530" s="526">
        <v>9</v>
      </c>
      <c r="Q530" s="406" t="s">
        <v>680</v>
      </c>
      <c r="R530" s="407">
        <v>0</v>
      </c>
      <c r="S530" s="738"/>
      <c r="T530" s="739"/>
      <c r="U530" s="640">
        <v>226</v>
      </c>
      <c r="V530" s="631">
        <v>0</v>
      </c>
      <c r="W530" s="409">
        <v>226</v>
      </c>
      <c r="X530" s="751"/>
      <c r="Y530" s="751"/>
      <c r="Z530" s="751"/>
      <c r="AA530" s="751"/>
      <c r="AB530" s="751"/>
      <c r="AC530" s="751"/>
      <c r="AD530" s="751"/>
      <c r="AE530" s="405"/>
    </row>
    <row r="531" spans="1:31" ht="21.75" customHeight="1">
      <c r="A531" s="404"/>
      <c r="B531" s="749" t="s">
        <v>633</v>
      </c>
      <c r="C531" s="749"/>
      <c r="D531" s="749"/>
      <c r="E531" s="749"/>
      <c r="F531" s="749"/>
      <c r="G531" s="749"/>
      <c r="H531" s="749"/>
      <c r="I531" s="749"/>
      <c r="J531" s="749"/>
      <c r="K531" s="749"/>
      <c r="L531" s="749"/>
      <c r="M531" s="750"/>
      <c r="N531" s="630">
        <v>991</v>
      </c>
      <c r="O531" s="526">
        <v>9</v>
      </c>
      <c r="P531" s="526">
        <v>9</v>
      </c>
      <c r="Q531" s="406" t="s">
        <v>680</v>
      </c>
      <c r="R531" s="407" t="s">
        <v>25</v>
      </c>
      <c r="S531" s="738"/>
      <c r="T531" s="739"/>
      <c r="U531" s="640">
        <v>226</v>
      </c>
      <c r="V531" s="631">
        <v>0</v>
      </c>
      <c r="W531" s="409">
        <v>226</v>
      </c>
      <c r="X531" s="751"/>
      <c r="Y531" s="751"/>
      <c r="Z531" s="751"/>
      <c r="AA531" s="751"/>
      <c r="AB531" s="751"/>
      <c r="AC531" s="751"/>
      <c r="AD531" s="751"/>
      <c r="AE531" s="405"/>
    </row>
    <row r="532" spans="1:31" ht="21.75" customHeight="1">
      <c r="A532" s="404"/>
      <c r="B532" s="749" t="s">
        <v>634</v>
      </c>
      <c r="C532" s="749"/>
      <c r="D532" s="749"/>
      <c r="E532" s="749"/>
      <c r="F532" s="749"/>
      <c r="G532" s="749"/>
      <c r="H532" s="749"/>
      <c r="I532" s="749"/>
      <c r="J532" s="749"/>
      <c r="K532" s="749"/>
      <c r="L532" s="749"/>
      <c r="M532" s="750"/>
      <c r="N532" s="630">
        <v>991</v>
      </c>
      <c r="O532" s="526">
        <v>9</v>
      </c>
      <c r="P532" s="526">
        <v>9</v>
      </c>
      <c r="Q532" s="406" t="s">
        <v>680</v>
      </c>
      <c r="R532" s="407" t="s">
        <v>27</v>
      </c>
      <c r="S532" s="738"/>
      <c r="T532" s="739"/>
      <c r="U532" s="640">
        <v>226</v>
      </c>
      <c r="V532" s="631">
        <v>0</v>
      </c>
      <c r="W532" s="409">
        <v>226</v>
      </c>
      <c r="X532" s="751"/>
      <c r="Y532" s="751"/>
      <c r="Z532" s="751"/>
      <c r="AA532" s="751"/>
      <c r="AB532" s="751"/>
      <c r="AC532" s="751"/>
      <c r="AD532" s="751"/>
      <c r="AE532" s="405"/>
    </row>
    <row r="533" spans="1:31" ht="12" customHeight="1">
      <c r="A533" s="404"/>
      <c r="B533" s="749" t="s">
        <v>636</v>
      </c>
      <c r="C533" s="749"/>
      <c r="D533" s="749"/>
      <c r="E533" s="749"/>
      <c r="F533" s="749"/>
      <c r="G533" s="749"/>
      <c r="H533" s="749"/>
      <c r="I533" s="749"/>
      <c r="J533" s="749"/>
      <c r="K533" s="749"/>
      <c r="L533" s="749"/>
      <c r="M533" s="750"/>
      <c r="N533" s="630">
        <v>991</v>
      </c>
      <c r="O533" s="526">
        <v>9</v>
      </c>
      <c r="P533" s="526">
        <v>9</v>
      </c>
      <c r="Q533" s="406" t="s">
        <v>680</v>
      </c>
      <c r="R533" s="407" t="s">
        <v>29</v>
      </c>
      <c r="S533" s="738"/>
      <c r="T533" s="739"/>
      <c r="U533" s="640">
        <v>226</v>
      </c>
      <c r="V533" s="631">
        <v>0</v>
      </c>
      <c r="W533" s="409">
        <v>226</v>
      </c>
      <c r="X533" s="751"/>
      <c r="Y533" s="751"/>
      <c r="Z533" s="751"/>
      <c r="AA533" s="751"/>
      <c r="AB533" s="751"/>
      <c r="AC533" s="751"/>
      <c r="AD533" s="751"/>
      <c r="AE533" s="405"/>
    </row>
    <row r="534" spans="1:31" ht="12" customHeight="1">
      <c r="A534" s="404"/>
      <c r="B534" s="749" t="s">
        <v>168</v>
      </c>
      <c r="C534" s="749"/>
      <c r="D534" s="749"/>
      <c r="E534" s="749"/>
      <c r="F534" s="749"/>
      <c r="G534" s="749"/>
      <c r="H534" s="749"/>
      <c r="I534" s="749"/>
      <c r="J534" s="749"/>
      <c r="K534" s="749"/>
      <c r="L534" s="749"/>
      <c r="M534" s="750"/>
      <c r="N534" s="630">
        <v>991</v>
      </c>
      <c r="O534" s="526">
        <v>10</v>
      </c>
      <c r="P534" s="526">
        <v>0</v>
      </c>
      <c r="Q534" s="406">
        <v>0</v>
      </c>
      <c r="R534" s="407">
        <v>0</v>
      </c>
      <c r="S534" s="738"/>
      <c r="T534" s="739"/>
      <c r="U534" s="640">
        <v>6107.62</v>
      </c>
      <c r="V534" s="631">
        <v>0</v>
      </c>
      <c r="W534" s="409">
        <v>6107.62</v>
      </c>
      <c r="X534" s="751"/>
      <c r="Y534" s="751"/>
      <c r="Z534" s="751"/>
      <c r="AA534" s="751"/>
      <c r="AB534" s="751"/>
      <c r="AC534" s="751"/>
      <c r="AD534" s="751"/>
      <c r="AE534" s="405"/>
    </row>
    <row r="535" spans="1:31" ht="12" customHeight="1">
      <c r="A535" s="404"/>
      <c r="B535" s="749" t="s">
        <v>54</v>
      </c>
      <c r="C535" s="749"/>
      <c r="D535" s="749"/>
      <c r="E535" s="749"/>
      <c r="F535" s="749"/>
      <c r="G535" s="749"/>
      <c r="H535" s="749"/>
      <c r="I535" s="749"/>
      <c r="J535" s="749"/>
      <c r="K535" s="749"/>
      <c r="L535" s="749"/>
      <c r="M535" s="750"/>
      <c r="N535" s="630">
        <v>991</v>
      </c>
      <c r="O535" s="526">
        <v>10</v>
      </c>
      <c r="P535" s="526">
        <v>3</v>
      </c>
      <c r="Q535" s="406">
        <v>0</v>
      </c>
      <c r="R535" s="407">
        <v>0</v>
      </c>
      <c r="S535" s="738"/>
      <c r="T535" s="739"/>
      <c r="U535" s="640">
        <v>6107.62</v>
      </c>
      <c r="V535" s="631">
        <v>0</v>
      </c>
      <c r="W535" s="409">
        <v>6107.62</v>
      </c>
      <c r="X535" s="751"/>
      <c r="Y535" s="751"/>
      <c r="Z535" s="751"/>
      <c r="AA535" s="751"/>
      <c r="AB535" s="751"/>
      <c r="AC535" s="751"/>
      <c r="AD535" s="751"/>
      <c r="AE535" s="405"/>
    </row>
    <row r="536" spans="1:31" ht="21.75" customHeight="1">
      <c r="A536" s="404"/>
      <c r="B536" s="749" t="s">
        <v>67</v>
      </c>
      <c r="C536" s="749"/>
      <c r="D536" s="749"/>
      <c r="E536" s="749"/>
      <c r="F536" s="749"/>
      <c r="G536" s="749"/>
      <c r="H536" s="749"/>
      <c r="I536" s="749"/>
      <c r="J536" s="749"/>
      <c r="K536" s="749"/>
      <c r="L536" s="749"/>
      <c r="M536" s="750"/>
      <c r="N536" s="630">
        <v>991</v>
      </c>
      <c r="O536" s="526">
        <v>10</v>
      </c>
      <c r="P536" s="526">
        <v>3</v>
      </c>
      <c r="Q536" s="406" t="s">
        <v>704</v>
      </c>
      <c r="R536" s="407">
        <v>0</v>
      </c>
      <c r="S536" s="738"/>
      <c r="T536" s="739"/>
      <c r="U536" s="640">
        <v>1064</v>
      </c>
      <c r="V536" s="631">
        <v>0</v>
      </c>
      <c r="W536" s="409">
        <v>1064</v>
      </c>
      <c r="X536" s="751"/>
      <c r="Y536" s="751"/>
      <c r="Z536" s="751"/>
      <c r="AA536" s="751"/>
      <c r="AB536" s="751"/>
      <c r="AC536" s="751"/>
      <c r="AD536" s="751"/>
      <c r="AE536" s="405"/>
    </row>
    <row r="537" spans="1:31" ht="21.75" customHeight="1">
      <c r="A537" s="404"/>
      <c r="B537" s="749" t="s">
        <v>68</v>
      </c>
      <c r="C537" s="749"/>
      <c r="D537" s="749"/>
      <c r="E537" s="749"/>
      <c r="F537" s="749"/>
      <c r="G537" s="749"/>
      <c r="H537" s="749"/>
      <c r="I537" s="749"/>
      <c r="J537" s="749"/>
      <c r="K537" s="749"/>
      <c r="L537" s="749"/>
      <c r="M537" s="750"/>
      <c r="N537" s="630">
        <v>991</v>
      </c>
      <c r="O537" s="526">
        <v>10</v>
      </c>
      <c r="P537" s="526">
        <v>3</v>
      </c>
      <c r="Q537" s="406" t="s">
        <v>777</v>
      </c>
      <c r="R537" s="407">
        <v>0</v>
      </c>
      <c r="S537" s="738"/>
      <c r="T537" s="739"/>
      <c r="U537" s="640">
        <v>1064</v>
      </c>
      <c r="V537" s="631">
        <v>0</v>
      </c>
      <c r="W537" s="409">
        <v>1064</v>
      </c>
      <c r="X537" s="751"/>
      <c r="Y537" s="751"/>
      <c r="Z537" s="751"/>
      <c r="AA537" s="751"/>
      <c r="AB537" s="751"/>
      <c r="AC537" s="751"/>
      <c r="AD537" s="751"/>
      <c r="AE537" s="405"/>
    </row>
    <row r="538" spans="1:31" ht="42.75" customHeight="1">
      <c r="A538" s="404"/>
      <c r="B538" s="749" t="s">
        <v>778</v>
      </c>
      <c r="C538" s="749"/>
      <c r="D538" s="749"/>
      <c r="E538" s="749"/>
      <c r="F538" s="749"/>
      <c r="G538" s="749"/>
      <c r="H538" s="749"/>
      <c r="I538" s="749"/>
      <c r="J538" s="749"/>
      <c r="K538" s="749"/>
      <c r="L538" s="749"/>
      <c r="M538" s="750"/>
      <c r="N538" s="630">
        <v>991</v>
      </c>
      <c r="O538" s="526">
        <v>10</v>
      </c>
      <c r="P538" s="526">
        <v>3</v>
      </c>
      <c r="Q538" s="406" t="s">
        <v>779</v>
      </c>
      <c r="R538" s="407">
        <v>0</v>
      </c>
      <c r="S538" s="738"/>
      <c r="T538" s="739"/>
      <c r="U538" s="640">
        <v>1064</v>
      </c>
      <c r="V538" s="631">
        <v>0</v>
      </c>
      <c r="W538" s="409">
        <v>1064</v>
      </c>
      <c r="X538" s="751"/>
      <c r="Y538" s="751"/>
      <c r="Z538" s="751"/>
      <c r="AA538" s="751"/>
      <c r="AB538" s="751"/>
      <c r="AC538" s="751"/>
      <c r="AD538" s="751"/>
      <c r="AE538" s="405"/>
    </row>
    <row r="539" spans="1:31" ht="12" customHeight="1">
      <c r="A539" s="404"/>
      <c r="B539" s="749" t="s">
        <v>48</v>
      </c>
      <c r="C539" s="749"/>
      <c r="D539" s="749"/>
      <c r="E539" s="749"/>
      <c r="F539" s="749"/>
      <c r="G539" s="749"/>
      <c r="H539" s="749"/>
      <c r="I539" s="749"/>
      <c r="J539" s="749"/>
      <c r="K539" s="749"/>
      <c r="L539" s="749"/>
      <c r="M539" s="750"/>
      <c r="N539" s="630">
        <v>991</v>
      </c>
      <c r="O539" s="526">
        <v>10</v>
      </c>
      <c r="P539" s="526">
        <v>3</v>
      </c>
      <c r="Q539" s="406" t="s">
        <v>779</v>
      </c>
      <c r="R539" s="407" t="s">
        <v>45</v>
      </c>
      <c r="S539" s="738"/>
      <c r="T539" s="739"/>
      <c r="U539" s="640">
        <v>1064</v>
      </c>
      <c r="V539" s="631">
        <v>0</v>
      </c>
      <c r="W539" s="409">
        <v>1064</v>
      </c>
      <c r="X539" s="751"/>
      <c r="Y539" s="751"/>
      <c r="Z539" s="751"/>
      <c r="AA539" s="751"/>
      <c r="AB539" s="751"/>
      <c r="AC539" s="751"/>
      <c r="AD539" s="751"/>
      <c r="AE539" s="405"/>
    </row>
    <row r="540" spans="1:31" ht="21.75" customHeight="1">
      <c r="A540" s="404"/>
      <c r="B540" s="749" t="s">
        <v>780</v>
      </c>
      <c r="C540" s="749"/>
      <c r="D540" s="749"/>
      <c r="E540" s="749"/>
      <c r="F540" s="749"/>
      <c r="G540" s="749"/>
      <c r="H540" s="749"/>
      <c r="I540" s="749"/>
      <c r="J540" s="749"/>
      <c r="K540" s="749"/>
      <c r="L540" s="749"/>
      <c r="M540" s="750"/>
      <c r="N540" s="630">
        <v>991</v>
      </c>
      <c r="O540" s="526">
        <v>10</v>
      </c>
      <c r="P540" s="526">
        <v>3</v>
      </c>
      <c r="Q540" s="406" t="s">
        <v>779</v>
      </c>
      <c r="R540" s="407" t="s">
        <v>781</v>
      </c>
      <c r="S540" s="738"/>
      <c r="T540" s="739"/>
      <c r="U540" s="640">
        <v>1064</v>
      </c>
      <c r="V540" s="631">
        <v>0</v>
      </c>
      <c r="W540" s="409">
        <v>1064</v>
      </c>
      <c r="X540" s="751"/>
      <c r="Y540" s="751"/>
      <c r="Z540" s="751"/>
      <c r="AA540" s="751"/>
      <c r="AB540" s="751"/>
      <c r="AC540" s="751"/>
      <c r="AD540" s="751"/>
      <c r="AE540" s="405"/>
    </row>
    <row r="541" spans="1:31" ht="12" customHeight="1">
      <c r="A541" s="404"/>
      <c r="B541" s="749" t="s">
        <v>96</v>
      </c>
      <c r="C541" s="749"/>
      <c r="D541" s="749"/>
      <c r="E541" s="749"/>
      <c r="F541" s="749"/>
      <c r="G541" s="749"/>
      <c r="H541" s="749"/>
      <c r="I541" s="749"/>
      <c r="J541" s="749"/>
      <c r="K541" s="749"/>
      <c r="L541" s="749"/>
      <c r="M541" s="750"/>
      <c r="N541" s="630">
        <v>991</v>
      </c>
      <c r="O541" s="526">
        <v>10</v>
      </c>
      <c r="P541" s="526">
        <v>3</v>
      </c>
      <c r="Q541" s="406" t="s">
        <v>779</v>
      </c>
      <c r="R541" s="407" t="s">
        <v>782</v>
      </c>
      <c r="S541" s="738"/>
      <c r="T541" s="739"/>
      <c r="U541" s="640">
        <v>1064</v>
      </c>
      <c r="V541" s="631">
        <v>0</v>
      </c>
      <c r="W541" s="409">
        <v>1064</v>
      </c>
      <c r="X541" s="751"/>
      <c r="Y541" s="751"/>
      <c r="Z541" s="751"/>
      <c r="AA541" s="751"/>
      <c r="AB541" s="751"/>
      <c r="AC541" s="751"/>
      <c r="AD541" s="751"/>
      <c r="AE541" s="405"/>
    </row>
    <row r="542" spans="1:31" ht="21.75" customHeight="1">
      <c r="A542" s="404"/>
      <c r="B542" s="749" t="s">
        <v>67</v>
      </c>
      <c r="C542" s="749"/>
      <c r="D542" s="749"/>
      <c r="E542" s="749"/>
      <c r="F542" s="749"/>
      <c r="G542" s="749"/>
      <c r="H542" s="749"/>
      <c r="I542" s="749"/>
      <c r="J542" s="749"/>
      <c r="K542" s="749"/>
      <c r="L542" s="749"/>
      <c r="M542" s="750"/>
      <c r="N542" s="630">
        <v>991</v>
      </c>
      <c r="O542" s="526">
        <v>10</v>
      </c>
      <c r="P542" s="526">
        <v>3</v>
      </c>
      <c r="Q542" s="406" t="s">
        <v>704</v>
      </c>
      <c r="R542" s="407">
        <v>0</v>
      </c>
      <c r="S542" s="738"/>
      <c r="T542" s="739"/>
      <c r="U542" s="640">
        <v>3797.02</v>
      </c>
      <c r="V542" s="631">
        <v>0</v>
      </c>
      <c r="W542" s="409">
        <v>3797.02</v>
      </c>
      <c r="X542" s="751"/>
      <c r="Y542" s="751"/>
      <c r="Z542" s="751"/>
      <c r="AA542" s="751"/>
      <c r="AB542" s="751"/>
      <c r="AC542" s="751"/>
      <c r="AD542" s="751"/>
      <c r="AE542" s="405"/>
    </row>
    <row r="543" spans="1:31" ht="12" customHeight="1">
      <c r="A543" s="404"/>
      <c r="B543" s="749" t="s">
        <v>899</v>
      </c>
      <c r="C543" s="749"/>
      <c r="D543" s="749"/>
      <c r="E543" s="749"/>
      <c r="F543" s="749"/>
      <c r="G543" s="749"/>
      <c r="H543" s="749"/>
      <c r="I543" s="749"/>
      <c r="J543" s="749"/>
      <c r="K543" s="749"/>
      <c r="L543" s="749"/>
      <c r="M543" s="750"/>
      <c r="N543" s="630">
        <v>991</v>
      </c>
      <c r="O543" s="526">
        <v>10</v>
      </c>
      <c r="P543" s="526">
        <v>3</v>
      </c>
      <c r="Q543" s="406" t="s">
        <v>900</v>
      </c>
      <c r="R543" s="407">
        <v>0</v>
      </c>
      <c r="S543" s="738"/>
      <c r="T543" s="739"/>
      <c r="U543" s="640">
        <v>3797.02</v>
      </c>
      <c r="V543" s="631">
        <v>0</v>
      </c>
      <c r="W543" s="409">
        <v>3797.02</v>
      </c>
      <c r="X543" s="751"/>
      <c r="Y543" s="751"/>
      <c r="Z543" s="751"/>
      <c r="AA543" s="751"/>
      <c r="AB543" s="751"/>
      <c r="AC543" s="751"/>
      <c r="AD543" s="751"/>
      <c r="AE543" s="405"/>
    </row>
    <row r="544" spans="1:31" ht="12" customHeight="1">
      <c r="A544" s="404"/>
      <c r="B544" s="749" t="s">
        <v>899</v>
      </c>
      <c r="C544" s="749"/>
      <c r="D544" s="749"/>
      <c r="E544" s="749"/>
      <c r="F544" s="749"/>
      <c r="G544" s="749"/>
      <c r="H544" s="749"/>
      <c r="I544" s="749"/>
      <c r="J544" s="749"/>
      <c r="K544" s="749"/>
      <c r="L544" s="749"/>
      <c r="M544" s="750"/>
      <c r="N544" s="630">
        <v>991</v>
      </c>
      <c r="O544" s="526">
        <v>10</v>
      </c>
      <c r="P544" s="526">
        <v>3</v>
      </c>
      <c r="Q544" s="406" t="s">
        <v>901</v>
      </c>
      <c r="R544" s="407">
        <v>0</v>
      </c>
      <c r="S544" s="738"/>
      <c r="T544" s="739"/>
      <c r="U544" s="640">
        <v>3797.02</v>
      </c>
      <c r="V544" s="631">
        <v>0</v>
      </c>
      <c r="W544" s="409">
        <v>3797.02</v>
      </c>
      <c r="X544" s="751"/>
      <c r="Y544" s="751"/>
      <c r="Z544" s="751"/>
      <c r="AA544" s="751"/>
      <c r="AB544" s="751"/>
      <c r="AC544" s="751"/>
      <c r="AD544" s="751"/>
      <c r="AE544" s="405"/>
    </row>
    <row r="545" spans="1:31" ht="12" customHeight="1">
      <c r="A545" s="404"/>
      <c r="B545" s="749" t="s">
        <v>48</v>
      </c>
      <c r="C545" s="749"/>
      <c r="D545" s="749"/>
      <c r="E545" s="749"/>
      <c r="F545" s="749"/>
      <c r="G545" s="749"/>
      <c r="H545" s="749"/>
      <c r="I545" s="749"/>
      <c r="J545" s="749"/>
      <c r="K545" s="749"/>
      <c r="L545" s="749"/>
      <c r="M545" s="750"/>
      <c r="N545" s="630">
        <v>991</v>
      </c>
      <c r="O545" s="526">
        <v>10</v>
      </c>
      <c r="P545" s="526">
        <v>3</v>
      </c>
      <c r="Q545" s="406" t="s">
        <v>901</v>
      </c>
      <c r="R545" s="407" t="s">
        <v>45</v>
      </c>
      <c r="S545" s="738"/>
      <c r="T545" s="739"/>
      <c r="U545" s="640">
        <v>3797.02</v>
      </c>
      <c r="V545" s="631">
        <v>0</v>
      </c>
      <c r="W545" s="409">
        <v>3797.02</v>
      </c>
      <c r="X545" s="751"/>
      <c r="Y545" s="751"/>
      <c r="Z545" s="751"/>
      <c r="AA545" s="751"/>
      <c r="AB545" s="751"/>
      <c r="AC545" s="751"/>
      <c r="AD545" s="751"/>
      <c r="AE545" s="405"/>
    </row>
    <row r="546" spans="1:31" ht="21.75" customHeight="1">
      <c r="A546" s="404"/>
      <c r="B546" s="749" t="s">
        <v>780</v>
      </c>
      <c r="C546" s="749"/>
      <c r="D546" s="749"/>
      <c r="E546" s="749"/>
      <c r="F546" s="749"/>
      <c r="G546" s="749"/>
      <c r="H546" s="749"/>
      <c r="I546" s="749"/>
      <c r="J546" s="749"/>
      <c r="K546" s="749"/>
      <c r="L546" s="749"/>
      <c r="M546" s="750"/>
      <c r="N546" s="630">
        <v>991</v>
      </c>
      <c r="O546" s="526">
        <v>10</v>
      </c>
      <c r="P546" s="526">
        <v>3</v>
      </c>
      <c r="Q546" s="406" t="s">
        <v>901</v>
      </c>
      <c r="R546" s="407" t="s">
        <v>781</v>
      </c>
      <c r="S546" s="738"/>
      <c r="T546" s="739"/>
      <c r="U546" s="640">
        <v>3797.02</v>
      </c>
      <c r="V546" s="631">
        <v>0</v>
      </c>
      <c r="W546" s="409">
        <v>3797.02</v>
      </c>
      <c r="X546" s="751"/>
      <c r="Y546" s="751"/>
      <c r="Z546" s="751"/>
      <c r="AA546" s="751"/>
      <c r="AB546" s="751"/>
      <c r="AC546" s="751"/>
      <c r="AD546" s="751"/>
      <c r="AE546" s="405"/>
    </row>
    <row r="547" spans="1:31" ht="12" customHeight="1">
      <c r="A547" s="404"/>
      <c r="B547" s="749" t="s">
        <v>96</v>
      </c>
      <c r="C547" s="749"/>
      <c r="D547" s="749"/>
      <c r="E547" s="749"/>
      <c r="F547" s="749"/>
      <c r="G547" s="749"/>
      <c r="H547" s="749"/>
      <c r="I547" s="749"/>
      <c r="J547" s="749"/>
      <c r="K547" s="749"/>
      <c r="L547" s="749"/>
      <c r="M547" s="750"/>
      <c r="N547" s="630">
        <v>991</v>
      </c>
      <c r="O547" s="526">
        <v>10</v>
      </c>
      <c r="P547" s="526">
        <v>3</v>
      </c>
      <c r="Q547" s="406" t="s">
        <v>901</v>
      </c>
      <c r="R547" s="407" t="s">
        <v>782</v>
      </c>
      <c r="S547" s="738"/>
      <c r="T547" s="739"/>
      <c r="U547" s="640">
        <v>3797.02</v>
      </c>
      <c r="V547" s="631">
        <v>0</v>
      </c>
      <c r="W547" s="409">
        <v>3797.02</v>
      </c>
      <c r="X547" s="751"/>
      <c r="Y547" s="751"/>
      <c r="Z547" s="751"/>
      <c r="AA547" s="751"/>
      <c r="AB547" s="751"/>
      <c r="AC547" s="751"/>
      <c r="AD547" s="751"/>
      <c r="AE547" s="405"/>
    </row>
    <row r="548" spans="1:31" ht="32.25" customHeight="1">
      <c r="A548" s="404"/>
      <c r="B548" s="749" t="s">
        <v>783</v>
      </c>
      <c r="C548" s="749"/>
      <c r="D548" s="749"/>
      <c r="E548" s="749"/>
      <c r="F548" s="749"/>
      <c r="G548" s="749"/>
      <c r="H548" s="749"/>
      <c r="I548" s="749"/>
      <c r="J548" s="749"/>
      <c r="K548" s="749"/>
      <c r="L548" s="749"/>
      <c r="M548" s="750"/>
      <c r="N548" s="630">
        <v>991</v>
      </c>
      <c r="O548" s="526">
        <v>10</v>
      </c>
      <c r="P548" s="526">
        <v>3</v>
      </c>
      <c r="Q548" s="406" t="s">
        <v>784</v>
      </c>
      <c r="R548" s="407">
        <v>0</v>
      </c>
      <c r="S548" s="738"/>
      <c r="T548" s="739"/>
      <c r="U548" s="640">
        <v>1246.5999999999999</v>
      </c>
      <c r="V548" s="631">
        <v>0</v>
      </c>
      <c r="W548" s="409">
        <v>1246.5999999999999</v>
      </c>
      <c r="X548" s="751"/>
      <c r="Y548" s="751"/>
      <c r="Z548" s="751"/>
      <c r="AA548" s="751"/>
      <c r="AB548" s="751"/>
      <c r="AC548" s="751"/>
      <c r="AD548" s="751"/>
      <c r="AE548" s="405"/>
    </row>
    <row r="549" spans="1:31" ht="12" customHeight="1">
      <c r="A549" s="404"/>
      <c r="B549" s="749" t="s">
        <v>785</v>
      </c>
      <c r="C549" s="749"/>
      <c r="D549" s="749"/>
      <c r="E549" s="749"/>
      <c r="F549" s="749"/>
      <c r="G549" s="749"/>
      <c r="H549" s="749"/>
      <c r="I549" s="749"/>
      <c r="J549" s="749"/>
      <c r="K549" s="749"/>
      <c r="L549" s="749"/>
      <c r="M549" s="750"/>
      <c r="N549" s="630">
        <v>991</v>
      </c>
      <c r="O549" s="526">
        <v>10</v>
      </c>
      <c r="P549" s="526">
        <v>3</v>
      </c>
      <c r="Q549" s="406" t="s">
        <v>786</v>
      </c>
      <c r="R549" s="407">
        <v>0</v>
      </c>
      <c r="S549" s="738"/>
      <c r="T549" s="739"/>
      <c r="U549" s="640">
        <v>1246.5999999999999</v>
      </c>
      <c r="V549" s="631">
        <v>0</v>
      </c>
      <c r="W549" s="409">
        <v>1246.5999999999999</v>
      </c>
      <c r="X549" s="751"/>
      <c r="Y549" s="751"/>
      <c r="Z549" s="751"/>
      <c r="AA549" s="751"/>
      <c r="AB549" s="751"/>
      <c r="AC549" s="751"/>
      <c r="AD549" s="751"/>
      <c r="AE549" s="405"/>
    </row>
    <row r="550" spans="1:31" ht="12" customHeight="1">
      <c r="A550" s="404"/>
      <c r="B550" s="749" t="s">
        <v>902</v>
      </c>
      <c r="C550" s="749"/>
      <c r="D550" s="749"/>
      <c r="E550" s="749"/>
      <c r="F550" s="749"/>
      <c r="G550" s="749"/>
      <c r="H550" s="749"/>
      <c r="I550" s="749"/>
      <c r="J550" s="749"/>
      <c r="K550" s="749"/>
      <c r="L550" s="749"/>
      <c r="M550" s="750"/>
      <c r="N550" s="630">
        <v>991</v>
      </c>
      <c r="O550" s="526">
        <v>10</v>
      </c>
      <c r="P550" s="526">
        <v>3</v>
      </c>
      <c r="Q550" s="406" t="s">
        <v>903</v>
      </c>
      <c r="R550" s="407">
        <v>0</v>
      </c>
      <c r="S550" s="738"/>
      <c r="T550" s="739"/>
      <c r="U550" s="640">
        <v>1246.5999999999999</v>
      </c>
      <c r="V550" s="631">
        <v>0</v>
      </c>
      <c r="W550" s="409">
        <v>1246.5999999999999</v>
      </c>
      <c r="X550" s="751"/>
      <c r="Y550" s="751"/>
      <c r="Z550" s="751"/>
      <c r="AA550" s="751"/>
      <c r="AB550" s="751"/>
      <c r="AC550" s="751"/>
      <c r="AD550" s="751"/>
      <c r="AE550" s="405"/>
    </row>
    <row r="551" spans="1:31" ht="12" customHeight="1">
      <c r="A551" s="404"/>
      <c r="B551" s="749" t="s">
        <v>48</v>
      </c>
      <c r="C551" s="749"/>
      <c r="D551" s="749"/>
      <c r="E551" s="749"/>
      <c r="F551" s="749"/>
      <c r="G551" s="749"/>
      <c r="H551" s="749"/>
      <c r="I551" s="749"/>
      <c r="J551" s="749"/>
      <c r="K551" s="749"/>
      <c r="L551" s="749"/>
      <c r="M551" s="750"/>
      <c r="N551" s="630">
        <v>991</v>
      </c>
      <c r="O551" s="526">
        <v>10</v>
      </c>
      <c r="P551" s="526">
        <v>3</v>
      </c>
      <c r="Q551" s="406" t="s">
        <v>903</v>
      </c>
      <c r="R551" s="407" t="s">
        <v>45</v>
      </c>
      <c r="S551" s="738"/>
      <c r="T551" s="739"/>
      <c r="U551" s="640">
        <v>1246.5999999999999</v>
      </c>
      <c r="V551" s="631">
        <v>0</v>
      </c>
      <c r="W551" s="409">
        <v>1246.5999999999999</v>
      </c>
      <c r="X551" s="751"/>
      <c r="Y551" s="751"/>
      <c r="Z551" s="751"/>
      <c r="AA551" s="751"/>
      <c r="AB551" s="751"/>
      <c r="AC551" s="751"/>
      <c r="AD551" s="751"/>
      <c r="AE551" s="405"/>
    </row>
    <row r="552" spans="1:31" ht="21.75" customHeight="1">
      <c r="A552" s="404"/>
      <c r="B552" s="749" t="s">
        <v>780</v>
      </c>
      <c r="C552" s="749"/>
      <c r="D552" s="749"/>
      <c r="E552" s="749"/>
      <c r="F552" s="749"/>
      <c r="G552" s="749"/>
      <c r="H552" s="749"/>
      <c r="I552" s="749"/>
      <c r="J552" s="749"/>
      <c r="K552" s="749"/>
      <c r="L552" s="749"/>
      <c r="M552" s="750"/>
      <c r="N552" s="630">
        <v>991</v>
      </c>
      <c r="O552" s="526">
        <v>10</v>
      </c>
      <c r="P552" s="526">
        <v>3</v>
      </c>
      <c r="Q552" s="406" t="s">
        <v>903</v>
      </c>
      <c r="R552" s="407" t="s">
        <v>781</v>
      </c>
      <c r="S552" s="738"/>
      <c r="T552" s="739"/>
      <c r="U552" s="640">
        <v>1246.5999999999999</v>
      </c>
      <c r="V552" s="631">
        <v>0</v>
      </c>
      <c r="W552" s="409">
        <v>1246.5999999999999</v>
      </c>
      <c r="X552" s="751"/>
      <c r="Y552" s="751"/>
      <c r="Z552" s="751"/>
      <c r="AA552" s="751"/>
      <c r="AB552" s="751"/>
      <c r="AC552" s="751"/>
      <c r="AD552" s="751"/>
      <c r="AE552" s="405"/>
    </row>
    <row r="553" spans="1:31" ht="12" customHeight="1">
      <c r="A553" s="404"/>
      <c r="B553" s="749" t="s">
        <v>96</v>
      </c>
      <c r="C553" s="749"/>
      <c r="D553" s="749"/>
      <c r="E553" s="749"/>
      <c r="F553" s="749"/>
      <c r="G553" s="749"/>
      <c r="H553" s="749"/>
      <c r="I553" s="749"/>
      <c r="J553" s="749"/>
      <c r="K553" s="749"/>
      <c r="L553" s="749"/>
      <c r="M553" s="750"/>
      <c r="N553" s="630">
        <v>991</v>
      </c>
      <c r="O553" s="526">
        <v>10</v>
      </c>
      <c r="P553" s="526">
        <v>3</v>
      </c>
      <c r="Q553" s="406" t="s">
        <v>903</v>
      </c>
      <c r="R553" s="407" t="s">
        <v>782</v>
      </c>
      <c r="S553" s="738"/>
      <c r="T553" s="739"/>
      <c r="U553" s="640">
        <v>1246.5999999999999</v>
      </c>
      <c r="V553" s="631">
        <v>0</v>
      </c>
      <c r="W553" s="409">
        <v>1246.5999999999999</v>
      </c>
      <c r="X553" s="751"/>
      <c r="Y553" s="751"/>
      <c r="Z553" s="751"/>
      <c r="AA553" s="751"/>
      <c r="AB553" s="751"/>
      <c r="AC553" s="751"/>
      <c r="AD553" s="751"/>
      <c r="AE553" s="405"/>
    </row>
    <row r="554" spans="1:31" ht="12" customHeight="1">
      <c r="A554" s="404"/>
      <c r="B554" s="749" t="s">
        <v>795</v>
      </c>
      <c r="C554" s="749"/>
      <c r="D554" s="749"/>
      <c r="E554" s="749"/>
      <c r="F554" s="749"/>
      <c r="G554" s="749"/>
      <c r="H554" s="749"/>
      <c r="I554" s="749"/>
      <c r="J554" s="749"/>
      <c r="K554" s="749"/>
      <c r="L554" s="749"/>
      <c r="M554" s="750"/>
      <c r="N554" s="630">
        <v>991</v>
      </c>
      <c r="O554" s="526">
        <v>11</v>
      </c>
      <c r="P554" s="526">
        <v>0</v>
      </c>
      <c r="Q554" s="406">
        <v>0</v>
      </c>
      <c r="R554" s="407">
        <v>0</v>
      </c>
      <c r="S554" s="738"/>
      <c r="T554" s="739"/>
      <c r="U554" s="640">
        <v>400</v>
      </c>
      <c r="V554" s="631">
        <v>0</v>
      </c>
      <c r="W554" s="409">
        <v>400</v>
      </c>
      <c r="X554" s="751"/>
      <c r="Y554" s="751"/>
      <c r="Z554" s="751"/>
      <c r="AA554" s="751"/>
      <c r="AB554" s="751"/>
      <c r="AC554" s="751"/>
      <c r="AD554" s="751"/>
      <c r="AE554" s="405"/>
    </row>
    <row r="555" spans="1:31" ht="12" customHeight="1">
      <c r="A555" s="404"/>
      <c r="B555" s="749" t="s">
        <v>113</v>
      </c>
      <c r="C555" s="749"/>
      <c r="D555" s="749"/>
      <c r="E555" s="749"/>
      <c r="F555" s="749"/>
      <c r="G555" s="749"/>
      <c r="H555" s="749"/>
      <c r="I555" s="749"/>
      <c r="J555" s="749"/>
      <c r="K555" s="749"/>
      <c r="L555" s="749"/>
      <c r="M555" s="750"/>
      <c r="N555" s="630">
        <v>991</v>
      </c>
      <c r="O555" s="526">
        <v>11</v>
      </c>
      <c r="P555" s="526">
        <v>5</v>
      </c>
      <c r="Q555" s="406">
        <v>0</v>
      </c>
      <c r="R555" s="407">
        <v>0</v>
      </c>
      <c r="S555" s="738"/>
      <c r="T555" s="739"/>
      <c r="U555" s="640">
        <v>400</v>
      </c>
      <c r="V555" s="631">
        <v>0</v>
      </c>
      <c r="W555" s="409">
        <v>400</v>
      </c>
      <c r="X555" s="751"/>
      <c r="Y555" s="751"/>
      <c r="Z555" s="751"/>
      <c r="AA555" s="751"/>
      <c r="AB555" s="751"/>
      <c r="AC555" s="751"/>
      <c r="AD555" s="751"/>
      <c r="AE555" s="405"/>
    </row>
    <row r="556" spans="1:31" ht="32.25" customHeight="1">
      <c r="A556" s="404"/>
      <c r="B556" s="749" t="s">
        <v>783</v>
      </c>
      <c r="C556" s="749"/>
      <c r="D556" s="749"/>
      <c r="E556" s="749"/>
      <c r="F556" s="749"/>
      <c r="G556" s="749"/>
      <c r="H556" s="749"/>
      <c r="I556" s="749"/>
      <c r="J556" s="749"/>
      <c r="K556" s="749"/>
      <c r="L556" s="749"/>
      <c r="M556" s="750"/>
      <c r="N556" s="630">
        <v>991</v>
      </c>
      <c r="O556" s="526">
        <v>11</v>
      </c>
      <c r="P556" s="526">
        <v>5</v>
      </c>
      <c r="Q556" s="406" t="s">
        <v>784</v>
      </c>
      <c r="R556" s="407">
        <v>0</v>
      </c>
      <c r="S556" s="738"/>
      <c r="T556" s="739"/>
      <c r="U556" s="640">
        <v>180</v>
      </c>
      <c r="V556" s="631">
        <v>0</v>
      </c>
      <c r="W556" s="409">
        <v>180</v>
      </c>
      <c r="X556" s="751"/>
      <c r="Y556" s="751"/>
      <c r="Z556" s="751"/>
      <c r="AA556" s="751"/>
      <c r="AB556" s="751"/>
      <c r="AC556" s="751"/>
      <c r="AD556" s="751"/>
      <c r="AE556" s="405"/>
    </row>
    <row r="557" spans="1:31" ht="12" customHeight="1">
      <c r="A557" s="404"/>
      <c r="B557" s="749" t="s">
        <v>131</v>
      </c>
      <c r="C557" s="749"/>
      <c r="D557" s="749"/>
      <c r="E557" s="749"/>
      <c r="F557" s="749"/>
      <c r="G557" s="749"/>
      <c r="H557" s="749"/>
      <c r="I557" s="749"/>
      <c r="J557" s="749"/>
      <c r="K557" s="749"/>
      <c r="L557" s="749"/>
      <c r="M557" s="750"/>
      <c r="N557" s="630">
        <v>991</v>
      </c>
      <c r="O557" s="526">
        <v>11</v>
      </c>
      <c r="P557" s="526">
        <v>5</v>
      </c>
      <c r="Q557" s="406" t="s">
        <v>796</v>
      </c>
      <c r="R557" s="407">
        <v>0</v>
      </c>
      <c r="S557" s="738"/>
      <c r="T557" s="739"/>
      <c r="U557" s="640">
        <v>180</v>
      </c>
      <c r="V557" s="631">
        <v>0</v>
      </c>
      <c r="W557" s="409">
        <v>180</v>
      </c>
      <c r="X557" s="751"/>
      <c r="Y557" s="751"/>
      <c r="Z557" s="751"/>
      <c r="AA557" s="751"/>
      <c r="AB557" s="751"/>
      <c r="AC557" s="751"/>
      <c r="AD557" s="751"/>
      <c r="AE557" s="405"/>
    </row>
    <row r="558" spans="1:31" ht="12" customHeight="1">
      <c r="A558" s="404"/>
      <c r="B558" s="749" t="s">
        <v>114</v>
      </c>
      <c r="C558" s="749"/>
      <c r="D558" s="749"/>
      <c r="E558" s="749"/>
      <c r="F558" s="749"/>
      <c r="G558" s="749"/>
      <c r="H558" s="749"/>
      <c r="I558" s="749"/>
      <c r="J558" s="749"/>
      <c r="K558" s="749"/>
      <c r="L558" s="749"/>
      <c r="M558" s="750"/>
      <c r="N558" s="630">
        <v>991</v>
      </c>
      <c r="O558" s="526">
        <v>11</v>
      </c>
      <c r="P558" s="526">
        <v>5</v>
      </c>
      <c r="Q558" s="406" t="s">
        <v>797</v>
      </c>
      <c r="R558" s="407">
        <v>0</v>
      </c>
      <c r="S558" s="738"/>
      <c r="T558" s="739"/>
      <c r="U558" s="640">
        <v>180</v>
      </c>
      <c r="V558" s="631">
        <v>0</v>
      </c>
      <c r="W558" s="409">
        <v>180</v>
      </c>
      <c r="X558" s="751"/>
      <c r="Y558" s="751"/>
      <c r="Z558" s="751"/>
      <c r="AA558" s="751"/>
      <c r="AB558" s="751"/>
      <c r="AC558" s="751"/>
      <c r="AD558" s="751"/>
      <c r="AE558" s="405"/>
    </row>
    <row r="559" spans="1:31" ht="21.75" customHeight="1">
      <c r="A559" s="404"/>
      <c r="B559" s="749" t="s">
        <v>633</v>
      </c>
      <c r="C559" s="749"/>
      <c r="D559" s="749"/>
      <c r="E559" s="749"/>
      <c r="F559" s="749"/>
      <c r="G559" s="749"/>
      <c r="H559" s="749"/>
      <c r="I559" s="749"/>
      <c r="J559" s="749"/>
      <c r="K559" s="749"/>
      <c r="L559" s="749"/>
      <c r="M559" s="750"/>
      <c r="N559" s="630">
        <v>991</v>
      </c>
      <c r="O559" s="526">
        <v>11</v>
      </c>
      <c r="P559" s="526">
        <v>5</v>
      </c>
      <c r="Q559" s="406" t="s">
        <v>797</v>
      </c>
      <c r="R559" s="407" t="s">
        <v>25</v>
      </c>
      <c r="S559" s="738"/>
      <c r="T559" s="739"/>
      <c r="U559" s="640">
        <v>180</v>
      </c>
      <c r="V559" s="631">
        <v>0</v>
      </c>
      <c r="W559" s="409">
        <v>180</v>
      </c>
      <c r="X559" s="751"/>
      <c r="Y559" s="751"/>
      <c r="Z559" s="751"/>
      <c r="AA559" s="751"/>
      <c r="AB559" s="751"/>
      <c r="AC559" s="751"/>
      <c r="AD559" s="751"/>
      <c r="AE559" s="405"/>
    </row>
    <row r="560" spans="1:31" ht="21.75" customHeight="1">
      <c r="A560" s="404"/>
      <c r="B560" s="749" t="s">
        <v>634</v>
      </c>
      <c r="C560" s="749"/>
      <c r="D560" s="749"/>
      <c r="E560" s="749"/>
      <c r="F560" s="749"/>
      <c r="G560" s="749"/>
      <c r="H560" s="749"/>
      <c r="I560" s="749"/>
      <c r="J560" s="749"/>
      <c r="K560" s="749"/>
      <c r="L560" s="749"/>
      <c r="M560" s="750"/>
      <c r="N560" s="630">
        <v>991</v>
      </c>
      <c r="O560" s="526">
        <v>11</v>
      </c>
      <c r="P560" s="526">
        <v>5</v>
      </c>
      <c r="Q560" s="406" t="s">
        <v>797</v>
      </c>
      <c r="R560" s="407" t="s">
        <v>27</v>
      </c>
      <c r="S560" s="738"/>
      <c r="T560" s="739"/>
      <c r="U560" s="640">
        <v>180</v>
      </c>
      <c r="V560" s="631">
        <v>0</v>
      </c>
      <c r="W560" s="409">
        <v>180</v>
      </c>
      <c r="X560" s="751"/>
      <c r="Y560" s="751"/>
      <c r="Z560" s="751"/>
      <c r="AA560" s="751"/>
      <c r="AB560" s="751"/>
      <c r="AC560" s="751"/>
      <c r="AD560" s="751"/>
      <c r="AE560" s="405"/>
    </row>
    <row r="561" spans="1:31" ht="12" customHeight="1">
      <c r="A561" s="404"/>
      <c r="B561" s="749" t="s">
        <v>636</v>
      </c>
      <c r="C561" s="749"/>
      <c r="D561" s="749"/>
      <c r="E561" s="749"/>
      <c r="F561" s="749"/>
      <c r="G561" s="749"/>
      <c r="H561" s="749"/>
      <c r="I561" s="749"/>
      <c r="J561" s="749"/>
      <c r="K561" s="749"/>
      <c r="L561" s="749"/>
      <c r="M561" s="750"/>
      <c r="N561" s="630">
        <v>991</v>
      </c>
      <c r="O561" s="526">
        <v>11</v>
      </c>
      <c r="P561" s="526">
        <v>5</v>
      </c>
      <c r="Q561" s="406" t="s">
        <v>797</v>
      </c>
      <c r="R561" s="407" t="s">
        <v>29</v>
      </c>
      <c r="S561" s="738"/>
      <c r="T561" s="739"/>
      <c r="U561" s="640">
        <v>180</v>
      </c>
      <c r="V561" s="631">
        <v>0</v>
      </c>
      <c r="W561" s="409">
        <v>180</v>
      </c>
      <c r="X561" s="751"/>
      <c r="Y561" s="751"/>
      <c r="Z561" s="751"/>
      <c r="AA561" s="751"/>
      <c r="AB561" s="751"/>
      <c r="AC561" s="751"/>
      <c r="AD561" s="751"/>
      <c r="AE561" s="405"/>
    </row>
    <row r="562" spans="1:31" ht="32.25" customHeight="1">
      <c r="A562" s="404"/>
      <c r="B562" s="749" t="s">
        <v>783</v>
      </c>
      <c r="C562" s="749"/>
      <c r="D562" s="749"/>
      <c r="E562" s="749"/>
      <c r="F562" s="749"/>
      <c r="G562" s="749"/>
      <c r="H562" s="749"/>
      <c r="I562" s="749"/>
      <c r="J562" s="749"/>
      <c r="K562" s="749"/>
      <c r="L562" s="749"/>
      <c r="M562" s="750"/>
      <c r="N562" s="630">
        <v>991</v>
      </c>
      <c r="O562" s="526">
        <v>11</v>
      </c>
      <c r="P562" s="526">
        <v>5</v>
      </c>
      <c r="Q562" s="406" t="s">
        <v>784</v>
      </c>
      <c r="R562" s="407">
        <v>0</v>
      </c>
      <c r="S562" s="738"/>
      <c r="T562" s="739"/>
      <c r="U562" s="640">
        <v>220</v>
      </c>
      <c r="V562" s="631">
        <v>0</v>
      </c>
      <c r="W562" s="409">
        <v>220</v>
      </c>
      <c r="X562" s="751"/>
      <c r="Y562" s="751"/>
      <c r="Z562" s="751"/>
      <c r="AA562" s="751"/>
      <c r="AB562" s="751"/>
      <c r="AC562" s="751"/>
      <c r="AD562" s="751"/>
      <c r="AE562" s="405"/>
    </row>
    <row r="563" spans="1:31" ht="12" customHeight="1">
      <c r="A563" s="404"/>
      <c r="B563" s="749" t="s">
        <v>785</v>
      </c>
      <c r="C563" s="749"/>
      <c r="D563" s="749"/>
      <c r="E563" s="749"/>
      <c r="F563" s="749"/>
      <c r="G563" s="749"/>
      <c r="H563" s="749"/>
      <c r="I563" s="749"/>
      <c r="J563" s="749"/>
      <c r="K563" s="749"/>
      <c r="L563" s="749"/>
      <c r="M563" s="750"/>
      <c r="N563" s="630">
        <v>991</v>
      </c>
      <c r="O563" s="526">
        <v>11</v>
      </c>
      <c r="P563" s="526">
        <v>5</v>
      </c>
      <c r="Q563" s="406" t="s">
        <v>786</v>
      </c>
      <c r="R563" s="407">
        <v>0</v>
      </c>
      <c r="S563" s="738"/>
      <c r="T563" s="739"/>
      <c r="U563" s="640">
        <v>220</v>
      </c>
      <c r="V563" s="631">
        <v>0</v>
      </c>
      <c r="W563" s="409">
        <v>220</v>
      </c>
      <c r="X563" s="751"/>
      <c r="Y563" s="751"/>
      <c r="Z563" s="751"/>
      <c r="AA563" s="751"/>
      <c r="AB563" s="751"/>
      <c r="AC563" s="751"/>
      <c r="AD563" s="751"/>
      <c r="AE563" s="405"/>
    </row>
    <row r="564" spans="1:31" ht="12" customHeight="1">
      <c r="A564" s="404"/>
      <c r="B564" s="749" t="s">
        <v>114</v>
      </c>
      <c r="C564" s="749"/>
      <c r="D564" s="749"/>
      <c r="E564" s="749"/>
      <c r="F564" s="749"/>
      <c r="G564" s="749"/>
      <c r="H564" s="749"/>
      <c r="I564" s="749"/>
      <c r="J564" s="749"/>
      <c r="K564" s="749"/>
      <c r="L564" s="749"/>
      <c r="M564" s="750"/>
      <c r="N564" s="630">
        <v>991</v>
      </c>
      <c r="O564" s="526">
        <v>11</v>
      </c>
      <c r="P564" s="526">
        <v>5</v>
      </c>
      <c r="Q564" s="406" t="s">
        <v>798</v>
      </c>
      <c r="R564" s="407">
        <v>0</v>
      </c>
      <c r="S564" s="738"/>
      <c r="T564" s="739"/>
      <c r="U564" s="640">
        <v>220</v>
      </c>
      <c r="V564" s="631">
        <v>0</v>
      </c>
      <c r="W564" s="409">
        <v>220</v>
      </c>
      <c r="X564" s="751"/>
      <c r="Y564" s="751"/>
      <c r="Z564" s="751"/>
      <c r="AA564" s="751"/>
      <c r="AB564" s="751"/>
      <c r="AC564" s="751"/>
      <c r="AD564" s="751"/>
      <c r="AE564" s="405"/>
    </row>
    <row r="565" spans="1:31" ht="21.75" customHeight="1">
      <c r="A565" s="404"/>
      <c r="B565" s="749" t="s">
        <v>633</v>
      </c>
      <c r="C565" s="749"/>
      <c r="D565" s="749"/>
      <c r="E565" s="749"/>
      <c r="F565" s="749"/>
      <c r="G565" s="749"/>
      <c r="H565" s="749"/>
      <c r="I565" s="749"/>
      <c r="J565" s="749"/>
      <c r="K565" s="749"/>
      <c r="L565" s="749"/>
      <c r="M565" s="750"/>
      <c r="N565" s="630">
        <v>991</v>
      </c>
      <c r="O565" s="526">
        <v>11</v>
      </c>
      <c r="P565" s="526">
        <v>5</v>
      </c>
      <c r="Q565" s="406" t="s">
        <v>798</v>
      </c>
      <c r="R565" s="407" t="s">
        <v>25</v>
      </c>
      <c r="S565" s="738"/>
      <c r="T565" s="739"/>
      <c r="U565" s="640">
        <v>220</v>
      </c>
      <c r="V565" s="631">
        <v>0</v>
      </c>
      <c r="W565" s="409">
        <v>220</v>
      </c>
      <c r="X565" s="751"/>
      <c r="Y565" s="751"/>
      <c r="Z565" s="751"/>
      <c r="AA565" s="751"/>
      <c r="AB565" s="751"/>
      <c r="AC565" s="751"/>
      <c r="AD565" s="751"/>
      <c r="AE565" s="405"/>
    </row>
    <row r="566" spans="1:31" ht="21.75" customHeight="1">
      <c r="A566" s="404"/>
      <c r="B566" s="749" t="s">
        <v>634</v>
      </c>
      <c r="C566" s="749"/>
      <c r="D566" s="749"/>
      <c r="E566" s="749"/>
      <c r="F566" s="749"/>
      <c r="G566" s="749"/>
      <c r="H566" s="749"/>
      <c r="I566" s="749"/>
      <c r="J566" s="749"/>
      <c r="K566" s="749"/>
      <c r="L566" s="749"/>
      <c r="M566" s="750"/>
      <c r="N566" s="630">
        <v>991</v>
      </c>
      <c r="O566" s="526">
        <v>11</v>
      </c>
      <c r="P566" s="526">
        <v>5</v>
      </c>
      <c r="Q566" s="406" t="s">
        <v>798</v>
      </c>
      <c r="R566" s="407" t="s">
        <v>27</v>
      </c>
      <c r="S566" s="738"/>
      <c r="T566" s="739"/>
      <c r="U566" s="640">
        <v>220</v>
      </c>
      <c r="V566" s="631">
        <v>0</v>
      </c>
      <c r="W566" s="409">
        <v>220</v>
      </c>
      <c r="X566" s="751"/>
      <c r="Y566" s="751"/>
      <c r="Z566" s="751"/>
      <c r="AA566" s="751"/>
      <c r="AB566" s="751"/>
      <c r="AC566" s="751"/>
      <c r="AD566" s="751"/>
      <c r="AE566" s="405"/>
    </row>
    <row r="567" spans="1:31" ht="12" customHeight="1">
      <c r="A567" s="404"/>
      <c r="B567" s="749" t="s">
        <v>636</v>
      </c>
      <c r="C567" s="749"/>
      <c r="D567" s="749"/>
      <c r="E567" s="749"/>
      <c r="F567" s="749"/>
      <c r="G567" s="749"/>
      <c r="H567" s="749"/>
      <c r="I567" s="749"/>
      <c r="J567" s="749"/>
      <c r="K567" s="749"/>
      <c r="L567" s="749"/>
      <c r="M567" s="750"/>
      <c r="N567" s="630">
        <v>991</v>
      </c>
      <c r="O567" s="526">
        <v>11</v>
      </c>
      <c r="P567" s="526">
        <v>5</v>
      </c>
      <c r="Q567" s="406" t="s">
        <v>798</v>
      </c>
      <c r="R567" s="407" t="s">
        <v>29</v>
      </c>
      <c r="S567" s="738"/>
      <c r="T567" s="739"/>
      <c r="U567" s="640">
        <v>220</v>
      </c>
      <c r="V567" s="631">
        <v>0</v>
      </c>
      <c r="W567" s="409">
        <v>220</v>
      </c>
      <c r="X567" s="751"/>
      <c r="Y567" s="751"/>
      <c r="Z567" s="751"/>
      <c r="AA567" s="751"/>
      <c r="AB567" s="751"/>
      <c r="AC567" s="751"/>
      <c r="AD567" s="751"/>
      <c r="AE567" s="405"/>
    </row>
    <row r="568" spans="1:31" ht="12" customHeight="1">
      <c r="A568" s="404"/>
      <c r="B568" s="749" t="s">
        <v>799</v>
      </c>
      <c r="C568" s="749"/>
      <c r="D568" s="749"/>
      <c r="E568" s="749"/>
      <c r="F568" s="749"/>
      <c r="G568" s="749"/>
      <c r="H568" s="749"/>
      <c r="I568" s="749"/>
      <c r="J568" s="749"/>
      <c r="K568" s="749"/>
      <c r="L568" s="749"/>
      <c r="M568" s="750"/>
      <c r="N568" s="630">
        <v>991</v>
      </c>
      <c r="O568" s="526">
        <v>12</v>
      </c>
      <c r="P568" s="526">
        <v>0</v>
      </c>
      <c r="Q568" s="406">
        <v>0</v>
      </c>
      <c r="R568" s="407">
        <v>0</v>
      </c>
      <c r="S568" s="738"/>
      <c r="T568" s="739"/>
      <c r="U568" s="640">
        <v>180</v>
      </c>
      <c r="V568" s="631">
        <v>0</v>
      </c>
      <c r="W568" s="409">
        <v>180</v>
      </c>
      <c r="X568" s="751"/>
      <c r="Y568" s="751"/>
      <c r="Z568" s="751"/>
      <c r="AA568" s="751"/>
      <c r="AB568" s="751"/>
      <c r="AC568" s="751"/>
      <c r="AD568" s="751"/>
      <c r="AE568" s="405"/>
    </row>
    <row r="569" spans="1:31" ht="12" customHeight="1">
      <c r="A569" s="404"/>
      <c r="B569" s="749" t="s">
        <v>115</v>
      </c>
      <c r="C569" s="749"/>
      <c r="D569" s="749"/>
      <c r="E569" s="749"/>
      <c r="F569" s="749"/>
      <c r="G569" s="749"/>
      <c r="H569" s="749"/>
      <c r="I569" s="749"/>
      <c r="J569" s="749"/>
      <c r="K569" s="749"/>
      <c r="L569" s="749"/>
      <c r="M569" s="750"/>
      <c r="N569" s="630">
        <v>991</v>
      </c>
      <c r="O569" s="526">
        <v>12</v>
      </c>
      <c r="P569" s="526">
        <v>2</v>
      </c>
      <c r="Q569" s="406">
        <v>0</v>
      </c>
      <c r="R569" s="407">
        <v>0</v>
      </c>
      <c r="S569" s="738"/>
      <c r="T569" s="739"/>
      <c r="U569" s="640">
        <v>180</v>
      </c>
      <c r="V569" s="631">
        <v>0</v>
      </c>
      <c r="W569" s="409">
        <v>180</v>
      </c>
      <c r="X569" s="751"/>
      <c r="Y569" s="751"/>
      <c r="Z569" s="751"/>
      <c r="AA569" s="751"/>
      <c r="AB569" s="751"/>
      <c r="AC569" s="751"/>
      <c r="AD569" s="751"/>
      <c r="AE569" s="405"/>
    </row>
    <row r="570" spans="1:31" ht="32.25" customHeight="1">
      <c r="A570" s="404"/>
      <c r="B570" s="749" t="s">
        <v>617</v>
      </c>
      <c r="C570" s="749"/>
      <c r="D570" s="749"/>
      <c r="E570" s="749"/>
      <c r="F570" s="749"/>
      <c r="G570" s="749"/>
      <c r="H570" s="749"/>
      <c r="I570" s="749"/>
      <c r="J570" s="749"/>
      <c r="K570" s="749"/>
      <c r="L570" s="749"/>
      <c r="M570" s="750"/>
      <c r="N570" s="630">
        <v>991</v>
      </c>
      <c r="O570" s="526">
        <v>12</v>
      </c>
      <c r="P570" s="526">
        <v>2</v>
      </c>
      <c r="Q570" s="406" t="s">
        <v>618</v>
      </c>
      <c r="R570" s="407">
        <v>0</v>
      </c>
      <c r="S570" s="738"/>
      <c r="T570" s="739"/>
      <c r="U570" s="640">
        <v>180</v>
      </c>
      <c r="V570" s="631">
        <v>0</v>
      </c>
      <c r="W570" s="409">
        <v>180</v>
      </c>
      <c r="X570" s="751"/>
      <c r="Y570" s="751"/>
      <c r="Z570" s="751"/>
      <c r="AA570" s="751"/>
      <c r="AB570" s="751"/>
      <c r="AC570" s="751"/>
      <c r="AD570" s="751"/>
      <c r="AE570" s="405"/>
    </row>
    <row r="571" spans="1:31" ht="21.75" customHeight="1">
      <c r="A571" s="404"/>
      <c r="B571" s="749" t="s">
        <v>800</v>
      </c>
      <c r="C571" s="749"/>
      <c r="D571" s="749"/>
      <c r="E571" s="749"/>
      <c r="F571" s="749"/>
      <c r="G571" s="749"/>
      <c r="H571" s="749"/>
      <c r="I571" s="749"/>
      <c r="J571" s="749"/>
      <c r="K571" s="749"/>
      <c r="L571" s="749"/>
      <c r="M571" s="750"/>
      <c r="N571" s="630">
        <v>991</v>
      </c>
      <c r="O571" s="526">
        <v>12</v>
      </c>
      <c r="P571" s="526">
        <v>2</v>
      </c>
      <c r="Q571" s="406" t="s">
        <v>801</v>
      </c>
      <c r="R571" s="407">
        <v>0</v>
      </c>
      <c r="S571" s="738"/>
      <c r="T571" s="739"/>
      <c r="U571" s="640">
        <v>180</v>
      </c>
      <c r="V571" s="631">
        <v>0</v>
      </c>
      <c r="W571" s="409">
        <v>180</v>
      </c>
      <c r="X571" s="751"/>
      <c r="Y571" s="751"/>
      <c r="Z571" s="751"/>
      <c r="AA571" s="751"/>
      <c r="AB571" s="751"/>
      <c r="AC571" s="751"/>
      <c r="AD571" s="751"/>
      <c r="AE571" s="405"/>
    </row>
    <row r="572" spans="1:31" ht="21.75" customHeight="1">
      <c r="A572" s="404"/>
      <c r="B572" s="749" t="s">
        <v>633</v>
      </c>
      <c r="C572" s="749"/>
      <c r="D572" s="749"/>
      <c r="E572" s="749"/>
      <c r="F572" s="749"/>
      <c r="G572" s="749"/>
      <c r="H572" s="749"/>
      <c r="I572" s="749"/>
      <c r="J572" s="749"/>
      <c r="K572" s="749"/>
      <c r="L572" s="749"/>
      <c r="M572" s="750"/>
      <c r="N572" s="630">
        <v>991</v>
      </c>
      <c r="O572" s="526">
        <v>12</v>
      </c>
      <c r="P572" s="526">
        <v>2</v>
      </c>
      <c r="Q572" s="406" t="s">
        <v>801</v>
      </c>
      <c r="R572" s="407" t="s">
        <v>25</v>
      </c>
      <c r="S572" s="738"/>
      <c r="T572" s="739"/>
      <c r="U572" s="640">
        <v>180</v>
      </c>
      <c r="V572" s="631">
        <v>0</v>
      </c>
      <c r="W572" s="409">
        <v>180</v>
      </c>
      <c r="X572" s="751"/>
      <c r="Y572" s="751"/>
      <c r="Z572" s="751"/>
      <c r="AA572" s="751"/>
      <c r="AB572" s="751"/>
      <c r="AC572" s="751"/>
      <c r="AD572" s="751"/>
      <c r="AE572" s="405"/>
    </row>
    <row r="573" spans="1:31" ht="21.75" customHeight="1">
      <c r="A573" s="404"/>
      <c r="B573" s="749" t="s">
        <v>634</v>
      </c>
      <c r="C573" s="749"/>
      <c r="D573" s="749"/>
      <c r="E573" s="749"/>
      <c r="F573" s="749"/>
      <c r="G573" s="749"/>
      <c r="H573" s="749"/>
      <c r="I573" s="749"/>
      <c r="J573" s="749"/>
      <c r="K573" s="749"/>
      <c r="L573" s="749"/>
      <c r="M573" s="750"/>
      <c r="N573" s="630">
        <v>991</v>
      </c>
      <c r="O573" s="526">
        <v>12</v>
      </c>
      <c r="P573" s="526">
        <v>2</v>
      </c>
      <c r="Q573" s="406" t="s">
        <v>801</v>
      </c>
      <c r="R573" s="407" t="s">
        <v>27</v>
      </c>
      <c r="S573" s="738"/>
      <c r="T573" s="739"/>
      <c r="U573" s="640">
        <v>180</v>
      </c>
      <c r="V573" s="631">
        <v>0</v>
      </c>
      <c r="W573" s="409">
        <v>180</v>
      </c>
      <c r="X573" s="751"/>
      <c r="Y573" s="751"/>
      <c r="Z573" s="751"/>
      <c r="AA573" s="751"/>
      <c r="AB573" s="751"/>
      <c r="AC573" s="751"/>
      <c r="AD573" s="751"/>
      <c r="AE573" s="405"/>
    </row>
    <row r="574" spans="1:31" ht="12" customHeight="1">
      <c r="A574" s="404"/>
      <c r="B574" s="749" t="s">
        <v>636</v>
      </c>
      <c r="C574" s="749"/>
      <c r="D574" s="749"/>
      <c r="E574" s="749"/>
      <c r="F574" s="749"/>
      <c r="G574" s="749"/>
      <c r="H574" s="749"/>
      <c r="I574" s="749"/>
      <c r="J574" s="749"/>
      <c r="K574" s="749"/>
      <c r="L574" s="749"/>
      <c r="M574" s="750"/>
      <c r="N574" s="630">
        <v>991</v>
      </c>
      <c r="O574" s="526">
        <v>12</v>
      </c>
      <c r="P574" s="526">
        <v>2</v>
      </c>
      <c r="Q574" s="406" t="s">
        <v>801</v>
      </c>
      <c r="R574" s="407" t="s">
        <v>29</v>
      </c>
      <c r="S574" s="738"/>
      <c r="T574" s="739"/>
      <c r="U574" s="640">
        <v>180</v>
      </c>
      <c r="V574" s="631">
        <v>0</v>
      </c>
      <c r="W574" s="409">
        <v>180</v>
      </c>
      <c r="X574" s="751"/>
      <c r="Y574" s="751"/>
      <c r="Z574" s="751"/>
      <c r="AA574" s="751"/>
      <c r="AB574" s="751"/>
      <c r="AC574" s="751"/>
      <c r="AD574" s="751"/>
      <c r="AE574" s="405"/>
    </row>
    <row r="575" spans="1:31" ht="21.75" customHeight="1">
      <c r="A575" s="404"/>
      <c r="B575" s="749" t="s">
        <v>116</v>
      </c>
      <c r="C575" s="749"/>
      <c r="D575" s="749"/>
      <c r="E575" s="749"/>
      <c r="F575" s="749"/>
      <c r="G575" s="749"/>
      <c r="H575" s="749"/>
      <c r="I575" s="749"/>
      <c r="J575" s="749"/>
      <c r="K575" s="749"/>
      <c r="L575" s="749"/>
      <c r="M575" s="750"/>
      <c r="N575" s="630">
        <v>998</v>
      </c>
      <c r="O575" s="526">
        <v>0</v>
      </c>
      <c r="P575" s="526">
        <v>0</v>
      </c>
      <c r="Q575" s="406">
        <v>0</v>
      </c>
      <c r="R575" s="407">
        <v>0</v>
      </c>
      <c r="S575" s="738"/>
      <c r="T575" s="739"/>
      <c r="U575" s="640">
        <v>23097.337</v>
      </c>
      <c r="V575" s="631">
        <v>0</v>
      </c>
      <c r="W575" s="409">
        <v>23097.337</v>
      </c>
      <c r="X575" s="751"/>
      <c r="Y575" s="751"/>
      <c r="Z575" s="751"/>
      <c r="AA575" s="751"/>
      <c r="AB575" s="751"/>
      <c r="AC575" s="751"/>
      <c r="AD575" s="751"/>
      <c r="AE575" s="405"/>
    </row>
    <row r="576" spans="1:31" ht="12" customHeight="1">
      <c r="A576" s="404"/>
      <c r="B576" s="749" t="s">
        <v>616</v>
      </c>
      <c r="C576" s="749"/>
      <c r="D576" s="749"/>
      <c r="E576" s="749"/>
      <c r="F576" s="749"/>
      <c r="G576" s="749"/>
      <c r="H576" s="749"/>
      <c r="I576" s="749"/>
      <c r="J576" s="749"/>
      <c r="K576" s="749"/>
      <c r="L576" s="749"/>
      <c r="M576" s="750"/>
      <c r="N576" s="630">
        <v>998</v>
      </c>
      <c r="O576" s="526">
        <v>1</v>
      </c>
      <c r="P576" s="526">
        <v>0</v>
      </c>
      <c r="Q576" s="406">
        <v>0</v>
      </c>
      <c r="R576" s="407">
        <v>0</v>
      </c>
      <c r="S576" s="738"/>
      <c r="T576" s="739"/>
      <c r="U576" s="640">
        <v>5555.95</v>
      </c>
      <c r="V576" s="631">
        <v>0</v>
      </c>
      <c r="W576" s="409">
        <v>5555.95</v>
      </c>
      <c r="X576" s="751"/>
      <c r="Y576" s="751"/>
      <c r="Z576" s="751"/>
      <c r="AA576" s="751"/>
      <c r="AB576" s="751"/>
      <c r="AC576" s="751"/>
      <c r="AD576" s="751"/>
      <c r="AE576" s="405"/>
    </row>
    <row r="577" spans="1:31" ht="32.25" customHeight="1">
      <c r="A577" s="404"/>
      <c r="B577" s="749" t="s">
        <v>84</v>
      </c>
      <c r="C577" s="749"/>
      <c r="D577" s="749"/>
      <c r="E577" s="749"/>
      <c r="F577" s="749"/>
      <c r="G577" s="749"/>
      <c r="H577" s="749"/>
      <c r="I577" s="749"/>
      <c r="J577" s="749"/>
      <c r="K577" s="749"/>
      <c r="L577" s="749"/>
      <c r="M577" s="750"/>
      <c r="N577" s="630">
        <v>998</v>
      </c>
      <c r="O577" s="526">
        <v>1</v>
      </c>
      <c r="P577" s="526">
        <v>6</v>
      </c>
      <c r="Q577" s="406">
        <v>0</v>
      </c>
      <c r="R577" s="407">
        <v>0</v>
      </c>
      <c r="S577" s="738"/>
      <c r="T577" s="739"/>
      <c r="U577" s="640">
        <v>5170.7280000000001</v>
      </c>
      <c r="V577" s="631">
        <v>0</v>
      </c>
      <c r="W577" s="409">
        <v>5170.7280000000001</v>
      </c>
      <c r="X577" s="751"/>
      <c r="Y577" s="751"/>
      <c r="Z577" s="751"/>
      <c r="AA577" s="751"/>
      <c r="AB577" s="751"/>
      <c r="AC577" s="751"/>
      <c r="AD577" s="751"/>
      <c r="AE577" s="405"/>
    </row>
    <row r="578" spans="1:31" ht="21.75" customHeight="1">
      <c r="A578" s="404"/>
      <c r="B578" s="749" t="s">
        <v>61</v>
      </c>
      <c r="C578" s="749"/>
      <c r="D578" s="749"/>
      <c r="E578" s="749"/>
      <c r="F578" s="749"/>
      <c r="G578" s="749"/>
      <c r="H578" s="749"/>
      <c r="I578" s="749"/>
      <c r="J578" s="749"/>
      <c r="K578" s="749"/>
      <c r="L578" s="749"/>
      <c r="M578" s="750"/>
      <c r="N578" s="630">
        <v>998</v>
      </c>
      <c r="O578" s="526">
        <v>1</v>
      </c>
      <c r="P578" s="526">
        <v>6</v>
      </c>
      <c r="Q578" s="406" t="s">
        <v>649</v>
      </c>
      <c r="R578" s="407">
        <v>0</v>
      </c>
      <c r="S578" s="738"/>
      <c r="T578" s="739"/>
      <c r="U578" s="640">
        <v>5170.7280000000001</v>
      </c>
      <c r="V578" s="631">
        <v>0</v>
      </c>
      <c r="W578" s="409">
        <v>5170.7280000000001</v>
      </c>
      <c r="X578" s="751"/>
      <c r="Y578" s="751"/>
      <c r="Z578" s="751"/>
      <c r="AA578" s="751"/>
      <c r="AB578" s="751"/>
      <c r="AC578" s="751"/>
      <c r="AD578" s="751"/>
      <c r="AE578" s="405"/>
    </row>
    <row r="579" spans="1:31" ht="42.75" customHeight="1">
      <c r="A579" s="404"/>
      <c r="B579" s="749" t="s">
        <v>650</v>
      </c>
      <c r="C579" s="749"/>
      <c r="D579" s="749"/>
      <c r="E579" s="749"/>
      <c r="F579" s="749"/>
      <c r="G579" s="749"/>
      <c r="H579" s="749"/>
      <c r="I579" s="749"/>
      <c r="J579" s="749"/>
      <c r="K579" s="749"/>
      <c r="L579" s="749"/>
      <c r="M579" s="750"/>
      <c r="N579" s="630">
        <v>998</v>
      </c>
      <c r="O579" s="526">
        <v>1</v>
      </c>
      <c r="P579" s="526">
        <v>6</v>
      </c>
      <c r="Q579" s="406" t="s">
        <v>651</v>
      </c>
      <c r="R579" s="407">
        <v>0</v>
      </c>
      <c r="S579" s="738"/>
      <c r="T579" s="739"/>
      <c r="U579" s="640">
        <v>4116.5280000000002</v>
      </c>
      <c r="V579" s="631">
        <v>0</v>
      </c>
      <c r="W579" s="409">
        <v>4116.5280000000002</v>
      </c>
      <c r="X579" s="751"/>
      <c r="Y579" s="751"/>
      <c r="Z579" s="751"/>
      <c r="AA579" s="751"/>
      <c r="AB579" s="751"/>
      <c r="AC579" s="751"/>
      <c r="AD579" s="751"/>
      <c r="AE579" s="405"/>
    </row>
    <row r="580" spans="1:31" ht="53.25" customHeight="1">
      <c r="A580" s="404"/>
      <c r="B580" s="749" t="s">
        <v>18</v>
      </c>
      <c r="C580" s="749"/>
      <c r="D580" s="749"/>
      <c r="E580" s="749"/>
      <c r="F580" s="749"/>
      <c r="G580" s="749"/>
      <c r="H580" s="749"/>
      <c r="I580" s="749"/>
      <c r="J580" s="749"/>
      <c r="K580" s="749"/>
      <c r="L580" s="749"/>
      <c r="M580" s="750"/>
      <c r="N580" s="630">
        <v>998</v>
      </c>
      <c r="O580" s="526">
        <v>1</v>
      </c>
      <c r="P580" s="526">
        <v>6</v>
      </c>
      <c r="Q580" s="406" t="s">
        <v>651</v>
      </c>
      <c r="R580" s="407" t="s">
        <v>19</v>
      </c>
      <c r="S580" s="738"/>
      <c r="T580" s="739"/>
      <c r="U580" s="640">
        <v>4116.5280000000002</v>
      </c>
      <c r="V580" s="631">
        <v>0</v>
      </c>
      <c r="W580" s="409">
        <v>4116.5280000000002</v>
      </c>
      <c r="X580" s="751"/>
      <c r="Y580" s="751"/>
      <c r="Z580" s="751"/>
      <c r="AA580" s="751"/>
      <c r="AB580" s="751"/>
      <c r="AC580" s="751"/>
      <c r="AD580" s="751"/>
      <c r="AE580" s="405"/>
    </row>
    <row r="581" spans="1:31" ht="21.75" customHeight="1">
      <c r="A581" s="404"/>
      <c r="B581" s="749" t="s">
        <v>38</v>
      </c>
      <c r="C581" s="749"/>
      <c r="D581" s="749"/>
      <c r="E581" s="749"/>
      <c r="F581" s="749"/>
      <c r="G581" s="749"/>
      <c r="H581" s="749"/>
      <c r="I581" s="749"/>
      <c r="J581" s="749"/>
      <c r="K581" s="749"/>
      <c r="L581" s="749"/>
      <c r="M581" s="750"/>
      <c r="N581" s="630">
        <v>998</v>
      </c>
      <c r="O581" s="526">
        <v>1</v>
      </c>
      <c r="P581" s="526">
        <v>6</v>
      </c>
      <c r="Q581" s="406" t="s">
        <v>651</v>
      </c>
      <c r="R581" s="407" t="s">
        <v>39</v>
      </c>
      <c r="S581" s="738"/>
      <c r="T581" s="739"/>
      <c r="U581" s="640">
        <v>4116.5280000000002</v>
      </c>
      <c r="V581" s="631">
        <v>0</v>
      </c>
      <c r="W581" s="409">
        <v>4116.5280000000002</v>
      </c>
      <c r="X581" s="751"/>
      <c r="Y581" s="751"/>
      <c r="Z581" s="751"/>
      <c r="AA581" s="751"/>
      <c r="AB581" s="751"/>
      <c r="AC581" s="751"/>
      <c r="AD581" s="751"/>
      <c r="AE581" s="405"/>
    </row>
    <row r="582" spans="1:31" ht="21.75" customHeight="1">
      <c r="A582" s="404"/>
      <c r="B582" s="749" t="s">
        <v>621</v>
      </c>
      <c r="C582" s="749"/>
      <c r="D582" s="749"/>
      <c r="E582" s="749"/>
      <c r="F582" s="749"/>
      <c r="G582" s="749"/>
      <c r="H582" s="749"/>
      <c r="I582" s="749"/>
      <c r="J582" s="749"/>
      <c r="K582" s="749"/>
      <c r="L582" s="749"/>
      <c r="M582" s="750"/>
      <c r="N582" s="630">
        <v>998</v>
      </c>
      <c r="O582" s="526">
        <v>1</v>
      </c>
      <c r="P582" s="526">
        <v>6</v>
      </c>
      <c r="Q582" s="406" t="s">
        <v>651</v>
      </c>
      <c r="R582" s="407" t="s">
        <v>40</v>
      </c>
      <c r="S582" s="738"/>
      <c r="T582" s="739"/>
      <c r="U582" s="640">
        <v>3161.7080000000001</v>
      </c>
      <c r="V582" s="631">
        <v>0</v>
      </c>
      <c r="W582" s="409">
        <v>3161.7080000000001</v>
      </c>
      <c r="X582" s="751"/>
      <c r="Y582" s="751"/>
      <c r="Z582" s="751"/>
      <c r="AA582" s="751"/>
      <c r="AB582" s="751"/>
      <c r="AC582" s="751"/>
      <c r="AD582" s="751"/>
      <c r="AE582" s="405"/>
    </row>
    <row r="583" spans="1:31" ht="32.25" customHeight="1">
      <c r="A583" s="404"/>
      <c r="B583" s="749" t="s">
        <v>622</v>
      </c>
      <c r="C583" s="749"/>
      <c r="D583" s="749"/>
      <c r="E583" s="749"/>
      <c r="F583" s="749"/>
      <c r="G583" s="749"/>
      <c r="H583" s="749"/>
      <c r="I583" s="749"/>
      <c r="J583" s="749"/>
      <c r="K583" s="749"/>
      <c r="L583" s="749"/>
      <c r="M583" s="750"/>
      <c r="N583" s="630">
        <v>998</v>
      </c>
      <c r="O583" s="526">
        <v>1</v>
      </c>
      <c r="P583" s="526">
        <v>6</v>
      </c>
      <c r="Q583" s="406" t="s">
        <v>651</v>
      </c>
      <c r="R583" s="407" t="s">
        <v>42</v>
      </c>
      <c r="S583" s="738"/>
      <c r="T583" s="739"/>
      <c r="U583" s="640">
        <v>954.82</v>
      </c>
      <c r="V583" s="631">
        <v>0</v>
      </c>
      <c r="W583" s="409">
        <v>954.82</v>
      </c>
      <c r="X583" s="751"/>
      <c r="Y583" s="751"/>
      <c r="Z583" s="751"/>
      <c r="AA583" s="751"/>
      <c r="AB583" s="751"/>
      <c r="AC583" s="751"/>
      <c r="AD583" s="751"/>
      <c r="AE583" s="405"/>
    </row>
    <row r="584" spans="1:31" ht="21.75" customHeight="1">
      <c r="A584" s="404"/>
      <c r="B584" s="749" t="s">
        <v>61</v>
      </c>
      <c r="C584" s="749"/>
      <c r="D584" s="749"/>
      <c r="E584" s="749"/>
      <c r="F584" s="749"/>
      <c r="G584" s="749"/>
      <c r="H584" s="749"/>
      <c r="I584" s="749"/>
      <c r="J584" s="749"/>
      <c r="K584" s="749"/>
      <c r="L584" s="749"/>
      <c r="M584" s="750"/>
      <c r="N584" s="630">
        <v>998</v>
      </c>
      <c r="O584" s="526">
        <v>1</v>
      </c>
      <c r="P584" s="526">
        <v>6</v>
      </c>
      <c r="Q584" s="406" t="s">
        <v>652</v>
      </c>
      <c r="R584" s="407">
        <v>0</v>
      </c>
      <c r="S584" s="738"/>
      <c r="T584" s="739"/>
      <c r="U584" s="640">
        <v>895.3</v>
      </c>
      <c r="V584" s="631">
        <v>0</v>
      </c>
      <c r="W584" s="409">
        <v>895.3</v>
      </c>
      <c r="X584" s="751"/>
      <c r="Y584" s="751"/>
      <c r="Z584" s="751"/>
      <c r="AA584" s="751"/>
      <c r="AB584" s="751"/>
      <c r="AC584" s="751"/>
      <c r="AD584" s="751"/>
      <c r="AE584" s="405"/>
    </row>
    <row r="585" spans="1:31" ht="21.75" customHeight="1">
      <c r="A585" s="404"/>
      <c r="B585" s="749" t="s">
        <v>633</v>
      </c>
      <c r="C585" s="749"/>
      <c r="D585" s="749"/>
      <c r="E585" s="749"/>
      <c r="F585" s="749"/>
      <c r="G585" s="749"/>
      <c r="H585" s="749"/>
      <c r="I585" s="749"/>
      <c r="J585" s="749"/>
      <c r="K585" s="749"/>
      <c r="L585" s="749"/>
      <c r="M585" s="750"/>
      <c r="N585" s="630">
        <v>998</v>
      </c>
      <c r="O585" s="526">
        <v>1</v>
      </c>
      <c r="P585" s="526">
        <v>6</v>
      </c>
      <c r="Q585" s="406" t="s">
        <v>652</v>
      </c>
      <c r="R585" s="407" t="s">
        <v>25</v>
      </c>
      <c r="S585" s="738"/>
      <c r="T585" s="739"/>
      <c r="U585" s="640">
        <v>886.3</v>
      </c>
      <c r="V585" s="631">
        <v>0</v>
      </c>
      <c r="W585" s="409">
        <v>886.3</v>
      </c>
      <c r="X585" s="751"/>
      <c r="Y585" s="751"/>
      <c r="Z585" s="751"/>
      <c r="AA585" s="751"/>
      <c r="AB585" s="751"/>
      <c r="AC585" s="751"/>
      <c r="AD585" s="751"/>
      <c r="AE585" s="405"/>
    </row>
    <row r="586" spans="1:31" ht="21.75" customHeight="1">
      <c r="A586" s="404"/>
      <c r="B586" s="749" t="s">
        <v>634</v>
      </c>
      <c r="C586" s="749"/>
      <c r="D586" s="749"/>
      <c r="E586" s="749"/>
      <c r="F586" s="749"/>
      <c r="G586" s="749"/>
      <c r="H586" s="749"/>
      <c r="I586" s="749"/>
      <c r="J586" s="749"/>
      <c r="K586" s="749"/>
      <c r="L586" s="749"/>
      <c r="M586" s="750"/>
      <c r="N586" s="630">
        <v>998</v>
      </c>
      <c r="O586" s="526">
        <v>1</v>
      </c>
      <c r="P586" s="526">
        <v>6</v>
      </c>
      <c r="Q586" s="406" t="s">
        <v>652</v>
      </c>
      <c r="R586" s="407" t="s">
        <v>27</v>
      </c>
      <c r="S586" s="738"/>
      <c r="T586" s="739"/>
      <c r="U586" s="640">
        <v>886.3</v>
      </c>
      <c r="V586" s="631">
        <v>0</v>
      </c>
      <c r="W586" s="409">
        <v>886.3</v>
      </c>
      <c r="X586" s="751"/>
      <c r="Y586" s="751"/>
      <c r="Z586" s="751"/>
      <c r="AA586" s="751"/>
      <c r="AB586" s="751"/>
      <c r="AC586" s="751"/>
      <c r="AD586" s="751"/>
      <c r="AE586" s="405"/>
    </row>
    <row r="587" spans="1:31" ht="21.75" customHeight="1">
      <c r="A587" s="404"/>
      <c r="B587" s="749" t="s">
        <v>635</v>
      </c>
      <c r="C587" s="749"/>
      <c r="D587" s="749"/>
      <c r="E587" s="749"/>
      <c r="F587" s="749"/>
      <c r="G587" s="749"/>
      <c r="H587" s="749"/>
      <c r="I587" s="749"/>
      <c r="J587" s="749"/>
      <c r="K587" s="749"/>
      <c r="L587" s="749"/>
      <c r="M587" s="750"/>
      <c r="N587" s="630">
        <v>998</v>
      </c>
      <c r="O587" s="526">
        <v>1</v>
      </c>
      <c r="P587" s="526">
        <v>6</v>
      </c>
      <c r="Q587" s="406" t="s">
        <v>652</v>
      </c>
      <c r="R587" s="407" t="s">
        <v>28</v>
      </c>
      <c r="S587" s="738"/>
      <c r="T587" s="739"/>
      <c r="U587" s="640">
        <v>567.20000000000005</v>
      </c>
      <c r="V587" s="631">
        <v>0</v>
      </c>
      <c r="W587" s="409">
        <v>567.20000000000005</v>
      </c>
      <c r="X587" s="751"/>
      <c r="Y587" s="751"/>
      <c r="Z587" s="751"/>
      <c r="AA587" s="751"/>
      <c r="AB587" s="751"/>
      <c r="AC587" s="751"/>
      <c r="AD587" s="751"/>
      <c r="AE587" s="405"/>
    </row>
    <row r="588" spans="1:31" ht="12" customHeight="1">
      <c r="A588" s="404"/>
      <c r="B588" s="749" t="s">
        <v>636</v>
      </c>
      <c r="C588" s="749"/>
      <c r="D588" s="749"/>
      <c r="E588" s="749"/>
      <c r="F588" s="749"/>
      <c r="G588" s="749"/>
      <c r="H588" s="749"/>
      <c r="I588" s="749"/>
      <c r="J588" s="749"/>
      <c r="K588" s="749"/>
      <c r="L588" s="749"/>
      <c r="M588" s="750"/>
      <c r="N588" s="630">
        <v>998</v>
      </c>
      <c r="O588" s="526">
        <v>1</v>
      </c>
      <c r="P588" s="526">
        <v>6</v>
      </c>
      <c r="Q588" s="406" t="s">
        <v>652</v>
      </c>
      <c r="R588" s="407" t="s">
        <v>29</v>
      </c>
      <c r="S588" s="738"/>
      <c r="T588" s="739"/>
      <c r="U588" s="640">
        <v>319.10000000000002</v>
      </c>
      <c r="V588" s="631">
        <v>0</v>
      </c>
      <c r="W588" s="409">
        <v>319.10000000000002</v>
      </c>
      <c r="X588" s="751"/>
      <c r="Y588" s="751"/>
      <c r="Z588" s="751"/>
      <c r="AA588" s="751"/>
      <c r="AB588" s="751"/>
      <c r="AC588" s="751"/>
      <c r="AD588" s="751"/>
      <c r="AE588" s="405"/>
    </row>
    <row r="589" spans="1:31" ht="12" customHeight="1">
      <c r="A589" s="404"/>
      <c r="B589" s="749" t="s">
        <v>30</v>
      </c>
      <c r="C589" s="749"/>
      <c r="D589" s="749"/>
      <c r="E589" s="749"/>
      <c r="F589" s="749"/>
      <c r="G589" s="749"/>
      <c r="H589" s="749"/>
      <c r="I589" s="749"/>
      <c r="J589" s="749"/>
      <c r="K589" s="749"/>
      <c r="L589" s="749"/>
      <c r="M589" s="750"/>
      <c r="N589" s="630">
        <v>998</v>
      </c>
      <c r="O589" s="526">
        <v>1</v>
      </c>
      <c r="P589" s="526">
        <v>6</v>
      </c>
      <c r="Q589" s="406" t="s">
        <v>652</v>
      </c>
      <c r="R589" s="407" t="s">
        <v>31</v>
      </c>
      <c r="S589" s="738"/>
      <c r="T589" s="739"/>
      <c r="U589" s="640">
        <v>9</v>
      </c>
      <c r="V589" s="631">
        <v>0</v>
      </c>
      <c r="W589" s="409">
        <v>9</v>
      </c>
      <c r="X589" s="751"/>
      <c r="Y589" s="751"/>
      <c r="Z589" s="751"/>
      <c r="AA589" s="751"/>
      <c r="AB589" s="751"/>
      <c r="AC589" s="751"/>
      <c r="AD589" s="751"/>
      <c r="AE589" s="405"/>
    </row>
    <row r="590" spans="1:31" ht="12" customHeight="1">
      <c r="A590" s="404"/>
      <c r="B590" s="749" t="s">
        <v>637</v>
      </c>
      <c r="C590" s="749"/>
      <c r="D590" s="749"/>
      <c r="E590" s="749"/>
      <c r="F590" s="749"/>
      <c r="G590" s="749"/>
      <c r="H590" s="749"/>
      <c r="I590" s="749"/>
      <c r="J590" s="749"/>
      <c r="K590" s="749"/>
      <c r="L590" s="749"/>
      <c r="M590" s="750"/>
      <c r="N590" s="630">
        <v>998</v>
      </c>
      <c r="O590" s="526">
        <v>1</v>
      </c>
      <c r="P590" s="526">
        <v>6</v>
      </c>
      <c r="Q590" s="406" t="s">
        <v>652</v>
      </c>
      <c r="R590" s="407" t="s">
        <v>32</v>
      </c>
      <c r="S590" s="738"/>
      <c r="T590" s="739"/>
      <c r="U590" s="640">
        <v>9</v>
      </c>
      <c r="V590" s="631">
        <v>0</v>
      </c>
      <c r="W590" s="409">
        <v>9</v>
      </c>
      <c r="X590" s="751"/>
      <c r="Y590" s="751"/>
      <c r="Z590" s="751"/>
      <c r="AA590" s="751"/>
      <c r="AB590" s="751"/>
      <c r="AC590" s="751"/>
      <c r="AD590" s="751"/>
      <c r="AE590" s="405"/>
    </row>
    <row r="591" spans="1:31" ht="21.75" customHeight="1">
      <c r="A591" s="404"/>
      <c r="B591" s="749" t="s">
        <v>33</v>
      </c>
      <c r="C591" s="749"/>
      <c r="D591" s="749"/>
      <c r="E591" s="749"/>
      <c r="F591" s="749"/>
      <c r="G591" s="749"/>
      <c r="H591" s="749"/>
      <c r="I591" s="749"/>
      <c r="J591" s="749"/>
      <c r="K591" s="749"/>
      <c r="L591" s="749"/>
      <c r="M591" s="750"/>
      <c r="N591" s="630">
        <v>998</v>
      </c>
      <c r="O591" s="526">
        <v>1</v>
      </c>
      <c r="P591" s="526">
        <v>6</v>
      </c>
      <c r="Q591" s="406" t="s">
        <v>652</v>
      </c>
      <c r="R591" s="407" t="s">
        <v>34</v>
      </c>
      <c r="S591" s="738"/>
      <c r="T591" s="739"/>
      <c r="U591" s="640">
        <v>5</v>
      </c>
      <c r="V591" s="631">
        <v>0</v>
      </c>
      <c r="W591" s="409">
        <v>5</v>
      </c>
      <c r="X591" s="751"/>
      <c r="Y591" s="751"/>
      <c r="Z591" s="751"/>
      <c r="AA591" s="751"/>
      <c r="AB591" s="751"/>
      <c r="AC591" s="751"/>
      <c r="AD591" s="751"/>
      <c r="AE591" s="405"/>
    </row>
    <row r="592" spans="1:31" ht="12" customHeight="1">
      <c r="A592" s="404"/>
      <c r="B592" s="749" t="s">
        <v>638</v>
      </c>
      <c r="C592" s="749"/>
      <c r="D592" s="749"/>
      <c r="E592" s="749"/>
      <c r="F592" s="749"/>
      <c r="G592" s="749"/>
      <c r="H592" s="749"/>
      <c r="I592" s="749"/>
      <c r="J592" s="749"/>
      <c r="K592" s="749"/>
      <c r="L592" s="749"/>
      <c r="M592" s="750"/>
      <c r="N592" s="630">
        <v>998</v>
      </c>
      <c r="O592" s="526">
        <v>1</v>
      </c>
      <c r="P592" s="526">
        <v>6</v>
      </c>
      <c r="Q592" s="406" t="s">
        <v>652</v>
      </c>
      <c r="R592" s="407" t="s">
        <v>35</v>
      </c>
      <c r="S592" s="738"/>
      <c r="T592" s="739"/>
      <c r="U592" s="640">
        <v>3</v>
      </c>
      <c r="V592" s="631">
        <v>0</v>
      </c>
      <c r="W592" s="409">
        <v>3</v>
      </c>
      <c r="X592" s="751"/>
      <c r="Y592" s="751"/>
      <c r="Z592" s="751"/>
      <c r="AA592" s="751"/>
      <c r="AB592" s="751"/>
      <c r="AC592" s="751"/>
      <c r="AD592" s="751"/>
      <c r="AE592" s="405"/>
    </row>
    <row r="593" spans="1:31" ht="12" customHeight="1">
      <c r="A593" s="404"/>
      <c r="B593" s="749" t="s">
        <v>88</v>
      </c>
      <c r="C593" s="749"/>
      <c r="D593" s="749"/>
      <c r="E593" s="749"/>
      <c r="F593" s="749"/>
      <c r="G593" s="749"/>
      <c r="H593" s="749"/>
      <c r="I593" s="749"/>
      <c r="J593" s="749"/>
      <c r="K593" s="749"/>
      <c r="L593" s="749"/>
      <c r="M593" s="750"/>
      <c r="N593" s="630">
        <v>998</v>
      </c>
      <c r="O593" s="526">
        <v>1</v>
      </c>
      <c r="P593" s="526">
        <v>6</v>
      </c>
      <c r="Q593" s="406" t="s">
        <v>652</v>
      </c>
      <c r="R593" s="407" t="s">
        <v>89</v>
      </c>
      <c r="S593" s="738"/>
      <c r="T593" s="739"/>
      <c r="U593" s="640">
        <v>1</v>
      </c>
      <c r="V593" s="631">
        <v>0</v>
      </c>
      <c r="W593" s="409">
        <v>1</v>
      </c>
      <c r="X593" s="751"/>
      <c r="Y593" s="751"/>
      <c r="Z593" s="751"/>
      <c r="AA593" s="751"/>
      <c r="AB593" s="751"/>
      <c r="AC593" s="751"/>
      <c r="AD593" s="751"/>
      <c r="AE593" s="405"/>
    </row>
    <row r="594" spans="1:31" ht="42.75" customHeight="1">
      <c r="A594" s="404"/>
      <c r="B594" s="749" t="s">
        <v>653</v>
      </c>
      <c r="C594" s="749"/>
      <c r="D594" s="749"/>
      <c r="E594" s="749"/>
      <c r="F594" s="749"/>
      <c r="G594" s="749"/>
      <c r="H594" s="749"/>
      <c r="I594" s="749"/>
      <c r="J594" s="749"/>
      <c r="K594" s="749"/>
      <c r="L594" s="749"/>
      <c r="M594" s="750"/>
      <c r="N594" s="630">
        <v>998</v>
      </c>
      <c r="O594" s="526">
        <v>1</v>
      </c>
      <c r="P594" s="526">
        <v>6</v>
      </c>
      <c r="Q594" s="406" t="s">
        <v>654</v>
      </c>
      <c r="R594" s="407">
        <v>0</v>
      </c>
      <c r="S594" s="738"/>
      <c r="T594" s="739"/>
      <c r="U594" s="640">
        <v>158.9</v>
      </c>
      <c r="V594" s="631">
        <v>0</v>
      </c>
      <c r="W594" s="409">
        <v>158.9</v>
      </c>
      <c r="X594" s="751"/>
      <c r="Y594" s="751"/>
      <c r="Z594" s="751"/>
      <c r="AA594" s="751"/>
      <c r="AB594" s="751"/>
      <c r="AC594" s="751"/>
      <c r="AD594" s="751"/>
      <c r="AE594" s="405"/>
    </row>
    <row r="595" spans="1:31" ht="53.25" customHeight="1">
      <c r="A595" s="404"/>
      <c r="B595" s="749" t="s">
        <v>18</v>
      </c>
      <c r="C595" s="749"/>
      <c r="D595" s="749"/>
      <c r="E595" s="749"/>
      <c r="F595" s="749"/>
      <c r="G595" s="749"/>
      <c r="H595" s="749"/>
      <c r="I595" s="749"/>
      <c r="J595" s="749"/>
      <c r="K595" s="749"/>
      <c r="L595" s="749"/>
      <c r="M595" s="750"/>
      <c r="N595" s="630">
        <v>998</v>
      </c>
      <c r="O595" s="526">
        <v>1</v>
      </c>
      <c r="P595" s="526">
        <v>6</v>
      </c>
      <c r="Q595" s="406" t="s">
        <v>654</v>
      </c>
      <c r="R595" s="407" t="s">
        <v>19</v>
      </c>
      <c r="S595" s="738"/>
      <c r="T595" s="739"/>
      <c r="U595" s="640">
        <v>158.9</v>
      </c>
      <c r="V595" s="631">
        <v>0</v>
      </c>
      <c r="W595" s="409">
        <v>158.9</v>
      </c>
      <c r="X595" s="751"/>
      <c r="Y595" s="751"/>
      <c r="Z595" s="751"/>
      <c r="AA595" s="751"/>
      <c r="AB595" s="751"/>
      <c r="AC595" s="751"/>
      <c r="AD595" s="751"/>
      <c r="AE595" s="405"/>
    </row>
    <row r="596" spans="1:31" ht="21.75" customHeight="1">
      <c r="A596" s="404"/>
      <c r="B596" s="749" t="s">
        <v>38</v>
      </c>
      <c r="C596" s="749"/>
      <c r="D596" s="749"/>
      <c r="E596" s="749"/>
      <c r="F596" s="749"/>
      <c r="G596" s="749"/>
      <c r="H596" s="749"/>
      <c r="I596" s="749"/>
      <c r="J596" s="749"/>
      <c r="K596" s="749"/>
      <c r="L596" s="749"/>
      <c r="M596" s="750"/>
      <c r="N596" s="630">
        <v>998</v>
      </c>
      <c r="O596" s="526">
        <v>1</v>
      </c>
      <c r="P596" s="526">
        <v>6</v>
      </c>
      <c r="Q596" s="406" t="s">
        <v>654</v>
      </c>
      <c r="R596" s="407" t="s">
        <v>39</v>
      </c>
      <c r="S596" s="738"/>
      <c r="T596" s="739"/>
      <c r="U596" s="640">
        <v>158.9</v>
      </c>
      <c r="V596" s="631">
        <v>0</v>
      </c>
      <c r="W596" s="409">
        <v>158.9</v>
      </c>
      <c r="X596" s="751"/>
      <c r="Y596" s="751"/>
      <c r="Z596" s="751"/>
      <c r="AA596" s="751"/>
      <c r="AB596" s="751"/>
      <c r="AC596" s="751"/>
      <c r="AD596" s="751"/>
      <c r="AE596" s="405"/>
    </row>
    <row r="597" spans="1:31" ht="32.25" customHeight="1">
      <c r="A597" s="404"/>
      <c r="B597" s="749" t="s">
        <v>639</v>
      </c>
      <c r="C597" s="749"/>
      <c r="D597" s="749"/>
      <c r="E597" s="749"/>
      <c r="F597" s="749"/>
      <c r="G597" s="749"/>
      <c r="H597" s="749"/>
      <c r="I597" s="749"/>
      <c r="J597" s="749"/>
      <c r="K597" s="749"/>
      <c r="L597" s="749"/>
      <c r="M597" s="750"/>
      <c r="N597" s="630">
        <v>998</v>
      </c>
      <c r="O597" s="526">
        <v>1</v>
      </c>
      <c r="P597" s="526">
        <v>6</v>
      </c>
      <c r="Q597" s="406" t="s">
        <v>654</v>
      </c>
      <c r="R597" s="407" t="s">
        <v>41</v>
      </c>
      <c r="S597" s="738"/>
      <c r="T597" s="739"/>
      <c r="U597" s="640">
        <v>158.9</v>
      </c>
      <c r="V597" s="631">
        <v>0</v>
      </c>
      <c r="W597" s="409">
        <v>158.9</v>
      </c>
      <c r="X597" s="751"/>
      <c r="Y597" s="751"/>
      <c r="Z597" s="751"/>
      <c r="AA597" s="751"/>
      <c r="AB597" s="751"/>
      <c r="AC597" s="751"/>
      <c r="AD597" s="751"/>
      <c r="AE597" s="405"/>
    </row>
    <row r="598" spans="1:31" ht="12" customHeight="1">
      <c r="A598" s="404"/>
      <c r="B598" s="749" t="s">
        <v>93</v>
      </c>
      <c r="C598" s="749"/>
      <c r="D598" s="749"/>
      <c r="E598" s="749"/>
      <c r="F598" s="749"/>
      <c r="G598" s="749"/>
      <c r="H598" s="749"/>
      <c r="I598" s="749"/>
      <c r="J598" s="749"/>
      <c r="K598" s="749"/>
      <c r="L598" s="749"/>
      <c r="M598" s="750"/>
      <c r="N598" s="630">
        <v>998</v>
      </c>
      <c r="O598" s="526">
        <v>1</v>
      </c>
      <c r="P598" s="526">
        <v>13</v>
      </c>
      <c r="Q598" s="406">
        <v>0</v>
      </c>
      <c r="R598" s="407">
        <v>0</v>
      </c>
      <c r="S598" s="738"/>
      <c r="T598" s="739"/>
      <c r="U598" s="640">
        <v>385.22199999999998</v>
      </c>
      <c r="V598" s="631">
        <v>0</v>
      </c>
      <c r="W598" s="409">
        <v>385.22199999999998</v>
      </c>
      <c r="X598" s="751"/>
      <c r="Y598" s="751"/>
      <c r="Z598" s="751"/>
      <c r="AA598" s="751"/>
      <c r="AB598" s="751"/>
      <c r="AC598" s="751"/>
      <c r="AD598" s="751"/>
      <c r="AE598" s="405"/>
    </row>
    <row r="599" spans="1:31" ht="21.75" customHeight="1">
      <c r="A599" s="404"/>
      <c r="B599" s="749" t="s">
        <v>61</v>
      </c>
      <c r="C599" s="749"/>
      <c r="D599" s="749"/>
      <c r="E599" s="749"/>
      <c r="F599" s="749"/>
      <c r="G599" s="749"/>
      <c r="H599" s="749"/>
      <c r="I599" s="749"/>
      <c r="J599" s="749"/>
      <c r="K599" s="749"/>
      <c r="L599" s="749"/>
      <c r="M599" s="750"/>
      <c r="N599" s="630">
        <v>998</v>
      </c>
      <c r="O599" s="526">
        <v>1</v>
      </c>
      <c r="P599" s="526">
        <v>13</v>
      </c>
      <c r="Q599" s="406" t="s">
        <v>649</v>
      </c>
      <c r="R599" s="407">
        <v>0</v>
      </c>
      <c r="S599" s="738"/>
      <c r="T599" s="739"/>
      <c r="U599" s="640">
        <v>380.22199999999998</v>
      </c>
      <c r="V599" s="631">
        <v>0</v>
      </c>
      <c r="W599" s="409">
        <v>380.22199999999998</v>
      </c>
      <c r="X599" s="751"/>
      <c r="Y599" s="751"/>
      <c r="Z599" s="751"/>
      <c r="AA599" s="751"/>
      <c r="AB599" s="751"/>
      <c r="AC599" s="751"/>
      <c r="AD599" s="751"/>
      <c r="AE599" s="405"/>
    </row>
    <row r="600" spans="1:31" ht="21.75" customHeight="1">
      <c r="A600" s="404"/>
      <c r="B600" s="749" t="s">
        <v>683</v>
      </c>
      <c r="C600" s="749"/>
      <c r="D600" s="749"/>
      <c r="E600" s="749"/>
      <c r="F600" s="749"/>
      <c r="G600" s="749"/>
      <c r="H600" s="749"/>
      <c r="I600" s="749"/>
      <c r="J600" s="749"/>
      <c r="K600" s="749"/>
      <c r="L600" s="749"/>
      <c r="M600" s="750"/>
      <c r="N600" s="630">
        <v>998</v>
      </c>
      <c r="O600" s="526">
        <v>1</v>
      </c>
      <c r="P600" s="526">
        <v>13</v>
      </c>
      <c r="Q600" s="406" t="s">
        <v>684</v>
      </c>
      <c r="R600" s="407">
        <v>0</v>
      </c>
      <c r="S600" s="738"/>
      <c r="T600" s="739"/>
      <c r="U600" s="640">
        <v>377.22199999999998</v>
      </c>
      <c r="V600" s="631">
        <v>0</v>
      </c>
      <c r="W600" s="409">
        <v>377.22199999999998</v>
      </c>
      <c r="X600" s="751"/>
      <c r="Y600" s="751"/>
      <c r="Z600" s="751"/>
      <c r="AA600" s="751"/>
      <c r="AB600" s="751"/>
      <c r="AC600" s="751"/>
      <c r="AD600" s="751"/>
      <c r="AE600" s="405"/>
    </row>
    <row r="601" spans="1:31" ht="53.25" customHeight="1">
      <c r="A601" s="404"/>
      <c r="B601" s="749" t="s">
        <v>18</v>
      </c>
      <c r="C601" s="749"/>
      <c r="D601" s="749"/>
      <c r="E601" s="749"/>
      <c r="F601" s="749"/>
      <c r="G601" s="749"/>
      <c r="H601" s="749"/>
      <c r="I601" s="749"/>
      <c r="J601" s="749"/>
      <c r="K601" s="749"/>
      <c r="L601" s="749"/>
      <c r="M601" s="750"/>
      <c r="N601" s="630">
        <v>998</v>
      </c>
      <c r="O601" s="526">
        <v>1</v>
      </c>
      <c r="P601" s="526">
        <v>13</v>
      </c>
      <c r="Q601" s="406" t="s">
        <v>684</v>
      </c>
      <c r="R601" s="407" t="s">
        <v>19</v>
      </c>
      <c r="S601" s="738"/>
      <c r="T601" s="739"/>
      <c r="U601" s="640">
        <v>377.22199999999998</v>
      </c>
      <c r="V601" s="631">
        <v>0</v>
      </c>
      <c r="W601" s="409">
        <v>377.22199999999998</v>
      </c>
      <c r="X601" s="751"/>
      <c r="Y601" s="751"/>
      <c r="Z601" s="751"/>
      <c r="AA601" s="751"/>
      <c r="AB601" s="751"/>
      <c r="AC601" s="751"/>
      <c r="AD601" s="751"/>
      <c r="AE601" s="405"/>
    </row>
    <row r="602" spans="1:31" ht="21.75" customHeight="1">
      <c r="A602" s="404"/>
      <c r="B602" s="749" t="s">
        <v>38</v>
      </c>
      <c r="C602" s="749"/>
      <c r="D602" s="749"/>
      <c r="E602" s="749"/>
      <c r="F602" s="749"/>
      <c r="G602" s="749"/>
      <c r="H602" s="749"/>
      <c r="I602" s="749"/>
      <c r="J602" s="749"/>
      <c r="K602" s="749"/>
      <c r="L602" s="749"/>
      <c r="M602" s="750"/>
      <c r="N602" s="630">
        <v>998</v>
      </c>
      <c r="O602" s="526">
        <v>1</v>
      </c>
      <c r="P602" s="526">
        <v>13</v>
      </c>
      <c r="Q602" s="406" t="s">
        <v>684</v>
      </c>
      <c r="R602" s="407" t="s">
        <v>39</v>
      </c>
      <c r="S602" s="738"/>
      <c r="T602" s="739"/>
      <c r="U602" s="640">
        <v>377.22199999999998</v>
      </c>
      <c r="V602" s="631">
        <v>0</v>
      </c>
      <c r="W602" s="409">
        <v>377.22199999999998</v>
      </c>
      <c r="X602" s="751"/>
      <c r="Y602" s="751"/>
      <c r="Z602" s="751"/>
      <c r="AA602" s="751"/>
      <c r="AB602" s="751"/>
      <c r="AC602" s="751"/>
      <c r="AD602" s="751"/>
      <c r="AE602" s="405"/>
    </row>
    <row r="603" spans="1:31" ht="21.75" customHeight="1">
      <c r="A603" s="404"/>
      <c r="B603" s="749" t="s">
        <v>621</v>
      </c>
      <c r="C603" s="749"/>
      <c r="D603" s="749"/>
      <c r="E603" s="749"/>
      <c r="F603" s="749"/>
      <c r="G603" s="749"/>
      <c r="H603" s="749"/>
      <c r="I603" s="749"/>
      <c r="J603" s="749"/>
      <c r="K603" s="749"/>
      <c r="L603" s="749"/>
      <c r="M603" s="750"/>
      <c r="N603" s="630">
        <v>998</v>
      </c>
      <c r="O603" s="526">
        <v>1</v>
      </c>
      <c r="P603" s="526">
        <v>13</v>
      </c>
      <c r="Q603" s="406" t="s">
        <v>684</v>
      </c>
      <c r="R603" s="407" t="s">
        <v>40</v>
      </c>
      <c r="S603" s="738"/>
      <c r="T603" s="739"/>
      <c r="U603" s="640">
        <v>289.72500000000002</v>
      </c>
      <c r="V603" s="631">
        <v>0</v>
      </c>
      <c r="W603" s="409">
        <v>289.72500000000002</v>
      </c>
      <c r="X603" s="751"/>
      <c r="Y603" s="751"/>
      <c r="Z603" s="751"/>
      <c r="AA603" s="751"/>
      <c r="AB603" s="751"/>
      <c r="AC603" s="751"/>
      <c r="AD603" s="751"/>
      <c r="AE603" s="405"/>
    </row>
    <row r="604" spans="1:31" ht="32.25" customHeight="1">
      <c r="A604" s="404"/>
      <c r="B604" s="749" t="s">
        <v>622</v>
      </c>
      <c r="C604" s="749"/>
      <c r="D604" s="749"/>
      <c r="E604" s="749"/>
      <c r="F604" s="749"/>
      <c r="G604" s="749"/>
      <c r="H604" s="749"/>
      <c r="I604" s="749"/>
      <c r="J604" s="749"/>
      <c r="K604" s="749"/>
      <c r="L604" s="749"/>
      <c r="M604" s="750"/>
      <c r="N604" s="630">
        <v>998</v>
      </c>
      <c r="O604" s="526">
        <v>1</v>
      </c>
      <c r="P604" s="526">
        <v>13</v>
      </c>
      <c r="Q604" s="406" t="s">
        <v>684</v>
      </c>
      <c r="R604" s="407" t="s">
        <v>42</v>
      </c>
      <c r="S604" s="738"/>
      <c r="T604" s="739"/>
      <c r="U604" s="640">
        <v>87.497</v>
      </c>
      <c r="V604" s="631">
        <v>0</v>
      </c>
      <c r="W604" s="409">
        <v>87.497</v>
      </c>
      <c r="X604" s="751"/>
      <c r="Y604" s="751"/>
      <c r="Z604" s="751"/>
      <c r="AA604" s="751"/>
      <c r="AB604" s="751"/>
      <c r="AC604" s="751"/>
      <c r="AD604" s="751"/>
      <c r="AE604" s="405"/>
    </row>
    <row r="605" spans="1:31" ht="42.75" customHeight="1">
      <c r="A605" s="404"/>
      <c r="B605" s="749" t="s">
        <v>653</v>
      </c>
      <c r="C605" s="749"/>
      <c r="D605" s="749"/>
      <c r="E605" s="749"/>
      <c r="F605" s="749"/>
      <c r="G605" s="749"/>
      <c r="H605" s="749"/>
      <c r="I605" s="749"/>
      <c r="J605" s="749"/>
      <c r="K605" s="749"/>
      <c r="L605" s="749"/>
      <c r="M605" s="750"/>
      <c r="N605" s="630">
        <v>998</v>
      </c>
      <c r="O605" s="526">
        <v>1</v>
      </c>
      <c r="P605" s="526">
        <v>13</v>
      </c>
      <c r="Q605" s="406" t="s">
        <v>654</v>
      </c>
      <c r="R605" s="407">
        <v>0</v>
      </c>
      <c r="S605" s="738"/>
      <c r="T605" s="739"/>
      <c r="U605" s="640">
        <v>3</v>
      </c>
      <c r="V605" s="631">
        <v>0</v>
      </c>
      <c r="W605" s="409">
        <v>3</v>
      </c>
      <c r="X605" s="751"/>
      <c r="Y605" s="751"/>
      <c r="Z605" s="751"/>
      <c r="AA605" s="751"/>
      <c r="AB605" s="751"/>
      <c r="AC605" s="751"/>
      <c r="AD605" s="751"/>
      <c r="AE605" s="405"/>
    </row>
    <row r="606" spans="1:31" ht="53.25" customHeight="1">
      <c r="A606" s="404"/>
      <c r="B606" s="749" t="s">
        <v>18</v>
      </c>
      <c r="C606" s="749"/>
      <c r="D606" s="749"/>
      <c r="E606" s="749"/>
      <c r="F606" s="749"/>
      <c r="G606" s="749"/>
      <c r="H606" s="749"/>
      <c r="I606" s="749"/>
      <c r="J606" s="749"/>
      <c r="K606" s="749"/>
      <c r="L606" s="749"/>
      <c r="M606" s="750"/>
      <c r="N606" s="630">
        <v>998</v>
      </c>
      <c r="O606" s="526">
        <v>1</v>
      </c>
      <c r="P606" s="526">
        <v>13</v>
      </c>
      <c r="Q606" s="406" t="s">
        <v>654</v>
      </c>
      <c r="R606" s="407" t="s">
        <v>19</v>
      </c>
      <c r="S606" s="738"/>
      <c r="T606" s="739"/>
      <c r="U606" s="640">
        <v>3</v>
      </c>
      <c r="V606" s="631">
        <v>0</v>
      </c>
      <c r="W606" s="409">
        <v>3</v>
      </c>
      <c r="X606" s="751"/>
      <c r="Y606" s="751"/>
      <c r="Z606" s="751"/>
      <c r="AA606" s="751"/>
      <c r="AB606" s="751"/>
      <c r="AC606" s="751"/>
      <c r="AD606" s="751"/>
      <c r="AE606" s="405"/>
    </row>
    <row r="607" spans="1:31" ht="21.75" customHeight="1">
      <c r="A607" s="404"/>
      <c r="B607" s="749" t="s">
        <v>38</v>
      </c>
      <c r="C607" s="749"/>
      <c r="D607" s="749"/>
      <c r="E607" s="749"/>
      <c r="F607" s="749"/>
      <c r="G607" s="749"/>
      <c r="H607" s="749"/>
      <c r="I607" s="749"/>
      <c r="J607" s="749"/>
      <c r="K607" s="749"/>
      <c r="L607" s="749"/>
      <c r="M607" s="750"/>
      <c r="N607" s="630">
        <v>998</v>
      </c>
      <c r="O607" s="526">
        <v>1</v>
      </c>
      <c r="P607" s="526">
        <v>13</v>
      </c>
      <c r="Q607" s="406" t="s">
        <v>654</v>
      </c>
      <c r="R607" s="407" t="s">
        <v>39</v>
      </c>
      <c r="S607" s="738"/>
      <c r="T607" s="739"/>
      <c r="U607" s="640">
        <v>3</v>
      </c>
      <c r="V607" s="631">
        <v>0</v>
      </c>
      <c r="W607" s="409">
        <v>3</v>
      </c>
      <c r="X607" s="751"/>
      <c r="Y607" s="751"/>
      <c r="Z607" s="751"/>
      <c r="AA607" s="751"/>
      <c r="AB607" s="751"/>
      <c r="AC607" s="751"/>
      <c r="AD607" s="751"/>
      <c r="AE607" s="405"/>
    </row>
    <row r="608" spans="1:31" ht="32.25" customHeight="1">
      <c r="A608" s="404"/>
      <c r="B608" s="749" t="s">
        <v>639</v>
      </c>
      <c r="C608" s="749"/>
      <c r="D608" s="749"/>
      <c r="E608" s="749"/>
      <c r="F608" s="749"/>
      <c r="G608" s="749"/>
      <c r="H608" s="749"/>
      <c r="I608" s="749"/>
      <c r="J608" s="749"/>
      <c r="K608" s="749"/>
      <c r="L608" s="749"/>
      <c r="M608" s="750"/>
      <c r="N608" s="630">
        <v>998</v>
      </c>
      <c r="O608" s="526">
        <v>1</v>
      </c>
      <c r="P608" s="526">
        <v>13</v>
      </c>
      <c r="Q608" s="406" t="s">
        <v>654</v>
      </c>
      <c r="R608" s="407" t="s">
        <v>41</v>
      </c>
      <c r="S608" s="738"/>
      <c r="T608" s="739"/>
      <c r="U608" s="640">
        <v>3</v>
      </c>
      <c r="V608" s="631">
        <v>0</v>
      </c>
      <c r="W608" s="409">
        <v>3</v>
      </c>
      <c r="X608" s="751"/>
      <c r="Y608" s="751"/>
      <c r="Z608" s="751"/>
      <c r="AA608" s="751"/>
      <c r="AB608" s="751"/>
      <c r="AC608" s="751"/>
      <c r="AD608" s="751"/>
      <c r="AE608" s="405"/>
    </row>
    <row r="609" spans="1:31" ht="32.25" customHeight="1">
      <c r="A609" s="404"/>
      <c r="B609" s="749" t="s">
        <v>645</v>
      </c>
      <c r="C609" s="749"/>
      <c r="D609" s="749"/>
      <c r="E609" s="749"/>
      <c r="F609" s="749"/>
      <c r="G609" s="749"/>
      <c r="H609" s="749"/>
      <c r="I609" s="749"/>
      <c r="J609" s="749"/>
      <c r="K609" s="749"/>
      <c r="L609" s="749"/>
      <c r="M609" s="750"/>
      <c r="N609" s="630">
        <v>998</v>
      </c>
      <c r="O609" s="526">
        <v>1</v>
      </c>
      <c r="P609" s="526">
        <v>13</v>
      </c>
      <c r="Q609" s="406" t="s">
        <v>646</v>
      </c>
      <c r="R609" s="407">
        <v>0</v>
      </c>
      <c r="S609" s="738"/>
      <c r="T609" s="739"/>
      <c r="U609" s="640">
        <v>5</v>
      </c>
      <c r="V609" s="631">
        <v>0</v>
      </c>
      <c r="W609" s="409">
        <v>5</v>
      </c>
      <c r="X609" s="751"/>
      <c r="Y609" s="751"/>
      <c r="Z609" s="751"/>
      <c r="AA609" s="751"/>
      <c r="AB609" s="751"/>
      <c r="AC609" s="751"/>
      <c r="AD609" s="751"/>
      <c r="AE609" s="405"/>
    </row>
    <row r="610" spans="1:31" ht="32.25" customHeight="1">
      <c r="A610" s="404"/>
      <c r="B610" s="749" t="s">
        <v>685</v>
      </c>
      <c r="C610" s="749"/>
      <c r="D610" s="749"/>
      <c r="E610" s="749"/>
      <c r="F610" s="749"/>
      <c r="G610" s="749"/>
      <c r="H610" s="749"/>
      <c r="I610" s="749"/>
      <c r="J610" s="749"/>
      <c r="K610" s="749"/>
      <c r="L610" s="749"/>
      <c r="M610" s="750"/>
      <c r="N610" s="630">
        <v>998</v>
      </c>
      <c r="O610" s="526">
        <v>1</v>
      </c>
      <c r="P610" s="526">
        <v>13</v>
      </c>
      <c r="Q610" s="406" t="s">
        <v>686</v>
      </c>
      <c r="R610" s="407">
        <v>0</v>
      </c>
      <c r="S610" s="738"/>
      <c r="T610" s="739"/>
      <c r="U610" s="640">
        <v>5</v>
      </c>
      <c r="V610" s="631">
        <v>0</v>
      </c>
      <c r="W610" s="409">
        <v>5</v>
      </c>
      <c r="X610" s="751"/>
      <c r="Y610" s="751"/>
      <c r="Z610" s="751"/>
      <c r="AA610" s="751"/>
      <c r="AB610" s="751"/>
      <c r="AC610" s="751"/>
      <c r="AD610" s="751"/>
      <c r="AE610" s="405"/>
    </row>
    <row r="611" spans="1:31" ht="12" customHeight="1">
      <c r="A611" s="404"/>
      <c r="B611" s="749" t="s">
        <v>63</v>
      </c>
      <c r="C611" s="749"/>
      <c r="D611" s="749"/>
      <c r="E611" s="749"/>
      <c r="F611" s="749"/>
      <c r="G611" s="749"/>
      <c r="H611" s="749"/>
      <c r="I611" s="749"/>
      <c r="J611" s="749"/>
      <c r="K611" s="749"/>
      <c r="L611" s="749"/>
      <c r="M611" s="750"/>
      <c r="N611" s="630">
        <v>998</v>
      </c>
      <c r="O611" s="526">
        <v>1</v>
      </c>
      <c r="P611" s="526">
        <v>13</v>
      </c>
      <c r="Q611" s="406" t="s">
        <v>686</v>
      </c>
      <c r="R611" s="407" t="s">
        <v>118</v>
      </c>
      <c r="S611" s="738"/>
      <c r="T611" s="739"/>
      <c r="U611" s="640">
        <v>5</v>
      </c>
      <c r="V611" s="631">
        <v>0</v>
      </c>
      <c r="W611" s="409">
        <v>5</v>
      </c>
      <c r="X611" s="751"/>
      <c r="Y611" s="751"/>
      <c r="Z611" s="751"/>
      <c r="AA611" s="751"/>
      <c r="AB611" s="751"/>
      <c r="AC611" s="751"/>
      <c r="AD611" s="751"/>
      <c r="AE611" s="405"/>
    </row>
    <row r="612" spans="1:31" ht="12" customHeight="1">
      <c r="A612" s="404"/>
      <c r="B612" s="749" t="s">
        <v>119</v>
      </c>
      <c r="C612" s="749"/>
      <c r="D612" s="749"/>
      <c r="E612" s="749"/>
      <c r="F612" s="749"/>
      <c r="G612" s="749"/>
      <c r="H612" s="749"/>
      <c r="I612" s="749"/>
      <c r="J612" s="749"/>
      <c r="K612" s="749"/>
      <c r="L612" s="749"/>
      <c r="M612" s="750"/>
      <c r="N612" s="630">
        <v>998</v>
      </c>
      <c r="O612" s="526">
        <v>1</v>
      </c>
      <c r="P612" s="526">
        <v>13</v>
      </c>
      <c r="Q612" s="406" t="s">
        <v>686</v>
      </c>
      <c r="R612" s="407" t="s">
        <v>120</v>
      </c>
      <c r="S612" s="738"/>
      <c r="T612" s="739"/>
      <c r="U612" s="640">
        <v>5</v>
      </c>
      <c r="V612" s="631">
        <v>0</v>
      </c>
      <c r="W612" s="409">
        <v>5</v>
      </c>
      <c r="X612" s="751"/>
      <c r="Y612" s="751"/>
      <c r="Z612" s="751"/>
      <c r="AA612" s="751"/>
      <c r="AB612" s="751"/>
      <c r="AC612" s="751"/>
      <c r="AD612" s="751"/>
      <c r="AE612" s="405"/>
    </row>
    <row r="613" spans="1:31" ht="12" customHeight="1">
      <c r="A613" s="404"/>
      <c r="B613" s="749" t="s">
        <v>689</v>
      </c>
      <c r="C613" s="749"/>
      <c r="D613" s="749"/>
      <c r="E613" s="749"/>
      <c r="F613" s="749"/>
      <c r="G613" s="749"/>
      <c r="H613" s="749"/>
      <c r="I613" s="749"/>
      <c r="J613" s="749"/>
      <c r="K613" s="749"/>
      <c r="L613" s="749"/>
      <c r="M613" s="750"/>
      <c r="N613" s="630">
        <v>998</v>
      </c>
      <c r="O613" s="526">
        <v>2</v>
      </c>
      <c r="P613" s="526">
        <v>0</v>
      </c>
      <c r="Q613" s="406">
        <v>0</v>
      </c>
      <c r="R613" s="407">
        <v>0</v>
      </c>
      <c r="S613" s="738"/>
      <c r="T613" s="739"/>
      <c r="U613" s="640">
        <v>644.70000000000005</v>
      </c>
      <c r="V613" s="631">
        <v>0</v>
      </c>
      <c r="W613" s="409">
        <v>644.70000000000005</v>
      </c>
      <c r="X613" s="751"/>
      <c r="Y613" s="751"/>
      <c r="Z613" s="751"/>
      <c r="AA613" s="751"/>
      <c r="AB613" s="751"/>
      <c r="AC613" s="751"/>
      <c r="AD613" s="751"/>
      <c r="AE613" s="405"/>
    </row>
    <row r="614" spans="1:31" ht="12" customHeight="1">
      <c r="A614" s="404"/>
      <c r="B614" s="749" t="s">
        <v>100</v>
      </c>
      <c r="C614" s="749"/>
      <c r="D614" s="749"/>
      <c r="E614" s="749"/>
      <c r="F614" s="749"/>
      <c r="G614" s="749"/>
      <c r="H614" s="749"/>
      <c r="I614" s="749"/>
      <c r="J614" s="749"/>
      <c r="K614" s="749"/>
      <c r="L614" s="749"/>
      <c r="M614" s="750"/>
      <c r="N614" s="630">
        <v>998</v>
      </c>
      <c r="O614" s="526">
        <v>2</v>
      </c>
      <c r="P614" s="526">
        <v>3</v>
      </c>
      <c r="Q614" s="406">
        <v>0</v>
      </c>
      <c r="R614" s="407">
        <v>0</v>
      </c>
      <c r="S614" s="738"/>
      <c r="T614" s="739"/>
      <c r="U614" s="640">
        <v>644.70000000000005</v>
      </c>
      <c r="V614" s="631">
        <v>0</v>
      </c>
      <c r="W614" s="409">
        <v>644.70000000000005</v>
      </c>
      <c r="X614" s="751"/>
      <c r="Y614" s="751"/>
      <c r="Z614" s="751"/>
      <c r="AA614" s="751"/>
      <c r="AB614" s="751"/>
      <c r="AC614" s="751"/>
      <c r="AD614" s="751"/>
      <c r="AE614" s="405"/>
    </row>
    <row r="615" spans="1:31" ht="32.25" customHeight="1">
      <c r="A615" s="404"/>
      <c r="B615" s="749" t="s">
        <v>645</v>
      </c>
      <c r="C615" s="749"/>
      <c r="D615" s="749"/>
      <c r="E615" s="749"/>
      <c r="F615" s="749"/>
      <c r="G615" s="749"/>
      <c r="H615" s="749"/>
      <c r="I615" s="749"/>
      <c r="J615" s="749"/>
      <c r="K615" s="749"/>
      <c r="L615" s="749"/>
      <c r="M615" s="750"/>
      <c r="N615" s="630">
        <v>998</v>
      </c>
      <c r="O615" s="526">
        <v>2</v>
      </c>
      <c r="P615" s="526">
        <v>3</v>
      </c>
      <c r="Q615" s="406" t="s">
        <v>646</v>
      </c>
      <c r="R615" s="407">
        <v>0</v>
      </c>
      <c r="S615" s="738"/>
      <c r="T615" s="739"/>
      <c r="U615" s="640">
        <v>644.70000000000005</v>
      </c>
      <c r="V615" s="631">
        <v>0</v>
      </c>
      <c r="W615" s="409">
        <v>644.70000000000005</v>
      </c>
      <c r="X615" s="751"/>
      <c r="Y615" s="751"/>
      <c r="Z615" s="751"/>
      <c r="AA615" s="751"/>
      <c r="AB615" s="751"/>
      <c r="AC615" s="751"/>
      <c r="AD615" s="751"/>
      <c r="AE615" s="405"/>
    </row>
    <row r="616" spans="1:31" ht="32.25" customHeight="1">
      <c r="A616" s="404"/>
      <c r="B616" s="749" t="s">
        <v>690</v>
      </c>
      <c r="C616" s="749"/>
      <c r="D616" s="749"/>
      <c r="E616" s="749"/>
      <c r="F616" s="749"/>
      <c r="G616" s="749"/>
      <c r="H616" s="749"/>
      <c r="I616" s="749"/>
      <c r="J616" s="749"/>
      <c r="K616" s="749"/>
      <c r="L616" s="749"/>
      <c r="M616" s="750"/>
      <c r="N616" s="630">
        <v>998</v>
      </c>
      <c r="O616" s="526">
        <v>2</v>
      </c>
      <c r="P616" s="526">
        <v>3</v>
      </c>
      <c r="Q616" s="406" t="s">
        <v>691</v>
      </c>
      <c r="R616" s="407">
        <v>0</v>
      </c>
      <c r="S616" s="738"/>
      <c r="T616" s="739"/>
      <c r="U616" s="640">
        <v>644.70000000000005</v>
      </c>
      <c r="V616" s="631">
        <v>0</v>
      </c>
      <c r="W616" s="409">
        <v>644.70000000000005</v>
      </c>
      <c r="X616" s="751"/>
      <c r="Y616" s="751"/>
      <c r="Z616" s="751"/>
      <c r="AA616" s="751"/>
      <c r="AB616" s="751"/>
      <c r="AC616" s="751"/>
      <c r="AD616" s="751"/>
      <c r="AE616" s="405"/>
    </row>
    <row r="617" spans="1:31" ht="12" customHeight="1">
      <c r="A617" s="404"/>
      <c r="B617" s="749" t="s">
        <v>63</v>
      </c>
      <c r="C617" s="749"/>
      <c r="D617" s="749"/>
      <c r="E617" s="749"/>
      <c r="F617" s="749"/>
      <c r="G617" s="749"/>
      <c r="H617" s="749"/>
      <c r="I617" s="749"/>
      <c r="J617" s="749"/>
      <c r="K617" s="749"/>
      <c r="L617" s="749"/>
      <c r="M617" s="750"/>
      <c r="N617" s="630">
        <v>998</v>
      </c>
      <c r="O617" s="526">
        <v>2</v>
      </c>
      <c r="P617" s="526">
        <v>3</v>
      </c>
      <c r="Q617" s="406" t="s">
        <v>691</v>
      </c>
      <c r="R617" s="407" t="s">
        <v>118</v>
      </c>
      <c r="S617" s="738"/>
      <c r="T617" s="739"/>
      <c r="U617" s="640">
        <v>644.70000000000005</v>
      </c>
      <c r="V617" s="631">
        <v>0</v>
      </c>
      <c r="W617" s="409">
        <v>644.70000000000005</v>
      </c>
      <c r="X617" s="751"/>
      <c r="Y617" s="751"/>
      <c r="Z617" s="751"/>
      <c r="AA617" s="751"/>
      <c r="AB617" s="751"/>
      <c r="AC617" s="751"/>
      <c r="AD617" s="751"/>
      <c r="AE617" s="405"/>
    </row>
    <row r="618" spans="1:31" ht="12" customHeight="1">
      <c r="A618" s="404"/>
      <c r="B618" s="749" t="s">
        <v>119</v>
      </c>
      <c r="C618" s="749"/>
      <c r="D618" s="749"/>
      <c r="E618" s="749"/>
      <c r="F618" s="749"/>
      <c r="G618" s="749"/>
      <c r="H618" s="749"/>
      <c r="I618" s="749"/>
      <c r="J618" s="749"/>
      <c r="K618" s="749"/>
      <c r="L618" s="749"/>
      <c r="M618" s="750"/>
      <c r="N618" s="630">
        <v>998</v>
      </c>
      <c r="O618" s="526">
        <v>2</v>
      </c>
      <c r="P618" s="526">
        <v>3</v>
      </c>
      <c r="Q618" s="406" t="s">
        <v>691</v>
      </c>
      <c r="R618" s="407" t="s">
        <v>120</v>
      </c>
      <c r="S618" s="738"/>
      <c r="T618" s="739"/>
      <c r="U618" s="640">
        <v>644.70000000000005</v>
      </c>
      <c r="V618" s="631">
        <v>0</v>
      </c>
      <c r="W618" s="409">
        <v>644.70000000000005</v>
      </c>
      <c r="X618" s="751"/>
      <c r="Y618" s="751"/>
      <c r="Z618" s="751"/>
      <c r="AA618" s="751"/>
      <c r="AB618" s="751"/>
      <c r="AC618" s="751"/>
      <c r="AD618" s="751"/>
      <c r="AE618" s="405"/>
    </row>
    <row r="619" spans="1:31" ht="32.25" customHeight="1">
      <c r="A619" s="404"/>
      <c r="B619" s="749" t="s">
        <v>802</v>
      </c>
      <c r="C619" s="749"/>
      <c r="D619" s="749"/>
      <c r="E619" s="749"/>
      <c r="F619" s="749"/>
      <c r="G619" s="749"/>
      <c r="H619" s="749"/>
      <c r="I619" s="749"/>
      <c r="J619" s="749"/>
      <c r="K619" s="749"/>
      <c r="L619" s="749"/>
      <c r="M619" s="750"/>
      <c r="N619" s="630">
        <v>998</v>
      </c>
      <c r="O619" s="526">
        <v>14</v>
      </c>
      <c r="P619" s="526">
        <v>0</v>
      </c>
      <c r="Q619" s="406">
        <v>0</v>
      </c>
      <c r="R619" s="407">
        <v>0</v>
      </c>
      <c r="S619" s="738"/>
      <c r="T619" s="739"/>
      <c r="U619" s="640">
        <v>16896.687000000002</v>
      </c>
      <c r="V619" s="631">
        <v>0</v>
      </c>
      <c r="W619" s="409">
        <v>16896.687000000002</v>
      </c>
      <c r="X619" s="751"/>
      <c r="Y619" s="751"/>
      <c r="Z619" s="751"/>
      <c r="AA619" s="751"/>
      <c r="AB619" s="751"/>
      <c r="AC619" s="751"/>
      <c r="AD619" s="751"/>
      <c r="AE619" s="405"/>
    </row>
    <row r="620" spans="1:31" ht="32.25" customHeight="1">
      <c r="A620" s="404"/>
      <c r="B620" s="749" t="s">
        <v>121</v>
      </c>
      <c r="C620" s="749"/>
      <c r="D620" s="749"/>
      <c r="E620" s="749"/>
      <c r="F620" s="749"/>
      <c r="G620" s="749"/>
      <c r="H620" s="749"/>
      <c r="I620" s="749"/>
      <c r="J620" s="749"/>
      <c r="K620" s="749"/>
      <c r="L620" s="749"/>
      <c r="M620" s="750"/>
      <c r="N620" s="630">
        <v>998</v>
      </c>
      <c r="O620" s="526">
        <v>14</v>
      </c>
      <c r="P620" s="526">
        <v>1</v>
      </c>
      <c r="Q620" s="406">
        <v>0</v>
      </c>
      <c r="R620" s="407">
        <v>0</v>
      </c>
      <c r="S620" s="738"/>
      <c r="T620" s="739"/>
      <c r="U620" s="640">
        <v>14844.97</v>
      </c>
      <c r="V620" s="631">
        <v>0</v>
      </c>
      <c r="W620" s="409">
        <v>14844.97</v>
      </c>
      <c r="X620" s="751"/>
      <c r="Y620" s="751"/>
      <c r="Z620" s="751"/>
      <c r="AA620" s="751"/>
      <c r="AB620" s="751"/>
      <c r="AC620" s="751"/>
      <c r="AD620" s="751"/>
      <c r="AE620" s="405"/>
    </row>
    <row r="621" spans="1:31" ht="21.75" customHeight="1">
      <c r="A621" s="404"/>
      <c r="B621" s="749" t="s">
        <v>667</v>
      </c>
      <c r="C621" s="749"/>
      <c r="D621" s="749"/>
      <c r="E621" s="749"/>
      <c r="F621" s="749"/>
      <c r="G621" s="749"/>
      <c r="H621" s="749"/>
      <c r="I621" s="749"/>
      <c r="J621" s="749"/>
      <c r="K621" s="749"/>
      <c r="L621" s="749"/>
      <c r="M621" s="750"/>
      <c r="N621" s="630">
        <v>998</v>
      </c>
      <c r="O621" s="526">
        <v>14</v>
      </c>
      <c r="P621" s="526">
        <v>1</v>
      </c>
      <c r="Q621" s="406" t="s">
        <v>668</v>
      </c>
      <c r="R621" s="407">
        <v>0</v>
      </c>
      <c r="S621" s="738"/>
      <c r="T621" s="739"/>
      <c r="U621" s="640">
        <v>14844.97</v>
      </c>
      <c r="V621" s="631">
        <v>0</v>
      </c>
      <c r="W621" s="409">
        <v>14844.97</v>
      </c>
      <c r="X621" s="751"/>
      <c r="Y621" s="751"/>
      <c r="Z621" s="751"/>
      <c r="AA621" s="751"/>
      <c r="AB621" s="751"/>
      <c r="AC621" s="751"/>
      <c r="AD621" s="751"/>
      <c r="AE621" s="405"/>
    </row>
    <row r="622" spans="1:31" ht="12" customHeight="1">
      <c r="A622" s="404"/>
      <c r="B622" s="749" t="s">
        <v>803</v>
      </c>
      <c r="C622" s="749"/>
      <c r="D622" s="749"/>
      <c r="E622" s="749"/>
      <c r="F622" s="749"/>
      <c r="G622" s="749"/>
      <c r="H622" s="749"/>
      <c r="I622" s="749"/>
      <c r="J622" s="749"/>
      <c r="K622" s="749"/>
      <c r="L622" s="749"/>
      <c r="M622" s="750"/>
      <c r="N622" s="630">
        <v>998</v>
      </c>
      <c r="O622" s="526">
        <v>14</v>
      </c>
      <c r="P622" s="526">
        <v>1</v>
      </c>
      <c r="Q622" s="406" t="s">
        <v>804</v>
      </c>
      <c r="R622" s="407">
        <v>0</v>
      </c>
      <c r="S622" s="738"/>
      <c r="T622" s="739"/>
      <c r="U622" s="640">
        <v>14844.97</v>
      </c>
      <c r="V622" s="631">
        <v>0</v>
      </c>
      <c r="W622" s="409">
        <v>14844.97</v>
      </c>
      <c r="X622" s="751"/>
      <c r="Y622" s="751"/>
      <c r="Z622" s="751"/>
      <c r="AA622" s="751"/>
      <c r="AB622" s="751"/>
      <c r="AC622" s="751"/>
      <c r="AD622" s="751"/>
      <c r="AE622" s="405"/>
    </row>
    <row r="623" spans="1:31" ht="12" customHeight="1">
      <c r="A623" s="404"/>
      <c r="B623" s="749" t="s">
        <v>63</v>
      </c>
      <c r="C623" s="749"/>
      <c r="D623" s="749"/>
      <c r="E623" s="749"/>
      <c r="F623" s="749"/>
      <c r="G623" s="749"/>
      <c r="H623" s="749"/>
      <c r="I623" s="749"/>
      <c r="J623" s="749"/>
      <c r="K623" s="749"/>
      <c r="L623" s="749"/>
      <c r="M623" s="750"/>
      <c r="N623" s="630">
        <v>998</v>
      </c>
      <c r="O623" s="526">
        <v>14</v>
      </c>
      <c r="P623" s="526">
        <v>1</v>
      </c>
      <c r="Q623" s="406" t="s">
        <v>804</v>
      </c>
      <c r="R623" s="407" t="s">
        <v>118</v>
      </c>
      <c r="S623" s="738"/>
      <c r="T623" s="739"/>
      <c r="U623" s="640">
        <v>14844.97</v>
      </c>
      <c r="V623" s="631">
        <v>0</v>
      </c>
      <c r="W623" s="409">
        <v>14844.97</v>
      </c>
      <c r="X623" s="751"/>
      <c r="Y623" s="751"/>
      <c r="Z623" s="751"/>
      <c r="AA623" s="751"/>
      <c r="AB623" s="751"/>
      <c r="AC623" s="751"/>
      <c r="AD623" s="751"/>
      <c r="AE623" s="405"/>
    </row>
    <row r="624" spans="1:31" ht="12" customHeight="1">
      <c r="A624" s="404"/>
      <c r="B624" s="749" t="s">
        <v>122</v>
      </c>
      <c r="C624" s="749"/>
      <c r="D624" s="749"/>
      <c r="E624" s="749"/>
      <c r="F624" s="749"/>
      <c r="G624" s="749"/>
      <c r="H624" s="749"/>
      <c r="I624" s="749"/>
      <c r="J624" s="749"/>
      <c r="K624" s="749"/>
      <c r="L624" s="749"/>
      <c r="M624" s="750"/>
      <c r="N624" s="630">
        <v>998</v>
      </c>
      <c r="O624" s="526">
        <v>14</v>
      </c>
      <c r="P624" s="526">
        <v>1</v>
      </c>
      <c r="Q624" s="406" t="s">
        <v>804</v>
      </c>
      <c r="R624" s="407" t="s">
        <v>123</v>
      </c>
      <c r="S624" s="738"/>
      <c r="T624" s="739"/>
      <c r="U624" s="640">
        <v>14844.97</v>
      </c>
      <c r="V624" s="631">
        <v>0</v>
      </c>
      <c r="W624" s="409">
        <v>14844.97</v>
      </c>
      <c r="X624" s="751"/>
      <c r="Y624" s="751"/>
      <c r="Z624" s="751"/>
      <c r="AA624" s="751"/>
      <c r="AB624" s="751"/>
      <c r="AC624" s="751"/>
      <c r="AD624" s="751"/>
      <c r="AE624" s="405"/>
    </row>
    <row r="625" spans="1:31" ht="12" customHeight="1">
      <c r="A625" s="404"/>
      <c r="B625" s="749" t="s">
        <v>803</v>
      </c>
      <c r="C625" s="749"/>
      <c r="D625" s="749"/>
      <c r="E625" s="749"/>
      <c r="F625" s="749"/>
      <c r="G625" s="749"/>
      <c r="H625" s="749"/>
      <c r="I625" s="749"/>
      <c r="J625" s="749"/>
      <c r="K625" s="749"/>
      <c r="L625" s="749"/>
      <c r="M625" s="750"/>
      <c r="N625" s="630">
        <v>998</v>
      </c>
      <c r="O625" s="526">
        <v>14</v>
      </c>
      <c r="P625" s="526">
        <v>1</v>
      </c>
      <c r="Q625" s="406" t="s">
        <v>804</v>
      </c>
      <c r="R625" s="407" t="s">
        <v>124</v>
      </c>
      <c r="S625" s="738"/>
      <c r="T625" s="739"/>
      <c r="U625" s="640">
        <v>14844.97</v>
      </c>
      <c r="V625" s="631">
        <v>0</v>
      </c>
      <c r="W625" s="409">
        <v>14844.97</v>
      </c>
      <c r="X625" s="751"/>
      <c r="Y625" s="751"/>
      <c r="Z625" s="751"/>
      <c r="AA625" s="751"/>
      <c r="AB625" s="751"/>
      <c r="AC625" s="751"/>
      <c r="AD625" s="751"/>
      <c r="AE625" s="405"/>
    </row>
    <row r="626" spans="1:31" ht="12" customHeight="1">
      <c r="A626" s="404"/>
      <c r="B626" s="749" t="s">
        <v>906</v>
      </c>
      <c r="C626" s="749"/>
      <c r="D626" s="749"/>
      <c r="E626" s="749"/>
      <c r="F626" s="749"/>
      <c r="G626" s="749"/>
      <c r="H626" s="749"/>
      <c r="I626" s="749"/>
      <c r="J626" s="749"/>
      <c r="K626" s="749"/>
      <c r="L626" s="749"/>
      <c r="M626" s="750"/>
      <c r="N626" s="630">
        <v>998</v>
      </c>
      <c r="O626" s="526">
        <v>14</v>
      </c>
      <c r="P626" s="526">
        <v>2</v>
      </c>
      <c r="Q626" s="406">
        <v>0</v>
      </c>
      <c r="R626" s="407">
        <v>0</v>
      </c>
      <c r="S626" s="738"/>
      <c r="T626" s="739"/>
      <c r="U626" s="640">
        <v>932.2</v>
      </c>
      <c r="V626" s="631">
        <v>0</v>
      </c>
      <c r="W626" s="409">
        <v>932.2</v>
      </c>
      <c r="X626" s="751"/>
      <c r="Y626" s="751"/>
      <c r="Z626" s="751"/>
      <c r="AA626" s="751"/>
      <c r="AB626" s="751"/>
      <c r="AC626" s="751"/>
      <c r="AD626" s="751"/>
      <c r="AE626" s="405"/>
    </row>
    <row r="627" spans="1:31" ht="21.75" customHeight="1">
      <c r="A627" s="404"/>
      <c r="B627" s="749" t="s">
        <v>667</v>
      </c>
      <c r="C627" s="749"/>
      <c r="D627" s="749"/>
      <c r="E627" s="749"/>
      <c r="F627" s="749"/>
      <c r="G627" s="749"/>
      <c r="H627" s="749"/>
      <c r="I627" s="749"/>
      <c r="J627" s="749"/>
      <c r="K627" s="749"/>
      <c r="L627" s="749"/>
      <c r="M627" s="750"/>
      <c r="N627" s="630">
        <v>998</v>
      </c>
      <c r="O627" s="526">
        <v>14</v>
      </c>
      <c r="P627" s="526">
        <v>2</v>
      </c>
      <c r="Q627" s="406" t="s">
        <v>668</v>
      </c>
      <c r="R627" s="407">
        <v>0</v>
      </c>
      <c r="S627" s="738"/>
      <c r="T627" s="739"/>
      <c r="U627" s="640">
        <v>932.2</v>
      </c>
      <c r="V627" s="631">
        <v>0</v>
      </c>
      <c r="W627" s="409">
        <v>932.2</v>
      </c>
      <c r="X627" s="751"/>
      <c r="Y627" s="751"/>
      <c r="Z627" s="751"/>
      <c r="AA627" s="751"/>
      <c r="AB627" s="751"/>
      <c r="AC627" s="751"/>
      <c r="AD627" s="751"/>
      <c r="AE627" s="405"/>
    </row>
    <row r="628" spans="1:31" ht="21.75" customHeight="1">
      <c r="A628" s="404"/>
      <c r="B628" s="749" t="s">
        <v>907</v>
      </c>
      <c r="C628" s="749"/>
      <c r="D628" s="749"/>
      <c r="E628" s="749"/>
      <c r="F628" s="749"/>
      <c r="G628" s="749"/>
      <c r="H628" s="749"/>
      <c r="I628" s="749"/>
      <c r="J628" s="749"/>
      <c r="K628" s="749"/>
      <c r="L628" s="749"/>
      <c r="M628" s="750"/>
      <c r="N628" s="630">
        <v>998</v>
      </c>
      <c r="O628" s="526">
        <v>14</v>
      </c>
      <c r="P628" s="526">
        <v>2</v>
      </c>
      <c r="Q628" s="406" t="s">
        <v>908</v>
      </c>
      <c r="R628" s="407">
        <v>0</v>
      </c>
      <c r="S628" s="738"/>
      <c r="T628" s="739"/>
      <c r="U628" s="640">
        <v>932.2</v>
      </c>
      <c r="V628" s="631">
        <v>0</v>
      </c>
      <c r="W628" s="409">
        <v>932.2</v>
      </c>
      <c r="X628" s="751"/>
      <c r="Y628" s="751"/>
      <c r="Z628" s="751"/>
      <c r="AA628" s="751"/>
      <c r="AB628" s="751"/>
      <c r="AC628" s="751"/>
      <c r="AD628" s="751"/>
      <c r="AE628" s="405"/>
    </row>
    <row r="629" spans="1:31" ht="12" customHeight="1">
      <c r="A629" s="404"/>
      <c r="B629" s="749" t="s">
        <v>63</v>
      </c>
      <c r="C629" s="749"/>
      <c r="D629" s="749"/>
      <c r="E629" s="749"/>
      <c r="F629" s="749"/>
      <c r="G629" s="749"/>
      <c r="H629" s="749"/>
      <c r="I629" s="749"/>
      <c r="J629" s="749"/>
      <c r="K629" s="749"/>
      <c r="L629" s="749"/>
      <c r="M629" s="750"/>
      <c r="N629" s="630">
        <v>998</v>
      </c>
      <c r="O629" s="526">
        <v>14</v>
      </c>
      <c r="P629" s="526">
        <v>2</v>
      </c>
      <c r="Q629" s="406" t="s">
        <v>908</v>
      </c>
      <c r="R629" s="407" t="s">
        <v>118</v>
      </c>
      <c r="S629" s="738"/>
      <c r="T629" s="739"/>
      <c r="U629" s="640">
        <v>932.2</v>
      </c>
      <c r="V629" s="631">
        <v>0</v>
      </c>
      <c r="W629" s="409">
        <v>932.2</v>
      </c>
      <c r="X629" s="751"/>
      <c r="Y629" s="751"/>
      <c r="Z629" s="751"/>
      <c r="AA629" s="751"/>
      <c r="AB629" s="751"/>
      <c r="AC629" s="751"/>
      <c r="AD629" s="751"/>
      <c r="AE629" s="405"/>
    </row>
    <row r="630" spans="1:31" ht="12" customHeight="1">
      <c r="A630" s="404"/>
      <c r="B630" s="749" t="s">
        <v>122</v>
      </c>
      <c r="C630" s="749"/>
      <c r="D630" s="749"/>
      <c r="E630" s="749"/>
      <c r="F630" s="749"/>
      <c r="G630" s="749"/>
      <c r="H630" s="749"/>
      <c r="I630" s="749"/>
      <c r="J630" s="749"/>
      <c r="K630" s="749"/>
      <c r="L630" s="749"/>
      <c r="M630" s="750"/>
      <c r="N630" s="630">
        <v>998</v>
      </c>
      <c r="O630" s="526">
        <v>14</v>
      </c>
      <c r="P630" s="526">
        <v>2</v>
      </c>
      <c r="Q630" s="406" t="s">
        <v>908</v>
      </c>
      <c r="R630" s="407" t="s">
        <v>123</v>
      </c>
      <c r="S630" s="738"/>
      <c r="T630" s="739"/>
      <c r="U630" s="640">
        <v>932.2</v>
      </c>
      <c r="V630" s="631">
        <v>0</v>
      </c>
      <c r="W630" s="409">
        <v>932.2</v>
      </c>
      <c r="X630" s="751"/>
      <c r="Y630" s="751"/>
      <c r="Z630" s="751"/>
      <c r="AA630" s="751"/>
      <c r="AB630" s="751"/>
      <c r="AC630" s="751"/>
      <c r="AD630" s="751"/>
      <c r="AE630" s="405"/>
    </row>
    <row r="631" spans="1:31" ht="12" customHeight="1">
      <c r="A631" s="404"/>
      <c r="B631" s="749" t="s">
        <v>906</v>
      </c>
      <c r="C631" s="749"/>
      <c r="D631" s="749"/>
      <c r="E631" s="749"/>
      <c r="F631" s="749"/>
      <c r="G631" s="749"/>
      <c r="H631" s="749"/>
      <c r="I631" s="749"/>
      <c r="J631" s="749"/>
      <c r="K631" s="749"/>
      <c r="L631" s="749"/>
      <c r="M631" s="750"/>
      <c r="N631" s="630">
        <v>998</v>
      </c>
      <c r="O631" s="526">
        <v>14</v>
      </c>
      <c r="P631" s="526">
        <v>2</v>
      </c>
      <c r="Q631" s="406" t="s">
        <v>908</v>
      </c>
      <c r="R631" s="407" t="s">
        <v>909</v>
      </c>
      <c r="S631" s="738"/>
      <c r="T631" s="739"/>
      <c r="U631" s="640">
        <v>932.2</v>
      </c>
      <c r="V631" s="631">
        <v>0</v>
      </c>
      <c r="W631" s="409">
        <v>932.2</v>
      </c>
      <c r="X631" s="751"/>
      <c r="Y631" s="751"/>
      <c r="Z631" s="751"/>
      <c r="AA631" s="751"/>
      <c r="AB631" s="751"/>
      <c r="AC631" s="751"/>
      <c r="AD631" s="751"/>
      <c r="AE631" s="405"/>
    </row>
    <row r="632" spans="1:31" ht="12" customHeight="1">
      <c r="A632" s="404"/>
      <c r="B632" s="749" t="s">
        <v>125</v>
      </c>
      <c r="C632" s="749"/>
      <c r="D632" s="749"/>
      <c r="E632" s="749"/>
      <c r="F632" s="749"/>
      <c r="G632" s="749"/>
      <c r="H632" s="749"/>
      <c r="I632" s="749"/>
      <c r="J632" s="749"/>
      <c r="K632" s="749"/>
      <c r="L632" s="749"/>
      <c r="M632" s="750"/>
      <c r="N632" s="630">
        <v>998</v>
      </c>
      <c r="O632" s="526">
        <v>14</v>
      </c>
      <c r="P632" s="526">
        <v>3</v>
      </c>
      <c r="Q632" s="406">
        <v>0</v>
      </c>
      <c r="R632" s="407">
        <v>0</v>
      </c>
      <c r="S632" s="738"/>
      <c r="T632" s="739"/>
      <c r="U632" s="640">
        <v>1119.5170000000001</v>
      </c>
      <c r="V632" s="631">
        <v>0</v>
      </c>
      <c r="W632" s="409">
        <v>1119.5170000000001</v>
      </c>
      <c r="X632" s="751"/>
      <c r="Y632" s="751"/>
      <c r="Z632" s="751"/>
      <c r="AA632" s="751"/>
      <c r="AB632" s="751"/>
      <c r="AC632" s="751"/>
      <c r="AD632" s="751"/>
      <c r="AE632" s="405"/>
    </row>
    <row r="633" spans="1:31" ht="32.25" customHeight="1">
      <c r="A633" s="404"/>
      <c r="B633" s="749" t="s">
        <v>645</v>
      </c>
      <c r="C633" s="749"/>
      <c r="D633" s="749"/>
      <c r="E633" s="749"/>
      <c r="F633" s="749"/>
      <c r="G633" s="749"/>
      <c r="H633" s="749"/>
      <c r="I633" s="749"/>
      <c r="J633" s="749"/>
      <c r="K633" s="749"/>
      <c r="L633" s="749"/>
      <c r="M633" s="750"/>
      <c r="N633" s="630">
        <v>998</v>
      </c>
      <c r="O633" s="526">
        <v>14</v>
      </c>
      <c r="P633" s="526">
        <v>3</v>
      </c>
      <c r="Q633" s="406" t="s">
        <v>646</v>
      </c>
      <c r="R633" s="407">
        <v>0</v>
      </c>
      <c r="S633" s="738"/>
      <c r="T633" s="739"/>
      <c r="U633" s="640">
        <v>1119.5170000000001</v>
      </c>
      <c r="V633" s="631">
        <v>0</v>
      </c>
      <c r="W633" s="409">
        <v>1119.5170000000001</v>
      </c>
      <c r="X633" s="751"/>
      <c r="Y633" s="751"/>
      <c r="Z633" s="751"/>
      <c r="AA633" s="751"/>
      <c r="AB633" s="751"/>
      <c r="AC633" s="751"/>
      <c r="AD633" s="751"/>
      <c r="AE633" s="405"/>
    </row>
    <row r="634" spans="1:31" ht="63.75" customHeight="1">
      <c r="A634" s="404"/>
      <c r="B634" s="749" t="s">
        <v>126</v>
      </c>
      <c r="C634" s="749"/>
      <c r="D634" s="749"/>
      <c r="E634" s="749"/>
      <c r="F634" s="749"/>
      <c r="G634" s="749"/>
      <c r="H634" s="749"/>
      <c r="I634" s="749"/>
      <c r="J634" s="749"/>
      <c r="K634" s="749"/>
      <c r="L634" s="749"/>
      <c r="M634" s="750"/>
      <c r="N634" s="630">
        <v>998</v>
      </c>
      <c r="O634" s="526">
        <v>14</v>
      </c>
      <c r="P634" s="526">
        <v>3</v>
      </c>
      <c r="Q634" s="406" t="s">
        <v>805</v>
      </c>
      <c r="R634" s="407">
        <v>0</v>
      </c>
      <c r="S634" s="738"/>
      <c r="T634" s="739"/>
      <c r="U634" s="640">
        <v>595.13599999999997</v>
      </c>
      <c r="V634" s="631">
        <v>0</v>
      </c>
      <c r="W634" s="409">
        <v>595.13599999999997</v>
      </c>
      <c r="X634" s="751"/>
      <c r="Y634" s="751"/>
      <c r="Z634" s="751"/>
      <c r="AA634" s="751"/>
      <c r="AB634" s="751"/>
      <c r="AC634" s="751"/>
      <c r="AD634" s="751"/>
      <c r="AE634" s="405"/>
    </row>
    <row r="635" spans="1:31" ht="12" customHeight="1">
      <c r="A635" s="404"/>
      <c r="B635" s="749" t="s">
        <v>63</v>
      </c>
      <c r="C635" s="749"/>
      <c r="D635" s="749"/>
      <c r="E635" s="749"/>
      <c r="F635" s="749"/>
      <c r="G635" s="749"/>
      <c r="H635" s="749"/>
      <c r="I635" s="749"/>
      <c r="J635" s="749"/>
      <c r="K635" s="749"/>
      <c r="L635" s="749"/>
      <c r="M635" s="750"/>
      <c r="N635" s="630">
        <v>998</v>
      </c>
      <c r="O635" s="526">
        <v>14</v>
      </c>
      <c r="P635" s="526">
        <v>3</v>
      </c>
      <c r="Q635" s="406" t="s">
        <v>805</v>
      </c>
      <c r="R635" s="407" t="s">
        <v>118</v>
      </c>
      <c r="S635" s="738"/>
      <c r="T635" s="739"/>
      <c r="U635" s="640">
        <v>595.13599999999997</v>
      </c>
      <c r="V635" s="631">
        <v>0</v>
      </c>
      <c r="W635" s="409">
        <v>595.13599999999997</v>
      </c>
      <c r="X635" s="751"/>
      <c r="Y635" s="751"/>
      <c r="Z635" s="751"/>
      <c r="AA635" s="751"/>
      <c r="AB635" s="751"/>
      <c r="AC635" s="751"/>
      <c r="AD635" s="751"/>
      <c r="AE635" s="405"/>
    </row>
    <row r="636" spans="1:31" ht="12" customHeight="1">
      <c r="A636" s="404"/>
      <c r="B636" s="749" t="s">
        <v>179</v>
      </c>
      <c r="C636" s="749"/>
      <c r="D636" s="749"/>
      <c r="E636" s="749"/>
      <c r="F636" s="749"/>
      <c r="G636" s="749"/>
      <c r="H636" s="749"/>
      <c r="I636" s="749"/>
      <c r="J636" s="749"/>
      <c r="K636" s="749"/>
      <c r="L636" s="749"/>
      <c r="M636" s="750"/>
      <c r="N636" s="630">
        <v>998</v>
      </c>
      <c r="O636" s="526">
        <v>14</v>
      </c>
      <c r="P636" s="526">
        <v>3</v>
      </c>
      <c r="Q636" s="406" t="s">
        <v>805</v>
      </c>
      <c r="R636" s="407" t="s">
        <v>180</v>
      </c>
      <c r="S636" s="738"/>
      <c r="T636" s="739"/>
      <c r="U636" s="640">
        <v>595.13599999999997</v>
      </c>
      <c r="V636" s="631">
        <v>0</v>
      </c>
      <c r="W636" s="409">
        <v>595.13599999999997</v>
      </c>
      <c r="X636" s="751"/>
      <c r="Y636" s="751"/>
      <c r="Z636" s="751"/>
      <c r="AA636" s="751"/>
      <c r="AB636" s="751"/>
      <c r="AC636" s="751"/>
      <c r="AD636" s="751"/>
      <c r="AE636" s="405"/>
    </row>
    <row r="637" spans="1:31" ht="32.25" customHeight="1">
      <c r="A637" s="404"/>
      <c r="B637" s="749" t="s">
        <v>127</v>
      </c>
      <c r="C637" s="749"/>
      <c r="D637" s="749"/>
      <c r="E637" s="749"/>
      <c r="F637" s="749"/>
      <c r="G637" s="749"/>
      <c r="H637" s="749"/>
      <c r="I637" s="749"/>
      <c r="J637" s="749"/>
      <c r="K637" s="749"/>
      <c r="L637" s="749"/>
      <c r="M637" s="750"/>
      <c r="N637" s="630">
        <v>998</v>
      </c>
      <c r="O637" s="526">
        <v>14</v>
      </c>
      <c r="P637" s="526">
        <v>3</v>
      </c>
      <c r="Q637" s="406" t="s">
        <v>806</v>
      </c>
      <c r="R637" s="407">
        <v>0</v>
      </c>
      <c r="S637" s="738"/>
      <c r="T637" s="739"/>
      <c r="U637" s="640">
        <v>524.38099999999997</v>
      </c>
      <c r="V637" s="631">
        <v>0</v>
      </c>
      <c r="W637" s="409">
        <v>524.38099999999997</v>
      </c>
      <c r="X637" s="751"/>
      <c r="Y637" s="751"/>
      <c r="Z637" s="751"/>
      <c r="AA637" s="751"/>
      <c r="AB637" s="751"/>
      <c r="AC637" s="751"/>
      <c r="AD637" s="751"/>
      <c r="AE637" s="405"/>
    </row>
    <row r="638" spans="1:31" ht="12" customHeight="1">
      <c r="A638" s="404"/>
      <c r="B638" s="749" t="s">
        <v>63</v>
      </c>
      <c r="C638" s="749"/>
      <c r="D638" s="749"/>
      <c r="E638" s="749"/>
      <c r="F638" s="749"/>
      <c r="G638" s="749"/>
      <c r="H638" s="749"/>
      <c r="I638" s="749"/>
      <c r="J638" s="749"/>
      <c r="K638" s="749"/>
      <c r="L638" s="749"/>
      <c r="M638" s="750"/>
      <c r="N638" s="630">
        <v>998</v>
      </c>
      <c r="O638" s="526">
        <v>14</v>
      </c>
      <c r="P638" s="526">
        <v>3</v>
      </c>
      <c r="Q638" s="406" t="s">
        <v>806</v>
      </c>
      <c r="R638" s="407" t="s">
        <v>118</v>
      </c>
      <c r="S638" s="738"/>
      <c r="T638" s="739"/>
      <c r="U638" s="640">
        <v>524.38099999999997</v>
      </c>
      <c r="V638" s="631">
        <v>0</v>
      </c>
      <c r="W638" s="409">
        <v>524.38099999999997</v>
      </c>
      <c r="X638" s="751"/>
      <c r="Y638" s="751"/>
      <c r="Z638" s="751"/>
      <c r="AA638" s="751"/>
      <c r="AB638" s="751"/>
      <c r="AC638" s="751"/>
      <c r="AD638" s="751"/>
      <c r="AE638" s="405"/>
    </row>
    <row r="639" spans="1:31" ht="12" customHeight="1" thickBot="1">
      <c r="A639" s="404"/>
      <c r="B639" s="752" t="s">
        <v>179</v>
      </c>
      <c r="C639" s="752"/>
      <c r="D639" s="752"/>
      <c r="E639" s="752"/>
      <c r="F639" s="752"/>
      <c r="G639" s="752"/>
      <c r="H639" s="752"/>
      <c r="I639" s="752"/>
      <c r="J639" s="752"/>
      <c r="K639" s="752"/>
      <c r="L639" s="752"/>
      <c r="M639" s="753"/>
      <c r="N639" s="632">
        <v>998</v>
      </c>
      <c r="O639" s="528">
        <v>14</v>
      </c>
      <c r="P639" s="528">
        <v>3</v>
      </c>
      <c r="Q639" s="438" t="s">
        <v>806</v>
      </c>
      <c r="R639" s="439" t="s">
        <v>180</v>
      </c>
      <c r="S639" s="746"/>
      <c r="T639" s="747"/>
      <c r="U639" s="641">
        <v>524.38099999999997</v>
      </c>
      <c r="V639" s="633">
        <v>0</v>
      </c>
      <c r="W639" s="479">
        <v>524.38099999999997</v>
      </c>
      <c r="X639" s="754"/>
      <c r="Y639" s="754"/>
      <c r="Z639" s="754"/>
      <c r="AA639" s="754"/>
      <c r="AB639" s="754"/>
      <c r="AC639" s="754"/>
      <c r="AD639" s="754"/>
      <c r="AE639" s="405"/>
    </row>
    <row r="640" spans="1:31" ht="19.5" customHeight="1">
      <c r="A640" s="404"/>
      <c r="B640" s="634"/>
      <c r="C640" s="635"/>
      <c r="D640" s="635"/>
      <c r="E640" s="635"/>
      <c r="F640" s="635"/>
      <c r="G640" s="635"/>
      <c r="H640" s="635"/>
      <c r="I640" s="635"/>
      <c r="J640" s="635"/>
      <c r="K640" s="635"/>
      <c r="L640" s="635"/>
      <c r="M640" s="636" t="s">
        <v>129</v>
      </c>
      <c r="N640" s="482"/>
      <c r="O640" s="482"/>
      <c r="P640" s="482"/>
      <c r="Q640" s="483"/>
      <c r="R640" s="483"/>
      <c r="S640" s="482">
        <v>0</v>
      </c>
      <c r="T640" s="480"/>
      <c r="U640" s="635">
        <v>524470.81599999999</v>
      </c>
      <c r="V640" s="635">
        <v>0</v>
      </c>
      <c r="W640" s="484">
        <v>524470.81599999999</v>
      </c>
      <c r="X640" s="482"/>
      <c r="Y640" s="482"/>
      <c r="Z640" s="482"/>
      <c r="AA640" s="482"/>
      <c r="AB640" s="485"/>
      <c r="AC640" s="486"/>
      <c r="AD640" s="487"/>
      <c r="AE640" s="475"/>
    </row>
    <row r="641" spans="1:31" ht="12.75" customHeight="1" thickBot="1">
      <c r="A641" s="404"/>
      <c r="B641" s="441"/>
      <c r="C641" s="637"/>
      <c r="D641" s="638"/>
      <c r="E641" s="639"/>
      <c r="F641" s="638"/>
      <c r="G641" s="638"/>
      <c r="H641" s="638"/>
      <c r="I641" s="638"/>
      <c r="J641" s="638"/>
      <c r="K641" s="638"/>
      <c r="L641" s="638"/>
      <c r="M641" s="445"/>
      <c r="N641" s="445"/>
      <c r="O641" s="443"/>
      <c r="P641" s="444"/>
      <c r="Q641" s="441" t="s">
        <v>913</v>
      </c>
      <c r="R641" s="445"/>
      <c r="S641" s="445"/>
      <c r="T641" s="441"/>
      <c r="U641" s="441">
        <v>524470.81599999999</v>
      </c>
      <c r="V641" s="638">
        <v>0</v>
      </c>
      <c r="W641" s="445">
        <v>524470.81599999999</v>
      </c>
      <c r="X641" s="443">
        <v>0</v>
      </c>
      <c r="Y641" s="443">
        <v>0</v>
      </c>
      <c r="Z641" s="443">
        <v>0</v>
      </c>
      <c r="AA641" s="443">
        <v>0</v>
      </c>
      <c r="AB641" s="444">
        <v>0</v>
      </c>
      <c r="AC641" s="446">
        <v>0</v>
      </c>
      <c r="AD641" s="447">
        <v>0</v>
      </c>
      <c r="AE641" s="418"/>
    </row>
    <row r="642" spans="1:31" ht="25.5" customHeight="1">
      <c r="A642" s="475"/>
      <c r="B642" s="617" t="s">
        <v>820</v>
      </c>
      <c r="C642" s="617"/>
      <c r="D642" s="417"/>
      <c r="E642" s="417"/>
      <c r="F642" s="417"/>
      <c r="G642" s="417"/>
      <c r="H642" s="417"/>
      <c r="I642" s="417"/>
      <c r="J642" s="417"/>
      <c r="K642" s="417"/>
      <c r="L642" s="417"/>
      <c r="M642" s="417"/>
      <c r="N642" s="417"/>
      <c r="O642" s="417"/>
      <c r="P642" s="417"/>
      <c r="Q642" s="417"/>
      <c r="R642" s="417"/>
      <c r="S642" s="417"/>
      <c r="T642" s="417"/>
      <c r="U642" s="417"/>
      <c r="V642" s="417"/>
      <c r="W642" s="417"/>
      <c r="X642" s="417"/>
      <c r="Y642" s="417"/>
      <c r="Z642" s="417"/>
      <c r="AA642" s="417"/>
      <c r="AB642" s="417"/>
      <c r="AC642" s="417"/>
      <c r="AD642" s="417"/>
      <c r="AE642" s="417"/>
    </row>
    <row r="643" spans="1:31" ht="11.25" customHeight="1">
      <c r="A643" s="475"/>
      <c r="B643" s="617" t="s">
        <v>821</v>
      </c>
      <c r="C643" s="617"/>
      <c r="D643" s="417"/>
      <c r="E643" s="417"/>
      <c r="F643" s="417"/>
      <c r="G643" s="417"/>
      <c r="H643" s="417"/>
      <c r="I643" s="417"/>
      <c r="J643" s="417"/>
      <c r="K643" s="417"/>
      <c r="L643" s="417"/>
      <c r="M643" s="417"/>
      <c r="N643" s="417"/>
      <c r="O643" s="417"/>
      <c r="P643" s="417"/>
      <c r="Q643" s="417"/>
      <c r="R643" s="417"/>
      <c r="S643" s="417"/>
      <c r="T643" s="417"/>
      <c r="U643" s="417"/>
      <c r="V643" s="417"/>
      <c r="W643" s="417"/>
      <c r="X643" s="417"/>
      <c r="Y643" s="417"/>
      <c r="Z643" s="417"/>
      <c r="AA643" s="417"/>
      <c r="AB643" s="417"/>
      <c r="AC643" s="417"/>
      <c r="AD643" s="417"/>
      <c r="AE643" s="417"/>
    </row>
    <row r="644" spans="1:31" ht="12.75" customHeight="1">
      <c r="A644" s="417" t="s">
        <v>363</v>
      </c>
      <c r="B644" s="417"/>
      <c r="C644" s="417"/>
      <c r="D644" s="417"/>
      <c r="E644" s="417"/>
      <c r="F644" s="417"/>
      <c r="G644" s="417"/>
      <c r="H644" s="417"/>
      <c r="I644" s="417"/>
      <c r="J644" s="417"/>
      <c r="K644" s="417"/>
      <c r="L644" s="417"/>
      <c r="M644" s="417"/>
      <c r="N644" s="417"/>
      <c r="O644" s="417"/>
      <c r="P644" s="417"/>
      <c r="Q644" s="417"/>
      <c r="R644" s="417"/>
      <c r="S644" s="417"/>
      <c r="T644" s="417"/>
      <c r="U644" s="417"/>
      <c r="V644" s="417"/>
      <c r="W644" s="417"/>
      <c r="X644" s="417"/>
      <c r="Y644" s="417"/>
      <c r="Z644" s="417"/>
      <c r="AA644" s="417"/>
      <c r="AB644" s="417"/>
      <c r="AC644" s="417"/>
      <c r="AD644" s="417"/>
      <c r="AE644" s="417"/>
    </row>
  </sheetData>
  <autoFilter ref="A17:AE644"/>
  <mergeCells count="1869"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  <mergeCell ref="B18:M18"/>
    <mergeCell ref="S18:T18"/>
    <mergeCell ref="X18:AD18"/>
    <mergeCell ref="B27:M27"/>
    <mergeCell ref="S27:T27"/>
    <mergeCell ref="X27:AD27"/>
    <mergeCell ref="B28:M28"/>
    <mergeCell ref="S28:T28"/>
    <mergeCell ref="X28:AD28"/>
    <mergeCell ref="B25:M25"/>
    <mergeCell ref="S25:T25"/>
    <mergeCell ref="X25:AD25"/>
    <mergeCell ref="B26:M26"/>
    <mergeCell ref="S26:T26"/>
    <mergeCell ref="X26:AD26"/>
    <mergeCell ref="B23:M23"/>
    <mergeCell ref="S23:T23"/>
    <mergeCell ref="X23:AD23"/>
    <mergeCell ref="B24:M24"/>
    <mergeCell ref="S24:T24"/>
    <mergeCell ref="X24:AD24"/>
    <mergeCell ref="B33:M33"/>
    <mergeCell ref="S33:T33"/>
    <mergeCell ref="X33:AD33"/>
    <mergeCell ref="B34:M34"/>
    <mergeCell ref="S34:T34"/>
    <mergeCell ref="X34:AD34"/>
    <mergeCell ref="B31:M31"/>
    <mergeCell ref="S31:T31"/>
    <mergeCell ref="X31:AD31"/>
    <mergeCell ref="B32:M32"/>
    <mergeCell ref="S32:T32"/>
    <mergeCell ref="X32:AD32"/>
    <mergeCell ref="B29:M29"/>
    <mergeCell ref="S29:T29"/>
    <mergeCell ref="X29:AD29"/>
    <mergeCell ref="B30:M30"/>
    <mergeCell ref="S30:T30"/>
    <mergeCell ref="X30:AD30"/>
    <mergeCell ref="B39:M39"/>
    <mergeCell ref="S39:T39"/>
    <mergeCell ref="X39:AD39"/>
    <mergeCell ref="B40:M40"/>
    <mergeCell ref="S40:T40"/>
    <mergeCell ref="X40:AD40"/>
    <mergeCell ref="B37:M37"/>
    <mergeCell ref="S37:T37"/>
    <mergeCell ref="X37:AD37"/>
    <mergeCell ref="B38:M38"/>
    <mergeCell ref="S38:T38"/>
    <mergeCell ref="X38:AD38"/>
    <mergeCell ref="B35:M35"/>
    <mergeCell ref="S35:T35"/>
    <mergeCell ref="X35:AD35"/>
    <mergeCell ref="B36:M36"/>
    <mergeCell ref="S36:T36"/>
    <mergeCell ref="X36:AD36"/>
    <mergeCell ref="B45:M45"/>
    <mergeCell ref="S45:T45"/>
    <mergeCell ref="X45:AD45"/>
    <mergeCell ref="B46:M46"/>
    <mergeCell ref="S46:T46"/>
    <mergeCell ref="X46:AD46"/>
    <mergeCell ref="B43:M43"/>
    <mergeCell ref="S43:T43"/>
    <mergeCell ref="X43:AD43"/>
    <mergeCell ref="B44:M44"/>
    <mergeCell ref="S44:T44"/>
    <mergeCell ref="X44:AD44"/>
    <mergeCell ref="B41:M41"/>
    <mergeCell ref="S41:T41"/>
    <mergeCell ref="X41:AD41"/>
    <mergeCell ref="B42:M42"/>
    <mergeCell ref="S42:T42"/>
    <mergeCell ref="X42:AD42"/>
    <mergeCell ref="B51:M51"/>
    <mergeCell ref="S51:T51"/>
    <mergeCell ref="X51:AD51"/>
    <mergeCell ref="B52:M52"/>
    <mergeCell ref="S52:T52"/>
    <mergeCell ref="X52:AD52"/>
    <mergeCell ref="B49:M49"/>
    <mergeCell ref="S49:T49"/>
    <mergeCell ref="X49:AD49"/>
    <mergeCell ref="B50:M50"/>
    <mergeCell ref="S50:T50"/>
    <mergeCell ref="X50:AD50"/>
    <mergeCell ref="B47:M47"/>
    <mergeCell ref="S47:T47"/>
    <mergeCell ref="X47:AD47"/>
    <mergeCell ref="B48:M48"/>
    <mergeCell ref="S48:T48"/>
    <mergeCell ref="X48:AD48"/>
    <mergeCell ref="B57:M57"/>
    <mergeCell ref="S57:T57"/>
    <mergeCell ref="X57:AD57"/>
    <mergeCell ref="B58:M58"/>
    <mergeCell ref="S58:T58"/>
    <mergeCell ref="X58:AD58"/>
    <mergeCell ref="B55:M55"/>
    <mergeCell ref="S55:T55"/>
    <mergeCell ref="X55:AD55"/>
    <mergeCell ref="B56:M56"/>
    <mergeCell ref="S56:T56"/>
    <mergeCell ref="X56:AD56"/>
    <mergeCell ref="B53:M53"/>
    <mergeCell ref="S53:T53"/>
    <mergeCell ref="X53:AD53"/>
    <mergeCell ref="B54:M54"/>
    <mergeCell ref="S54:T54"/>
    <mergeCell ref="X54:AD54"/>
    <mergeCell ref="B63:M63"/>
    <mergeCell ref="S63:T63"/>
    <mergeCell ref="X63:AD63"/>
    <mergeCell ref="B64:M64"/>
    <mergeCell ref="S64:T64"/>
    <mergeCell ref="X64:AD64"/>
    <mergeCell ref="B61:M61"/>
    <mergeCell ref="S61:T61"/>
    <mergeCell ref="X61:AD61"/>
    <mergeCell ref="B62:M62"/>
    <mergeCell ref="S62:T62"/>
    <mergeCell ref="X62:AD62"/>
    <mergeCell ref="B59:M59"/>
    <mergeCell ref="S59:T59"/>
    <mergeCell ref="X59:AD59"/>
    <mergeCell ref="B60:M60"/>
    <mergeCell ref="S60:T60"/>
    <mergeCell ref="X60:AD60"/>
    <mergeCell ref="B69:M69"/>
    <mergeCell ref="S69:T69"/>
    <mergeCell ref="X69:AD69"/>
    <mergeCell ref="B70:M70"/>
    <mergeCell ref="S70:T70"/>
    <mergeCell ref="X70:AD70"/>
    <mergeCell ref="B67:M67"/>
    <mergeCell ref="S67:T67"/>
    <mergeCell ref="X67:AD67"/>
    <mergeCell ref="B68:M68"/>
    <mergeCell ref="S68:T68"/>
    <mergeCell ref="X68:AD68"/>
    <mergeCell ref="B65:M65"/>
    <mergeCell ref="S65:T65"/>
    <mergeCell ref="X65:AD65"/>
    <mergeCell ref="B66:M66"/>
    <mergeCell ref="S66:T66"/>
    <mergeCell ref="X66:AD66"/>
    <mergeCell ref="B75:M75"/>
    <mergeCell ref="S75:T75"/>
    <mergeCell ref="X75:AD75"/>
    <mergeCell ref="B76:M76"/>
    <mergeCell ref="S76:T76"/>
    <mergeCell ref="X76:AD76"/>
    <mergeCell ref="B73:M73"/>
    <mergeCell ref="S73:T73"/>
    <mergeCell ref="X73:AD73"/>
    <mergeCell ref="B74:M74"/>
    <mergeCell ref="S74:T74"/>
    <mergeCell ref="X74:AD74"/>
    <mergeCell ref="B71:M71"/>
    <mergeCell ref="S71:T71"/>
    <mergeCell ref="X71:AD71"/>
    <mergeCell ref="B72:M72"/>
    <mergeCell ref="S72:T72"/>
    <mergeCell ref="X72:AD72"/>
    <mergeCell ref="B81:M81"/>
    <mergeCell ref="S81:T81"/>
    <mergeCell ref="X81:AD81"/>
    <mergeCell ref="B82:M82"/>
    <mergeCell ref="S82:T82"/>
    <mergeCell ref="X82:AD82"/>
    <mergeCell ref="B79:M79"/>
    <mergeCell ref="S79:T79"/>
    <mergeCell ref="X79:AD79"/>
    <mergeCell ref="B80:M80"/>
    <mergeCell ref="S80:T80"/>
    <mergeCell ref="X80:AD80"/>
    <mergeCell ref="B77:M77"/>
    <mergeCell ref="S77:T77"/>
    <mergeCell ref="X77:AD77"/>
    <mergeCell ref="B78:M78"/>
    <mergeCell ref="S78:T78"/>
    <mergeCell ref="X78:AD78"/>
    <mergeCell ref="B87:M87"/>
    <mergeCell ref="S87:T87"/>
    <mergeCell ref="X87:AD87"/>
    <mergeCell ref="B88:M88"/>
    <mergeCell ref="S88:T88"/>
    <mergeCell ref="X88:AD88"/>
    <mergeCell ref="B85:M85"/>
    <mergeCell ref="S85:T85"/>
    <mergeCell ref="X85:AD85"/>
    <mergeCell ref="B86:M86"/>
    <mergeCell ref="S86:T86"/>
    <mergeCell ref="X86:AD86"/>
    <mergeCell ref="B83:M83"/>
    <mergeCell ref="S83:T83"/>
    <mergeCell ref="X83:AD83"/>
    <mergeCell ref="B84:M84"/>
    <mergeCell ref="S84:T84"/>
    <mergeCell ref="X84:AD84"/>
    <mergeCell ref="B93:M93"/>
    <mergeCell ref="S93:T93"/>
    <mergeCell ref="X93:AD93"/>
    <mergeCell ref="B94:M94"/>
    <mergeCell ref="S94:T94"/>
    <mergeCell ref="X94:AD94"/>
    <mergeCell ref="B91:M91"/>
    <mergeCell ref="S91:T91"/>
    <mergeCell ref="X91:AD91"/>
    <mergeCell ref="B92:M92"/>
    <mergeCell ref="S92:T92"/>
    <mergeCell ref="X92:AD92"/>
    <mergeCell ref="B89:M89"/>
    <mergeCell ref="S89:T89"/>
    <mergeCell ref="X89:AD89"/>
    <mergeCell ref="B90:M90"/>
    <mergeCell ref="S90:T90"/>
    <mergeCell ref="X90:AD90"/>
    <mergeCell ref="B99:M99"/>
    <mergeCell ref="S99:T99"/>
    <mergeCell ref="X99:AD99"/>
    <mergeCell ref="B100:M100"/>
    <mergeCell ref="S100:T100"/>
    <mergeCell ref="X100:AD100"/>
    <mergeCell ref="B97:M97"/>
    <mergeCell ref="S97:T97"/>
    <mergeCell ref="X97:AD97"/>
    <mergeCell ref="B98:M98"/>
    <mergeCell ref="S98:T98"/>
    <mergeCell ref="X98:AD98"/>
    <mergeCell ref="B95:M95"/>
    <mergeCell ref="S95:T95"/>
    <mergeCell ref="X95:AD95"/>
    <mergeCell ref="B96:M96"/>
    <mergeCell ref="S96:T96"/>
    <mergeCell ref="X96:AD96"/>
    <mergeCell ref="B105:M105"/>
    <mergeCell ref="S105:T105"/>
    <mergeCell ref="X105:AD105"/>
    <mergeCell ref="B106:M106"/>
    <mergeCell ref="S106:T106"/>
    <mergeCell ref="X106:AD106"/>
    <mergeCell ref="B103:M103"/>
    <mergeCell ref="S103:T103"/>
    <mergeCell ref="X103:AD103"/>
    <mergeCell ref="B104:M104"/>
    <mergeCell ref="S104:T104"/>
    <mergeCell ref="X104:AD104"/>
    <mergeCell ref="B101:M101"/>
    <mergeCell ref="S101:T101"/>
    <mergeCell ref="X101:AD101"/>
    <mergeCell ref="B102:M102"/>
    <mergeCell ref="S102:T102"/>
    <mergeCell ref="X102:AD102"/>
    <mergeCell ref="B111:M111"/>
    <mergeCell ref="S111:T111"/>
    <mergeCell ref="X111:AD111"/>
    <mergeCell ref="B112:M112"/>
    <mergeCell ref="S112:T112"/>
    <mergeCell ref="X112:AD112"/>
    <mergeCell ref="B109:M109"/>
    <mergeCell ref="S109:T109"/>
    <mergeCell ref="X109:AD109"/>
    <mergeCell ref="B110:M110"/>
    <mergeCell ref="S110:T110"/>
    <mergeCell ref="X110:AD110"/>
    <mergeCell ref="B107:M107"/>
    <mergeCell ref="S107:T107"/>
    <mergeCell ref="X107:AD107"/>
    <mergeCell ref="B108:M108"/>
    <mergeCell ref="S108:T108"/>
    <mergeCell ref="X108:AD108"/>
    <mergeCell ref="B117:M117"/>
    <mergeCell ref="S117:T117"/>
    <mergeCell ref="X117:AD117"/>
    <mergeCell ref="B118:M118"/>
    <mergeCell ref="S118:T118"/>
    <mergeCell ref="X118:AD118"/>
    <mergeCell ref="B115:M115"/>
    <mergeCell ref="S115:T115"/>
    <mergeCell ref="X115:AD115"/>
    <mergeCell ref="B116:M116"/>
    <mergeCell ref="S116:T116"/>
    <mergeCell ref="X116:AD116"/>
    <mergeCell ref="B113:M113"/>
    <mergeCell ref="S113:T113"/>
    <mergeCell ref="X113:AD113"/>
    <mergeCell ref="B114:M114"/>
    <mergeCell ref="S114:T114"/>
    <mergeCell ref="X114:AD114"/>
    <mergeCell ref="B123:M123"/>
    <mergeCell ref="S123:T123"/>
    <mergeCell ref="X123:AD123"/>
    <mergeCell ref="B124:M124"/>
    <mergeCell ref="S124:T124"/>
    <mergeCell ref="X124:AD124"/>
    <mergeCell ref="B121:M121"/>
    <mergeCell ref="S121:T121"/>
    <mergeCell ref="X121:AD121"/>
    <mergeCell ref="B122:M122"/>
    <mergeCell ref="S122:T122"/>
    <mergeCell ref="X122:AD122"/>
    <mergeCell ref="B119:M119"/>
    <mergeCell ref="S119:T119"/>
    <mergeCell ref="X119:AD119"/>
    <mergeCell ref="B120:M120"/>
    <mergeCell ref="S120:T120"/>
    <mergeCell ref="X120:AD120"/>
    <mergeCell ref="B129:M129"/>
    <mergeCell ref="S129:T129"/>
    <mergeCell ref="X129:AD129"/>
    <mergeCell ref="B130:M130"/>
    <mergeCell ref="S130:T130"/>
    <mergeCell ref="X130:AD130"/>
    <mergeCell ref="B127:M127"/>
    <mergeCell ref="S127:T127"/>
    <mergeCell ref="X127:AD127"/>
    <mergeCell ref="B128:M128"/>
    <mergeCell ref="S128:T128"/>
    <mergeCell ref="X128:AD128"/>
    <mergeCell ref="B125:M125"/>
    <mergeCell ref="S125:T125"/>
    <mergeCell ref="X125:AD125"/>
    <mergeCell ref="B126:M126"/>
    <mergeCell ref="S126:T126"/>
    <mergeCell ref="X126:AD126"/>
    <mergeCell ref="B135:M135"/>
    <mergeCell ref="S135:T135"/>
    <mergeCell ref="X135:AD135"/>
    <mergeCell ref="B136:M136"/>
    <mergeCell ref="S136:T136"/>
    <mergeCell ref="X136:AD136"/>
    <mergeCell ref="B133:M133"/>
    <mergeCell ref="S133:T133"/>
    <mergeCell ref="X133:AD133"/>
    <mergeCell ref="B134:M134"/>
    <mergeCell ref="S134:T134"/>
    <mergeCell ref="X134:AD134"/>
    <mergeCell ref="B131:M131"/>
    <mergeCell ref="S131:T131"/>
    <mergeCell ref="X131:AD131"/>
    <mergeCell ref="B132:M132"/>
    <mergeCell ref="S132:T132"/>
    <mergeCell ref="X132:AD132"/>
    <mergeCell ref="B141:M141"/>
    <mergeCell ref="S141:T141"/>
    <mergeCell ref="X141:AD141"/>
    <mergeCell ref="B142:M142"/>
    <mergeCell ref="S142:T142"/>
    <mergeCell ref="X142:AD142"/>
    <mergeCell ref="B139:M139"/>
    <mergeCell ref="S139:T139"/>
    <mergeCell ref="X139:AD139"/>
    <mergeCell ref="B140:M140"/>
    <mergeCell ref="S140:T140"/>
    <mergeCell ref="X140:AD140"/>
    <mergeCell ref="B137:M137"/>
    <mergeCell ref="S137:T137"/>
    <mergeCell ref="X137:AD137"/>
    <mergeCell ref="B138:M138"/>
    <mergeCell ref="S138:T138"/>
    <mergeCell ref="X138:AD138"/>
    <mergeCell ref="B147:M147"/>
    <mergeCell ref="S147:T147"/>
    <mergeCell ref="X147:AD147"/>
    <mergeCell ref="B148:M148"/>
    <mergeCell ref="S148:T148"/>
    <mergeCell ref="X148:AD148"/>
    <mergeCell ref="B145:M145"/>
    <mergeCell ref="S145:T145"/>
    <mergeCell ref="X145:AD145"/>
    <mergeCell ref="B146:M146"/>
    <mergeCell ref="S146:T146"/>
    <mergeCell ref="X146:AD146"/>
    <mergeCell ref="B143:M143"/>
    <mergeCell ref="S143:T143"/>
    <mergeCell ref="X143:AD143"/>
    <mergeCell ref="B144:M144"/>
    <mergeCell ref="S144:T144"/>
    <mergeCell ref="X144:AD144"/>
    <mergeCell ref="B153:M153"/>
    <mergeCell ref="S153:T153"/>
    <mergeCell ref="X153:AD153"/>
    <mergeCell ref="B154:M154"/>
    <mergeCell ref="S154:T154"/>
    <mergeCell ref="X154:AD154"/>
    <mergeCell ref="B151:M151"/>
    <mergeCell ref="S151:T151"/>
    <mergeCell ref="X151:AD151"/>
    <mergeCell ref="B152:M152"/>
    <mergeCell ref="S152:T152"/>
    <mergeCell ref="X152:AD152"/>
    <mergeCell ref="B149:M149"/>
    <mergeCell ref="S149:T149"/>
    <mergeCell ref="X149:AD149"/>
    <mergeCell ref="B150:M150"/>
    <mergeCell ref="S150:T150"/>
    <mergeCell ref="X150:AD150"/>
    <mergeCell ref="B159:M159"/>
    <mergeCell ref="S159:T159"/>
    <mergeCell ref="X159:AD159"/>
    <mergeCell ref="B160:M160"/>
    <mergeCell ref="S160:T160"/>
    <mergeCell ref="X160:AD160"/>
    <mergeCell ref="B157:M157"/>
    <mergeCell ref="S157:T157"/>
    <mergeCell ref="X157:AD157"/>
    <mergeCell ref="B158:M158"/>
    <mergeCell ref="S158:T158"/>
    <mergeCell ref="X158:AD158"/>
    <mergeCell ref="B155:M155"/>
    <mergeCell ref="S155:T155"/>
    <mergeCell ref="X155:AD155"/>
    <mergeCell ref="B156:M156"/>
    <mergeCell ref="S156:T156"/>
    <mergeCell ref="X156:AD156"/>
    <mergeCell ref="B165:M165"/>
    <mergeCell ref="S165:T165"/>
    <mergeCell ref="X165:AD165"/>
    <mergeCell ref="B166:M166"/>
    <mergeCell ref="S166:T166"/>
    <mergeCell ref="X166:AD166"/>
    <mergeCell ref="B163:M163"/>
    <mergeCell ref="S163:T163"/>
    <mergeCell ref="X163:AD163"/>
    <mergeCell ref="B164:M164"/>
    <mergeCell ref="S164:T164"/>
    <mergeCell ref="X164:AD164"/>
    <mergeCell ref="B161:M161"/>
    <mergeCell ref="S161:T161"/>
    <mergeCell ref="X161:AD161"/>
    <mergeCell ref="B162:M162"/>
    <mergeCell ref="S162:T162"/>
    <mergeCell ref="X162:AD162"/>
    <mergeCell ref="B171:M171"/>
    <mergeCell ref="S171:T171"/>
    <mergeCell ref="X171:AD171"/>
    <mergeCell ref="B172:M172"/>
    <mergeCell ref="S172:T172"/>
    <mergeCell ref="X172:AD172"/>
    <mergeCell ref="B169:M169"/>
    <mergeCell ref="S169:T169"/>
    <mergeCell ref="X169:AD169"/>
    <mergeCell ref="B170:M170"/>
    <mergeCell ref="S170:T170"/>
    <mergeCell ref="X170:AD170"/>
    <mergeCell ref="B167:M167"/>
    <mergeCell ref="S167:T167"/>
    <mergeCell ref="X167:AD167"/>
    <mergeCell ref="B168:M168"/>
    <mergeCell ref="S168:T168"/>
    <mergeCell ref="X168:AD168"/>
    <mergeCell ref="B177:M177"/>
    <mergeCell ref="S177:T177"/>
    <mergeCell ref="X177:AD177"/>
    <mergeCell ref="B178:M178"/>
    <mergeCell ref="S178:T178"/>
    <mergeCell ref="X178:AD178"/>
    <mergeCell ref="B175:M175"/>
    <mergeCell ref="S175:T175"/>
    <mergeCell ref="X175:AD175"/>
    <mergeCell ref="B176:M176"/>
    <mergeCell ref="S176:T176"/>
    <mergeCell ref="X176:AD176"/>
    <mergeCell ref="B173:M173"/>
    <mergeCell ref="S173:T173"/>
    <mergeCell ref="X173:AD173"/>
    <mergeCell ref="B174:M174"/>
    <mergeCell ref="S174:T174"/>
    <mergeCell ref="X174:AD174"/>
    <mergeCell ref="B183:M183"/>
    <mergeCell ref="S183:T183"/>
    <mergeCell ref="X183:AD183"/>
    <mergeCell ref="B184:M184"/>
    <mergeCell ref="S184:T184"/>
    <mergeCell ref="X184:AD184"/>
    <mergeCell ref="B181:M181"/>
    <mergeCell ref="S181:T181"/>
    <mergeCell ref="X181:AD181"/>
    <mergeCell ref="B182:M182"/>
    <mergeCell ref="S182:T182"/>
    <mergeCell ref="X182:AD182"/>
    <mergeCell ref="B179:M179"/>
    <mergeCell ref="S179:T179"/>
    <mergeCell ref="X179:AD179"/>
    <mergeCell ref="B180:M180"/>
    <mergeCell ref="S180:T180"/>
    <mergeCell ref="X180:AD180"/>
    <mergeCell ref="B189:M189"/>
    <mergeCell ref="S189:T189"/>
    <mergeCell ref="X189:AD189"/>
    <mergeCell ref="B190:M190"/>
    <mergeCell ref="S190:T190"/>
    <mergeCell ref="X190:AD190"/>
    <mergeCell ref="B187:M187"/>
    <mergeCell ref="S187:T187"/>
    <mergeCell ref="X187:AD187"/>
    <mergeCell ref="B188:M188"/>
    <mergeCell ref="S188:T188"/>
    <mergeCell ref="X188:AD188"/>
    <mergeCell ref="B185:M185"/>
    <mergeCell ref="S185:T185"/>
    <mergeCell ref="X185:AD185"/>
    <mergeCell ref="B186:M186"/>
    <mergeCell ref="S186:T186"/>
    <mergeCell ref="X186:AD186"/>
    <mergeCell ref="B195:M195"/>
    <mergeCell ref="S195:T195"/>
    <mergeCell ref="X195:AD195"/>
    <mergeCell ref="B196:M196"/>
    <mergeCell ref="S196:T196"/>
    <mergeCell ref="X196:AD196"/>
    <mergeCell ref="B193:M193"/>
    <mergeCell ref="S193:T193"/>
    <mergeCell ref="X193:AD193"/>
    <mergeCell ref="B194:M194"/>
    <mergeCell ref="S194:T194"/>
    <mergeCell ref="X194:AD194"/>
    <mergeCell ref="B191:M191"/>
    <mergeCell ref="S191:T191"/>
    <mergeCell ref="X191:AD191"/>
    <mergeCell ref="B192:M192"/>
    <mergeCell ref="S192:T192"/>
    <mergeCell ref="X192:AD192"/>
    <mergeCell ref="B201:M201"/>
    <mergeCell ref="S201:T201"/>
    <mergeCell ref="X201:AD201"/>
    <mergeCell ref="B202:M202"/>
    <mergeCell ref="S202:T202"/>
    <mergeCell ref="X202:AD202"/>
    <mergeCell ref="B199:M199"/>
    <mergeCell ref="S199:T199"/>
    <mergeCell ref="X199:AD199"/>
    <mergeCell ref="B200:M200"/>
    <mergeCell ref="S200:T200"/>
    <mergeCell ref="X200:AD200"/>
    <mergeCell ref="B197:M197"/>
    <mergeCell ref="S197:T197"/>
    <mergeCell ref="X197:AD197"/>
    <mergeCell ref="B198:M198"/>
    <mergeCell ref="S198:T198"/>
    <mergeCell ref="X198:AD198"/>
    <mergeCell ref="B207:M207"/>
    <mergeCell ref="S207:T207"/>
    <mergeCell ref="X207:AD207"/>
    <mergeCell ref="B208:M208"/>
    <mergeCell ref="S208:T208"/>
    <mergeCell ref="X208:AD208"/>
    <mergeCell ref="B205:M205"/>
    <mergeCell ref="S205:T205"/>
    <mergeCell ref="X205:AD205"/>
    <mergeCell ref="B206:M206"/>
    <mergeCell ref="S206:T206"/>
    <mergeCell ref="X206:AD206"/>
    <mergeCell ref="B203:M203"/>
    <mergeCell ref="S203:T203"/>
    <mergeCell ref="X203:AD203"/>
    <mergeCell ref="B204:M204"/>
    <mergeCell ref="S204:T204"/>
    <mergeCell ref="X204:AD204"/>
    <mergeCell ref="B213:M213"/>
    <mergeCell ref="S213:T213"/>
    <mergeCell ref="X213:AD213"/>
    <mergeCell ref="B214:M214"/>
    <mergeCell ref="S214:T214"/>
    <mergeCell ref="X214:AD214"/>
    <mergeCell ref="B211:M211"/>
    <mergeCell ref="S211:T211"/>
    <mergeCell ref="X211:AD211"/>
    <mergeCell ref="B212:M212"/>
    <mergeCell ref="S212:T212"/>
    <mergeCell ref="X212:AD212"/>
    <mergeCell ref="B209:M209"/>
    <mergeCell ref="S209:T209"/>
    <mergeCell ref="X209:AD209"/>
    <mergeCell ref="B210:M210"/>
    <mergeCell ref="S210:T210"/>
    <mergeCell ref="X210:AD210"/>
    <mergeCell ref="B219:M219"/>
    <mergeCell ref="S219:T219"/>
    <mergeCell ref="X219:AD219"/>
    <mergeCell ref="B220:M220"/>
    <mergeCell ref="S220:T220"/>
    <mergeCell ref="X220:AD220"/>
    <mergeCell ref="B217:M217"/>
    <mergeCell ref="S217:T217"/>
    <mergeCell ref="X217:AD217"/>
    <mergeCell ref="B218:M218"/>
    <mergeCell ref="S218:T218"/>
    <mergeCell ref="X218:AD218"/>
    <mergeCell ref="B215:M215"/>
    <mergeCell ref="S215:T215"/>
    <mergeCell ref="X215:AD215"/>
    <mergeCell ref="B216:M216"/>
    <mergeCell ref="S216:T216"/>
    <mergeCell ref="X216:AD216"/>
    <mergeCell ref="B225:M225"/>
    <mergeCell ref="S225:T225"/>
    <mergeCell ref="X225:AD225"/>
    <mergeCell ref="B226:M226"/>
    <mergeCell ref="S226:T226"/>
    <mergeCell ref="X226:AD226"/>
    <mergeCell ref="B223:M223"/>
    <mergeCell ref="S223:T223"/>
    <mergeCell ref="X223:AD223"/>
    <mergeCell ref="B224:M224"/>
    <mergeCell ref="S224:T224"/>
    <mergeCell ref="X224:AD224"/>
    <mergeCell ref="B221:M221"/>
    <mergeCell ref="S221:T221"/>
    <mergeCell ref="X221:AD221"/>
    <mergeCell ref="B222:M222"/>
    <mergeCell ref="S222:T222"/>
    <mergeCell ref="X222:AD222"/>
    <mergeCell ref="B231:M231"/>
    <mergeCell ref="S231:T231"/>
    <mergeCell ref="X231:AD231"/>
    <mergeCell ref="B232:M232"/>
    <mergeCell ref="S232:T232"/>
    <mergeCell ref="X232:AD232"/>
    <mergeCell ref="B229:M229"/>
    <mergeCell ref="S229:T229"/>
    <mergeCell ref="X229:AD229"/>
    <mergeCell ref="B230:M230"/>
    <mergeCell ref="S230:T230"/>
    <mergeCell ref="X230:AD230"/>
    <mergeCell ref="B227:M227"/>
    <mergeCell ref="S227:T227"/>
    <mergeCell ref="X227:AD227"/>
    <mergeCell ref="B228:M228"/>
    <mergeCell ref="S228:T228"/>
    <mergeCell ref="X228:AD228"/>
    <mergeCell ref="B237:M237"/>
    <mergeCell ref="S237:T237"/>
    <mergeCell ref="X237:AD237"/>
    <mergeCell ref="B238:M238"/>
    <mergeCell ref="S238:T238"/>
    <mergeCell ref="X238:AD238"/>
    <mergeCell ref="B235:M235"/>
    <mergeCell ref="S235:T235"/>
    <mergeCell ref="X235:AD235"/>
    <mergeCell ref="B236:M236"/>
    <mergeCell ref="S236:T236"/>
    <mergeCell ref="X236:AD236"/>
    <mergeCell ref="B233:M233"/>
    <mergeCell ref="S233:T233"/>
    <mergeCell ref="X233:AD233"/>
    <mergeCell ref="B234:M234"/>
    <mergeCell ref="S234:T234"/>
    <mergeCell ref="X234:AD234"/>
    <mergeCell ref="B243:M243"/>
    <mergeCell ref="S243:T243"/>
    <mergeCell ref="X243:AD243"/>
    <mergeCell ref="B244:M244"/>
    <mergeCell ref="S244:T244"/>
    <mergeCell ref="X244:AD244"/>
    <mergeCell ref="B241:M241"/>
    <mergeCell ref="S241:T241"/>
    <mergeCell ref="X241:AD241"/>
    <mergeCell ref="B242:M242"/>
    <mergeCell ref="S242:T242"/>
    <mergeCell ref="X242:AD242"/>
    <mergeCell ref="B239:M239"/>
    <mergeCell ref="S239:T239"/>
    <mergeCell ref="X239:AD239"/>
    <mergeCell ref="B240:M240"/>
    <mergeCell ref="S240:T240"/>
    <mergeCell ref="X240:AD240"/>
    <mergeCell ref="B249:M249"/>
    <mergeCell ref="S249:T249"/>
    <mergeCell ref="X249:AD249"/>
    <mergeCell ref="B250:M250"/>
    <mergeCell ref="S250:T250"/>
    <mergeCell ref="X250:AD250"/>
    <mergeCell ref="B247:M247"/>
    <mergeCell ref="S247:T247"/>
    <mergeCell ref="X247:AD247"/>
    <mergeCell ref="B248:M248"/>
    <mergeCell ref="S248:T248"/>
    <mergeCell ref="X248:AD248"/>
    <mergeCell ref="B245:M245"/>
    <mergeCell ref="S245:T245"/>
    <mergeCell ref="X245:AD245"/>
    <mergeCell ref="B246:M246"/>
    <mergeCell ref="S246:T246"/>
    <mergeCell ref="X246:AD246"/>
    <mergeCell ref="B255:M255"/>
    <mergeCell ref="S255:T255"/>
    <mergeCell ref="X255:AD255"/>
    <mergeCell ref="B256:M256"/>
    <mergeCell ref="S256:T256"/>
    <mergeCell ref="X256:AD256"/>
    <mergeCell ref="B253:M253"/>
    <mergeCell ref="S253:T253"/>
    <mergeCell ref="X253:AD253"/>
    <mergeCell ref="B254:M254"/>
    <mergeCell ref="S254:T254"/>
    <mergeCell ref="X254:AD254"/>
    <mergeCell ref="B251:M251"/>
    <mergeCell ref="S251:T251"/>
    <mergeCell ref="X251:AD251"/>
    <mergeCell ref="B252:M252"/>
    <mergeCell ref="S252:T252"/>
    <mergeCell ref="X252:AD252"/>
    <mergeCell ref="B261:M261"/>
    <mergeCell ref="S261:T261"/>
    <mergeCell ref="X261:AD261"/>
    <mergeCell ref="B262:M262"/>
    <mergeCell ref="S262:T262"/>
    <mergeCell ref="X262:AD262"/>
    <mergeCell ref="B259:M259"/>
    <mergeCell ref="S259:T259"/>
    <mergeCell ref="X259:AD259"/>
    <mergeCell ref="B260:M260"/>
    <mergeCell ref="S260:T260"/>
    <mergeCell ref="X260:AD260"/>
    <mergeCell ref="B257:M257"/>
    <mergeCell ref="S257:T257"/>
    <mergeCell ref="X257:AD257"/>
    <mergeCell ref="B258:M258"/>
    <mergeCell ref="S258:T258"/>
    <mergeCell ref="X258:AD258"/>
    <mergeCell ref="B267:M267"/>
    <mergeCell ref="S267:T267"/>
    <mergeCell ref="X267:AD267"/>
    <mergeCell ref="B268:M268"/>
    <mergeCell ref="S268:T268"/>
    <mergeCell ref="X268:AD268"/>
    <mergeCell ref="B265:M265"/>
    <mergeCell ref="S265:T265"/>
    <mergeCell ref="X265:AD265"/>
    <mergeCell ref="B266:M266"/>
    <mergeCell ref="S266:T266"/>
    <mergeCell ref="X266:AD266"/>
    <mergeCell ref="B263:M263"/>
    <mergeCell ref="S263:T263"/>
    <mergeCell ref="X263:AD263"/>
    <mergeCell ref="B264:M264"/>
    <mergeCell ref="S264:T264"/>
    <mergeCell ref="X264:AD264"/>
    <mergeCell ref="B273:M273"/>
    <mergeCell ref="S273:T273"/>
    <mergeCell ref="X273:AD273"/>
    <mergeCell ref="B274:M274"/>
    <mergeCell ref="S274:T274"/>
    <mergeCell ref="X274:AD274"/>
    <mergeCell ref="B271:M271"/>
    <mergeCell ref="S271:T271"/>
    <mergeCell ref="X271:AD271"/>
    <mergeCell ref="B272:M272"/>
    <mergeCell ref="S272:T272"/>
    <mergeCell ref="X272:AD272"/>
    <mergeCell ref="B269:M269"/>
    <mergeCell ref="S269:T269"/>
    <mergeCell ref="X269:AD269"/>
    <mergeCell ref="B270:M270"/>
    <mergeCell ref="S270:T270"/>
    <mergeCell ref="X270:AD270"/>
    <mergeCell ref="B279:M279"/>
    <mergeCell ref="S279:T279"/>
    <mergeCell ref="X279:AD279"/>
    <mergeCell ref="B280:M280"/>
    <mergeCell ref="S280:T280"/>
    <mergeCell ref="X280:AD280"/>
    <mergeCell ref="B277:M277"/>
    <mergeCell ref="S277:T277"/>
    <mergeCell ref="X277:AD277"/>
    <mergeCell ref="B278:M278"/>
    <mergeCell ref="S278:T278"/>
    <mergeCell ref="X278:AD278"/>
    <mergeCell ref="B275:M275"/>
    <mergeCell ref="S275:T275"/>
    <mergeCell ref="X275:AD275"/>
    <mergeCell ref="B276:M276"/>
    <mergeCell ref="S276:T276"/>
    <mergeCell ref="X276:AD276"/>
    <mergeCell ref="B285:M285"/>
    <mergeCell ref="S285:T285"/>
    <mergeCell ref="X285:AD285"/>
    <mergeCell ref="B286:M286"/>
    <mergeCell ref="S286:T286"/>
    <mergeCell ref="X286:AD286"/>
    <mergeCell ref="B283:M283"/>
    <mergeCell ref="S283:T283"/>
    <mergeCell ref="X283:AD283"/>
    <mergeCell ref="B284:M284"/>
    <mergeCell ref="S284:T284"/>
    <mergeCell ref="X284:AD284"/>
    <mergeCell ref="B281:M281"/>
    <mergeCell ref="S281:T281"/>
    <mergeCell ref="X281:AD281"/>
    <mergeCell ref="B282:M282"/>
    <mergeCell ref="S282:T282"/>
    <mergeCell ref="X282:AD282"/>
    <mergeCell ref="B291:M291"/>
    <mergeCell ref="S291:T291"/>
    <mergeCell ref="X291:AD291"/>
    <mergeCell ref="B292:M292"/>
    <mergeCell ref="S292:T292"/>
    <mergeCell ref="X292:AD292"/>
    <mergeCell ref="B289:M289"/>
    <mergeCell ref="S289:T289"/>
    <mergeCell ref="X289:AD289"/>
    <mergeCell ref="B290:M290"/>
    <mergeCell ref="S290:T290"/>
    <mergeCell ref="X290:AD290"/>
    <mergeCell ref="B287:M287"/>
    <mergeCell ref="S287:T287"/>
    <mergeCell ref="X287:AD287"/>
    <mergeCell ref="B288:M288"/>
    <mergeCell ref="S288:T288"/>
    <mergeCell ref="X288:AD288"/>
    <mergeCell ref="B297:M297"/>
    <mergeCell ref="S297:T297"/>
    <mergeCell ref="X297:AD297"/>
    <mergeCell ref="B298:M298"/>
    <mergeCell ref="S298:T298"/>
    <mergeCell ref="X298:AD298"/>
    <mergeCell ref="B295:M295"/>
    <mergeCell ref="S295:T295"/>
    <mergeCell ref="X295:AD295"/>
    <mergeCell ref="B296:M296"/>
    <mergeCell ref="S296:T296"/>
    <mergeCell ref="X296:AD296"/>
    <mergeCell ref="B293:M293"/>
    <mergeCell ref="S293:T293"/>
    <mergeCell ref="X293:AD293"/>
    <mergeCell ref="B294:M294"/>
    <mergeCell ref="S294:T294"/>
    <mergeCell ref="X294:AD294"/>
    <mergeCell ref="B303:M303"/>
    <mergeCell ref="S303:T303"/>
    <mergeCell ref="X303:AD303"/>
    <mergeCell ref="B304:M304"/>
    <mergeCell ref="S304:T304"/>
    <mergeCell ref="X304:AD304"/>
    <mergeCell ref="B301:M301"/>
    <mergeCell ref="S301:T301"/>
    <mergeCell ref="X301:AD301"/>
    <mergeCell ref="B302:M302"/>
    <mergeCell ref="S302:T302"/>
    <mergeCell ref="X302:AD302"/>
    <mergeCell ref="B299:M299"/>
    <mergeCell ref="S299:T299"/>
    <mergeCell ref="X299:AD299"/>
    <mergeCell ref="B300:M300"/>
    <mergeCell ref="S300:T300"/>
    <mergeCell ref="X300:AD300"/>
    <mergeCell ref="B309:M309"/>
    <mergeCell ref="S309:T309"/>
    <mergeCell ref="X309:AD309"/>
    <mergeCell ref="B310:M310"/>
    <mergeCell ref="S310:T310"/>
    <mergeCell ref="X310:AD310"/>
    <mergeCell ref="B307:M307"/>
    <mergeCell ref="S307:T307"/>
    <mergeCell ref="X307:AD307"/>
    <mergeCell ref="B308:M308"/>
    <mergeCell ref="S308:T308"/>
    <mergeCell ref="X308:AD308"/>
    <mergeCell ref="B305:M305"/>
    <mergeCell ref="S305:T305"/>
    <mergeCell ref="X305:AD305"/>
    <mergeCell ref="B306:M306"/>
    <mergeCell ref="S306:T306"/>
    <mergeCell ref="X306:AD306"/>
    <mergeCell ref="B315:M315"/>
    <mergeCell ref="S315:T315"/>
    <mergeCell ref="X315:AD315"/>
    <mergeCell ref="B316:M316"/>
    <mergeCell ref="S316:T316"/>
    <mergeCell ref="X316:AD316"/>
    <mergeCell ref="B313:M313"/>
    <mergeCell ref="S313:T313"/>
    <mergeCell ref="X313:AD313"/>
    <mergeCell ref="B314:M314"/>
    <mergeCell ref="S314:T314"/>
    <mergeCell ref="X314:AD314"/>
    <mergeCell ref="B311:M311"/>
    <mergeCell ref="S311:T311"/>
    <mergeCell ref="X311:AD311"/>
    <mergeCell ref="B312:M312"/>
    <mergeCell ref="S312:T312"/>
    <mergeCell ref="X312:AD312"/>
    <mergeCell ref="B321:M321"/>
    <mergeCell ref="S321:T321"/>
    <mergeCell ref="X321:AD321"/>
    <mergeCell ref="B322:M322"/>
    <mergeCell ref="S322:T322"/>
    <mergeCell ref="X322:AD322"/>
    <mergeCell ref="B319:M319"/>
    <mergeCell ref="S319:T319"/>
    <mergeCell ref="X319:AD319"/>
    <mergeCell ref="B320:M320"/>
    <mergeCell ref="S320:T320"/>
    <mergeCell ref="X320:AD320"/>
    <mergeCell ref="B317:M317"/>
    <mergeCell ref="S317:T317"/>
    <mergeCell ref="X317:AD317"/>
    <mergeCell ref="B318:M318"/>
    <mergeCell ref="S318:T318"/>
    <mergeCell ref="X318:AD318"/>
    <mergeCell ref="B327:M327"/>
    <mergeCell ref="S327:T327"/>
    <mergeCell ref="X327:AD327"/>
    <mergeCell ref="B328:M328"/>
    <mergeCell ref="S328:T328"/>
    <mergeCell ref="X328:AD328"/>
    <mergeCell ref="B325:M325"/>
    <mergeCell ref="S325:T325"/>
    <mergeCell ref="X325:AD325"/>
    <mergeCell ref="B326:M326"/>
    <mergeCell ref="S326:T326"/>
    <mergeCell ref="X326:AD326"/>
    <mergeCell ref="B323:M323"/>
    <mergeCell ref="S323:T323"/>
    <mergeCell ref="X323:AD323"/>
    <mergeCell ref="B324:M324"/>
    <mergeCell ref="S324:T324"/>
    <mergeCell ref="X324:AD324"/>
    <mergeCell ref="B333:M333"/>
    <mergeCell ref="S333:T333"/>
    <mergeCell ref="X333:AD333"/>
    <mergeCell ref="B334:M334"/>
    <mergeCell ref="S334:T334"/>
    <mergeCell ref="X334:AD334"/>
    <mergeCell ref="B331:M331"/>
    <mergeCell ref="S331:T331"/>
    <mergeCell ref="X331:AD331"/>
    <mergeCell ref="B332:M332"/>
    <mergeCell ref="S332:T332"/>
    <mergeCell ref="X332:AD332"/>
    <mergeCell ref="B329:M329"/>
    <mergeCell ref="S329:T329"/>
    <mergeCell ref="X329:AD329"/>
    <mergeCell ref="B330:M330"/>
    <mergeCell ref="S330:T330"/>
    <mergeCell ref="X330:AD330"/>
    <mergeCell ref="B339:M339"/>
    <mergeCell ref="S339:T339"/>
    <mergeCell ref="X339:AD339"/>
    <mergeCell ref="B340:M340"/>
    <mergeCell ref="S340:T340"/>
    <mergeCell ref="X340:AD340"/>
    <mergeCell ref="B337:M337"/>
    <mergeCell ref="S337:T337"/>
    <mergeCell ref="X337:AD337"/>
    <mergeCell ref="B338:M338"/>
    <mergeCell ref="S338:T338"/>
    <mergeCell ref="X338:AD338"/>
    <mergeCell ref="B335:M335"/>
    <mergeCell ref="S335:T335"/>
    <mergeCell ref="X335:AD335"/>
    <mergeCell ref="B336:M336"/>
    <mergeCell ref="S336:T336"/>
    <mergeCell ref="X336:AD336"/>
    <mergeCell ref="B345:M345"/>
    <mergeCell ref="S345:T345"/>
    <mergeCell ref="X345:AD345"/>
    <mergeCell ref="B346:M346"/>
    <mergeCell ref="S346:T346"/>
    <mergeCell ref="X346:AD346"/>
    <mergeCell ref="B343:M343"/>
    <mergeCell ref="S343:T343"/>
    <mergeCell ref="X343:AD343"/>
    <mergeCell ref="B344:M344"/>
    <mergeCell ref="S344:T344"/>
    <mergeCell ref="X344:AD344"/>
    <mergeCell ref="B341:M341"/>
    <mergeCell ref="S341:T341"/>
    <mergeCell ref="X341:AD341"/>
    <mergeCell ref="B342:M342"/>
    <mergeCell ref="S342:T342"/>
    <mergeCell ref="X342:AD342"/>
    <mergeCell ref="B351:M351"/>
    <mergeCell ref="S351:T351"/>
    <mergeCell ref="X351:AD351"/>
    <mergeCell ref="B352:M352"/>
    <mergeCell ref="S352:T352"/>
    <mergeCell ref="X352:AD352"/>
    <mergeCell ref="B349:M349"/>
    <mergeCell ref="S349:T349"/>
    <mergeCell ref="X349:AD349"/>
    <mergeCell ref="B350:M350"/>
    <mergeCell ref="S350:T350"/>
    <mergeCell ref="X350:AD350"/>
    <mergeCell ref="B347:M347"/>
    <mergeCell ref="S347:T347"/>
    <mergeCell ref="X347:AD347"/>
    <mergeCell ref="B348:M348"/>
    <mergeCell ref="S348:T348"/>
    <mergeCell ref="X348:AD348"/>
    <mergeCell ref="B357:M357"/>
    <mergeCell ref="S357:T357"/>
    <mergeCell ref="X357:AD357"/>
    <mergeCell ref="B358:M358"/>
    <mergeCell ref="S358:T358"/>
    <mergeCell ref="X358:AD358"/>
    <mergeCell ref="B355:M355"/>
    <mergeCell ref="S355:T355"/>
    <mergeCell ref="X355:AD355"/>
    <mergeCell ref="B356:M356"/>
    <mergeCell ref="S356:T356"/>
    <mergeCell ref="X356:AD356"/>
    <mergeCell ref="B353:M353"/>
    <mergeCell ref="S353:T353"/>
    <mergeCell ref="X353:AD353"/>
    <mergeCell ref="B354:M354"/>
    <mergeCell ref="S354:T354"/>
    <mergeCell ref="X354:AD354"/>
    <mergeCell ref="B363:M363"/>
    <mergeCell ref="S363:T363"/>
    <mergeCell ref="X363:AD363"/>
    <mergeCell ref="B364:M364"/>
    <mergeCell ref="S364:T364"/>
    <mergeCell ref="X364:AD364"/>
    <mergeCell ref="B361:M361"/>
    <mergeCell ref="S361:T361"/>
    <mergeCell ref="X361:AD361"/>
    <mergeCell ref="B362:M362"/>
    <mergeCell ref="S362:T362"/>
    <mergeCell ref="X362:AD362"/>
    <mergeCell ref="B359:M359"/>
    <mergeCell ref="S359:T359"/>
    <mergeCell ref="X359:AD359"/>
    <mergeCell ref="B360:M360"/>
    <mergeCell ref="S360:T360"/>
    <mergeCell ref="X360:AD360"/>
    <mergeCell ref="B369:M369"/>
    <mergeCell ref="S369:T369"/>
    <mergeCell ref="X369:AD369"/>
    <mergeCell ref="B370:M370"/>
    <mergeCell ref="S370:T370"/>
    <mergeCell ref="X370:AD370"/>
    <mergeCell ref="B367:M367"/>
    <mergeCell ref="S367:T367"/>
    <mergeCell ref="X367:AD367"/>
    <mergeCell ref="B368:M368"/>
    <mergeCell ref="S368:T368"/>
    <mergeCell ref="X368:AD368"/>
    <mergeCell ref="B365:M365"/>
    <mergeCell ref="S365:T365"/>
    <mergeCell ref="X365:AD365"/>
    <mergeCell ref="B366:M366"/>
    <mergeCell ref="S366:T366"/>
    <mergeCell ref="X366:AD366"/>
    <mergeCell ref="B375:M375"/>
    <mergeCell ref="S375:T375"/>
    <mergeCell ref="X375:AD375"/>
    <mergeCell ref="B376:M376"/>
    <mergeCell ref="S376:T376"/>
    <mergeCell ref="X376:AD376"/>
    <mergeCell ref="B373:M373"/>
    <mergeCell ref="S373:T373"/>
    <mergeCell ref="X373:AD373"/>
    <mergeCell ref="B374:M374"/>
    <mergeCell ref="S374:T374"/>
    <mergeCell ref="X374:AD374"/>
    <mergeCell ref="B371:M371"/>
    <mergeCell ref="S371:T371"/>
    <mergeCell ref="X371:AD371"/>
    <mergeCell ref="B372:M372"/>
    <mergeCell ref="S372:T372"/>
    <mergeCell ref="X372:AD372"/>
    <mergeCell ref="B381:M381"/>
    <mergeCell ref="S381:T381"/>
    <mergeCell ref="X381:AD381"/>
    <mergeCell ref="B382:M382"/>
    <mergeCell ref="S382:T382"/>
    <mergeCell ref="X382:AD382"/>
    <mergeCell ref="B379:M379"/>
    <mergeCell ref="S379:T379"/>
    <mergeCell ref="X379:AD379"/>
    <mergeCell ref="B380:M380"/>
    <mergeCell ref="S380:T380"/>
    <mergeCell ref="X380:AD380"/>
    <mergeCell ref="B377:M377"/>
    <mergeCell ref="S377:T377"/>
    <mergeCell ref="X377:AD377"/>
    <mergeCell ref="B378:M378"/>
    <mergeCell ref="S378:T378"/>
    <mergeCell ref="X378:AD378"/>
    <mergeCell ref="B387:M387"/>
    <mergeCell ref="S387:T387"/>
    <mergeCell ref="X387:AD387"/>
    <mergeCell ref="B388:M388"/>
    <mergeCell ref="S388:T388"/>
    <mergeCell ref="X388:AD388"/>
    <mergeCell ref="B385:M385"/>
    <mergeCell ref="S385:T385"/>
    <mergeCell ref="X385:AD385"/>
    <mergeCell ref="B386:M386"/>
    <mergeCell ref="S386:T386"/>
    <mergeCell ref="X386:AD386"/>
    <mergeCell ref="B383:M383"/>
    <mergeCell ref="S383:T383"/>
    <mergeCell ref="X383:AD383"/>
    <mergeCell ref="B384:M384"/>
    <mergeCell ref="S384:T384"/>
    <mergeCell ref="X384:AD384"/>
    <mergeCell ref="B393:M393"/>
    <mergeCell ref="S393:T393"/>
    <mergeCell ref="X393:AD393"/>
    <mergeCell ref="B394:M394"/>
    <mergeCell ref="S394:T394"/>
    <mergeCell ref="X394:AD394"/>
    <mergeCell ref="B391:M391"/>
    <mergeCell ref="S391:T391"/>
    <mergeCell ref="X391:AD391"/>
    <mergeCell ref="B392:M392"/>
    <mergeCell ref="S392:T392"/>
    <mergeCell ref="X392:AD392"/>
    <mergeCell ref="B389:M389"/>
    <mergeCell ref="S389:T389"/>
    <mergeCell ref="X389:AD389"/>
    <mergeCell ref="B390:M390"/>
    <mergeCell ref="S390:T390"/>
    <mergeCell ref="X390:AD390"/>
    <mergeCell ref="B399:M399"/>
    <mergeCell ref="S399:T399"/>
    <mergeCell ref="X399:AD399"/>
    <mergeCell ref="B400:M400"/>
    <mergeCell ref="S400:T400"/>
    <mergeCell ref="X400:AD400"/>
    <mergeCell ref="B397:M397"/>
    <mergeCell ref="S397:T397"/>
    <mergeCell ref="X397:AD397"/>
    <mergeCell ref="B398:M398"/>
    <mergeCell ref="S398:T398"/>
    <mergeCell ref="X398:AD398"/>
    <mergeCell ref="B395:M395"/>
    <mergeCell ref="S395:T395"/>
    <mergeCell ref="X395:AD395"/>
    <mergeCell ref="B396:M396"/>
    <mergeCell ref="S396:T396"/>
    <mergeCell ref="X396:AD396"/>
    <mergeCell ref="B405:M405"/>
    <mergeCell ref="S405:T405"/>
    <mergeCell ref="X405:AD405"/>
    <mergeCell ref="B406:M406"/>
    <mergeCell ref="S406:T406"/>
    <mergeCell ref="X406:AD406"/>
    <mergeCell ref="B403:M403"/>
    <mergeCell ref="S403:T403"/>
    <mergeCell ref="X403:AD403"/>
    <mergeCell ref="B404:M404"/>
    <mergeCell ref="S404:T404"/>
    <mergeCell ref="X404:AD404"/>
    <mergeCell ref="B401:M401"/>
    <mergeCell ref="S401:T401"/>
    <mergeCell ref="X401:AD401"/>
    <mergeCell ref="B402:M402"/>
    <mergeCell ref="S402:T402"/>
    <mergeCell ref="X402:AD402"/>
    <mergeCell ref="B411:M411"/>
    <mergeCell ref="S411:T411"/>
    <mergeCell ref="X411:AD411"/>
    <mergeCell ref="B412:M412"/>
    <mergeCell ref="S412:T412"/>
    <mergeCell ref="X412:AD412"/>
    <mergeCell ref="B409:M409"/>
    <mergeCell ref="S409:T409"/>
    <mergeCell ref="X409:AD409"/>
    <mergeCell ref="B410:M410"/>
    <mergeCell ref="S410:T410"/>
    <mergeCell ref="X410:AD410"/>
    <mergeCell ref="B407:M407"/>
    <mergeCell ref="S407:T407"/>
    <mergeCell ref="X407:AD407"/>
    <mergeCell ref="B408:M408"/>
    <mergeCell ref="S408:T408"/>
    <mergeCell ref="X408:AD408"/>
    <mergeCell ref="B417:M417"/>
    <mergeCell ref="S417:T417"/>
    <mergeCell ref="X417:AD417"/>
    <mergeCell ref="B418:M418"/>
    <mergeCell ref="S418:T418"/>
    <mergeCell ref="X418:AD418"/>
    <mergeCell ref="B415:M415"/>
    <mergeCell ref="S415:T415"/>
    <mergeCell ref="X415:AD415"/>
    <mergeCell ref="B416:M416"/>
    <mergeCell ref="S416:T416"/>
    <mergeCell ref="X416:AD416"/>
    <mergeCell ref="B413:M413"/>
    <mergeCell ref="S413:T413"/>
    <mergeCell ref="X413:AD413"/>
    <mergeCell ref="B414:M414"/>
    <mergeCell ref="S414:T414"/>
    <mergeCell ref="X414:AD414"/>
    <mergeCell ref="B423:M423"/>
    <mergeCell ref="S423:T423"/>
    <mergeCell ref="X423:AD423"/>
    <mergeCell ref="B424:M424"/>
    <mergeCell ref="S424:T424"/>
    <mergeCell ref="X424:AD424"/>
    <mergeCell ref="B421:M421"/>
    <mergeCell ref="S421:T421"/>
    <mergeCell ref="X421:AD421"/>
    <mergeCell ref="B422:M422"/>
    <mergeCell ref="S422:T422"/>
    <mergeCell ref="X422:AD422"/>
    <mergeCell ref="B419:M419"/>
    <mergeCell ref="S419:T419"/>
    <mergeCell ref="X419:AD419"/>
    <mergeCell ref="B420:M420"/>
    <mergeCell ref="S420:T420"/>
    <mergeCell ref="X420:AD420"/>
    <mergeCell ref="B429:M429"/>
    <mergeCell ref="S429:T429"/>
    <mergeCell ref="X429:AD429"/>
    <mergeCell ref="B430:M430"/>
    <mergeCell ref="S430:T430"/>
    <mergeCell ref="X430:AD430"/>
    <mergeCell ref="B427:M427"/>
    <mergeCell ref="S427:T427"/>
    <mergeCell ref="X427:AD427"/>
    <mergeCell ref="B428:M428"/>
    <mergeCell ref="S428:T428"/>
    <mergeCell ref="X428:AD428"/>
    <mergeCell ref="B425:M425"/>
    <mergeCell ref="S425:T425"/>
    <mergeCell ref="X425:AD425"/>
    <mergeCell ref="B426:M426"/>
    <mergeCell ref="S426:T426"/>
    <mergeCell ref="X426:AD426"/>
    <mergeCell ref="B435:M435"/>
    <mergeCell ref="S435:T435"/>
    <mergeCell ref="X435:AD435"/>
    <mergeCell ref="B436:M436"/>
    <mergeCell ref="S436:T436"/>
    <mergeCell ref="X436:AD436"/>
    <mergeCell ref="B433:M433"/>
    <mergeCell ref="S433:T433"/>
    <mergeCell ref="X433:AD433"/>
    <mergeCell ref="B434:M434"/>
    <mergeCell ref="S434:T434"/>
    <mergeCell ref="X434:AD434"/>
    <mergeCell ref="B431:M431"/>
    <mergeCell ref="S431:T431"/>
    <mergeCell ref="X431:AD431"/>
    <mergeCell ref="B432:M432"/>
    <mergeCell ref="S432:T432"/>
    <mergeCell ref="X432:AD432"/>
    <mergeCell ref="B441:M441"/>
    <mergeCell ref="S441:T441"/>
    <mergeCell ref="X441:AD441"/>
    <mergeCell ref="B442:M442"/>
    <mergeCell ref="S442:T442"/>
    <mergeCell ref="X442:AD442"/>
    <mergeCell ref="B439:M439"/>
    <mergeCell ref="S439:T439"/>
    <mergeCell ref="X439:AD439"/>
    <mergeCell ref="B440:M440"/>
    <mergeCell ref="S440:T440"/>
    <mergeCell ref="X440:AD440"/>
    <mergeCell ref="B437:M437"/>
    <mergeCell ref="S437:T437"/>
    <mergeCell ref="X437:AD437"/>
    <mergeCell ref="B438:M438"/>
    <mergeCell ref="S438:T438"/>
    <mergeCell ref="X438:AD438"/>
    <mergeCell ref="B447:M447"/>
    <mergeCell ref="S447:T447"/>
    <mergeCell ref="X447:AD447"/>
    <mergeCell ref="B448:M448"/>
    <mergeCell ref="S448:T448"/>
    <mergeCell ref="X448:AD448"/>
    <mergeCell ref="B445:M445"/>
    <mergeCell ref="S445:T445"/>
    <mergeCell ref="X445:AD445"/>
    <mergeCell ref="B446:M446"/>
    <mergeCell ref="S446:T446"/>
    <mergeCell ref="X446:AD446"/>
    <mergeCell ref="B443:M443"/>
    <mergeCell ref="S443:T443"/>
    <mergeCell ref="X443:AD443"/>
    <mergeCell ref="B444:M444"/>
    <mergeCell ref="S444:T444"/>
    <mergeCell ref="X444:AD444"/>
    <mergeCell ref="B453:M453"/>
    <mergeCell ref="S453:T453"/>
    <mergeCell ref="X453:AD453"/>
    <mergeCell ref="B454:M454"/>
    <mergeCell ref="S454:T454"/>
    <mergeCell ref="X454:AD454"/>
    <mergeCell ref="B451:M451"/>
    <mergeCell ref="S451:T451"/>
    <mergeCell ref="X451:AD451"/>
    <mergeCell ref="B452:M452"/>
    <mergeCell ref="S452:T452"/>
    <mergeCell ref="X452:AD452"/>
    <mergeCell ref="B449:M449"/>
    <mergeCell ref="S449:T449"/>
    <mergeCell ref="X449:AD449"/>
    <mergeCell ref="B450:M450"/>
    <mergeCell ref="S450:T450"/>
    <mergeCell ref="X450:AD450"/>
    <mergeCell ref="B459:M459"/>
    <mergeCell ref="S459:T459"/>
    <mergeCell ref="X459:AD459"/>
    <mergeCell ref="B460:M460"/>
    <mergeCell ref="S460:T460"/>
    <mergeCell ref="X460:AD460"/>
    <mergeCell ref="B457:M457"/>
    <mergeCell ref="S457:T457"/>
    <mergeCell ref="X457:AD457"/>
    <mergeCell ref="B458:M458"/>
    <mergeCell ref="S458:T458"/>
    <mergeCell ref="X458:AD458"/>
    <mergeCell ref="B455:M455"/>
    <mergeCell ref="S455:T455"/>
    <mergeCell ref="X455:AD455"/>
    <mergeCell ref="B456:M456"/>
    <mergeCell ref="S456:T456"/>
    <mergeCell ref="X456:AD456"/>
    <mergeCell ref="B465:M465"/>
    <mergeCell ref="S465:T465"/>
    <mergeCell ref="X465:AD465"/>
    <mergeCell ref="B466:M466"/>
    <mergeCell ref="S466:T466"/>
    <mergeCell ref="X466:AD466"/>
    <mergeCell ref="B463:M463"/>
    <mergeCell ref="S463:T463"/>
    <mergeCell ref="X463:AD463"/>
    <mergeCell ref="B464:M464"/>
    <mergeCell ref="S464:T464"/>
    <mergeCell ref="X464:AD464"/>
    <mergeCell ref="B461:M461"/>
    <mergeCell ref="S461:T461"/>
    <mergeCell ref="X461:AD461"/>
    <mergeCell ref="B462:M462"/>
    <mergeCell ref="S462:T462"/>
    <mergeCell ref="X462:AD462"/>
    <mergeCell ref="B471:M471"/>
    <mergeCell ref="S471:T471"/>
    <mergeCell ref="X471:AD471"/>
    <mergeCell ref="B472:M472"/>
    <mergeCell ref="S472:T472"/>
    <mergeCell ref="X472:AD472"/>
    <mergeCell ref="B469:M469"/>
    <mergeCell ref="S469:T469"/>
    <mergeCell ref="X469:AD469"/>
    <mergeCell ref="B470:M470"/>
    <mergeCell ref="S470:T470"/>
    <mergeCell ref="X470:AD470"/>
    <mergeCell ref="B467:M467"/>
    <mergeCell ref="S467:T467"/>
    <mergeCell ref="X467:AD467"/>
    <mergeCell ref="B468:M468"/>
    <mergeCell ref="S468:T468"/>
    <mergeCell ref="X468:AD468"/>
    <mergeCell ref="B477:M477"/>
    <mergeCell ref="S477:T477"/>
    <mergeCell ref="X477:AD477"/>
    <mergeCell ref="B478:M478"/>
    <mergeCell ref="S478:T478"/>
    <mergeCell ref="X478:AD478"/>
    <mergeCell ref="B475:M475"/>
    <mergeCell ref="S475:T475"/>
    <mergeCell ref="X475:AD475"/>
    <mergeCell ref="B476:M476"/>
    <mergeCell ref="S476:T476"/>
    <mergeCell ref="X476:AD476"/>
    <mergeCell ref="B473:M473"/>
    <mergeCell ref="S473:T473"/>
    <mergeCell ref="X473:AD473"/>
    <mergeCell ref="B474:M474"/>
    <mergeCell ref="S474:T474"/>
    <mergeCell ref="X474:AD474"/>
    <mergeCell ref="B483:M483"/>
    <mergeCell ref="S483:T483"/>
    <mergeCell ref="X483:AD483"/>
    <mergeCell ref="B484:M484"/>
    <mergeCell ref="S484:T484"/>
    <mergeCell ref="X484:AD484"/>
    <mergeCell ref="B481:M481"/>
    <mergeCell ref="S481:T481"/>
    <mergeCell ref="X481:AD481"/>
    <mergeCell ref="B482:M482"/>
    <mergeCell ref="S482:T482"/>
    <mergeCell ref="X482:AD482"/>
    <mergeCell ref="B479:M479"/>
    <mergeCell ref="S479:T479"/>
    <mergeCell ref="X479:AD479"/>
    <mergeCell ref="B480:M480"/>
    <mergeCell ref="S480:T480"/>
    <mergeCell ref="X480:AD480"/>
    <mergeCell ref="B489:M489"/>
    <mergeCell ref="S489:T489"/>
    <mergeCell ref="X489:AD489"/>
    <mergeCell ref="B490:M490"/>
    <mergeCell ref="S490:T490"/>
    <mergeCell ref="X490:AD490"/>
    <mergeCell ref="B487:M487"/>
    <mergeCell ref="S487:T487"/>
    <mergeCell ref="X487:AD487"/>
    <mergeCell ref="B488:M488"/>
    <mergeCell ref="S488:T488"/>
    <mergeCell ref="X488:AD488"/>
    <mergeCell ref="B485:M485"/>
    <mergeCell ref="S485:T485"/>
    <mergeCell ref="X485:AD485"/>
    <mergeCell ref="B486:M486"/>
    <mergeCell ref="S486:T486"/>
    <mergeCell ref="X486:AD486"/>
    <mergeCell ref="B495:M495"/>
    <mergeCell ref="S495:T495"/>
    <mergeCell ref="X495:AD495"/>
    <mergeCell ref="B496:M496"/>
    <mergeCell ref="S496:T496"/>
    <mergeCell ref="X496:AD496"/>
    <mergeCell ref="B493:M493"/>
    <mergeCell ref="S493:T493"/>
    <mergeCell ref="X493:AD493"/>
    <mergeCell ref="B494:M494"/>
    <mergeCell ref="S494:T494"/>
    <mergeCell ref="X494:AD494"/>
    <mergeCell ref="B491:M491"/>
    <mergeCell ref="S491:T491"/>
    <mergeCell ref="X491:AD491"/>
    <mergeCell ref="B492:M492"/>
    <mergeCell ref="S492:T492"/>
    <mergeCell ref="X492:AD492"/>
    <mergeCell ref="B501:M501"/>
    <mergeCell ref="S501:T501"/>
    <mergeCell ref="X501:AD501"/>
    <mergeCell ref="B502:M502"/>
    <mergeCell ref="S502:T502"/>
    <mergeCell ref="X502:AD502"/>
    <mergeCell ref="B499:M499"/>
    <mergeCell ref="S499:T499"/>
    <mergeCell ref="X499:AD499"/>
    <mergeCell ref="B500:M500"/>
    <mergeCell ref="S500:T500"/>
    <mergeCell ref="X500:AD500"/>
    <mergeCell ref="B497:M497"/>
    <mergeCell ref="S497:T497"/>
    <mergeCell ref="X497:AD497"/>
    <mergeCell ref="B498:M498"/>
    <mergeCell ref="S498:T498"/>
    <mergeCell ref="X498:AD498"/>
    <mergeCell ref="B507:M507"/>
    <mergeCell ref="S507:T507"/>
    <mergeCell ref="X507:AD507"/>
    <mergeCell ref="B508:M508"/>
    <mergeCell ref="S508:T508"/>
    <mergeCell ref="X508:AD508"/>
    <mergeCell ref="B505:M505"/>
    <mergeCell ref="S505:T505"/>
    <mergeCell ref="X505:AD505"/>
    <mergeCell ref="B506:M506"/>
    <mergeCell ref="S506:T506"/>
    <mergeCell ref="X506:AD506"/>
    <mergeCell ref="B503:M503"/>
    <mergeCell ref="S503:T503"/>
    <mergeCell ref="X503:AD503"/>
    <mergeCell ref="B504:M504"/>
    <mergeCell ref="S504:T504"/>
    <mergeCell ref="X504:AD504"/>
    <mergeCell ref="B513:M513"/>
    <mergeCell ref="S513:T513"/>
    <mergeCell ref="X513:AD513"/>
    <mergeCell ref="B514:M514"/>
    <mergeCell ref="S514:T514"/>
    <mergeCell ref="X514:AD514"/>
    <mergeCell ref="B511:M511"/>
    <mergeCell ref="S511:T511"/>
    <mergeCell ref="X511:AD511"/>
    <mergeCell ref="B512:M512"/>
    <mergeCell ref="S512:T512"/>
    <mergeCell ref="X512:AD512"/>
    <mergeCell ref="B509:M509"/>
    <mergeCell ref="S509:T509"/>
    <mergeCell ref="X509:AD509"/>
    <mergeCell ref="B510:M510"/>
    <mergeCell ref="S510:T510"/>
    <mergeCell ref="X510:AD510"/>
    <mergeCell ref="B519:M519"/>
    <mergeCell ref="S519:T519"/>
    <mergeCell ref="X519:AD519"/>
    <mergeCell ref="B520:M520"/>
    <mergeCell ref="S520:T520"/>
    <mergeCell ref="X520:AD520"/>
    <mergeCell ref="B517:M517"/>
    <mergeCell ref="S517:T517"/>
    <mergeCell ref="X517:AD517"/>
    <mergeCell ref="B518:M518"/>
    <mergeCell ref="S518:T518"/>
    <mergeCell ref="X518:AD518"/>
    <mergeCell ref="B515:M515"/>
    <mergeCell ref="S515:T515"/>
    <mergeCell ref="X515:AD515"/>
    <mergeCell ref="B516:M516"/>
    <mergeCell ref="S516:T516"/>
    <mergeCell ref="X516:AD516"/>
    <mergeCell ref="B525:M525"/>
    <mergeCell ref="S525:T525"/>
    <mergeCell ref="X525:AD525"/>
    <mergeCell ref="B526:M526"/>
    <mergeCell ref="S526:T526"/>
    <mergeCell ref="X526:AD526"/>
    <mergeCell ref="B523:M523"/>
    <mergeCell ref="S523:T523"/>
    <mergeCell ref="X523:AD523"/>
    <mergeCell ref="B524:M524"/>
    <mergeCell ref="S524:T524"/>
    <mergeCell ref="X524:AD524"/>
    <mergeCell ref="B521:M521"/>
    <mergeCell ref="S521:T521"/>
    <mergeCell ref="X521:AD521"/>
    <mergeCell ref="B522:M522"/>
    <mergeCell ref="S522:T522"/>
    <mergeCell ref="X522:AD522"/>
    <mergeCell ref="B531:M531"/>
    <mergeCell ref="S531:T531"/>
    <mergeCell ref="X531:AD531"/>
    <mergeCell ref="B532:M532"/>
    <mergeCell ref="S532:T532"/>
    <mergeCell ref="X532:AD532"/>
    <mergeCell ref="B529:M529"/>
    <mergeCell ref="S529:T529"/>
    <mergeCell ref="X529:AD529"/>
    <mergeCell ref="B530:M530"/>
    <mergeCell ref="S530:T530"/>
    <mergeCell ref="X530:AD530"/>
    <mergeCell ref="B527:M527"/>
    <mergeCell ref="S527:T527"/>
    <mergeCell ref="X527:AD527"/>
    <mergeCell ref="B528:M528"/>
    <mergeCell ref="S528:T528"/>
    <mergeCell ref="X528:AD528"/>
    <mergeCell ref="B537:M537"/>
    <mergeCell ref="S537:T537"/>
    <mergeCell ref="X537:AD537"/>
    <mergeCell ref="B538:M538"/>
    <mergeCell ref="S538:T538"/>
    <mergeCell ref="X538:AD538"/>
    <mergeCell ref="B535:M535"/>
    <mergeCell ref="S535:T535"/>
    <mergeCell ref="X535:AD535"/>
    <mergeCell ref="B536:M536"/>
    <mergeCell ref="S536:T536"/>
    <mergeCell ref="X536:AD536"/>
    <mergeCell ref="B533:M533"/>
    <mergeCell ref="S533:T533"/>
    <mergeCell ref="X533:AD533"/>
    <mergeCell ref="B534:M534"/>
    <mergeCell ref="S534:T534"/>
    <mergeCell ref="X534:AD534"/>
    <mergeCell ref="B543:M543"/>
    <mergeCell ref="S543:T543"/>
    <mergeCell ref="X543:AD543"/>
    <mergeCell ref="B544:M544"/>
    <mergeCell ref="S544:T544"/>
    <mergeCell ref="X544:AD544"/>
    <mergeCell ref="B541:M541"/>
    <mergeCell ref="S541:T541"/>
    <mergeCell ref="X541:AD541"/>
    <mergeCell ref="B542:M542"/>
    <mergeCell ref="S542:T542"/>
    <mergeCell ref="X542:AD542"/>
    <mergeCell ref="B539:M539"/>
    <mergeCell ref="S539:T539"/>
    <mergeCell ref="X539:AD539"/>
    <mergeCell ref="B540:M540"/>
    <mergeCell ref="S540:T540"/>
    <mergeCell ref="X540:AD540"/>
    <mergeCell ref="B549:M549"/>
    <mergeCell ref="S549:T549"/>
    <mergeCell ref="X549:AD549"/>
    <mergeCell ref="B550:M550"/>
    <mergeCell ref="S550:T550"/>
    <mergeCell ref="X550:AD550"/>
    <mergeCell ref="B547:M547"/>
    <mergeCell ref="S547:T547"/>
    <mergeCell ref="X547:AD547"/>
    <mergeCell ref="B548:M548"/>
    <mergeCell ref="S548:T548"/>
    <mergeCell ref="X548:AD548"/>
    <mergeCell ref="B545:M545"/>
    <mergeCell ref="S545:T545"/>
    <mergeCell ref="X545:AD545"/>
    <mergeCell ref="B546:M546"/>
    <mergeCell ref="S546:T546"/>
    <mergeCell ref="X546:AD546"/>
    <mergeCell ref="B555:M555"/>
    <mergeCell ref="S555:T555"/>
    <mergeCell ref="X555:AD555"/>
    <mergeCell ref="B556:M556"/>
    <mergeCell ref="S556:T556"/>
    <mergeCell ref="X556:AD556"/>
    <mergeCell ref="B553:M553"/>
    <mergeCell ref="S553:T553"/>
    <mergeCell ref="X553:AD553"/>
    <mergeCell ref="B554:M554"/>
    <mergeCell ref="S554:T554"/>
    <mergeCell ref="X554:AD554"/>
    <mergeCell ref="B551:M551"/>
    <mergeCell ref="S551:T551"/>
    <mergeCell ref="X551:AD551"/>
    <mergeCell ref="B552:M552"/>
    <mergeCell ref="S552:T552"/>
    <mergeCell ref="X552:AD552"/>
    <mergeCell ref="B561:M561"/>
    <mergeCell ref="S561:T561"/>
    <mergeCell ref="X561:AD561"/>
    <mergeCell ref="B562:M562"/>
    <mergeCell ref="S562:T562"/>
    <mergeCell ref="X562:AD562"/>
    <mergeCell ref="B559:M559"/>
    <mergeCell ref="S559:T559"/>
    <mergeCell ref="X559:AD559"/>
    <mergeCell ref="B560:M560"/>
    <mergeCell ref="S560:T560"/>
    <mergeCell ref="X560:AD560"/>
    <mergeCell ref="B557:M557"/>
    <mergeCell ref="S557:T557"/>
    <mergeCell ref="X557:AD557"/>
    <mergeCell ref="B558:M558"/>
    <mergeCell ref="S558:T558"/>
    <mergeCell ref="X558:AD558"/>
    <mergeCell ref="B567:M567"/>
    <mergeCell ref="S567:T567"/>
    <mergeCell ref="X567:AD567"/>
    <mergeCell ref="B568:M568"/>
    <mergeCell ref="S568:T568"/>
    <mergeCell ref="X568:AD568"/>
    <mergeCell ref="B565:M565"/>
    <mergeCell ref="S565:T565"/>
    <mergeCell ref="X565:AD565"/>
    <mergeCell ref="B566:M566"/>
    <mergeCell ref="S566:T566"/>
    <mergeCell ref="X566:AD566"/>
    <mergeCell ref="B563:M563"/>
    <mergeCell ref="S563:T563"/>
    <mergeCell ref="X563:AD563"/>
    <mergeCell ref="B564:M564"/>
    <mergeCell ref="S564:T564"/>
    <mergeCell ref="X564:AD564"/>
    <mergeCell ref="B573:M573"/>
    <mergeCell ref="S573:T573"/>
    <mergeCell ref="X573:AD573"/>
    <mergeCell ref="B574:M574"/>
    <mergeCell ref="S574:T574"/>
    <mergeCell ref="X574:AD574"/>
    <mergeCell ref="B571:M571"/>
    <mergeCell ref="S571:T571"/>
    <mergeCell ref="X571:AD571"/>
    <mergeCell ref="B572:M572"/>
    <mergeCell ref="S572:T572"/>
    <mergeCell ref="X572:AD572"/>
    <mergeCell ref="B569:M569"/>
    <mergeCell ref="S569:T569"/>
    <mergeCell ref="X569:AD569"/>
    <mergeCell ref="B570:M570"/>
    <mergeCell ref="S570:T570"/>
    <mergeCell ref="X570:AD570"/>
    <mergeCell ref="B579:M579"/>
    <mergeCell ref="S579:T579"/>
    <mergeCell ref="X579:AD579"/>
    <mergeCell ref="B580:M580"/>
    <mergeCell ref="S580:T580"/>
    <mergeCell ref="X580:AD580"/>
    <mergeCell ref="B577:M577"/>
    <mergeCell ref="S577:T577"/>
    <mergeCell ref="X577:AD577"/>
    <mergeCell ref="B578:M578"/>
    <mergeCell ref="S578:T578"/>
    <mergeCell ref="X578:AD578"/>
    <mergeCell ref="B575:M575"/>
    <mergeCell ref="S575:T575"/>
    <mergeCell ref="X575:AD575"/>
    <mergeCell ref="B576:M576"/>
    <mergeCell ref="S576:T576"/>
    <mergeCell ref="X576:AD576"/>
    <mergeCell ref="B585:M585"/>
    <mergeCell ref="S585:T585"/>
    <mergeCell ref="X585:AD585"/>
    <mergeCell ref="B586:M586"/>
    <mergeCell ref="S586:T586"/>
    <mergeCell ref="X586:AD586"/>
    <mergeCell ref="B583:M583"/>
    <mergeCell ref="S583:T583"/>
    <mergeCell ref="X583:AD583"/>
    <mergeCell ref="B584:M584"/>
    <mergeCell ref="S584:T584"/>
    <mergeCell ref="X584:AD584"/>
    <mergeCell ref="B581:M581"/>
    <mergeCell ref="S581:T581"/>
    <mergeCell ref="X581:AD581"/>
    <mergeCell ref="B582:M582"/>
    <mergeCell ref="S582:T582"/>
    <mergeCell ref="X582:AD582"/>
    <mergeCell ref="B591:M591"/>
    <mergeCell ref="S591:T591"/>
    <mergeCell ref="X591:AD591"/>
    <mergeCell ref="B592:M592"/>
    <mergeCell ref="S592:T592"/>
    <mergeCell ref="X592:AD592"/>
    <mergeCell ref="B589:M589"/>
    <mergeCell ref="S589:T589"/>
    <mergeCell ref="X589:AD589"/>
    <mergeCell ref="B590:M590"/>
    <mergeCell ref="S590:T590"/>
    <mergeCell ref="X590:AD590"/>
    <mergeCell ref="B587:M587"/>
    <mergeCell ref="S587:T587"/>
    <mergeCell ref="X587:AD587"/>
    <mergeCell ref="B588:M588"/>
    <mergeCell ref="S588:T588"/>
    <mergeCell ref="X588:AD588"/>
    <mergeCell ref="B597:M597"/>
    <mergeCell ref="S597:T597"/>
    <mergeCell ref="X597:AD597"/>
    <mergeCell ref="B598:M598"/>
    <mergeCell ref="S598:T598"/>
    <mergeCell ref="X598:AD598"/>
    <mergeCell ref="B595:M595"/>
    <mergeCell ref="S595:T595"/>
    <mergeCell ref="X595:AD595"/>
    <mergeCell ref="B596:M596"/>
    <mergeCell ref="S596:T596"/>
    <mergeCell ref="X596:AD596"/>
    <mergeCell ref="B593:M593"/>
    <mergeCell ref="S593:T593"/>
    <mergeCell ref="X593:AD593"/>
    <mergeCell ref="B594:M594"/>
    <mergeCell ref="S594:T594"/>
    <mergeCell ref="X594:AD594"/>
    <mergeCell ref="B603:M603"/>
    <mergeCell ref="S603:T603"/>
    <mergeCell ref="X603:AD603"/>
    <mergeCell ref="B604:M604"/>
    <mergeCell ref="S604:T604"/>
    <mergeCell ref="X604:AD604"/>
    <mergeCell ref="B601:M601"/>
    <mergeCell ref="S601:T601"/>
    <mergeCell ref="X601:AD601"/>
    <mergeCell ref="B602:M602"/>
    <mergeCell ref="S602:T602"/>
    <mergeCell ref="X602:AD602"/>
    <mergeCell ref="B599:M599"/>
    <mergeCell ref="S599:T599"/>
    <mergeCell ref="X599:AD599"/>
    <mergeCell ref="B600:M600"/>
    <mergeCell ref="S600:T600"/>
    <mergeCell ref="X600:AD600"/>
    <mergeCell ref="B609:M609"/>
    <mergeCell ref="S609:T609"/>
    <mergeCell ref="X609:AD609"/>
    <mergeCell ref="B610:M610"/>
    <mergeCell ref="S610:T610"/>
    <mergeCell ref="X610:AD610"/>
    <mergeCell ref="B607:M607"/>
    <mergeCell ref="S607:T607"/>
    <mergeCell ref="X607:AD607"/>
    <mergeCell ref="B608:M608"/>
    <mergeCell ref="S608:T608"/>
    <mergeCell ref="X608:AD608"/>
    <mergeCell ref="B605:M605"/>
    <mergeCell ref="S605:T605"/>
    <mergeCell ref="X605:AD605"/>
    <mergeCell ref="B606:M606"/>
    <mergeCell ref="S606:T606"/>
    <mergeCell ref="X606:AD606"/>
    <mergeCell ref="B615:M615"/>
    <mergeCell ref="S615:T615"/>
    <mergeCell ref="X615:AD615"/>
    <mergeCell ref="X625:AD625"/>
    <mergeCell ref="B626:M626"/>
    <mergeCell ref="S626:T626"/>
    <mergeCell ref="X626:AD626"/>
    <mergeCell ref="B623:M623"/>
    <mergeCell ref="B616:M616"/>
    <mergeCell ref="S616:T616"/>
    <mergeCell ref="X616:AD616"/>
    <mergeCell ref="B613:M613"/>
    <mergeCell ref="S613:T613"/>
    <mergeCell ref="X613:AD613"/>
    <mergeCell ref="B614:M614"/>
    <mergeCell ref="S614:T614"/>
    <mergeCell ref="X614:AD614"/>
    <mergeCell ref="B611:M611"/>
    <mergeCell ref="S611:T611"/>
    <mergeCell ref="X611:AD611"/>
    <mergeCell ref="B612:M612"/>
    <mergeCell ref="S612:T612"/>
    <mergeCell ref="X612:AD612"/>
    <mergeCell ref="B621:M621"/>
    <mergeCell ref="S621:T621"/>
    <mergeCell ref="X621:AD621"/>
    <mergeCell ref="S634:T634"/>
    <mergeCell ref="X634:AD634"/>
    <mergeCell ref="B631:M631"/>
    <mergeCell ref="S631:T631"/>
    <mergeCell ref="X631:AD631"/>
    <mergeCell ref="B622:M622"/>
    <mergeCell ref="S622:T622"/>
    <mergeCell ref="X622:AD622"/>
    <mergeCell ref="B619:M619"/>
    <mergeCell ref="S619:T619"/>
    <mergeCell ref="X619:AD619"/>
    <mergeCell ref="B620:M620"/>
    <mergeCell ref="S620:T620"/>
    <mergeCell ref="X620:AD620"/>
    <mergeCell ref="B617:M617"/>
    <mergeCell ref="S617:T617"/>
    <mergeCell ref="X617:AD617"/>
    <mergeCell ref="B618:M618"/>
    <mergeCell ref="S618:T618"/>
    <mergeCell ref="X618:AD618"/>
    <mergeCell ref="X629:AD629"/>
    <mergeCell ref="B630:M630"/>
    <mergeCell ref="S630:T630"/>
    <mergeCell ref="X630:AD630"/>
    <mergeCell ref="B627:M627"/>
    <mergeCell ref="S627:T627"/>
    <mergeCell ref="X627:AD627"/>
    <mergeCell ref="B628:M628"/>
    <mergeCell ref="S628:T628"/>
    <mergeCell ref="X628:AD628"/>
    <mergeCell ref="B625:M625"/>
    <mergeCell ref="S625:T625"/>
    <mergeCell ref="B632:M632"/>
    <mergeCell ref="S632:T632"/>
    <mergeCell ref="X632:AD632"/>
    <mergeCell ref="B629:M629"/>
    <mergeCell ref="S629:T629"/>
    <mergeCell ref="S623:T623"/>
    <mergeCell ref="X623:AD623"/>
    <mergeCell ref="B624:M624"/>
    <mergeCell ref="S624:T624"/>
    <mergeCell ref="X624:AD624"/>
    <mergeCell ref="B639:M639"/>
    <mergeCell ref="S639:T639"/>
    <mergeCell ref="X639:AD639"/>
    <mergeCell ref="P2:U3"/>
    <mergeCell ref="M4:U4"/>
    <mergeCell ref="M5:U5"/>
    <mergeCell ref="B637:M637"/>
    <mergeCell ref="S637:T637"/>
    <mergeCell ref="X637:AD637"/>
    <mergeCell ref="B638:M638"/>
    <mergeCell ref="S638:T638"/>
    <mergeCell ref="X638:AD638"/>
    <mergeCell ref="B635:M635"/>
    <mergeCell ref="S635:T635"/>
    <mergeCell ref="X635:AD635"/>
    <mergeCell ref="B636:M636"/>
    <mergeCell ref="S636:T636"/>
    <mergeCell ref="X636:AD636"/>
    <mergeCell ref="B633:M633"/>
    <mergeCell ref="S633:T633"/>
    <mergeCell ref="X633:AD633"/>
    <mergeCell ref="B634:M634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6"/>
  <sheetViews>
    <sheetView showGridLines="0" view="pageBreakPreview" topLeftCell="A619" zoomScale="60" zoomScaleNormal="100" workbookViewId="0">
      <selection activeCell="AJ662" sqref="AJ662"/>
    </sheetView>
  </sheetViews>
  <sheetFormatPr defaultColWidth="9.140625" defaultRowHeight="12.75"/>
  <cols>
    <col min="1" max="1" width="1.7109375" style="403" customWidth="1"/>
    <col min="2" max="12" width="0" style="403" hidden="1" customWidth="1"/>
    <col min="13" max="13" width="44" style="403" customWidth="1"/>
    <col min="14" max="14" width="6.28515625" style="403" customWidth="1"/>
    <col min="15" max="16" width="5.7109375" style="403" customWidth="1"/>
    <col min="17" max="17" width="9.5703125" style="403" customWidth="1"/>
    <col min="18" max="18" width="5.7109375" style="403" customWidth="1"/>
    <col min="19" max="20" width="0" style="403" hidden="1" customWidth="1"/>
    <col min="21" max="22" width="9.85546875" style="403" customWidth="1"/>
    <col min="23" max="28" width="0" style="403" hidden="1" customWidth="1"/>
    <col min="29" max="256" width="9.140625" style="403" customWidth="1"/>
    <col min="257" max="16384" width="9.140625" style="403"/>
  </cols>
  <sheetData>
    <row r="1" spans="1:28" s="395" customFormat="1" ht="12.75" customHeight="1">
      <c r="A1" s="392"/>
      <c r="B1" s="392"/>
      <c r="C1" s="392"/>
      <c r="D1" s="392"/>
      <c r="E1" s="392"/>
      <c r="F1" s="392"/>
      <c r="G1" s="393"/>
      <c r="H1" s="394"/>
      <c r="I1" s="394"/>
      <c r="J1" s="394"/>
      <c r="K1" s="394"/>
      <c r="L1" s="394"/>
      <c r="M1" s="411"/>
      <c r="N1" s="411"/>
      <c r="O1" s="411"/>
      <c r="P1" s="724" t="s">
        <v>829</v>
      </c>
      <c r="Q1" s="724"/>
      <c r="R1" s="724"/>
      <c r="S1" s="724"/>
      <c r="T1" s="724"/>
      <c r="U1" s="724"/>
      <c r="V1" s="724"/>
      <c r="W1" s="394"/>
      <c r="X1" s="394"/>
      <c r="Y1" s="394"/>
      <c r="Z1" s="394"/>
      <c r="AA1" s="394"/>
      <c r="AB1" s="394"/>
    </row>
    <row r="2" spans="1:28" s="395" customFormat="1" ht="4.5" customHeight="1">
      <c r="A2" s="396"/>
      <c r="B2" s="397"/>
      <c r="C2" s="397"/>
      <c r="D2" s="397"/>
      <c r="E2" s="397"/>
      <c r="F2" s="397"/>
      <c r="G2" s="393"/>
      <c r="H2" s="394"/>
      <c r="I2" s="394"/>
      <c r="J2" s="394"/>
      <c r="K2" s="394"/>
      <c r="L2" s="394"/>
      <c r="M2" s="411"/>
      <c r="N2" s="707" t="s">
        <v>145</v>
      </c>
      <c r="O2" s="707"/>
      <c r="P2" s="707"/>
      <c r="Q2" s="707"/>
      <c r="R2" s="707"/>
      <c r="S2" s="707"/>
      <c r="T2" s="707"/>
      <c r="U2" s="707"/>
      <c r="V2" s="707"/>
      <c r="W2" s="394"/>
      <c r="X2" s="394"/>
      <c r="Y2" s="394"/>
      <c r="Z2" s="394"/>
      <c r="AA2" s="394"/>
      <c r="AB2" s="394"/>
    </row>
    <row r="3" spans="1:28" s="395" customFormat="1" ht="9" customHeigh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532"/>
      <c r="N3" s="707"/>
      <c r="O3" s="707"/>
      <c r="P3" s="707"/>
      <c r="Q3" s="707"/>
      <c r="R3" s="707"/>
      <c r="S3" s="707"/>
      <c r="T3" s="707"/>
      <c r="U3" s="707"/>
      <c r="V3" s="707"/>
      <c r="W3" s="394"/>
      <c r="X3" s="394"/>
      <c r="Y3" s="394"/>
      <c r="Z3" s="394"/>
      <c r="AA3" s="394"/>
      <c r="AB3" s="394"/>
    </row>
    <row r="4" spans="1:28" s="395" customFormat="1" ht="13.5" customHeight="1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707" t="s">
        <v>189</v>
      </c>
      <c r="N4" s="707"/>
      <c r="O4" s="707"/>
      <c r="P4" s="707"/>
      <c r="Q4" s="707"/>
      <c r="R4" s="707"/>
      <c r="S4" s="707"/>
      <c r="T4" s="707"/>
      <c r="U4" s="707"/>
      <c r="V4" s="707"/>
      <c r="W4" s="394"/>
      <c r="X4" s="394"/>
      <c r="Y4" s="394"/>
      <c r="Z4" s="394"/>
      <c r="AA4" s="394"/>
      <c r="AB4" s="394"/>
    </row>
    <row r="5" spans="1:28" s="395" customFormat="1" ht="12.7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707" t="s">
        <v>827</v>
      </c>
      <c r="N5" s="707"/>
      <c r="O5" s="707"/>
      <c r="P5" s="707"/>
      <c r="Q5" s="707"/>
      <c r="R5" s="707"/>
      <c r="S5" s="707"/>
      <c r="T5" s="707"/>
      <c r="U5" s="707"/>
      <c r="V5" s="707"/>
      <c r="W5" s="394"/>
      <c r="X5" s="394"/>
      <c r="Y5" s="394"/>
      <c r="Z5" s="394"/>
      <c r="AA5" s="394"/>
      <c r="AB5" s="394"/>
    </row>
    <row r="6" spans="1:28" s="395" customFormat="1" ht="12.75" customHeight="1">
      <c r="A6" s="394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724" t="s">
        <v>830</v>
      </c>
      <c r="N6" s="724"/>
      <c r="O6" s="724"/>
      <c r="P6" s="724"/>
      <c r="Q6" s="724"/>
      <c r="R6" s="724"/>
      <c r="S6" s="724"/>
      <c r="T6" s="724"/>
      <c r="U6" s="724"/>
      <c r="V6" s="724"/>
      <c r="W6" s="394"/>
      <c r="X6" s="394"/>
      <c r="Y6" s="394"/>
      <c r="Z6" s="394"/>
      <c r="AA6" s="394"/>
      <c r="AB6" s="394"/>
    </row>
    <row r="7" spans="1:28" ht="12.75" customHeight="1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642"/>
      <c r="O7" s="642"/>
      <c r="P7" s="642"/>
      <c r="Q7" s="642"/>
      <c r="R7" s="642"/>
      <c r="S7" s="642"/>
      <c r="T7" s="642"/>
      <c r="U7" s="417"/>
      <c r="V7" s="417"/>
      <c r="W7" s="417"/>
      <c r="X7" s="417"/>
      <c r="Y7" s="417"/>
      <c r="Z7" s="417"/>
      <c r="AA7" s="417"/>
      <c r="AB7" s="417"/>
    </row>
    <row r="8" spans="1:28" ht="12.75" customHeight="1">
      <c r="A8" s="417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</row>
    <row r="9" spans="1:28" ht="12.75" customHeight="1">
      <c r="A9" s="743" t="s">
        <v>822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417"/>
      <c r="X9" s="417"/>
      <c r="Y9" s="417"/>
      <c r="Z9" s="417"/>
      <c r="AA9" s="417"/>
      <c r="AB9" s="417"/>
    </row>
    <row r="10" spans="1:28" ht="12.75" customHeight="1">
      <c r="A10" s="743" t="s">
        <v>914</v>
      </c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417"/>
      <c r="X10" s="417"/>
      <c r="Y10" s="417"/>
      <c r="Z10" s="417"/>
      <c r="AA10" s="417"/>
      <c r="AB10" s="417"/>
    </row>
    <row r="11" spans="1:28" ht="12.75" customHeight="1">
      <c r="A11" s="419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7"/>
      <c r="V11" s="417"/>
      <c r="W11" s="417"/>
      <c r="X11" s="417"/>
      <c r="Y11" s="417"/>
      <c r="Z11" s="417"/>
      <c r="AA11" s="417"/>
      <c r="AB11" s="417"/>
    </row>
    <row r="12" spans="1:28" ht="12.75" customHeight="1">
      <c r="A12" s="615" t="s">
        <v>601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616"/>
      <c r="O12" s="419"/>
      <c r="P12" s="419"/>
      <c r="Q12" s="419"/>
      <c r="R12" s="419"/>
      <c r="S12" s="419"/>
      <c r="T12" s="419"/>
      <c r="U12" s="417"/>
      <c r="V12" s="417"/>
      <c r="W12" s="417"/>
      <c r="X12" s="417"/>
      <c r="Y12" s="417"/>
      <c r="Z12" s="417"/>
      <c r="AA12" s="417"/>
      <c r="AB12" s="417"/>
    </row>
    <row r="13" spans="1:28" ht="12.75" customHeight="1">
      <c r="A13" s="615" t="s">
        <v>602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615"/>
      <c r="N13" s="419"/>
      <c r="O13" s="419"/>
      <c r="P13" s="419"/>
      <c r="Q13" s="419"/>
      <c r="R13" s="419"/>
      <c r="S13" s="419"/>
      <c r="T13" s="419"/>
      <c r="U13" s="417"/>
      <c r="V13" s="417"/>
      <c r="W13" s="417"/>
      <c r="X13" s="417"/>
      <c r="Y13" s="417"/>
      <c r="Z13" s="417"/>
      <c r="AA13" s="417"/>
      <c r="AB13" s="417"/>
    </row>
    <row r="14" spans="1:28" ht="8.25" customHeight="1">
      <c r="A14" s="419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616"/>
      <c r="N14" s="419"/>
      <c r="O14" s="419"/>
      <c r="P14" s="419"/>
      <c r="Q14" s="419"/>
      <c r="R14" s="419"/>
      <c r="S14" s="419"/>
      <c r="T14" s="419"/>
      <c r="U14" s="417"/>
      <c r="V14" s="417"/>
      <c r="W14" s="417"/>
      <c r="X14" s="417"/>
      <c r="Y14" s="417"/>
      <c r="Z14" s="417"/>
      <c r="AA14" s="417"/>
      <c r="AB14" s="417"/>
    </row>
    <row r="15" spans="1:28" ht="6.75" customHeight="1" thickBo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615"/>
      <c r="O15" s="419"/>
      <c r="P15" s="419"/>
      <c r="Q15" s="419"/>
      <c r="R15" s="419"/>
      <c r="S15" s="419"/>
      <c r="T15" s="419"/>
      <c r="U15" s="417"/>
      <c r="V15" s="417"/>
      <c r="W15" s="417"/>
      <c r="X15" s="417"/>
      <c r="Y15" s="417"/>
      <c r="Z15" s="417"/>
      <c r="AA15" s="417"/>
      <c r="AB15" s="417"/>
    </row>
    <row r="16" spans="1:28" ht="12.75" customHeight="1" thickBot="1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20"/>
      <c r="N16" s="755" t="s">
        <v>811</v>
      </c>
      <c r="O16" s="756"/>
      <c r="P16" s="756"/>
      <c r="Q16" s="756"/>
      <c r="R16" s="756"/>
      <c r="S16" s="757"/>
      <c r="T16" s="758"/>
      <c r="U16" s="758"/>
      <c r="V16" s="758"/>
      <c r="W16" s="412"/>
      <c r="X16" s="413" t="s">
        <v>546</v>
      </c>
      <c r="Y16" s="414"/>
      <c r="Z16" s="415"/>
      <c r="AA16" s="416"/>
      <c r="AB16" s="417"/>
    </row>
    <row r="17" spans="1:28" ht="102" customHeight="1" thickBot="1">
      <c r="A17" s="421"/>
      <c r="B17" s="422" t="s">
        <v>812</v>
      </c>
      <c r="C17" s="422" t="s">
        <v>603</v>
      </c>
      <c r="D17" s="423" t="s">
        <v>604</v>
      </c>
      <c r="E17" s="423"/>
      <c r="F17" s="423"/>
      <c r="G17" s="423"/>
      <c r="H17" s="423" t="s">
        <v>605</v>
      </c>
      <c r="I17" s="423"/>
      <c r="J17" s="423"/>
      <c r="K17" s="423" t="s">
        <v>606</v>
      </c>
      <c r="L17" s="423" t="s">
        <v>607</v>
      </c>
      <c r="M17" s="424" t="s">
        <v>0</v>
      </c>
      <c r="N17" s="425" t="s">
        <v>813</v>
      </c>
      <c r="O17" s="425" t="s">
        <v>1</v>
      </c>
      <c r="P17" s="425" t="s">
        <v>2</v>
      </c>
      <c r="Q17" s="425" t="s">
        <v>3</v>
      </c>
      <c r="R17" s="425" t="s">
        <v>4</v>
      </c>
      <c r="S17" s="425" t="s">
        <v>608</v>
      </c>
      <c r="T17" s="425" t="s">
        <v>845</v>
      </c>
      <c r="U17" s="425" t="s">
        <v>485</v>
      </c>
      <c r="V17" s="425" t="s">
        <v>844</v>
      </c>
      <c r="W17" s="426"/>
      <c r="X17" s="425" t="s">
        <v>611</v>
      </c>
      <c r="Y17" s="427" t="s">
        <v>612</v>
      </c>
      <c r="Z17" s="428" t="s">
        <v>613</v>
      </c>
      <c r="AA17" s="429" t="s">
        <v>614</v>
      </c>
      <c r="AB17" s="430"/>
    </row>
    <row r="18" spans="1:28" ht="12.75" customHeight="1" thickBot="1">
      <c r="A18" s="421"/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2"/>
      <c r="M18" s="433">
        <v>1</v>
      </c>
      <c r="N18" s="434">
        <v>2</v>
      </c>
      <c r="O18" s="434">
        <v>3</v>
      </c>
      <c r="P18" s="434">
        <v>4</v>
      </c>
      <c r="Q18" s="434">
        <v>5</v>
      </c>
      <c r="R18" s="434">
        <v>6</v>
      </c>
      <c r="S18" s="435">
        <v>7</v>
      </c>
      <c r="T18" s="435">
        <v>8</v>
      </c>
      <c r="U18" s="434">
        <v>7</v>
      </c>
      <c r="V18" s="434">
        <v>8</v>
      </c>
      <c r="W18" s="435"/>
      <c r="X18" s="436">
        <v>9</v>
      </c>
      <c r="Y18" s="436">
        <v>10</v>
      </c>
      <c r="Z18" s="435">
        <v>11</v>
      </c>
      <c r="AA18" s="437">
        <v>12</v>
      </c>
      <c r="AB18" s="430"/>
    </row>
    <row r="19" spans="1:28" ht="12" customHeight="1">
      <c r="A19" s="404"/>
      <c r="B19" s="749" t="s">
        <v>357</v>
      </c>
      <c r="C19" s="749"/>
      <c r="D19" s="749"/>
      <c r="E19" s="749"/>
      <c r="F19" s="749"/>
      <c r="G19" s="749"/>
      <c r="H19" s="749"/>
      <c r="I19" s="749"/>
      <c r="J19" s="749"/>
      <c r="K19" s="749"/>
      <c r="L19" s="749"/>
      <c r="M19" s="750"/>
      <c r="N19" s="630">
        <v>0</v>
      </c>
      <c r="O19" s="536">
        <v>0</v>
      </c>
      <c r="P19" s="536">
        <v>0</v>
      </c>
      <c r="Q19" s="406" t="s">
        <v>615</v>
      </c>
      <c r="R19" s="407" t="s">
        <v>480</v>
      </c>
      <c r="S19" s="738"/>
      <c r="T19" s="739"/>
      <c r="U19" s="410">
        <v>4663</v>
      </c>
      <c r="V19" s="410">
        <v>9394</v>
      </c>
      <c r="W19" s="740"/>
      <c r="X19" s="740"/>
      <c r="Y19" s="740"/>
      <c r="Z19" s="740"/>
      <c r="AA19" s="740"/>
      <c r="AB19" s="405"/>
    </row>
    <row r="20" spans="1:28" ht="21.75" customHeight="1">
      <c r="A20" s="404"/>
      <c r="B20" s="749" t="s">
        <v>814</v>
      </c>
      <c r="C20" s="749"/>
      <c r="D20" s="749"/>
      <c r="E20" s="749"/>
      <c r="F20" s="749"/>
      <c r="G20" s="749"/>
      <c r="H20" s="749"/>
      <c r="I20" s="749"/>
      <c r="J20" s="749"/>
      <c r="K20" s="749"/>
      <c r="L20" s="749"/>
      <c r="M20" s="750"/>
      <c r="N20" s="630">
        <v>802</v>
      </c>
      <c r="O20" s="536">
        <v>0</v>
      </c>
      <c r="P20" s="536">
        <v>0</v>
      </c>
      <c r="Q20" s="406">
        <v>0</v>
      </c>
      <c r="R20" s="407">
        <v>0</v>
      </c>
      <c r="S20" s="738"/>
      <c r="T20" s="739"/>
      <c r="U20" s="410">
        <v>64945</v>
      </c>
      <c r="V20" s="410">
        <v>64462</v>
      </c>
      <c r="W20" s="740"/>
      <c r="X20" s="740"/>
      <c r="Y20" s="740"/>
      <c r="Z20" s="740"/>
      <c r="AA20" s="740"/>
      <c r="AB20" s="405"/>
    </row>
    <row r="21" spans="1:28" ht="12" customHeight="1">
      <c r="A21" s="404"/>
      <c r="B21" s="749" t="s">
        <v>5</v>
      </c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50"/>
      <c r="N21" s="630">
        <v>802</v>
      </c>
      <c r="O21" s="536">
        <v>7</v>
      </c>
      <c r="P21" s="536">
        <v>0</v>
      </c>
      <c r="Q21" s="406">
        <v>0</v>
      </c>
      <c r="R21" s="407">
        <v>0</v>
      </c>
      <c r="S21" s="738"/>
      <c r="T21" s="739"/>
      <c r="U21" s="410">
        <v>14527</v>
      </c>
      <c r="V21" s="410">
        <v>14475</v>
      </c>
      <c r="W21" s="740"/>
      <c r="X21" s="740"/>
      <c r="Y21" s="740"/>
      <c r="Z21" s="740"/>
      <c r="AA21" s="740"/>
      <c r="AB21" s="405"/>
    </row>
    <row r="22" spans="1:28" ht="12" customHeight="1">
      <c r="A22" s="404"/>
      <c r="B22" s="749" t="s">
        <v>729</v>
      </c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50"/>
      <c r="N22" s="630">
        <v>802</v>
      </c>
      <c r="O22" s="536">
        <v>7</v>
      </c>
      <c r="P22" s="536">
        <v>3</v>
      </c>
      <c r="Q22" s="406">
        <v>0</v>
      </c>
      <c r="R22" s="407">
        <v>0</v>
      </c>
      <c r="S22" s="738"/>
      <c r="T22" s="739"/>
      <c r="U22" s="410">
        <v>14527</v>
      </c>
      <c r="V22" s="410">
        <v>14475</v>
      </c>
      <c r="W22" s="740"/>
      <c r="X22" s="740"/>
      <c r="Y22" s="740"/>
      <c r="Z22" s="740"/>
      <c r="AA22" s="740"/>
      <c r="AB22" s="405"/>
    </row>
    <row r="23" spans="1:28" ht="21.75" customHeight="1">
      <c r="A23" s="404"/>
      <c r="B23" s="749" t="s">
        <v>719</v>
      </c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50"/>
      <c r="N23" s="630">
        <v>802</v>
      </c>
      <c r="O23" s="536">
        <v>7</v>
      </c>
      <c r="P23" s="536">
        <v>3</v>
      </c>
      <c r="Q23" s="406" t="s">
        <v>720</v>
      </c>
      <c r="R23" s="407">
        <v>0</v>
      </c>
      <c r="S23" s="738"/>
      <c r="T23" s="739"/>
      <c r="U23" s="410">
        <v>14527</v>
      </c>
      <c r="V23" s="410">
        <v>14475</v>
      </c>
      <c r="W23" s="740"/>
      <c r="X23" s="740"/>
      <c r="Y23" s="740"/>
      <c r="Z23" s="740"/>
      <c r="AA23" s="740"/>
      <c r="AB23" s="405"/>
    </row>
    <row r="24" spans="1:28" ht="12" customHeight="1">
      <c r="A24" s="404"/>
      <c r="B24" s="749" t="s">
        <v>730</v>
      </c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50"/>
      <c r="N24" s="630">
        <v>802</v>
      </c>
      <c r="O24" s="536">
        <v>7</v>
      </c>
      <c r="P24" s="536">
        <v>3</v>
      </c>
      <c r="Q24" s="406" t="s">
        <v>731</v>
      </c>
      <c r="R24" s="407">
        <v>0</v>
      </c>
      <c r="S24" s="738"/>
      <c r="T24" s="739"/>
      <c r="U24" s="410">
        <v>14527</v>
      </c>
      <c r="V24" s="410">
        <v>14475</v>
      </c>
      <c r="W24" s="740"/>
      <c r="X24" s="740"/>
      <c r="Y24" s="740"/>
      <c r="Z24" s="740"/>
      <c r="AA24" s="740"/>
      <c r="AB24" s="405"/>
    </row>
    <row r="25" spans="1:28" ht="21.75" customHeight="1">
      <c r="A25" s="404"/>
      <c r="B25" s="749" t="s">
        <v>6</v>
      </c>
      <c r="C25" s="749"/>
      <c r="D25" s="749"/>
      <c r="E25" s="749"/>
      <c r="F25" s="749"/>
      <c r="G25" s="749"/>
      <c r="H25" s="749"/>
      <c r="I25" s="749"/>
      <c r="J25" s="749"/>
      <c r="K25" s="749"/>
      <c r="L25" s="749"/>
      <c r="M25" s="750"/>
      <c r="N25" s="630">
        <v>802</v>
      </c>
      <c r="O25" s="536">
        <v>7</v>
      </c>
      <c r="P25" s="536">
        <v>3</v>
      </c>
      <c r="Q25" s="406" t="s">
        <v>732</v>
      </c>
      <c r="R25" s="407">
        <v>0</v>
      </c>
      <c r="S25" s="738"/>
      <c r="T25" s="739"/>
      <c r="U25" s="410">
        <v>14527</v>
      </c>
      <c r="V25" s="410">
        <v>14475</v>
      </c>
      <c r="W25" s="740"/>
      <c r="X25" s="740"/>
      <c r="Y25" s="740"/>
      <c r="Z25" s="740"/>
      <c r="AA25" s="740"/>
      <c r="AB25" s="405"/>
    </row>
    <row r="26" spans="1:28" ht="21.75" customHeight="1">
      <c r="A26" s="404"/>
      <c r="B26" s="749" t="s">
        <v>724</v>
      </c>
      <c r="C26" s="749"/>
      <c r="D26" s="749"/>
      <c r="E26" s="749"/>
      <c r="F26" s="749"/>
      <c r="G26" s="749"/>
      <c r="H26" s="749"/>
      <c r="I26" s="749"/>
      <c r="J26" s="749"/>
      <c r="K26" s="749"/>
      <c r="L26" s="749"/>
      <c r="M26" s="750"/>
      <c r="N26" s="630">
        <v>802</v>
      </c>
      <c r="O26" s="536">
        <v>7</v>
      </c>
      <c r="P26" s="536">
        <v>3</v>
      </c>
      <c r="Q26" s="406" t="s">
        <v>732</v>
      </c>
      <c r="R26" s="407" t="s">
        <v>8</v>
      </c>
      <c r="S26" s="738"/>
      <c r="T26" s="739"/>
      <c r="U26" s="410">
        <v>14527</v>
      </c>
      <c r="V26" s="410">
        <v>14475</v>
      </c>
      <c r="W26" s="740"/>
      <c r="X26" s="740"/>
      <c r="Y26" s="740"/>
      <c r="Z26" s="740"/>
      <c r="AA26" s="740"/>
      <c r="AB26" s="405"/>
    </row>
    <row r="27" spans="1:28" ht="12" customHeight="1">
      <c r="A27" s="404"/>
      <c r="B27" s="749" t="s">
        <v>9</v>
      </c>
      <c r="C27" s="749"/>
      <c r="D27" s="749"/>
      <c r="E27" s="749"/>
      <c r="F27" s="749"/>
      <c r="G27" s="749"/>
      <c r="H27" s="749"/>
      <c r="I27" s="749"/>
      <c r="J27" s="749"/>
      <c r="K27" s="749"/>
      <c r="L27" s="749"/>
      <c r="M27" s="750"/>
      <c r="N27" s="630">
        <v>802</v>
      </c>
      <c r="O27" s="536">
        <v>7</v>
      </c>
      <c r="P27" s="536">
        <v>3</v>
      </c>
      <c r="Q27" s="406" t="s">
        <v>732</v>
      </c>
      <c r="R27" s="407" t="s">
        <v>10</v>
      </c>
      <c r="S27" s="738"/>
      <c r="T27" s="739"/>
      <c r="U27" s="410">
        <v>14527</v>
      </c>
      <c r="V27" s="410">
        <v>14475</v>
      </c>
      <c r="W27" s="740"/>
      <c r="X27" s="740"/>
      <c r="Y27" s="740"/>
      <c r="Z27" s="740"/>
      <c r="AA27" s="740"/>
      <c r="AB27" s="405"/>
    </row>
    <row r="28" spans="1:28" ht="42.75" customHeight="1">
      <c r="A28" s="404"/>
      <c r="B28" s="749" t="s">
        <v>11</v>
      </c>
      <c r="C28" s="749"/>
      <c r="D28" s="749"/>
      <c r="E28" s="749"/>
      <c r="F28" s="749"/>
      <c r="G28" s="749"/>
      <c r="H28" s="749"/>
      <c r="I28" s="749"/>
      <c r="J28" s="749"/>
      <c r="K28" s="749"/>
      <c r="L28" s="749"/>
      <c r="M28" s="750"/>
      <c r="N28" s="630">
        <v>802</v>
      </c>
      <c r="O28" s="536">
        <v>7</v>
      </c>
      <c r="P28" s="536">
        <v>3</v>
      </c>
      <c r="Q28" s="406" t="s">
        <v>732</v>
      </c>
      <c r="R28" s="407" t="s">
        <v>12</v>
      </c>
      <c r="S28" s="738"/>
      <c r="T28" s="739"/>
      <c r="U28" s="410">
        <v>14527</v>
      </c>
      <c r="V28" s="410">
        <v>14475</v>
      </c>
      <c r="W28" s="740"/>
      <c r="X28" s="740"/>
      <c r="Y28" s="740"/>
      <c r="Z28" s="740"/>
      <c r="AA28" s="740"/>
      <c r="AB28" s="405"/>
    </row>
    <row r="29" spans="1:28" ht="12" customHeight="1">
      <c r="A29" s="404"/>
      <c r="B29" s="749" t="s">
        <v>744</v>
      </c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50"/>
      <c r="N29" s="630">
        <v>802</v>
      </c>
      <c r="O29" s="536">
        <v>8</v>
      </c>
      <c r="P29" s="536">
        <v>0</v>
      </c>
      <c r="Q29" s="406">
        <v>0</v>
      </c>
      <c r="R29" s="407">
        <v>0</v>
      </c>
      <c r="S29" s="738"/>
      <c r="T29" s="739"/>
      <c r="U29" s="410">
        <v>50418</v>
      </c>
      <c r="V29" s="410">
        <v>49987</v>
      </c>
      <c r="W29" s="740"/>
      <c r="X29" s="740"/>
      <c r="Y29" s="740"/>
      <c r="Z29" s="740"/>
      <c r="AA29" s="740"/>
      <c r="AB29" s="405"/>
    </row>
    <row r="30" spans="1:28" ht="12" customHeight="1">
      <c r="A30" s="404"/>
      <c r="B30" s="749" t="s">
        <v>14</v>
      </c>
      <c r="C30" s="749"/>
      <c r="D30" s="749"/>
      <c r="E30" s="749"/>
      <c r="F30" s="749"/>
      <c r="G30" s="749"/>
      <c r="H30" s="749"/>
      <c r="I30" s="749"/>
      <c r="J30" s="749"/>
      <c r="K30" s="749"/>
      <c r="L30" s="749"/>
      <c r="M30" s="750"/>
      <c r="N30" s="630">
        <v>802</v>
      </c>
      <c r="O30" s="536">
        <v>8</v>
      </c>
      <c r="P30" s="536">
        <v>1</v>
      </c>
      <c r="Q30" s="406">
        <v>0</v>
      </c>
      <c r="R30" s="407">
        <v>0</v>
      </c>
      <c r="S30" s="738"/>
      <c r="T30" s="739"/>
      <c r="U30" s="410">
        <v>47822</v>
      </c>
      <c r="V30" s="410">
        <v>47452</v>
      </c>
      <c r="W30" s="740"/>
      <c r="X30" s="740"/>
      <c r="Y30" s="740"/>
      <c r="Z30" s="740"/>
      <c r="AA30" s="740"/>
      <c r="AB30" s="405"/>
    </row>
    <row r="31" spans="1:28" ht="21.75" customHeight="1">
      <c r="A31" s="404"/>
      <c r="B31" s="749" t="s">
        <v>745</v>
      </c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M31" s="750"/>
      <c r="N31" s="630">
        <v>802</v>
      </c>
      <c r="O31" s="536">
        <v>8</v>
      </c>
      <c r="P31" s="536">
        <v>1</v>
      </c>
      <c r="Q31" s="406" t="s">
        <v>746</v>
      </c>
      <c r="R31" s="407">
        <v>0</v>
      </c>
      <c r="S31" s="738"/>
      <c r="T31" s="739"/>
      <c r="U31" s="410">
        <v>10278</v>
      </c>
      <c r="V31" s="410">
        <v>10168</v>
      </c>
      <c r="W31" s="740"/>
      <c r="X31" s="740"/>
      <c r="Y31" s="740"/>
      <c r="Z31" s="740"/>
      <c r="AA31" s="740"/>
      <c r="AB31" s="405"/>
    </row>
    <row r="32" spans="1:28" ht="12" customHeight="1">
      <c r="A32" s="404"/>
      <c r="B32" s="749" t="s">
        <v>747</v>
      </c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50"/>
      <c r="N32" s="630">
        <v>802</v>
      </c>
      <c r="O32" s="536">
        <v>8</v>
      </c>
      <c r="P32" s="536">
        <v>1</v>
      </c>
      <c r="Q32" s="406" t="s">
        <v>748</v>
      </c>
      <c r="R32" s="407">
        <v>0</v>
      </c>
      <c r="S32" s="738"/>
      <c r="T32" s="739"/>
      <c r="U32" s="410">
        <v>10278</v>
      </c>
      <c r="V32" s="410">
        <v>10168</v>
      </c>
      <c r="W32" s="740"/>
      <c r="X32" s="740"/>
      <c r="Y32" s="740"/>
      <c r="Z32" s="740"/>
      <c r="AA32" s="740"/>
      <c r="AB32" s="405"/>
    </row>
    <row r="33" spans="1:28" ht="21.75" customHeight="1">
      <c r="A33" s="404"/>
      <c r="B33" s="749" t="s">
        <v>15</v>
      </c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50"/>
      <c r="N33" s="630">
        <v>802</v>
      </c>
      <c r="O33" s="536">
        <v>8</v>
      </c>
      <c r="P33" s="536">
        <v>1</v>
      </c>
      <c r="Q33" s="406" t="s">
        <v>749</v>
      </c>
      <c r="R33" s="407">
        <v>0</v>
      </c>
      <c r="S33" s="738"/>
      <c r="T33" s="739"/>
      <c r="U33" s="410">
        <v>10278</v>
      </c>
      <c r="V33" s="410">
        <v>10168</v>
      </c>
      <c r="W33" s="740"/>
      <c r="X33" s="740"/>
      <c r="Y33" s="740"/>
      <c r="Z33" s="740"/>
      <c r="AA33" s="740"/>
      <c r="AB33" s="405"/>
    </row>
    <row r="34" spans="1:28" ht="21.75" customHeight="1">
      <c r="A34" s="404"/>
      <c r="B34" s="749" t="s">
        <v>724</v>
      </c>
      <c r="C34" s="749"/>
      <c r="D34" s="749"/>
      <c r="E34" s="749"/>
      <c r="F34" s="749"/>
      <c r="G34" s="749"/>
      <c r="H34" s="749"/>
      <c r="I34" s="749"/>
      <c r="J34" s="749"/>
      <c r="K34" s="749"/>
      <c r="L34" s="749"/>
      <c r="M34" s="750"/>
      <c r="N34" s="630">
        <v>802</v>
      </c>
      <c r="O34" s="536">
        <v>8</v>
      </c>
      <c r="P34" s="536">
        <v>1</v>
      </c>
      <c r="Q34" s="406" t="s">
        <v>749</v>
      </c>
      <c r="R34" s="407" t="s">
        <v>8</v>
      </c>
      <c r="S34" s="738"/>
      <c r="T34" s="739"/>
      <c r="U34" s="410">
        <v>10278</v>
      </c>
      <c r="V34" s="410">
        <v>10168</v>
      </c>
      <c r="W34" s="740"/>
      <c r="X34" s="740"/>
      <c r="Y34" s="740"/>
      <c r="Z34" s="740"/>
      <c r="AA34" s="740"/>
      <c r="AB34" s="405"/>
    </row>
    <row r="35" spans="1:28" ht="12" customHeight="1">
      <c r="A35" s="404"/>
      <c r="B35" s="749" t="s">
        <v>9</v>
      </c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50"/>
      <c r="N35" s="630">
        <v>802</v>
      </c>
      <c r="O35" s="536">
        <v>8</v>
      </c>
      <c r="P35" s="536">
        <v>1</v>
      </c>
      <c r="Q35" s="406" t="s">
        <v>749</v>
      </c>
      <c r="R35" s="407" t="s">
        <v>10</v>
      </c>
      <c r="S35" s="738"/>
      <c r="T35" s="739"/>
      <c r="U35" s="410">
        <v>10278</v>
      </c>
      <c r="V35" s="410">
        <v>10168</v>
      </c>
      <c r="W35" s="740"/>
      <c r="X35" s="740"/>
      <c r="Y35" s="740"/>
      <c r="Z35" s="740"/>
      <c r="AA35" s="740"/>
      <c r="AB35" s="405"/>
    </row>
    <row r="36" spans="1:28" ht="42.75" customHeight="1">
      <c r="A36" s="404"/>
      <c r="B36" s="749" t="s">
        <v>11</v>
      </c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50"/>
      <c r="N36" s="630">
        <v>802</v>
      </c>
      <c r="O36" s="536">
        <v>8</v>
      </c>
      <c r="P36" s="536">
        <v>1</v>
      </c>
      <c r="Q36" s="406" t="s">
        <v>749</v>
      </c>
      <c r="R36" s="407" t="s">
        <v>12</v>
      </c>
      <c r="S36" s="738"/>
      <c r="T36" s="739"/>
      <c r="U36" s="410">
        <v>10278</v>
      </c>
      <c r="V36" s="410">
        <v>10168</v>
      </c>
      <c r="W36" s="740"/>
      <c r="X36" s="740"/>
      <c r="Y36" s="740"/>
      <c r="Z36" s="740"/>
      <c r="AA36" s="740"/>
      <c r="AB36" s="405"/>
    </row>
    <row r="37" spans="1:28" ht="21.75" customHeight="1">
      <c r="A37" s="404"/>
      <c r="B37" s="749" t="s">
        <v>745</v>
      </c>
      <c r="C37" s="749"/>
      <c r="D37" s="749"/>
      <c r="E37" s="749"/>
      <c r="F37" s="749"/>
      <c r="G37" s="749"/>
      <c r="H37" s="749"/>
      <c r="I37" s="749"/>
      <c r="J37" s="749"/>
      <c r="K37" s="749"/>
      <c r="L37" s="749"/>
      <c r="M37" s="750"/>
      <c r="N37" s="630">
        <v>802</v>
      </c>
      <c r="O37" s="536">
        <v>8</v>
      </c>
      <c r="P37" s="536">
        <v>1</v>
      </c>
      <c r="Q37" s="406" t="s">
        <v>746</v>
      </c>
      <c r="R37" s="407">
        <v>0</v>
      </c>
      <c r="S37" s="738"/>
      <c r="T37" s="739"/>
      <c r="U37" s="410">
        <v>6</v>
      </c>
      <c r="V37" s="410">
        <v>6</v>
      </c>
      <c r="W37" s="740"/>
      <c r="X37" s="740"/>
      <c r="Y37" s="740"/>
      <c r="Z37" s="740"/>
      <c r="AA37" s="740"/>
      <c r="AB37" s="405"/>
    </row>
    <row r="38" spans="1:28" ht="12" customHeight="1">
      <c r="A38" s="404"/>
      <c r="B38" s="749" t="s">
        <v>747</v>
      </c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50"/>
      <c r="N38" s="630">
        <v>802</v>
      </c>
      <c r="O38" s="536">
        <v>8</v>
      </c>
      <c r="P38" s="536">
        <v>1</v>
      </c>
      <c r="Q38" s="406" t="s">
        <v>748</v>
      </c>
      <c r="R38" s="407">
        <v>0</v>
      </c>
      <c r="S38" s="738"/>
      <c r="T38" s="739"/>
      <c r="U38" s="410">
        <v>6</v>
      </c>
      <c r="V38" s="410">
        <v>6</v>
      </c>
      <c r="W38" s="740"/>
      <c r="X38" s="740"/>
      <c r="Y38" s="740"/>
      <c r="Z38" s="740"/>
      <c r="AA38" s="740"/>
      <c r="AB38" s="405"/>
    </row>
    <row r="39" spans="1:28" ht="21.75" customHeight="1">
      <c r="A39" s="404"/>
      <c r="B39" s="749" t="s">
        <v>891</v>
      </c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50"/>
      <c r="N39" s="630">
        <v>802</v>
      </c>
      <c r="O39" s="536">
        <v>8</v>
      </c>
      <c r="P39" s="536">
        <v>1</v>
      </c>
      <c r="Q39" s="406" t="s">
        <v>892</v>
      </c>
      <c r="R39" s="407">
        <v>0</v>
      </c>
      <c r="S39" s="738"/>
      <c r="T39" s="739"/>
      <c r="U39" s="410">
        <v>6</v>
      </c>
      <c r="V39" s="410">
        <v>6</v>
      </c>
      <c r="W39" s="740"/>
      <c r="X39" s="740"/>
      <c r="Y39" s="740"/>
      <c r="Z39" s="740"/>
      <c r="AA39" s="740"/>
      <c r="AB39" s="405"/>
    </row>
    <row r="40" spans="1:28" ht="21.75" customHeight="1">
      <c r="A40" s="404"/>
      <c r="B40" s="749" t="s">
        <v>724</v>
      </c>
      <c r="C40" s="749"/>
      <c r="D40" s="749"/>
      <c r="E40" s="749"/>
      <c r="F40" s="749"/>
      <c r="G40" s="749"/>
      <c r="H40" s="749"/>
      <c r="I40" s="749"/>
      <c r="J40" s="749"/>
      <c r="K40" s="749"/>
      <c r="L40" s="749"/>
      <c r="M40" s="750"/>
      <c r="N40" s="630">
        <v>802</v>
      </c>
      <c r="O40" s="536">
        <v>8</v>
      </c>
      <c r="P40" s="536">
        <v>1</v>
      </c>
      <c r="Q40" s="406" t="s">
        <v>892</v>
      </c>
      <c r="R40" s="407" t="s">
        <v>8</v>
      </c>
      <c r="S40" s="738"/>
      <c r="T40" s="739"/>
      <c r="U40" s="410">
        <v>6</v>
      </c>
      <c r="V40" s="410">
        <v>6</v>
      </c>
      <c r="W40" s="740"/>
      <c r="X40" s="740"/>
      <c r="Y40" s="740"/>
      <c r="Z40" s="740"/>
      <c r="AA40" s="740"/>
      <c r="AB40" s="405"/>
    </row>
    <row r="41" spans="1:28" ht="12" customHeight="1">
      <c r="A41" s="404"/>
      <c r="B41" s="749" t="s">
        <v>9</v>
      </c>
      <c r="C41" s="749"/>
      <c r="D41" s="749"/>
      <c r="E41" s="749"/>
      <c r="F41" s="749"/>
      <c r="G41" s="749"/>
      <c r="H41" s="749"/>
      <c r="I41" s="749"/>
      <c r="J41" s="749"/>
      <c r="K41" s="749"/>
      <c r="L41" s="749"/>
      <c r="M41" s="750"/>
      <c r="N41" s="630">
        <v>802</v>
      </c>
      <c r="O41" s="536">
        <v>8</v>
      </c>
      <c r="P41" s="536">
        <v>1</v>
      </c>
      <c r="Q41" s="406" t="s">
        <v>892</v>
      </c>
      <c r="R41" s="407" t="s">
        <v>10</v>
      </c>
      <c r="S41" s="738"/>
      <c r="T41" s="739"/>
      <c r="U41" s="410">
        <v>6</v>
      </c>
      <c r="V41" s="410">
        <v>6</v>
      </c>
      <c r="W41" s="740"/>
      <c r="X41" s="740"/>
      <c r="Y41" s="740"/>
      <c r="Z41" s="740"/>
      <c r="AA41" s="740"/>
      <c r="AB41" s="405"/>
    </row>
    <row r="42" spans="1:28" ht="12" customHeight="1">
      <c r="A42" s="404"/>
      <c r="B42" s="749" t="s">
        <v>170</v>
      </c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50"/>
      <c r="N42" s="630">
        <v>802</v>
      </c>
      <c r="O42" s="536">
        <v>8</v>
      </c>
      <c r="P42" s="536">
        <v>1</v>
      </c>
      <c r="Q42" s="406" t="s">
        <v>892</v>
      </c>
      <c r="R42" s="407" t="s">
        <v>169</v>
      </c>
      <c r="S42" s="738"/>
      <c r="T42" s="739"/>
      <c r="U42" s="410">
        <v>6</v>
      </c>
      <c r="V42" s="410">
        <v>6</v>
      </c>
      <c r="W42" s="740"/>
      <c r="X42" s="740"/>
      <c r="Y42" s="740"/>
      <c r="Z42" s="740"/>
      <c r="AA42" s="740"/>
      <c r="AB42" s="405"/>
    </row>
    <row r="43" spans="1:28" ht="21.75" customHeight="1">
      <c r="A43" s="404"/>
      <c r="B43" s="749" t="s">
        <v>745</v>
      </c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50"/>
      <c r="N43" s="630">
        <v>802</v>
      </c>
      <c r="O43" s="536">
        <v>8</v>
      </c>
      <c r="P43" s="536">
        <v>1</v>
      </c>
      <c r="Q43" s="406" t="s">
        <v>746</v>
      </c>
      <c r="R43" s="407">
        <v>0</v>
      </c>
      <c r="S43" s="738"/>
      <c r="T43" s="739"/>
      <c r="U43" s="410">
        <v>15043</v>
      </c>
      <c r="V43" s="410">
        <v>14884</v>
      </c>
      <c r="W43" s="740"/>
      <c r="X43" s="740"/>
      <c r="Y43" s="740"/>
      <c r="Z43" s="740"/>
      <c r="AA43" s="740"/>
      <c r="AB43" s="405"/>
    </row>
    <row r="44" spans="1:28" ht="21.75" customHeight="1">
      <c r="A44" s="404"/>
      <c r="B44" s="749" t="s">
        <v>750</v>
      </c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50"/>
      <c r="N44" s="630">
        <v>802</v>
      </c>
      <c r="O44" s="536">
        <v>8</v>
      </c>
      <c r="P44" s="536">
        <v>1</v>
      </c>
      <c r="Q44" s="406" t="s">
        <v>751</v>
      </c>
      <c r="R44" s="407">
        <v>0</v>
      </c>
      <c r="S44" s="738"/>
      <c r="T44" s="739"/>
      <c r="U44" s="410">
        <v>15043</v>
      </c>
      <c r="V44" s="410">
        <v>14884</v>
      </c>
      <c r="W44" s="740"/>
      <c r="X44" s="740"/>
      <c r="Y44" s="740"/>
      <c r="Z44" s="740"/>
      <c r="AA44" s="740"/>
      <c r="AB44" s="405"/>
    </row>
    <row r="45" spans="1:28" ht="21.75" customHeight="1">
      <c r="A45" s="404"/>
      <c r="B45" s="749" t="s">
        <v>16</v>
      </c>
      <c r="C45" s="749"/>
      <c r="D45" s="749"/>
      <c r="E45" s="749"/>
      <c r="F45" s="749"/>
      <c r="G45" s="749"/>
      <c r="H45" s="749"/>
      <c r="I45" s="749"/>
      <c r="J45" s="749"/>
      <c r="K45" s="749"/>
      <c r="L45" s="749"/>
      <c r="M45" s="750"/>
      <c r="N45" s="630">
        <v>802</v>
      </c>
      <c r="O45" s="536">
        <v>8</v>
      </c>
      <c r="P45" s="536">
        <v>1</v>
      </c>
      <c r="Q45" s="406" t="s">
        <v>752</v>
      </c>
      <c r="R45" s="407">
        <v>0</v>
      </c>
      <c r="S45" s="738"/>
      <c r="T45" s="739"/>
      <c r="U45" s="410">
        <v>15043</v>
      </c>
      <c r="V45" s="410">
        <v>14884</v>
      </c>
      <c r="W45" s="740"/>
      <c r="X45" s="740"/>
      <c r="Y45" s="740"/>
      <c r="Z45" s="740"/>
      <c r="AA45" s="740"/>
      <c r="AB45" s="405"/>
    </row>
    <row r="46" spans="1:28" ht="21.75" customHeight="1">
      <c r="A46" s="404"/>
      <c r="B46" s="749" t="s">
        <v>724</v>
      </c>
      <c r="C46" s="749"/>
      <c r="D46" s="749"/>
      <c r="E46" s="749"/>
      <c r="F46" s="749"/>
      <c r="G46" s="749"/>
      <c r="H46" s="749"/>
      <c r="I46" s="749"/>
      <c r="J46" s="749"/>
      <c r="K46" s="749"/>
      <c r="L46" s="749"/>
      <c r="M46" s="750"/>
      <c r="N46" s="630">
        <v>802</v>
      </c>
      <c r="O46" s="536">
        <v>8</v>
      </c>
      <c r="P46" s="536">
        <v>1</v>
      </c>
      <c r="Q46" s="406" t="s">
        <v>752</v>
      </c>
      <c r="R46" s="407" t="s">
        <v>8</v>
      </c>
      <c r="S46" s="738"/>
      <c r="T46" s="739"/>
      <c r="U46" s="410">
        <v>15043</v>
      </c>
      <c r="V46" s="410">
        <v>14884</v>
      </c>
      <c r="W46" s="740"/>
      <c r="X46" s="740"/>
      <c r="Y46" s="740"/>
      <c r="Z46" s="740"/>
      <c r="AA46" s="740"/>
      <c r="AB46" s="405"/>
    </row>
    <row r="47" spans="1:28" ht="12" customHeight="1">
      <c r="A47" s="404"/>
      <c r="B47" s="749" t="s">
        <v>9</v>
      </c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50"/>
      <c r="N47" s="630">
        <v>802</v>
      </c>
      <c r="O47" s="536">
        <v>8</v>
      </c>
      <c r="P47" s="536">
        <v>1</v>
      </c>
      <c r="Q47" s="406" t="s">
        <v>752</v>
      </c>
      <c r="R47" s="407" t="s">
        <v>10</v>
      </c>
      <c r="S47" s="738"/>
      <c r="T47" s="739"/>
      <c r="U47" s="410">
        <v>15043</v>
      </c>
      <c r="V47" s="410">
        <v>14884</v>
      </c>
      <c r="W47" s="740"/>
      <c r="X47" s="740"/>
      <c r="Y47" s="740"/>
      <c r="Z47" s="740"/>
      <c r="AA47" s="740"/>
      <c r="AB47" s="405"/>
    </row>
    <row r="48" spans="1:28" ht="42.75" customHeight="1">
      <c r="A48" s="404"/>
      <c r="B48" s="749" t="s">
        <v>11</v>
      </c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50"/>
      <c r="N48" s="630">
        <v>802</v>
      </c>
      <c r="O48" s="536">
        <v>8</v>
      </c>
      <c r="P48" s="536">
        <v>1</v>
      </c>
      <c r="Q48" s="406" t="s">
        <v>752</v>
      </c>
      <c r="R48" s="407" t="s">
        <v>12</v>
      </c>
      <c r="S48" s="738"/>
      <c r="T48" s="739"/>
      <c r="U48" s="410">
        <v>15043</v>
      </c>
      <c r="V48" s="410">
        <v>14884</v>
      </c>
      <c r="W48" s="740"/>
      <c r="X48" s="740"/>
      <c r="Y48" s="740"/>
      <c r="Z48" s="740"/>
      <c r="AA48" s="740"/>
      <c r="AB48" s="405"/>
    </row>
    <row r="49" spans="1:28" ht="21.75" customHeight="1">
      <c r="A49" s="404"/>
      <c r="B49" s="749" t="s">
        <v>745</v>
      </c>
      <c r="C49" s="749"/>
      <c r="D49" s="749"/>
      <c r="E49" s="749"/>
      <c r="F49" s="749"/>
      <c r="G49" s="749"/>
      <c r="H49" s="749"/>
      <c r="I49" s="749"/>
      <c r="J49" s="749"/>
      <c r="K49" s="749"/>
      <c r="L49" s="749"/>
      <c r="M49" s="750"/>
      <c r="N49" s="630">
        <v>802</v>
      </c>
      <c r="O49" s="536">
        <v>8</v>
      </c>
      <c r="P49" s="536">
        <v>1</v>
      </c>
      <c r="Q49" s="406" t="s">
        <v>746</v>
      </c>
      <c r="R49" s="407">
        <v>0</v>
      </c>
      <c r="S49" s="738"/>
      <c r="T49" s="739"/>
      <c r="U49" s="410">
        <v>1008</v>
      </c>
      <c r="V49" s="410">
        <v>1002</v>
      </c>
      <c r="W49" s="740"/>
      <c r="X49" s="740"/>
      <c r="Y49" s="740"/>
      <c r="Z49" s="740"/>
      <c r="AA49" s="740"/>
      <c r="AB49" s="405"/>
    </row>
    <row r="50" spans="1:28" ht="21.75" customHeight="1">
      <c r="A50" s="404"/>
      <c r="B50" s="749" t="s">
        <v>750</v>
      </c>
      <c r="C50" s="749"/>
      <c r="D50" s="749"/>
      <c r="E50" s="749"/>
      <c r="F50" s="749"/>
      <c r="G50" s="749"/>
      <c r="H50" s="749"/>
      <c r="I50" s="749"/>
      <c r="J50" s="749"/>
      <c r="K50" s="749"/>
      <c r="L50" s="749"/>
      <c r="M50" s="750"/>
      <c r="N50" s="630">
        <v>802</v>
      </c>
      <c r="O50" s="536">
        <v>8</v>
      </c>
      <c r="P50" s="536">
        <v>1</v>
      </c>
      <c r="Q50" s="406" t="s">
        <v>751</v>
      </c>
      <c r="R50" s="407">
        <v>0</v>
      </c>
      <c r="S50" s="738"/>
      <c r="T50" s="739"/>
      <c r="U50" s="410">
        <v>1008</v>
      </c>
      <c r="V50" s="410">
        <v>1002</v>
      </c>
      <c r="W50" s="740"/>
      <c r="X50" s="740"/>
      <c r="Y50" s="740"/>
      <c r="Z50" s="740"/>
      <c r="AA50" s="740"/>
      <c r="AB50" s="405"/>
    </row>
    <row r="51" spans="1:28" ht="42.75" customHeight="1">
      <c r="A51" s="404"/>
      <c r="B51" s="749" t="s">
        <v>893</v>
      </c>
      <c r="C51" s="749"/>
      <c r="D51" s="749"/>
      <c r="E51" s="749"/>
      <c r="F51" s="749"/>
      <c r="G51" s="749"/>
      <c r="H51" s="749"/>
      <c r="I51" s="749"/>
      <c r="J51" s="749"/>
      <c r="K51" s="749"/>
      <c r="L51" s="749"/>
      <c r="M51" s="750"/>
      <c r="N51" s="630">
        <v>802</v>
      </c>
      <c r="O51" s="536">
        <v>8</v>
      </c>
      <c r="P51" s="536">
        <v>1</v>
      </c>
      <c r="Q51" s="406" t="s">
        <v>894</v>
      </c>
      <c r="R51" s="407">
        <v>0</v>
      </c>
      <c r="S51" s="738"/>
      <c r="T51" s="739"/>
      <c r="U51" s="410">
        <v>1008</v>
      </c>
      <c r="V51" s="410">
        <v>1002</v>
      </c>
      <c r="W51" s="740"/>
      <c r="X51" s="740"/>
      <c r="Y51" s="740"/>
      <c r="Z51" s="740"/>
      <c r="AA51" s="740"/>
      <c r="AB51" s="405"/>
    </row>
    <row r="52" spans="1:28" ht="21.75" customHeight="1">
      <c r="A52" s="404"/>
      <c r="B52" s="749" t="s">
        <v>724</v>
      </c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50"/>
      <c r="N52" s="630">
        <v>802</v>
      </c>
      <c r="O52" s="536">
        <v>8</v>
      </c>
      <c r="P52" s="536">
        <v>1</v>
      </c>
      <c r="Q52" s="406" t="s">
        <v>894</v>
      </c>
      <c r="R52" s="407" t="s">
        <v>8</v>
      </c>
      <c r="S52" s="738"/>
      <c r="T52" s="739"/>
      <c r="U52" s="410">
        <v>1008</v>
      </c>
      <c r="V52" s="410">
        <v>1002</v>
      </c>
      <c r="W52" s="740"/>
      <c r="X52" s="740"/>
      <c r="Y52" s="740"/>
      <c r="Z52" s="740"/>
      <c r="AA52" s="740"/>
      <c r="AB52" s="405"/>
    </row>
    <row r="53" spans="1:28" ht="12" customHeight="1">
      <c r="A53" s="404"/>
      <c r="B53" s="749" t="s">
        <v>9</v>
      </c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50"/>
      <c r="N53" s="630">
        <v>802</v>
      </c>
      <c r="O53" s="536">
        <v>8</v>
      </c>
      <c r="P53" s="536">
        <v>1</v>
      </c>
      <c r="Q53" s="406" t="s">
        <v>894</v>
      </c>
      <c r="R53" s="407" t="s">
        <v>10</v>
      </c>
      <c r="S53" s="738"/>
      <c r="T53" s="739"/>
      <c r="U53" s="410">
        <v>1008</v>
      </c>
      <c r="V53" s="410">
        <v>1002</v>
      </c>
      <c r="W53" s="740"/>
      <c r="X53" s="740"/>
      <c r="Y53" s="740"/>
      <c r="Z53" s="740"/>
      <c r="AA53" s="740"/>
      <c r="AB53" s="405"/>
    </row>
    <row r="54" spans="1:28" ht="42.75" customHeight="1">
      <c r="A54" s="404"/>
      <c r="B54" s="749" t="s">
        <v>11</v>
      </c>
      <c r="C54" s="749"/>
      <c r="D54" s="749"/>
      <c r="E54" s="749"/>
      <c r="F54" s="749"/>
      <c r="G54" s="749"/>
      <c r="H54" s="749"/>
      <c r="I54" s="749"/>
      <c r="J54" s="749"/>
      <c r="K54" s="749"/>
      <c r="L54" s="749"/>
      <c r="M54" s="750"/>
      <c r="N54" s="630">
        <v>802</v>
      </c>
      <c r="O54" s="536">
        <v>8</v>
      </c>
      <c r="P54" s="536">
        <v>1</v>
      </c>
      <c r="Q54" s="406" t="s">
        <v>894</v>
      </c>
      <c r="R54" s="407" t="s">
        <v>12</v>
      </c>
      <c r="S54" s="738"/>
      <c r="T54" s="739"/>
      <c r="U54" s="410">
        <v>25</v>
      </c>
      <c r="V54" s="410">
        <v>25</v>
      </c>
      <c r="W54" s="740"/>
      <c r="X54" s="740"/>
      <c r="Y54" s="740"/>
      <c r="Z54" s="740"/>
      <c r="AA54" s="740"/>
      <c r="AB54" s="405"/>
    </row>
    <row r="55" spans="1:28" ht="12" customHeight="1">
      <c r="A55" s="404"/>
      <c r="B55" s="749" t="s">
        <v>170</v>
      </c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50"/>
      <c r="N55" s="630">
        <v>802</v>
      </c>
      <c r="O55" s="536">
        <v>8</v>
      </c>
      <c r="P55" s="536">
        <v>1</v>
      </c>
      <c r="Q55" s="406" t="s">
        <v>894</v>
      </c>
      <c r="R55" s="407" t="s">
        <v>169</v>
      </c>
      <c r="S55" s="738"/>
      <c r="T55" s="739"/>
      <c r="U55" s="410">
        <v>983</v>
      </c>
      <c r="V55" s="410">
        <v>977</v>
      </c>
      <c r="W55" s="740"/>
      <c r="X55" s="740"/>
      <c r="Y55" s="740"/>
      <c r="Z55" s="740"/>
      <c r="AA55" s="740"/>
      <c r="AB55" s="405"/>
    </row>
    <row r="56" spans="1:28" ht="21.75" customHeight="1">
      <c r="A56" s="404"/>
      <c r="B56" s="749" t="s">
        <v>745</v>
      </c>
      <c r="C56" s="749"/>
      <c r="D56" s="749"/>
      <c r="E56" s="749"/>
      <c r="F56" s="749"/>
      <c r="G56" s="749"/>
      <c r="H56" s="749"/>
      <c r="I56" s="749"/>
      <c r="J56" s="749"/>
      <c r="K56" s="749"/>
      <c r="L56" s="749"/>
      <c r="M56" s="750"/>
      <c r="N56" s="630">
        <v>802</v>
      </c>
      <c r="O56" s="536">
        <v>8</v>
      </c>
      <c r="P56" s="536">
        <v>1</v>
      </c>
      <c r="Q56" s="406" t="s">
        <v>746</v>
      </c>
      <c r="R56" s="407">
        <v>0</v>
      </c>
      <c r="S56" s="738"/>
      <c r="T56" s="739"/>
      <c r="U56" s="410">
        <v>21359</v>
      </c>
      <c r="V56" s="410">
        <v>21271</v>
      </c>
      <c r="W56" s="740"/>
      <c r="X56" s="740"/>
      <c r="Y56" s="740"/>
      <c r="Z56" s="740"/>
      <c r="AA56" s="740"/>
      <c r="AB56" s="405"/>
    </row>
    <row r="57" spans="1:28" ht="21.75" customHeight="1">
      <c r="A57" s="404"/>
      <c r="B57" s="749" t="s">
        <v>750</v>
      </c>
      <c r="C57" s="749"/>
      <c r="D57" s="749"/>
      <c r="E57" s="749"/>
      <c r="F57" s="749"/>
      <c r="G57" s="749"/>
      <c r="H57" s="749"/>
      <c r="I57" s="749"/>
      <c r="J57" s="749"/>
      <c r="K57" s="749"/>
      <c r="L57" s="749"/>
      <c r="M57" s="750"/>
      <c r="N57" s="630">
        <v>802</v>
      </c>
      <c r="O57" s="536">
        <v>8</v>
      </c>
      <c r="P57" s="536">
        <v>1</v>
      </c>
      <c r="Q57" s="406" t="s">
        <v>751</v>
      </c>
      <c r="R57" s="407">
        <v>0</v>
      </c>
      <c r="S57" s="738"/>
      <c r="T57" s="739"/>
      <c r="U57" s="410">
        <v>21359</v>
      </c>
      <c r="V57" s="410">
        <v>21271</v>
      </c>
      <c r="W57" s="740"/>
      <c r="X57" s="740"/>
      <c r="Y57" s="740"/>
      <c r="Z57" s="740"/>
      <c r="AA57" s="740"/>
      <c r="AB57" s="405"/>
    </row>
    <row r="58" spans="1:28" ht="21.75" customHeight="1">
      <c r="A58" s="404"/>
      <c r="B58" s="749" t="s">
        <v>17</v>
      </c>
      <c r="C58" s="749"/>
      <c r="D58" s="749"/>
      <c r="E58" s="749"/>
      <c r="F58" s="749"/>
      <c r="G58" s="749"/>
      <c r="H58" s="749"/>
      <c r="I58" s="749"/>
      <c r="J58" s="749"/>
      <c r="K58" s="749"/>
      <c r="L58" s="749"/>
      <c r="M58" s="750"/>
      <c r="N58" s="630">
        <v>802</v>
      </c>
      <c r="O58" s="536">
        <v>8</v>
      </c>
      <c r="P58" s="536">
        <v>1</v>
      </c>
      <c r="Q58" s="406" t="s">
        <v>753</v>
      </c>
      <c r="R58" s="407">
        <v>0</v>
      </c>
      <c r="S58" s="738"/>
      <c r="T58" s="739"/>
      <c r="U58" s="410">
        <v>21359</v>
      </c>
      <c r="V58" s="410">
        <v>21271</v>
      </c>
      <c r="W58" s="740"/>
      <c r="X58" s="740"/>
      <c r="Y58" s="740"/>
      <c r="Z58" s="740"/>
      <c r="AA58" s="740"/>
      <c r="AB58" s="405"/>
    </row>
    <row r="59" spans="1:28" ht="53.25" customHeight="1">
      <c r="A59" s="404"/>
      <c r="B59" s="749" t="s">
        <v>18</v>
      </c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M59" s="750"/>
      <c r="N59" s="630">
        <v>802</v>
      </c>
      <c r="O59" s="536">
        <v>8</v>
      </c>
      <c r="P59" s="536">
        <v>1</v>
      </c>
      <c r="Q59" s="406" t="s">
        <v>753</v>
      </c>
      <c r="R59" s="407" t="s">
        <v>19</v>
      </c>
      <c r="S59" s="738"/>
      <c r="T59" s="739"/>
      <c r="U59" s="410">
        <v>21167</v>
      </c>
      <c r="V59" s="410">
        <v>21167</v>
      </c>
      <c r="W59" s="740"/>
      <c r="X59" s="740"/>
      <c r="Y59" s="740"/>
      <c r="Z59" s="740"/>
      <c r="AA59" s="740"/>
      <c r="AB59" s="405"/>
    </row>
    <row r="60" spans="1:28" ht="12" customHeight="1">
      <c r="A60" s="404"/>
      <c r="B60" s="749" t="s">
        <v>20</v>
      </c>
      <c r="C60" s="749"/>
      <c r="D60" s="749"/>
      <c r="E60" s="749"/>
      <c r="F60" s="749"/>
      <c r="G60" s="749"/>
      <c r="H60" s="749"/>
      <c r="I60" s="749"/>
      <c r="J60" s="749"/>
      <c r="K60" s="749"/>
      <c r="L60" s="749"/>
      <c r="M60" s="750"/>
      <c r="N60" s="630">
        <v>802</v>
      </c>
      <c r="O60" s="536">
        <v>8</v>
      </c>
      <c r="P60" s="536">
        <v>1</v>
      </c>
      <c r="Q60" s="406" t="s">
        <v>753</v>
      </c>
      <c r="R60" s="407" t="s">
        <v>21</v>
      </c>
      <c r="S60" s="738"/>
      <c r="T60" s="739"/>
      <c r="U60" s="410">
        <v>21167</v>
      </c>
      <c r="V60" s="410">
        <v>21167</v>
      </c>
      <c r="W60" s="740"/>
      <c r="X60" s="740"/>
      <c r="Y60" s="740"/>
      <c r="Z60" s="740"/>
      <c r="AA60" s="740"/>
      <c r="AB60" s="405"/>
    </row>
    <row r="61" spans="1:28" ht="12" customHeight="1">
      <c r="A61" s="404"/>
      <c r="B61" s="749" t="s">
        <v>692</v>
      </c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50"/>
      <c r="N61" s="630">
        <v>802</v>
      </c>
      <c r="O61" s="536">
        <v>8</v>
      </c>
      <c r="P61" s="536">
        <v>1</v>
      </c>
      <c r="Q61" s="406" t="s">
        <v>753</v>
      </c>
      <c r="R61" s="407" t="s">
        <v>22</v>
      </c>
      <c r="S61" s="738"/>
      <c r="T61" s="739"/>
      <c r="U61" s="410">
        <v>16257</v>
      </c>
      <c r="V61" s="410">
        <v>16257</v>
      </c>
      <c r="W61" s="740"/>
      <c r="X61" s="740"/>
      <c r="Y61" s="740"/>
      <c r="Z61" s="740"/>
      <c r="AA61" s="740"/>
      <c r="AB61" s="405"/>
    </row>
    <row r="62" spans="1:28" ht="32.25" customHeight="1">
      <c r="A62" s="404"/>
      <c r="B62" s="749" t="s">
        <v>694</v>
      </c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50"/>
      <c r="N62" s="630">
        <v>802</v>
      </c>
      <c r="O62" s="536">
        <v>8</v>
      </c>
      <c r="P62" s="536">
        <v>1</v>
      </c>
      <c r="Q62" s="406" t="s">
        <v>753</v>
      </c>
      <c r="R62" s="407" t="s">
        <v>24</v>
      </c>
      <c r="S62" s="738"/>
      <c r="T62" s="739"/>
      <c r="U62" s="410">
        <v>4910</v>
      </c>
      <c r="V62" s="410">
        <v>4910</v>
      </c>
      <c r="W62" s="740"/>
      <c r="X62" s="740"/>
      <c r="Y62" s="740"/>
      <c r="Z62" s="740"/>
      <c r="AA62" s="740"/>
      <c r="AB62" s="405"/>
    </row>
    <row r="63" spans="1:28" ht="21.75" customHeight="1">
      <c r="A63" s="404"/>
      <c r="B63" s="749" t="s">
        <v>633</v>
      </c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50"/>
      <c r="N63" s="630">
        <v>802</v>
      </c>
      <c r="O63" s="536">
        <v>8</v>
      </c>
      <c r="P63" s="536">
        <v>1</v>
      </c>
      <c r="Q63" s="406" t="s">
        <v>753</v>
      </c>
      <c r="R63" s="407" t="s">
        <v>25</v>
      </c>
      <c r="S63" s="738"/>
      <c r="T63" s="739"/>
      <c r="U63" s="410">
        <v>189</v>
      </c>
      <c r="V63" s="410">
        <v>102</v>
      </c>
      <c r="W63" s="740"/>
      <c r="X63" s="740"/>
      <c r="Y63" s="740"/>
      <c r="Z63" s="740"/>
      <c r="AA63" s="740"/>
      <c r="AB63" s="405"/>
    </row>
    <row r="64" spans="1:28" ht="21.75" customHeight="1">
      <c r="A64" s="404"/>
      <c r="B64" s="749" t="s">
        <v>634</v>
      </c>
      <c r="C64" s="749"/>
      <c r="D64" s="749"/>
      <c r="E64" s="749"/>
      <c r="F64" s="749"/>
      <c r="G64" s="749"/>
      <c r="H64" s="749"/>
      <c r="I64" s="749"/>
      <c r="J64" s="749"/>
      <c r="K64" s="749"/>
      <c r="L64" s="749"/>
      <c r="M64" s="750"/>
      <c r="N64" s="630">
        <v>802</v>
      </c>
      <c r="O64" s="536">
        <v>8</v>
      </c>
      <c r="P64" s="536">
        <v>1</v>
      </c>
      <c r="Q64" s="406" t="s">
        <v>753</v>
      </c>
      <c r="R64" s="407" t="s">
        <v>27</v>
      </c>
      <c r="S64" s="738"/>
      <c r="T64" s="739"/>
      <c r="U64" s="410">
        <v>189</v>
      </c>
      <c r="V64" s="410">
        <v>102</v>
      </c>
      <c r="W64" s="740"/>
      <c r="X64" s="740"/>
      <c r="Y64" s="740"/>
      <c r="Z64" s="740"/>
      <c r="AA64" s="740"/>
      <c r="AB64" s="405"/>
    </row>
    <row r="65" spans="1:28" ht="21.75" customHeight="1">
      <c r="A65" s="404"/>
      <c r="B65" s="749" t="s">
        <v>635</v>
      </c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50"/>
      <c r="N65" s="630">
        <v>802</v>
      </c>
      <c r="O65" s="536">
        <v>8</v>
      </c>
      <c r="P65" s="536">
        <v>1</v>
      </c>
      <c r="Q65" s="406" t="s">
        <v>753</v>
      </c>
      <c r="R65" s="407" t="s">
        <v>28</v>
      </c>
      <c r="S65" s="738"/>
      <c r="T65" s="739"/>
      <c r="U65" s="410">
        <v>25</v>
      </c>
      <c r="V65" s="410">
        <v>13</v>
      </c>
      <c r="W65" s="740"/>
      <c r="X65" s="740"/>
      <c r="Y65" s="740"/>
      <c r="Z65" s="740"/>
      <c r="AA65" s="740"/>
      <c r="AB65" s="405"/>
    </row>
    <row r="66" spans="1:28" ht="12" customHeight="1">
      <c r="A66" s="404"/>
      <c r="B66" s="749" t="s">
        <v>636</v>
      </c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50"/>
      <c r="N66" s="630">
        <v>802</v>
      </c>
      <c r="O66" s="536">
        <v>8</v>
      </c>
      <c r="P66" s="536">
        <v>1</v>
      </c>
      <c r="Q66" s="406" t="s">
        <v>753</v>
      </c>
      <c r="R66" s="407" t="s">
        <v>29</v>
      </c>
      <c r="S66" s="738"/>
      <c r="T66" s="739"/>
      <c r="U66" s="410">
        <v>164</v>
      </c>
      <c r="V66" s="410">
        <v>89</v>
      </c>
      <c r="W66" s="740"/>
      <c r="X66" s="740"/>
      <c r="Y66" s="740"/>
      <c r="Z66" s="740"/>
      <c r="AA66" s="740"/>
      <c r="AB66" s="405"/>
    </row>
    <row r="67" spans="1:28" ht="12" customHeight="1">
      <c r="A67" s="404"/>
      <c r="B67" s="749" t="s">
        <v>30</v>
      </c>
      <c r="C67" s="749"/>
      <c r="D67" s="749"/>
      <c r="E67" s="749"/>
      <c r="F67" s="749"/>
      <c r="G67" s="749"/>
      <c r="H67" s="749"/>
      <c r="I67" s="749"/>
      <c r="J67" s="749"/>
      <c r="K67" s="749"/>
      <c r="L67" s="749"/>
      <c r="M67" s="750"/>
      <c r="N67" s="630">
        <v>802</v>
      </c>
      <c r="O67" s="536">
        <v>8</v>
      </c>
      <c r="P67" s="536">
        <v>1</v>
      </c>
      <c r="Q67" s="406" t="s">
        <v>753</v>
      </c>
      <c r="R67" s="407" t="s">
        <v>31</v>
      </c>
      <c r="S67" s="738"/>
      <c r="T67" s="739"/>
      <c r="U67" s="410">
        <v>3</v>
      </c>
      <c r="V67" s="410">
        <v>2</v>
      </c>
      <c r="W67" s="740"/>
      <c r="X67" s="740"/>
      <c r="Y67" s="740"/>
      <c r="Z67" s="740"/>
      <c r="AA67" s="740"/>
      <c r="AB67" s="405"/>
    </row>
    <row r="68" spans="1:28" ht="12" customHeight="1">
      <c r="A68" s="404"/>
      <c r="B68" s="749" t="s">
        <v>637</v>
      </c>
      <c r="C68" s="749"/>
      <c r="D68" s="749"/>
      <c r="E68" s="749"/>
      <c r="F68" s="749"/>
      <c r="G68" s="749"/>
      <c r="H68" s="749"/>
      <c r="I68" s="749"/>
      <c r="J68" s="749"/>
      <c r="K68" s="749"/>
      <c r="L68" s="749"/>
      <c r="M68" s="750"/>
      <c r="N68" s="630">
        <v>802</v>
      </c>
      <c r="O68" s="536">
        <v>8</v>
      </c>
      <c r="P68" s="536">
        <v>1</v>
      </c>
      <c r="Q68" s="406" t="s">
        <v>753</v>
      </c>
      <c r="R68" s="407" t="s">
        <v>32</v>
      </c>
      <c r="S68" s="738"/>
      <c r="T68" s="739"/>
      <c r="U68" s="410">
        <v>3</v>
      </c>
      <c r="V68" s="410">
        <v>2</v>
      </c>
      <c r="W68" s="740"/>
      <c r="X68" s="740"/>
      <c r="Y68" s="740"/>
      <c r="Z68" s="740"/>
      <c r="AA68" s="740"/>
      <c r="AB68" s="405"/>
    </row>
    <row r="69" spans="1:28" ht="21.75" customHeight="1">
      <c r="A69" s="404"/>
      <c r="B69" s="749" t="s">
        <v>33</v>
      </c>
      <c r="C69" s="749"/>
      <c r="D69" s="749"/>
      <c r="E69" s="749"/>
      <c r="F69" s="749"/>
      <c r="G69" s="749"/>
      <c r="H69" s="749"/>
      <c r="I69" s="749"/>
      <c r="J69" s="749"/>
      <c r="K69" s="749"/>
      <c r="L69" s="749"/>
      <c r="M69" s="750"/>
      <c r="N69" s="630">
        <v>802</v>
      </c>
      <c r="O69" s="536">
        <v>8</v>
      </c>
      <c r="P69" s="536">
        <v>1</v>
      </c>
      <c r="Q69" s="406" t="s">
        <v>753</v>
      </c>
      <c r="R69" s="407" t="s">
        <v>34</v>
      </c>
      <c r="S69" s="738"/>
      <c r="T69" s="739"/>
      <c r="U69" s="410">
        <v>3</v>
      </c>
      <c r="V69" s="410">
        <v>2</v>
      </c>
      <c r="W69" s="740"/>
      <c r="X69" s="740"/>
      <c r="Y69" s="740"/>
      <c r="Z69" s="740"/>
      <c r="AA69" s="740"/>
      <c r="AB69" s="405"/>
    </row>
    <row r="70" spans="1:28" ht="12" customHeight="1">
      <c r="A70" s="404"/>
      <c r="B70" s="749" t="s">
        <v>638</v>
      </c>
      <c r="C70" s="749"/>
      <c r="D70" s="749"/>
      <c r="E70" s="749"/>
      <c r="F70" s="749"/>
      <c r="G70" s="749"/>
      <c r="H70" s="749"/>
      <c r="I70" s="749"/>
      <c r="J70" s="749"/>
      <c r="K70" s="749"/>
      <c r="L70" s="749"/>
      <c r="M70" s="750"/>
      <c r="N70" s="630">
        <v>802</v>
      </c>
      <c r="O70" s="536">
        <v>8</v>
      </c>
      <c r="P70" s="536">
        <v>1</v>
      </c>
      <c r="Q70" s="406" t="s">
        <v>753</v>
      </c>
      <c r="R70" s="407" t="s">
        <v>35</v>
      </c>
      <c r="S70" s="738"/>
      <c r="T70" s="739"/>
      <c r="U70" s="410">
        <v>0</v>
      </c>
      <c r="V70" s="410">
        <v>0</v>
      </c>
      <c r="W70" s="740"/>
      <c r="X70" s="740"/>
      <c r="Y70" s="740"/>
      <c r="Z70" s="740"/>
      <c r="AA70" s="740"/>
      <c r="AB70" s="405"/>
    </row>
    <row r="71" spans="1:28" ht="32.25" customHeight="1">
      <c r="A71" s="404"/>
      <c r="B71" s="749" t="s">
        <v>645</v>
      </c>
      <c r="C71" s="749"/>
      <c r="D71" s="749"/>
      <c r="E71" s="749"/>
      <c r="F71" s="749"/>
      <c r="G71" s="749"/>
      <c r="H71" s="749"/>
      <c r="I71" s="749"/>
      <c r="J71" s="749"/>
      <c r="K71" s="749"/>
      <c r="L71" s="749"/>
      <c r="M71" s="750"/>
      <c r="N71" s="630">
        <v>802</v>
      </c>
      <c r="O71" s="536">
        <v>8</v>
      </c>
      <c r="P71" s="536">
        <v>1</v>
      </c>
      <c r="Q71" s="406" t="s">
        <v>646</v>
      </c>
      <c r="R71" s="407">
        <v>0</v>
      </c>
      <c r="S71" s="738"/>
      <c r="T71" s="739"/>
      <c r="U71" s="410">
        <v>128</v>
      </c>
      <c r="V71" s="410">
        <v>121</v>
      </c>
      <c r="W71" s="740"/>
      <c r="X71" s="740"/>
      <c r="Y71" s="740"/>
      <c r="Z71" s="740"/>
      <c r="AA71" s="740"/>
      <c r="AB71" s="405"/>
    </row>
    <row r="72" spans="1:28" ht="21.75" customHeight="1">
      <c r="A72" s="404"/>
      <c r="B72" s="749" t="s">
        <v>754</v>
      </c>
      <c r="C72" s="749"/>
      <c r="D72" s="749"/>
      <c r="E72" s="749"/>
      <c r="F72" s="749"/>
      <c r="G72" s="749"/>
      <c r="H72" s="749"/>
      <c r="I72" s="749"/>
      <c r="J72" s="749"/>
      <c r="K72" s="749"/>
      <c r="L72" s="749"/>
      <c r="M72" s="750"/>
      <c r="N72" s="630">
        <v>802</v>
      </c>
      <c r="O72" s="536">
        <v>8</v>
      </c>
      <c r="P72" s="536">
        <v>1</v>
      </c>
      <c r="Q72" s="406" t="s">
        <v>755</v>
      </c>
      <c r="R72" s="407">
        <v>0</v>
      </c>
      <c r="S72" s="738"/>
      <c r="T72" s="739"/>
      <c r="U72" s="410">
        <v>128</v>
      </c>
      <c r="V72" s="410">
        <v>121</v>
      </c>
      <c r="W72" s="740"/>
      <c r="X72" s="740"/>
      <c r="Y72" s="740"/>
      <c r="Z72" s="740"/>
      <c r="AA72" s="740"/>
      <c r="AB72" s="405"/>
    </row>
    <row r="73" spans="1:28" ht="53.25" customHeight="1">
      <c r="A73" s="404"/>
      <c r="B73" s="749" t="s">
        <v>18</v>
      </c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50"/>
      <c r="N73" s="630">
        <v>802</v>
      </c>
      <c r="O73" s="536">
        <v>8</v>
      </c>
      <c r="P73" s="536">
        <v>1</v>
      </c>
      <c r="Q73" s="406" t="s">
        <v>755</v>
      </c>
      <c r="R73" s="407" t="s">
        <v>19</v>
      </c>
      <c r="S73" s="738"/>
      <c r="T73" s="739"/>
      <c r="U73" s="410">
        <v>0</v>
      </c>
      <c r="V73" s="410">
        <v>0</v>
      </c>
      <c r="W73" s="740"/>
      <c r="X73" s="740"/>
      <c r="Y73" s="740"/>
      <c r="Z73" s="740"/>
      <c r="AA73" s="740"/>
      <c r="AB73" s="405"/>
    </row>
    <row r="74" spans="1:28" ht="12" customHeight="1">
      <c r="A74" s="404"/>
      <c r="B74" s="749" t="s">
        <v>20</v>
      </c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50"/>
      <c r="N74" s="630">
        <v>802</v>
      </c>
      <c r="O74" s="536">
        <v>8</v>
      </c>
      <c r="P74" s="536">
        <v>1</v>
      </c>
      <c r="Q74" s="406" t="s">
        <v>755</v>
      </c>
      <c r="R74" s="407" t="s">
        <v>21</v>
      </c>
      <c r="S74" s="738"/>
      <c r="T74" s="739"/>
      <c r="U74" s="410">
        <v>0</v>
      </c>
      <c r="V74" s="410">
        <v>0</v>
      </c>
      <c r="W74" s="740"/>
      <c r="X74" s="740"/>
      <c r="Y74" s="740"/>
      <c r="Z74" s="740"/>
      <c r="AA74" s="740"/>
      <c r="AB74" s="405"/>
    </row>
    <row r="75" spans="1:28" ht="21.75" customHeight="1">
      <c r="A75" s="404"/>
      <c r="B75" s="749" t="s">
        <v>693</v>
      </c>
      <c r="C75" s="749"/>
      <c r="D75" s="749"/>
      <c r="E75" s="749"/>
      <c r="F75" s="749"/>
      <c r="G75" s="749"/>
      <c r="H75" s="749"/>
      <c r="I75" s="749"/>
      <c r="J75" s="749"/>
      <c r="K75" s="749"/>
      <c r="L75" s="749"/>
      <c r="M75" s="750"/>
      <c r="N75" s="630">
        <v>802</v>
      </c>
      <c r="O75" s="536">
        <v>8</v>
      </c>
      <c r="P75" s="536">
        <v>1</v>
      </c>
      <c r="Q75" s="406" t="s">
        <v>755</v>
      </c>
      <c r="R75" s="407" t="s">
        <v>23</v>
      </c>
      <c r="S75" s="738"/>
      <c r="T75" s="739"/>
      <c r="U75" s="410">
        <v>0</v>
      </c>
      <c r="V75" s="410">
        <v>0</v>
      </c>
      <c r="W75" s="740"/>
      <c r="X75" s="740"/>
      <c r="Y75" s="740"/>
      <c r="Z75" s="740"/>
      <c r="AA75" s="740"/>
      <c r="AB75" s="405"/>
    </row>
    <row r="76" spans="1:28" ht="21.75" customHeight="1">
      <c r="A76" s="404"/>
      <c r="B76" s="749" t="s">
        <v>724</v>
      </c>
      <c r="C76" s="749"/>
      <c r="D76" s="749"/>
      <c r="E76" s="749"/>
      <c r="F76" s="749"/>
      <c r="G76" s="749"/>
      <c r="H76" s="749"/>
      <c r="I76" s="749"/>
      <c r="J76" s="749"/>
      <c r="K76" s="749"/>
      <c r="L76" s="749"/>
      <c r="M76" s="750"/>
      <c r="N76" s="630">
        <v>802</v>
      </c>
      <c r="O76" s="536">
        <v>8</v>
      </c>
      <c r="P76" s="536">
        <v>1</v>
      </c>
      <c r="Q76" s="406" t="s">
        <v>755</v>
      </c>
      <c r="R76" s="407" t="s">
        <v>8</v>
      </c>
      <c r="S76" s="738"/>
      <c r="T76" s="739"/>
      <c r="U76" s="410">
        <v>128</v>
      </c>
      <c r="V76" s="410">
        <v>121</v>
      </c>
      <c r="W76" s="740"/>
      <c r="X76" s="740"/>
      <c r="Y76" s="740"/>
      <c r="Z76" s="740"/>
      <c r="AA76" s="740"/>
      <c r="AB76" s="405"/>
    </row>
    <row r="77" spans="1:28" ht="12" customHeight="1">
      <c r="A77" s="404"/>
      <c r="B77" s="749" t="s">
        <v>9</v>
      </c>
      <c r="C77" s="749"/>
      <c r="D77" s="749"/>
      <c r="E77" s="749"/>
      <c r="F77" s="749"/>
      <c r="G77" s="749"/>
      <c r="H77" s="749"/>
      <c r="I77" s="749"/>
      <c r="J77" s="749"/>
      <c r="K77" s="749"/>
      <c r="L77" s="749"/>
      <c r="M77" s="750"/>
      <c r="N77" s="630">
        <v>802</v>
      </c>
      <c r="O77" s="536">
        <v>8</v>
      </c>
      <c r="P77" s="536">
        <v>1</v>
      </c>
      <c r="Q77" s="406" t="s">
        <v>755</v>
      </c>
      <c r="R77" s="407" t="s">
        <v>10</v>
      </c>
      <c r="S77" s="738"/>
      <c r="T77" s="739"/>
      <c r="U77" s="410">
        <v>128</v>
      </c>
      <c r="V77" s="410">
        <v>121</v>
      </c>
      <c r="W77" s="740"/>
      <c r="X77" s="740"/>
      <c r="Y77" s="740"/>
      <c r="Z77" s="740"/>
      <c r="AA77" s="740"/>
      <c r="AB77" s="405"/>
    </row>
    <row r="78" spans="1:28" ht="42.75" customHeight="1">
      <c r="A78" s="404"/>
      <c r="B78" s="749" t="s">
        <v>11</v>
      </c>
      <c r="C78" s="749"/>
      <c r="D78" s="749"/>
      <c r="E78" s="749"/>
      <c r="F78" s="749"/>
      <c r="G78" s="749"/>
      <c r="H78" s="749"/>
      <c r="I78" s="749"/>
      <c r="J78" s="749"/>
      <c r="K78" s="749"/>
      <c r="L78" s="749"/>
      <c r="M78" s="750"/>
      <c r="N78" s="630">
        <v>802</v>
      </c>
      <c r="O78" s="536">
        <v>8</v>
      </c>
      <c r="P78" s="536">
        <v>1</v>
      </c>
      <c r="Q78" s="406" t="s">
        <v>755</v>
      </c>
      <c r="R78" s="407" t="s">
        <v>12</v>
      </c>
      <c r="S78" s="738"/>
      <c r="T78" s="739"/>
      <c r="U78" s="410">
        <v>128</v>
      </c>
      <c r="V78" s="410">
        <v>121</v>
      </c>
      <c r="W78" s="740"/>
      <c r="X78" s="740"/>
      <c r="Y78" s="740"/>
      <c r="Z78" s="740"/>
      <c r="AA78" s="740"/>
      <c r="AB78" s="405"/>
    </row>
    <row r="79" spans="1:28" ht="12" customHeight="1">
      <c r="A79" s="404"/>
      <c r="B79" s="749" t="s">
        <v>36</v>
      </c>
      <c r="C79" s="749"/>
      <c r="D79" s="749"/>
      <c r="E79" s="749"/>
      <c r="F79" s="749"/>
      <c r="G79" s="749"/>
      <c r="H79" s="749"/>
      <c r="I79" s="749"/>
      <c r="J79" s="749"/>
      <c r="K79" s="749"/>
      <c r="L79" s="749"/>
      <c r="M79" s="750"/>
      <c r="N79" s="630">
        <v>802</v>
      </c>
      <c r="O79" s="536">
        <v>8</v>
      </c>
      <c r="P79" s="536">
        <v>4</v>
      </c>
      <c r="Q79" s="406">
        <v>0</v>
      </c>
      <c r="R79" s="407">
        <v>0</v>
      </c>
      <c r="S79" s="738"/>
      <c r="T79" s="739"/>
      <c r="U79" s="410">
        <v>2596</v>
      </c>
      <c r="V79" s="410">
        <v>2535</v>
      </c>
      <c r="W79" s="740"/>
      <c r="X79" s="740"/>
      <c r="Y79" s="740"/>
      <c r="Z79" s="740"/>
      <c r="AA79" s="740"/>
      <c r="AB79" s="405"/>
    </row>
    <row r="80" spans="1:28" ht="21.75" customHeight="1">
      <c r="A80" s="404"/>
      <c r="B80" s="749" t="s">
        <v>745</v>
      </c>
      <c r="C80" s="749"/>
      <c r="D80" s="749"/>
      <c r="E80" s="749"/>
      <c r="F80" s="749"/>
      <c r="G80" s="749"/>
      <c r="H80" s="749"/>
      <c r="I80" s="749"/>
      <c r="J80" s="749"/>
      <c r="K80" s="749"/>
      <c r="L80" s="749"/>
      <c r="M80" s="750"/>
      <c r="N80" s="630">
        <v>802</v>
      </c>
      <c r="O80" s="536">
        <v>8</v>
      </c>
      <c r="P80" s="536">
        <v>4</v>
      </c>
      <c r="Q80" s="406" t="s">
        <v>746</v>
      </c>
      <c r="R80" s="407">
        <v>0</v>
      </c>
      <c r="S80" s="738"/>
      <c r="T80" s="739"/>
      <c r="U80" s="410">
        <v>821</v>
      </c>
      <c r="V80" s="410">
        <v>821</v>
      </c>
      <c r="W80" s="740"/>
      <c r="X80" s="740"/>
      <c r="Y80" s="740"/>
      <c r="Z80" s="740"/>
      <c r="AA80" s="740"/>
      <c r="AB80" s="405"/>
    </row>
    <row r="81" spans="1:28" ht="21.75" customHeight="1">
      <c r="A81" s="404"/>
      <c r="B81" s="749" t="s">
        <v>37</v>
      </c>
      <c r="C81" s="749"/>
      <c r="D81" s="749"/>
      <c r="E81" s="749"/>
      <c r="F81" s="749"/>
      <c r="G81" s="749"/>
      <c r="H81" s="749"/>
      <c r="I81" s="749"/>
      <c r="J81" s="749"/>
      <c r="K81" s="749"/>
      <c r="L81" s="749"/>
      <c r="M81" s="750"/>
      <c r="N81" s="630">
        <v>802</v>
      </c>
      <c r="O81" s="536">
        <v>8</v>
      </c>
      <c r="P81" s="536">
        <v>4</v>
      </c>
      <c r="Q81" s="406" t="s">
        <v>756</v>
      </c>
      <c r="R81" s="407">
        <v>0</v>
      </c>
      <c r="S81" s="738"/>
      <c r="T81" s="739"/>
      <c r="U81" s="410">
        <v>821</v>
      </c>
      <c r="V81" s="410">
        <v>821</v>
      </c>
      <c r="W81" s="740"/>
      <c r="X81" s="740"/>
      <c r="Y81" s="740"/>
      <c r="Z81" s="740"/>
      <c r="AA81" s="740"/>
      <c r="AB81" s="405"/>
    </row>
    <row r="82" spans="1:28" ht="32.25" customHeight="1">
      <c r="A82" s="404"/>
      <c r="B82" s="749" t="s">
        <v>757</v>
      </c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50"/>
      <c r="N82" s="630">
        <v>802</v>
      </c>
      <c r="O82" s="536">
        <v>8</v>
      </c>
      <c r="P82" s="536">
        <v>4</v>
      </c>
      <c r="Q82" s="406" t="s">
        <v>758</v>
      </c>
      <c r="R82" s="407">
        <v>0</v>
      </c>
      <c r="S82" s="738"/>
      <c r="T82" s="739"/>
      <c r="U82" s="410">
        <v>821</v>
      </c>
      <c r="V82" s="410">
        <v>821</v>
      </c>
      <c r="W82" s="740"/>
      <c r="X82" s="740"/>
      <c r="Y82" s="740"/>
      <c r="Z82" s="740"/>
      <c r="AA82" s="740"/>
      <c r="AB82" s="405"/>
    </row>
    <row r="83" spans="1:28" ht="53.25" customHeight="1">
      <c r="A83" s="404"/>
      <c r="B83" s="749" t="s">
        <v>18</v>
      </c>
      <c r="C83" s="749"/>
      <c r="D83" s="749"/>
      <c r="E83" s="749"/>
      <c r="F83" s="749"/>
      <c r="G83" s="749"/>
      <c r="H83" s="749"/>
      <c r="I83" s="749"/>
      <c r="J83" s="749"/>
      <c r="K83" s="749"/>
      <c r="L83" s="749"/>
      <c r="M83" s="750"/>
      <c r="N83" s="630">
        <v>802</v>
      </c>
      <c r="O83" s="536">
        <v>8</v>
      </c>
      <c r="P83" s="536">
        <v>4</v>
      </c>
      <c r="Q83" s="406" t="s">
        <v>758</v>
      </c>
      <c r="R83" s="407" t="s">
        <v>19</v>
      </c>
      <c r="S83" s="738"/>
      <c r="T83" s="739"/>
      <c r="U83" s="410">
        <v>821</v>
      </c>
      <c r="V83" s="410">
        <v>821</v>
      </c>
      <c r="W83" s="740"/>
      <c r="X83" s="740"/>
      <c r="Y83" s="740"/>
      <c r="Z83" s="740"/>
      <c r="AA83" s="740"/>
      <c r="AB83" s="405"/>
    </row>
    <row r="84" spans="1:28" ht="21.75" customHeight="1">
      <c r="A84" s="404"/>
      <c r="B84" s="749" t="s">
        <v>38</v>
      </c>
      <c r="C84" s="749"/>
      <c r="D84" s="749"/>
      <c r="E84" s="749"/>
      <c r="F84" s="749"/>
      <c r="G84" s="749"/>
      <c r="H84" s="749"/>
      <c r="I84" s="749"/>
      <c r="J84" s="749"/>
      <c r="K84" s="749"/>
      <c r="L84" s="749"/>
      <c r="M84" s="750"/>
      <c r="N84" s="630">
        <v>802</v>
      </c>
      <c r="O84" s="536">
        <v>8</v>
      </c>
      <c r="P84" s="536">
        <v>4</v>
      </c>
      <c r="Q84" s="406" t="s">
        <v>758</v>
      </c>
      <c r="R84" s="407" t="s">
        <v>39</v>
      </c>
      <c r="S84" s="738"/>
      <c r="T84" s="739"/>
      <c r="U84" s="410">
        <v>821</v>
      </c>
      <c r="V84" s="410">
        <v>821</v>
      </c>
      <c r="W84" s="740"/>
      <c r="X84" s="740"/>
      <c r="Y84" s="740"/>
      <c r="Z84" s="740"/>
      <c r="AA84" s="740"/>
      <c r="AB84" s="405"/>
    </row>
    <row r="85" spans="1:28" ht="21.75" customHeight="1">
      <c r="A85" s="404"/>
      <c r="B85" s="749" t="s">
        <v>621</v>
      </c>
      <c r="C85" s="749"/>
      <c r="D85" s="749"/>
      <c r="E85" s="749"/>
      <c r="F85" s="749"/>
      <c r="G85" s="749"/>
      <c r="H85" s="749"/>
      <c r="I85" s="749"/>
      <c r="J85" s="749"/>
      <c r="K85" s="749"/>
      <c r="L85" s="749"/>
      <c r="M85" s="750"/>
      <c r="N85" s="630">
        <v>802</v>
      </c>
      <c r="O85" s="536">
        <v>8</v>
      </c>
      <c r="P85" s="536">
        <v>4</v>
      </c>
      <c r="Q85" s="406" t="s">
        <v>758</v>
      </c>
      <c r="R85" s="407" t="s">
        <v>40</v>
      </c>
      <c r="S85" s="738"/>
      <c r="T85" s="739"/>
      <c r="U85" s="410">
        <v>630</v>
      </c>
      <c r="V85" s="410">
        <v>630</v>
      </c>
      <c r="W85" s="740"/>
      <c r="X85" s="740"/>
      <c r="Y85" s="740"/>
      <c r="Z85" s="740"/>
      <c r="AA85" s="740"/>
      <c r="AB85" s="405"/>
    </row>
    <row r="86" spans="1:28" ht="32.25" customHeight="1">
      <c r="A86" s="404"/>
      <c r="B86" s="749" t="s">
        <v>622</v>
      </c>
      <c r="C86" s="749"/>
      <c r="D86" s="749"/>
      <c r="E86" s="749"/>
      <c r="F86" s="749"/>
      <c r="G86" s="749"/>
      <c r="H86" s="749"/>
      <c r="I86" s="749"/>
      <c r="J86" s="749"/>
      <c r="K86" s="749"/>
      <c r="L86" s="749"/>
      <c r="M86" s="750"/>
      <c r="N86" s="630">
        <v>802</v>
      </c>
      <c r="O86" s="536">
        <v>8</v>
      </c>
      <c r="P86" s="536">
        <v>4</v>
      </c>
      <c r="Q86" s="406" t="s">
        <v>758</v>
      </c>
      <c r="R86" s="407" t="s">
        <v>42</v>
      </c>
      <c r="S86" s="738"/>
      <c r="T86" s="739"/>
      <c r="U86" s="410">
        <v>191</v>
      </c>
      <c r="V86" s="410">
        <v>191</v>
      </c>
      <c r="W86" s="740"/>
      <c r="X86" s="740"/>
      <c r="Y86" s="740"/>
      <c r="Z86" s="740"/>
      <c r="AA86" s="740"/>
      <c r="AB86" s="405"/>
    </row>
    <row r="87" spans="1:28" ht="21.75" customHeight="1">
      <c r="A87" s="404"/>
      <c r="B87" s="749" t="s">
        <v>633</v>
      </c>
      <c r="C87" s="749"/>
      <c r="D87" s="749"/>
      <c r="E87" s="749"/>
      <c r="F87" s="749"/>
      <c r="G87" s="749"/>
      <c r="H87" s="749"/>
      <c r="I87" s="749"/>
      <c r="J87" s="749"/>
      <c r="K87" s="749"/>
      <c r="L87" s="749"/>
      <c r="M87" s="750"/>
      <c r="N87" s="630">
        <v>802</v>
      </c>
      <c r="O87" s="536">
        <v>8</v>
      </c>
      <c r="P87" s="536">
        <v>4</v>
      </c>
      <c r="Q87" s="406" t="s">
        <v>758</v>
      </c>
      <c r="R87" s="407" t="s">
        <v>25</v>
      </c>
      <c r="S87" s="738"/>
      <c r="T87" s="739"/>
      <c r="U87" s="410">
        <v>0</v>
      </c>
      <c r="V87" s="410">
        <v>0</v>
      </c>
      <c r="W87" s="740"/>
      <c r="X87" s="740"/>
      <c r="Y87" s="740"/>
      <c r="Z87" s="740"/>
      <c r="AA87" s="740"/>
      <c r="AB87" s="405"/>
    </row>
    <row r="88" spans="1:28" ht="21.75" customHeight="1">
      <c r="A88" s="404"/>
      <c r="B88" s="749" t="s">
        <v>634</v>
      </c>
      <c r="C88" s="749"/>
      <c r="D88" s="749"/>
      <c r="E88" s="749"/>
      <c r="F88" s="749"/>
      <c r="G88" s="749"/>
      <c r="H88" s="749"/>
      <c r="I88" s="749"/>
      <c r="J88" s="749"/>
      <c r="K88" s="749"/>
      <c r="L88" s="749"/>
      <c r="M88" s="750"/>
      <c r="N88" s="630">
        <v>802</v>
      </c>
      <c r="O88" s="536">
        <v>8</v>
      </c>
      <c r="P88" s="536">
        <v>4</v>
      </c>
      <c r="Q88" s="406" t="s">
        <v>758</v>
      </c>
      <c r="R88" s="407" t="s">
        <v>27</v>
      </c>
      <c r="S88" s="738"/>
      <c r="T88" s="739"/>
      <c r="U88" s="410">
        <v>0</v>
      </c>
      <c r="V88" s="410">
        <v>0</v>
      </c>
      <c r="W88" s="740"/>
      <c r="X88" s="740"/>
      <c r="Y88" s="740"/>
      <c r="Z88" s="740"/>
      <c r="AA88" s="740"/>
      <c r="AB88" s="405"/>
    </row>
    <row r="89" spans="1:28" ht="12" customHeight="1">
      <c r="A89" s="404"/>
      <c r="B89" s="749" t="s">
        <v>636</v>
      </c>
      <c r="C89" s="749"/>
      <c r="D89" s="749"/>
      <c r="E89" s="749"/>
      <c r="F89" s="749"/>
      <c r="G89" s="749"/>
      <c r="H89" s="749"/>
      <c r="I89" s="749"/>
      <c r="J89" s="749"/>
      <c r="K89" s="749"/>
      <c r="L89" s="749"/>
      <c r="M89" s="750"/>
      <c r="N89" s="630">
        <v>802</v>
      </c>
      <c r="O89" s="536">
        <v>8</v>
      </c>
      <c r="P89" s="536">
        <v>4</v>
      </c>
      <c r="Q89" s="406" t="s">
        <v>758</v>
      </c>
      <c r="R89" s="407" t="s">
        <v>29</v>
      </c>
      <c r="S89" s="738"/>
      <c r="T89" s="739"/>
      <c r="U89" s="410">
        <v>0</v>
      </c>
      <c r="V89" s="410">
        <v>0</v>
      </c>
      <c r="W89" s="740"/>
      <c r="X89" s="740"/>
      <c r="Y89" s="740"/>
      <c r="Z89" s="740"/>
      <c r="AA89" s="740"/>
      <c r="AB89" s="405"/>
    </row>
    <row r="90" spans="1:28" ht="21.75" customHeight="1">
      <c r="A90" s="404"/>
      <c r="B90" s="749" t="s">
        <v>745</v>
      </c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M90" s="750"/>
      <c r="N90" s="630">
        <v>802</v>
      </c>
      <c r="O90" s="536">
        <v>8</v>
      </c>
      <c r="P90" s="536">
        <v>4</v>
      </c>
      <c r="Q90" s="406" t="s">
        <v>746</v>
      </c>
      <c r="R90" s="407">
        <v>0</v>
      </c>
      <c r="S90" s="738"/>
      <c r="T90" s="739"/>
      <c r="U90" s="410">
        <v>1775</v>
      </c>
      <c r="V90" s="410">
        <v>1714</v>
      </c>
      <c r="W90" s="740"/>
      <c r="X90" s="740"/>
      <c r="Y90" s="740"/>
      <c r="Z90" s="740"/>
      <c r="AA90" s="740"/>
      <c r="AB90" s="405"/>
    </row>
    <row r="91" spans="1:28" ht="21.75" customHeight="1">
      <c r="A91" s="404"/>
      <c r="B91" s="749" t="s">
        <v>37</v>
      </c>
      <c r="C91" s="749"/>
      <c r="D91" s="749"/>
      <c r="E91" s="749"/>
      <c r="F91" s="749"/>
      <c r="G91" s="749"/>
      <c r="H91" s="749"/>
      <c r="I91" s="749"/>
      <c r="J91" s="749"/>
      <c r="K91" s="749"/>
      <c r="L91" s="749"/>
      <c r="M91" s="750"/>
      <c r="N91" s="630">
        <v>802</v>
      </c>
      <c r="O91" s="536">
        <v>8</v>
      </c>
      <c r="P91" s="536">
        <v>4</v>
      </c>
      <c r="Q91" s="406" t="s">
        <v>756</v>
      </c>
      <c r="R91" s="407">
        <v>0</v>
      </c>
      <c r="S91" s="738"/>
      <c r="T91" s="739"/>
      <c r="U91" s="410">
        <v>1775</v>
      </c>
      <c r="V91" s="410">
        <v>1714</v>
      </c>
      <c r="W91" s="740"/>
      <c r="X91" s="740"/>
      <c r="Y91" s="740"/>
      <c r="Z91" s="740"/>
      <c r="AA91" s="740"/>
      <c r="AB91" s="405"/>
    </row>
    <row r="92" spans="1:28" ht="21.75" customHeight="1">
      <c r="A92" s="404"/>
      <c r="B92" s="749" t="s">
        <v>759</v>
      </c>
      <c r="C92" s="749"/>
      <c r="D92" s="749"/>
      <c r="E92" s="749"/>
      <c r="F92" s="749"/>
      <c r="G92" s="749"/>
      <c r="H92" s="749"/>
      <c r="I92" s="749"/>
      <c r="J92" s="749"/>
      <c r="K92" s="749"/>
      <c r="L92" s="749"/>
      <c r="M92" s="750"/>
      <c r="N92" s="630">
        <v>802</v>
      </c>
      <c r="O92" s="536">
        <v>8</v>
      </c>
      <c r="P92" s="536">
        <v>4</v>
      </c>
      <c r="Q92" s="406" t="s">
        <v>760</v>
      </c>
      <c r="R92" s="407">
        <v>0</v>
      </c>
      <c r="S92" s="738"/>
      <c r="T92" s="739"/>
      <c r="U92" s="410">
        <v>1775</v>
      </c>
      <c r="V92" s="410">
        <v>1714</v>
      </c>
      <c r="W92" s="740"/>
      <c r="X92" s="740"/>
      <c r="Y92" s="740"/>
      <c r="Z92" s="740"/>
      <c r="AA92" s="740"/>
      <c r="AB92" s="405"/>
    </row>
    <row r="93" spans="1:28" ht="53.25" customHeight="1">
      <c r="A93" s="404"/>
      <c r="B93" s="749" t="s">
        <v>18</v>
      </c>
      <c r="C93" s="749"/>
      <c r="D93" s="749"/>
      <c r="E93" s="749"/>
      <c r="F93" s="749"/>
      <c r="G93" s="749"/>
      <c r="H93" s="749"/>
      <c r="I93" s="749"/>
      <c r="J93" s="749"/>
      <c r="K93" s="749"/>
      <c r="L93" s="749"/>
      <c r="M93" s="750"/>
      <c r="N93" s="630">
        <v>802</v>
      </c>
      <c r="O93" s="536">
        <v>8</v>
      </c>
      <c r="P93" s="536">
        <v>4</v>
      </c>
      <c r="Q93" s="406" t="s">
        <v>760</v>
      </c>
      <c r="R93" s="407" t="s">
        <v>19</v>
      </c>
      <c r="S93" s="738"/>
      <c r="T93" s="739"/>
      <c r="U93" s="410">
        <v>1663</v>
      </c>
      <c r="V93" s="410">
        <v>1663</v>
      </c>
      <c r="W93" s="740"/>
      <c r="X93" s="740"/>
      <c r="Y93" s="740"/>
      <c r="Z93" s="740"/>
      <c r="AA93" s="740"/>
      <c r="AB93" s="405"/>
    </row>
    <row r="94" spans="1:28" ht="12" customHeight="1">
      <c r="A94" s="404"/>
      <c r="B94" s="749" t="s">
        <v>20</v>
      </c>
      <c r="C94" s="749"/>
      <c r="D94" s="749"/>
      <c r="E94" s="749"/>
      <c r="F94" s="749"/>
      <c r="G94" s="749"/>
      <c r="H94" s="749"/>
      <c r="I94" s="749"/>
      <c r="J94" s="749"/>
      <c r="K94" s="749"/>
      <c r="L94" s="749"/>
      <c r="M94" s="750"/>
      <c r="N94" s="630">
        <v>802</v>
      </c>
      <c r="O94" s="536">
        <v>8</v>
      </c>
      <c r="P94" s="536">
        <v>4</v>
      </c>
      <c r="Q94" s="406" t="s">
        <v>760</v>
      </c>
      <c r="R94" s="407" t="s">
        <v>21</v>
      </c>
      <c r="S94" s="738"/>
      <c r="T94" s="739"/>
      <c r="U94" s="410">
        <v>1663</v>
      </c>
      <c r="V94" s="410">
        <v>1663</v>
      </c>
      <c r="W94" s="740"/>
      <c r="X94" s="740"/>
      <c r="Y94" s="740"/>
      <c r="Z94" s="740"/>
      <c r="AA94" s="740"/>
      <c r="AB94" s="405"/>
    </row>
    <row r="95" spans="1:28" ht="12" customHeight="1">
      <c r="A95" s="404"/>
      <c r="B95" s="749" t="s">
        <v>692</v>
      </c>
      <c r="C95" s="749"/>
      <c r="D95" s="749"/>
      <c r="E95" s="749"/>
      <c r="F95" s="749"/>
      <c r="G95" s="749"/>
      <c r="H95" s="749"/>
      <c r="I95" s="749"/>
      <c r="J95" s="749"/>
      <c r="K95" s="749"/>
      <c r="L95" s="749"/>
      <c r="M95" s="750"/>
      <c r="N95" s="630">
        <v>802</v>
      </c>
      <c r="O95" s="536">
        <v>8</v>
      </c>
      <c r="P95" s="536">
        <v>4</v>
      </c>
      <c r="Q95" s="406" t="s">
        <v>760</v>
      </c>
      <c r="R95" s="407" t="s">
        <v>22</v>
      </c>
      <c r="S95" s="738"/>
      <c r="T95" s="739"/>
      <c r="U95" s="410">
        <v>1277</v>
      </c>
      <c r="V95" s="410">
        <v>1277</v>
      </c>
      <c r="W95" s="740"/>
      <c r="X95" s="740"/>
      <c r="Y95" s="740"/>
      <c r="Z95" s="740"/>
      <c r="AA95" s="740"/>
      <c r="AB95" s="405"/>
    </row>
    <row r="96" spans="1:28" ht="32.25" customHeight="1">
      <c r="A96" s="404"/>
      <c r="B96" s="749" t="s">
        <v>694</v>
      </c>
      <c r="C96" s="749"/>
      <c r="D96" s="749"/>
      <c r="E96" s="749"/>
      <c r="F96" s="749"/>
      <c r="G96" s="749"/>
      <c r="H96" s="749"/>
      <c r="I96" s="749"/>
      <c r="J96" s="749"/>
      <c r="K96" s="749"/>
      <c r="L96" s="749"/>
      <c r="M96" s="750"/>
      <c r="N96" s="630">
        <v>802</v>
      </c>
      <c r="O96" s="536">
        <v>8</v>
      </c>
      <c r="P96" s="536">
        <v>4</v>
      </c>
      <c r="Q96" s="406" t="s">
        <v>760</v>
      </c>
      <c r="R96" s="407" t="s">
        <v>24</v>
      </c>
      <c r="S96" s="738"/>
      <c r="T96" s="739"/>
      <c r="U96" s="410">
        <v>386</v>
      </c>
      <c r="V96" s="410">
        <v>386</v>
      </c>
      <c r="W96" s="740"/>
      <c r="X96" s="740"/>
      <c r="Y96" s="740"/>
      <c r="Z96" s="740"/>
      <c r="AA96" s="740"/>
      <c r="AB96" s="405"/>
    </row>
    <row r="97" spans="1:28" ht="21.75" customHeight="1">
      <c r="A97" s="404"/>
      <c r="B97" s="749" t="s">
        <v>633</v>
      </c>
      <c r="C97" s="749"/>
      <c r="D97" s="749"/>
      <c r="E97" s="749"/>
      <c r="F97" s="749"/>
      <c r="G97" s="749"/>
      <c r="H97" s="749"/>
      <c r="I97" s="749"/>
      <c r="J97" s="749"/>
      <c r="K97" s="749"/>
      <c r="L97" s="749"/>
      <c r="M97" s="750"/>
      <c r="N97" s="630">
        <v>802</v>
      </c>
      <c r="O97" s="536">
        <v>8</v>
      </c>
      <c r="P97" s="536">
        <v>4</v>
      </c>
      <c r="Q97" s="406" t="s">
        <v>760</v>
      </c>
      <c r="R97" s="407" t="s">
        <v>25</v>
      </c>
      <c r="S97" s="738"/>
      <c r="T97" s="739"/>
      <c r="U97" s="410">
        <v>112</v>
      </c>
      <c r="V97" s="410">
        <v>51</v>
      </c>
      <c r="W97" s="740"/>
      <c r="X97" s="740"/>
      <c r="Y97" s="740"/>
      <c r="Z97" s="740"/>
      <c r="AA97" s="740"/>
      <c r="AB97" s="405"/>
    </row>
    <row r="98" spans="1:28" ht="21.75" customHeight="1">
      <c r="A98" s="404"/>
      <c r="B98" s="749" t="s">
        <v>634</v>
      </c>
      <c r="C98" s="749"/>
      <c r="D98" s="749"/>
      <c r="E98" s="749"/>
      <c r="F98" s="749"/>
      <c r="G98" s="749"/>
      <c r="H98" s="749"/>
      <c r="I98" s="749"/>
      <c r="J98" s="749"/>
      <c r="K98" s="749"/>
      <c r="L98" s="749"/>
      <c r="M98" s="750"/>
      <c r="N98" s="630">
        <v>802</v>
      </c>
      <c r="O98" s="536">
        <v>8</v>
      </c>
      <c r="P98" s="536">
        <v>4</v>
      </c>
      <c r="Q98" s="406" t="s">
        <v>760</v>
      </c>
      <c r="R98" s="407" t="s">
        <v>27</v>
      </c>
      <c r="S98" s="738"/>
      <c r="T98" s="739"/>
      <c r="U98" s="410">
        <v>112</v>
      </c>
      <c r="V98" s="410">
        <v>51</v>
      </c>
      <c r="W98" s="740"/>
      <c r="X98" s="740"/>
      <c r="Y98" s="740"/>
      <c r="Z98" s="740"/>
      <c r="AA98" s="740"/>
      <c r="AB98" s="405"/>
    </row>
    <row r="99" spans="1:28" ht="21.75" customHeight="1">
      <c r="A99" s="404"/>
      <c r="B99" s="749" t="s">
        <v>635</v>
      </c>
      <c r="C99" s="749"/>
      <c r="D99" s="749"/>
      <c r="E99" s="749"/>
      <c r="F99" s="749"/>
      <c r="G99" s="749"/>
      <c r="H99" s="749"/>
      <c r="I99" s="749"/>
      <c r="J99" s="749"/>
      <c r="K99" s="749"/>
      <c r="L99" s="749"/>
      <c r="M99" s="750"/>
      <c r="N99" s="630">
        <v>802</v>
      </c>
      <c r="O99" s="536">
        <v>8</v>
      </c>
      <c r="P99" s="536">
        <v>4</v>
      </c>
      <c r="Q99" s="406" t="s">
        <v>760</v>
      </c>
      <c r="R99" s="407" t="s">
        <v>28</v>
      </c>
      <c r="S99" s="738"/>
      <c r="T99" s="739"/>
      <c r="U99" s="410">
        <v>57</v>
      </c>
      <c r="V99" s="410">
        <v>26</v>
      </c>
      <c r="W99" s="740"/>
      <c r="X99" s="740"/>
      <c r="Y99" s="740"/>
      <c r="Z99" s="740"/>
      <c r="AA99" s="740"/>
      <c r="AB99" s="405"/>
    </row>
    <row r="100" spans="1:28" ht="12" customHeight="1">
      <c r="A100" s="404"/>
      <c r="B100" s="749" t="s">
        <v>636</v>
      </c>
      <c r="C100" s="749"/>
      <c r="D100" s="749"/>
      <c r="E100" s="749"/>
      <c r="F100" s="749"/>
      <c r="G100" s="749"/>
      <c r="H100" s="749"/>
      <c r="I100" s="749"/>
      <c r="J100" s="749"/>
      <c r="K100" s="749"/>
      <c r="L100" s="749"/>
      <c r="M100" s="750"/>
      <c r="N100" s="630">
        <v>802</v>
      </c>
      <c r="O100" s="536">
        <v>8</v>
      </c>
      <c r="P100" s="536">
        <v>4</v>
      </c>
      <c r="Q100" s="406" t="s">
        <v>760</v>
      </c>
      <c r="R100" s="407" t="s">
        <v>29</v>
      </c>
      <c r="S100" s="738"/>
      <c r="T100" s="739"/>
      <c r="U100" s="410">
        <v>55</v>
      </c>
      <c r="V100" s="410">
        <v>25</v>
      </c>
      <c r="W100" s="740"/>
      <c r="X100" s="740"/>
      <c r="Y100" s="740"/>
      <c r="Z100" s="740"/>
      <c r="AA100" s="740"/>
      <c r="AB100" s="405"/>
    </row>
    <row r="101" spans="1:28" ht="21.75" customHeight="1">
      <c r="A101" s="404"/>
      <c r="B101" s="749" t="s">
        <v>815</v>
      </c>
      <c r="C101" s="749"/>
      <c r="D101" s="749"/>
      <c r="E101" s="749"/>
      <c r="F101" s="749"/>
      <c r="G101" s="749"/>
      <c r="H101" s="749"/>
      <c r="I101" s="749"/>
      <c r="J101" s="749"/>
      <c r="K101" s="749"/>
      <c r="L101" s="749"/>
      <c r="M101" s="750"/>
      <c r="N101" s="630">
        <v>804</v>
      </c>
      <c r="O101" s="536">
        <v>0</v>
      </c>
      <c r="P101" s="536">
        <v>0</v>
      </c>
      <c r="Q101" s="406">
        <v>0</v>
      </c>
      <c r="R101" s="407">
        <v>0</v>
      </c>
      <c r="S101" s="738"/>
      <c r="T101" s="739"/>
      <c r="U101" s="410">
        <v>52548</v>
      </c>
      <c r="V101" s="410">
        <v>52214</v>
      </c>
      <c r="W101" s="740"/>
      <c r="X101" s="740"/>
      <c r="Y101" s="740"/>
      <c r="Z101" s="740"/>
      <c r="AA101" s="740"/>
      <c r="AB101" s="405"/>
    </row>
    <row r="102" spans="1:28" ht="12" customHeight="1">
      <c r="A102" s="404"/>
      <c r="B102" s="749" t="s">
        <v>168</v>
      </c>
      <c r="C102" s="749"/>
      <c r="D102" s="749"/>
      <c r="E102" s="749"/>
      <c r="F102" s="749"/>
      <c r="G102" s="749"/>
      <c r="H102" s="749"/>
      <c r="I102" s="749"/>
      <c r="J102" s="749"/>
      <c r="K102" s="749"/>
      <c r="L102" s="749"/>
      <c r="M102" s="750"/>
      <c r="N102" s="630">
        <v>804</v>
      </c>
      <c r="O102" s="536">
        <v>10</v>
      </c>
      <c r="P102" s="536">
        <v>0</v>
      </c>
      <c r="Q102" s="406">
        <v>0</v>
      </c>
      <c r="R102" s="407">
        <v>0</v>
      </c>
      <c r="S102" s="738"/>
      <c r="T102" s="739"/>
      <c r="U102" s="410">
        <v>52548</v>
      </c>
      <c r="V102" s="410">
        <v>52214</v>
      </c>
      <c r="W102" s="740"/>
      <c r="X102" s="740"/>
      <c r="Y102" s="740"/>
      <c r="Z102" s="740"/>
      <c r="AA102" s="740"/>
      <c r="AB102" s="405"/>
    </row>
    <row r="103" spans="1:28" ht="12" customHeight="1">
      <c r="A103" s="404"/>
      <c r="B103" s="749" t="s">
        <v>54</v>
      </c>
      <c r="C103" s="749"/>
      <c r="D103" s="749"/>
      <c r="E103" s="749"/>
      <c r="F103" s="749"/>
      <c r="G103" s="749"/>
      <c r="H103" s="749"/>
      <c r="I103" s="749"/>
      <c r="J103" s="749"/>
      <c r="K103" s="749"/>
      <c r="L103" s="749"/>
      <c r="M103" s="750"/>
      <c r="N103" s="630">
        <v>804</v>
      </c>
      <c r="O103" s="536">
        <v>10</v>
      </c>
      <c r="P103" s="536">
        <v>3</v>
      </c>
      <c r="Q103" s="406">
        <v>0</v>
      </c>
      <c r="R103" s="407">
        <v>0</v>
      </c>
      <c r="S103" s="738"/>
      <c r="T103" s="739"/>
      <c r="U103" s="410">
        <v>16623</v>
      </c>
      <c r="V103" s="410">
        <v>16470</v>
      </c>
      <c r="W103" s="740"/>
      <c r="X103" s="740"/>
      <c r="Y103" s="740"/>
      <c r="Z103" s="740"/>
      <c r="AA103" s="740"/>
      <c r="AB103" s="405"/>
    </row>
    <row r="104" spans="1:28" ht="21.75" customHeight="1">
      <c r="A104" s="404"/>
      <c r="B104" s="749" t="s">
        <v>173</v>
      </c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50"/>
      <c r="N104" s="630">
        <v>804</v>
      </c>
      <c r="O104" s="536">
        <v>10</v>
      </c>
      <c r="P104" s="536">
        <v>3</v>
      </c>
      <c r="Q104" s="406" t="s">
        <v>761</v>
      </c>
      <c r="R104" s="407">
        <v>0</v>
      </c>
      <c r="S104" s="738"/>
      <c r="T104" s="739"/>
      <c r="U104" s="410">
        <v>1710</v>
      </c>
      <c r="V104" s="410">
        <v>1700</v>
      </c>
      <c r="W104" s="740"/>
      <c r="X104" s="740"/>
      <c r="Y104" s="740"/>
      <c r="Z104" s="740"/>
      <c r="AA104" s="740"/>
      <c r="AB104" s="405"/>
    </row>
    <row r="105" spans="1:28" ht="21.75" customHeight="1">
      <c r="A105" s="404"/>
      <c r="B105" s="749" t="s">
        <v>44</v>
      </c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50"/>
      <c r="N105" s="630">
        <v>804</v>
      </c>
      <c r="O105" s="536">
        <v>10</v>
      </c>
      <c r="P105" s="536">
        <v>3</v>
      </c>
      <c r="Q105" s="406" t="s">
        <v>762</v>
      </c>
      <c r="R105" s="407">
        <v>0</v>
      </c>
      <c r="S105" s="738"/>
      <c r="T105" s="739"/>
      <c r="U105" s="410">
        <v>1710</v>
      </c>
      <c r="V105" s="410">
        <v>1700</v>
      </c>
      <c r="W105" s="740"/>
      <c r="X105" s="740"/>
      <c r="Y105" s="740"/>
      <c r="Z105" s="740"/>
      <c r="AA105" s="740"/>
      <c r="AB105" s="405"/>
    </row>
    <row r="106" spans="1:28" ht="32.25" customHeight="1">
      <c r="A106" s="404"/>
      <c r="B106" s="749" t="s">
        <v>348</v>
      </c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  <c r="M106" s="750"/>
      <c r="N106" s="630">
        <v>804</v>
      </c>
      <c r="O106" s="536">
        <v>10</v>
      </c>
      <c r="P106" s="536">
        <v>3</v>
      </c>
      <c r="Q106" s="406" t="s">
        <v>763</v>
      </c>
      <c r="R106" s="407">
        <v>0</v>
      </c>
      <c r="S106" s="738"/>
      <c r="T106" s="739"/>
      <c r="U106" s="410">
        <v>1710</v>
      </c>
      <c r="V106" s="410">
        <v>1700</v>
      </c>
      <c r="W106" s="740"/>
      <c r="X106" s="740"/>
      <c r="Y106" s="740"/>
      <c r="Z106" s="740"/>
      <c r="AA106" s="740"/>
      <c r="AB106" s="405"/>
    </row>
    <row r="107" spans="1:28" ht="12" customHeight="1">
      <c r="A107" s="404"/>
      <c r="B107" s="749" t="s">
        <v>48</v>
      </c>
      <c r="C107" s="749"/>
      <c r="D107" s="749"/>
      <c r="E107" s="749"/>
      <c r="F107" s="749"/>
      <c r="G107" s="749"/>
      <c r="H107" s="749"/>
      <c r="I107" s="749"/>
      <c r="J107" s="749"/>
      <c r="K107" s="749"/>
      <c r="L107" s="749"/>
      <c r="M107" s="750"/>
      <c r="N107" s="630">
        <v>804</v>
      </c>
      <c r="O107" s="536">
        <v>10</v>
      </c>
      <c r="P107" s="536">
        <v>3</v>
      </c>
      <c r="Q107" s="406" t="s">
        <v>763</v>
      </c>
      <c r="R107" s="407" t="s">
        <v>45</v>
      </c>
      <c r="S107" s="738"/>
      <c r="T107" s="739"/>
      <c r="U107" s="410">
        <v>1710</v>
      </c>
      <c r="V107" s="410">
        <v>1700</v>
      </c>
      <c r="W107" s="740"/>
      <c r="X107" s="740"/>
      <c r="Y107" s="740"/>
      <c r="Z107" s="740"/>
      <c r="AA107" s="740"/>
      <c r="AB107" s="405"/>
    </row>
    <row r="108" spans="1:28" ht="21.75" customHeight="1">
      <c r="A108" s="404"/>
      <c r="B108" s="749" t="s">
        <v>780</v>
      </c>
      <c r="C108" s="749"/>
      <c r="D108" s="749"/>
      <c r="E108" s="749"/>
      <c r="F108" s="749"/>
      <c r="G108" s="749"/>
      <c r="H108" s="749"/>
      <c r="I108" s="749"/>
      <c r="J108" s="749"/>
      <c r="K108" s="749"/>
      <c r="L108" s="749"/>
      <c r="M108" s="750"/>
      <c r="N108" s="630">
        <v>804</v>
      </c>
      <c r="O108" s="536">
        <v>10</v>
      </c>
      <c r="P108" s="536">
        <v>3</v>
      </c>
      <c r="Q108" s="406" t="s">
        <v>763</v>
      </c>
      <c r="R108" s="407" t="s">
        <v>781</v>
      </c>
      <c r="S108" s="738"/>
      <c r="T108" s="739"/>
      <c r="U108" s="410">
        <v>1710</v>
      </c>
      <c r="V108" s="410">
        <v>1700</v>
      </c>
      <c r="W108" s="740"/>
      <c r="X108" s="740"/>
      <c r="Y108" s="740"/>
      <c r="Z108" s="740"/>
      <c r="AA108" s="740"/>
      <c r="AB108" s="405"/>
    </row>
    <row r="109" spans="1:28" ht="21.75" customHeight="1">
      <c r="A109" s="404"/>
      <c r="B109" s="749" t="s">
        <v>897</v>
      </c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  <c r="M109" s="750"/>
      <c r="N109" s="630">
        <v>804</v>
      </c>
      <c r="O109" s="536">
        <v>10</v>
      </c>
      <c r="P109" s="536">
        <v>3</v>
      </c>
      <c r="Q109" s="406" t="s">
        <v>763</v>
      </c>
      <c r="R109" s="407" t="s">
        <v>898</v>
      </c>
      <c r="S109" s="738"/>
      <c r="T109" s="739"/>
      <c r="U109" s="410">
        <v>1710</v>
      </c>
      <c r="V109" s="410">
        <v>1700</v>
      </c>
      <c r="W109" s="740"/>
      <c r="X109" s="740"/>
      <c r="Y109" s="740"/>
      <c r="Z109" s="740"/>
      <c r="AA109" s="740"/>
      <c r="AB109" s="405"/>
    </row>
    <row r="110" spans="1:28" ht="21.75" customHeight="1">
      <c r="A110" s="404"/>
      <c r="B110" s="749" t="s">
        <v>173</v>
      </c>
      <c r="C110" s="749"/>
      <c r="D110" s="749"/>
      <c r="E110" s="749"/>
      <c r="F110" s="749"/>
      <c r="G110" s="749"/>
      <c r="H110" s="749"/>
      <c r="I110" s="749"/>
      <c r="J110" s="749"/>
      <c r="K110" s="749"/>
      <c r="L110" s="749"/>
      <c r="M110" s="750"/>
      <c r="N110" s="630">
        <v>804</v>
      </c>
      <c r="O110" s="536">
        <v>10</v>
      </c>
      <c r="P110" s="536">
        <v>3</v>
      </c>
      <c r="Q110" s="406" t="s">
        <v>761</v>
      </c>
      <c r="R110" s="407">
        <v>0</v>
      </c>
      <c r="S110" s="738"/>
      <c r="T110" s="739"/>
      <c r="U110" s="410">
        <v>4204</v>
      </c>
      <c r="V110" s="410">
        <v>4181</v>
      </c>
      <c r="W110" s="740"/>
      <c r="X110" s="740"/>
      <c r="Y110" s="740"/>
      <c r="Z110" s="740"/>
      <c r="AA110" s="740"/>
      <c r="AB110" s="405"/>
    </row>
    <row r="111" spans="1:28" ht="21.75" customHeight="1">
      <c r="A111" s="404"/>
      <c r="B111" s="749" t="s">
        <v>44</v>
      </c>
      <c r="C111" s="749"/>
      <c r="D111" s="749"/>
      <c r="E111" s="749"/>
      <c r="F111" s="749"/>
      <c r="G111" s="749"/>
      <c r="H111" s="749"/>
      <c r="I111" s="749"/>
      <c r="J111" s="749"/>
      <c r="K111" s="749"/>
      <c r="L111" s="749"/>
      <c r="M111" s="750"/>
      <c r="N111" s="630">
        <v>804</v>
      </c>
      <c r="O111" s="536">
        <v>10</v>
      </c>
      <c r="P111" s="536">
        <v>3</v>
      </c>
      <c r="Q111" s="406" t="s">
        <v>762</v>
      </c>
      <c r="R111" s="407">
        <v>0</v>
      </c>
      <c r="S111" s="738"/>
      <c r="T111" s="739"/>
      <c r="U111" s="410">
        <v>4204</v>
      </c>
      <c r="V111" s="410">
        <v>4181</v>
      </c>
      <c r="W111" s="740"/>
      <c r="X111" s="740"/>
      <c r="Y111" s="740"/>
      <c r="Z111" s="740"/>
      <c r="AA111" s="740"/>
      <c r="AB111" s="405"/>
    </row>
    <row r="112" spans="1:28" ht="21.75" customHeight="1">
      <c r="A112" s="404"/>
      <c r="B112" s="749" t="s">
        <v>47</v>
      </c>
      <c r="C112" s="749"/>
      <c r="D112" s="749"/>
      <c r="E112" s="749"/>
      <c r="F112" s="749"/>
      <c r="G112" s="749"/>
      <c r="H112" s="749"/>
      <c r="I112" s="749"/>
      <c r="J112" s="749"/>
      <c r="K112" s="749"/>
      <c r="L112" s="749"/>
      <c r="M112" s="750"/>
      <c r="N112" s="630">
        <v>804</v>
      </c>
      <c r="O112" s="536">
        <v>10</v>
      </c>
      <c r="P112" s="536">
        <v>3</v>
      </c>
      <c r="Q112" s="406" t="s">
        <v>765</v>
      </c>
      <c r="R112" s="407">
        <v>0</v>
      </c>
      <c r="S112" s="738"/>
      <c r="T112" s="739"/>
      <c r="U112" s="410">
        <v>4204</v>
      </c>
      <c r="V112" s="410">
        <v>4181</v>
      </c>
      <c r="W112" s="740"/>
      <c r="X112" s="740"/>
      <c r="Y112" s="740"/>
      <c r="Z112" s="740"/>
      <c r="AA112" s="740"/>
      <c r="AB112" s="405"/>
    </row>
    <row r="113" spans="1:28" ht="21.75" customHeight="1">
      <c r="A113" s="404"/>
      <c r="B113" s="749" t="s">
        <v>633</v>
      </c>
      <c r="C113" s="749"/>
      <c r="D113" s="749"/>
      <c r="E113" s="749"/>
      <c r="F113" s="749"/>
      <c r="G113" s="749"/>
      <c r="H113" s="749"/>
      <c r="I113" s="749"/>
      <c r="J113" s="749"/>
      <c r="K113" s="749"/>
      <c r="L113" s="749"/>
      <c r="M113" s="750"/>
      <c r="N113" s="630">
        <v>804</v>
      </c>
      <c r="O113" s="536">
        <v>10</v>
      </c>
      <c r="P113" s="536">
        <v>3</v>
      </c>
      <c r="Q113" s="406" t="s">
        <v>765</v>
      </c>
      <c r="R113" s="407" t="s">
        <v>25</v>
      </c>
      <c r="S113" s="738"/>
      <c r="T113" s="739"/>
      <c r="U113" s="410">
        <v>38</v>
      </c>
      <c r="V113" s="410">
        <v>39</v>
      </c>
      <c r="W113" s="740"/>
      <c r="X113" s="740"/>
      <c r="Y113" s="740"/>
      <c r="Z113" s="740"/>
      <c r="AA113" s="740"/>
      <c r="AB113" s="405"/>
    </row>
    <row r="114" spans="1:28" ht="21.75" customHeight="1">
      <c r="A114" s="404"/>
      <c r="B114" s="749" t="s">
        <v>634</v>
      </c>
      <c r="C114" s="749"/>
      <c r="D114" s="749"/>
      <c r="E114" s="749"/>
      <c r="F114" s="749"/>
      <c r="G114" s="749"/>
      <c r="H114" s="749"/>
      <c r="I114" s="749"/>
      <c r="J114" s="749"/>
      <c r="K114" s="749"/>
      <c r="L114" s="749"/>
      <c r="M114" s="750"/>
      <c r="N114" s="630">
        <v>804</v>
      </c>
      <c r="O114" s="536">
        <v>10</v>
      </c>
      <c r="P114" s="536">
        <v>3</v>
      </c>
      <c r="Q114" s="406" t="s">
        <v>765</v>
      </c>
      <c r="R114" s="407" t="s">
        <v>27</v>
      </c>
      <c r="S114" s="738"/>
      <c r="T114" s="739"/>
      <c r="U114" s="410">
        <v>38</v>
      </c>
      <c r="V114" s="410">
        <v>39</v>
      </c>
      <c r="W114" s="740"/>
      <c r="X114" s="740"/>
      <c r="Y114" s="740"/>
      <c r="Z114" s="740"/>
      <c r="AA114" s="740"/>
      <c r="AB114" s="405"/>
    </row>
    <row r="115" spans="1:28" ht="12" customHeight="1">
      <c r="A115" s="404"/>
      <c r="B115" s="749" t="s">
        <v>636</v>
      </c>
      <c r="C115" s="749"/>
      <c r="D115" s="749"/>
      <c r="E115" s="749"/>
      <c r="F115" s="749"/>
      <c r="G115" s="749"/>
      <c r="H115" s="749"/>
      <c r="I115" s="749"/>
      <c r="J115" s="749"/>
      <c r="K115" s="749"/>
      <c r="L115" s="749"/>
      <c r="M115" s="750"/>
      <c r="N115" s="630">
        <v>804</v>
      </c>
      <c r="O115" s="536">
        <v>10</v>
      </c>
      <c r="P115" s="536">
        <v>3</v>
      </c>
      <c r="Q115" s="406" t="s">
        <v>765</v>
      </c>
      <c r="R115" s="407" t="s">
        <v>29</v>
      </c>
      <c r="S115" s="738"/>
      <c r="T115" s="739"/>
      <c r="U115" s="410">
        <v>38</v>
      </c>
      <c r="V115" s="410">
        <v>39</v>
      </c>
      <c r="W115" s="740"/>
      <c r="X115" s="740"/>
      <c r="Y115" s="740"/>
      <c r="Z115" s="740"/>
      <c r="AA115" s="740"/>
      <c r="AB115" s="405"/>
    </row>
    <row r="116" spans="1:28" ht="12" customHeight="1">
      <c r="A116" s="404"/>
      <c r="B116" s="749" t="s">
        <v>48</v>
      </c>
      <c r="C116" s="749"/>
      <c r="D116" s="749"/>
      <c r="E116" s="749"/>
      <c r="F116" s="749"/>
      <c r="G116" s="749"/>
      <c r="H116" s="749"/>
      <c r="I116" s="749"/>
      <c r="J116" s="749"/>
      <c r="K116" s="749"/>
      <c r="L116" s="749"/>
      <c r="M116" s="750"/>
      <c r="N116" s="630">
        <v>804</v>
      </c>
      <c r="O116" s="536">
        <v>10</v>
      </c>
      <c r="P116" s="536">
        <v>3</v>
      </c>
      <c r="Q116" s="406" t="s">
        <v>765</v>
      </c>
      <c r="R116" s="407" t="s">
        <v>45</v>
      </c>
      <c r="S116" s="738"/>
      <c r="T116" s="739"/>
      <c r="U116" s="410">
        <v>4166</v>
      </c>
      <c r="V116" s="410">
        <v>4142</v>
      </c>
      <c r="W116" s="740"/>
      <c r="X116" s="740"/>
      <c r="Y116" s="740"/>
      <c r="Z116" s="740"/>
      <c r="AA116" s="740"/>
      <c r="AB116" s="405"/>
    </row>
    <row r="117" spans="1:28" ht="12" customHeight="1">
      <c r="A117" s="404"/>
      <c r="B117" s="749" t="s">
        <v>49</v>
      </c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M117" s="750"/>
      <c r="N117" s="630">
        <v>804</v>
      </c>
      <c r="O117" s="536">
        <v>10</v>
      </c>
      <c r="P117" s="536">
        <v>3</v>
      </c>
      <c r="Q117" s="406" t="s">
        <v>765</v>
      </c>
      <c r="R117" s="407" t="s">
        <v>46</v>
      </c>
      <c r="S117" s="738"/>
      <c r="T117" s="739"/>
      <c r="U117" s="410">
        <v>4166</v>
      </c>
      <c r="V117" s="410">
        <v>4142</v>
      </c>
      <c r="W117" s="740"/>
      <c r="X117" s="740"/>
      <c r="Y117" s="740"/>
      <c r="Z117" s="740"/>
      <c r="AA117" s="740"/>
      <c r="AB117" s="405"/>
    </row>
    <row r="118" spans="1:28" ht="21.75" customHeight="1">
      <c r="A118" s="404"/>
      <c r="B118" s="749" t="s">
        <v>764</v>
      </c>
      <c r="C118" s="749"/>
      <c r="D118" s="749"/>
      <c r="E118" s="749"/>
      <c r="F118" s="749"/>
      <c r="G118" s="749"/>
      <c r="H118" s="749"/>
      <c r="I118" s="749"/>
      <c r="J118" s="749"/>
      <c r="K118" s="749"/>
      <c r="L118" s="749"/>
      <c r="M118" s="750"/>
      <c r="N118" s="630">
        <v>804</v>
      </c>
      <c r="O118" s="536">
        <v>10</v>
      </c>
      <c r="P118" s="536">
        <v>3</v>
      </c>
      <c r="Q118" s="406" t="s">
        <v>765</v>
      </c>
      <c r="R118" s="407" t="s">
        <v>50</v>
      </c>
      <c r="S118" s="738"/>
      <c r="T118" s="739"/>
      <c r="U118" s="410">
        <v>4166</v>
      </c>
      <c r="V118" s="410">
        <v>4142</v>
      </c>
      <c r="W118" s="740"/>
      <c r="X118" s="740"/>
      <c r="Y118" s="740"/>
      <c r="Z118" s="740"/>
      <c r="AA118" s="740"/>
      <c r="AB118" s="405"/>
    </row>
    <row r="119" spans="1:28" ht="21.75" customHeight="1">
      <c r="A119" s="404"/>
      <c r="B119" s="749" t="s">
        <v>173</v>
      </c>
      <c r="C119" s="749"/>
      <c r="D119" s="749"/>
      <c r="E119" s="749"/>
      <c r="F119" s="749"/>
      <c r="G119" s="749"/>
      <c r="H119" s="749"/>
      <c r="I119" s="749"/>
      <c r="J119" s="749"/>
      <c r="K119" s="749"/>
      <c r="L119" s="749"/>
      <c r="M119" s="750"/>
      <c r="N119" s="630">
        <v>804</v>
      </c>
      <c r="O119" s="536">
        <v>10</v>
      </c>
      <c r="P119" s="536">
        <v>3</v>
      </c>
      <c r="Q119" s="406" t="s">
        <v>761</v>
      </c>
      <c r="R119" s="407">
        <v>0</v>
      </c>
      <c r="S119" s="738"/>
      <c r="T119" s="739"/>
      <c r="U119" s="410">
        <v>71</v>
      </c>
      <c r="V119" s="410">
        <v>71</v>
      </c>
      <c r="W119" s="740"/>
      <c r="X119" s="740"/>
      <c r="Y119" s="740"/>
      <c r="Z119" s="740"/>
      <c r="AA119" s="740"/>
      <c r="AB119" s="405"/>
    </row>
    <row r="120" spans="1:28" ht="21.75" customHeight="1">
      <c r="A120" s="404"/>
      <c r="B120" s="749" t="s">
        <v>44</v>
      </c>
      <c r="C120" s="749"/>
      <c r="D120" s="749"/>
      <c r="E120" s="749"/>
      <c r="F120" s="749"/>
      <c r="G120" s="749"/>
      <c r="H120" s="749"/>
      <c r="I120" s="749"/>
      <c r="J120" s="749"/>
      <c r="K120" s="749"/>
      <c r="L120" s="749"/>
      <c r="M120" s="750"/>
      <c r="N120" s="630">
        <v>804</v>
      </c>
      <c r="O120" s="536">
        <v>10</v>
      </c>
      <c r="P120" s="536">
        <v>3</v>
      </c>
      <c r="Q120" s="406" t="s">
        <v>762</v>
      </c>
      <c r="R120" s="407">
        <v>0</v>
      </c>
      <c r="S120" s="738"/>
      <c r="T120" s="739"/>
      <c r="U120" s="410">
        <v>71</v>
      </c>
      <c r="V120" s="410">
        <v>71</v>
      </c>
      <c r="W120" s="740"/>
      <c r="X120" s="740"/>
      <c r="Y120" s="740"/>
      <c r="Z120" s="740"/>
      <c r="AA120" s="740"/>
      <c r="AB120" s="405"/>
    </row>
    <row r="121" spans="1:28" ht="53.25" customHeight="1">
      <c r="A121" s="404"/>
      <c r="B121" s="749" t="s">
        <v>51</v>
      </c>
      <c r="C121" s="749"/>
      <c r="D121" s="749"/>
      <c r="E121" s="749"/>
      <c r="F121" s="749"/>
      <c r="G121" s="749"/>
      <c r="H121" s="749"/>
      <c r="I121" s="749"/>
      <c r="J121" s="749"/>
      <c r="K121" s="749"/>
      <c r="L121" s="749"/>
      <c r="M121" s="750"/>
      <c r="N121" s="630">
        <v>804</v>
      </c>
      <c r="O121" s="536">
        <v>10</v>
      </c>
      <c r="P121" s="536">
        <v>3</v>
      </c>
      <c r="Q121" s="406" t="s">
        <v>766</v>
      </c>
      <c r="R121" s="407">
        <v>0</v>
      </c>
      <c r="S121" s="738"/>
      <c r="T121" s="739"/>
      <c r="U121" s="410">
        <v>71</v>
      </c>
      <c r="V121" s="410">
        <v>71</v>
      </c>
      <c r="W121" s="740"/>
      <c r="X121" s="740"/>
      <c r="Y121" s="740"/>
      <c r="Z121" s="740"/>
      <c r="AA121" s="740"/>
      <c r="AB121" s="405"/>
    </row>
    <row r="122" spans="1:28" ht="12" customHeight="1">
      <c r="A122" s="404"/>
      <c r="B122" s="749" t="s">
        <v>48</v>
      </c>
      <c r="C122" s="749"/>
      <c r="D122" s="749"/>
      <c r="E122" s="749"/>
      <c r="F122" s="749"/>
      <c r="G122" s="749"/>
      <c r="H122" s="749"/>
      <c r="I122" s="749"/>
      <c r="J122" s="749"/>
      <c r="K122" s="749"/>
      <c r="L122" s="749"/>
      <c r="M122" s="750"/>
      <c r="N122" s="630">
        <v>804</v>
      </c>
      <c r="O122" s="536">
        <v>10</v>
      </c>
      <c r="P122" s="536">
        <v>3</v>
      </c>
      <c r="Q122" s="406" t="s">
        <v>766</v>
      </c>
      <c r="R122" s="407" t="s">
        <v>45</v>
      </c>
      <c r="S122" s="738"/>
      <c r="T122" s="739"/>
      <c r="U122" s="410">
        <v>71</v>
      </c>
      <c r="V122" s="410">
        <v>71</v>
      </c>
      <c r="W122" s="740"/>
      <c r="X122" s="740"/>
      <c r="Y122" s="740"/>
      <c r="Z122" s="740"/>
      <c r="AA122" s="740"/>
      <c r="AB122" s="405"/>
    </row>
    <row r="123" spans="1:28" ht="12" customHeight="1">
      <c r="A123" s="404"/>
      <c r="B123" s="749" t="s">
        <v>49</v>
      </c>
      <c r="C123" s="749"/>
      <c r="D123" s="749"/>
      <c r="E123" s="749"/>
      <c r="F123" s="749"/>
      <c r="G123" s="749"/>
      <c r="H123" s="749"/>
      <c r="I123" s="749"/>
      <c r="J123" s="749"/>
      <c r="K123" s="749"/>
      <c r="L123" s="749"/>
      <c r="M123" s="750"/>
      <c r="N123" s="630">
        <v>804</v>
      </c>
      <c r="O123" s="536">
        <v>10</v>
      </c>
      <c r="P123" s="536">
        <v>3</v>
      </c>
      <c r="Q123" s="406" t="s">
        <v>766</v>
      </c>
      <c r="R123" s="407" t="s">
        <v>46</v>
      </c>
      <c r="S123" s="738"/>
      <c r="T123" s="739"/>
      <c r="U123" s="410">
        <v>71</v>
      </c>
      <c r="V123" s="410">
        <v>71</v>
      </c>
      <c r="W123" s="740"/>
      <c r="X123" s="740"/>
      <c r="Y123" s="740"/>
      <c r="Z123" s="740"/>
      <c r="AA123" s="740"/>
      <c r="AB123" s="405"/>
    </row>
    <row r="124" spans="1:28" ht="21.75" customHeight="1">
      <c r="A124" s="404"/>
      <c r="B124" s="749" t="s">
        <v>764</v>
      </c>
      <c r="C124" s="749"/>
      <c r="D124" s="749"/>
      <c r="E124" s="749"/>
      <c r="F124" s="749"/>
      <c r="G124" s="749"/>
      <c r="H124" s="749"/>
      <c r="I124" s="749"/>
      <c r="J124" s="749"/>
      <c r="K124" s="749"/>
      <c r="L124" s="749"/>
      <c r="M124" s="750"/>
      <c r="N124" s="630">
        <v>804</v>
      </c>
      <c r="O124" s="536">
        <v>10</v>
      </c>
      <c r="P124" s="536">
        <v>3</v>
      </c>
      <c r="Q124" s="406" t="s">
        <v>766</v>
      </c>
      <c r="R124" s="407" t="s">
        <v>50</v>
      </c>
      <c r="S124" s="738"/>
      <c r="T124" s="739"/>
      <c r="U124" s="410">
        <v>71</v>
      </c>
      <c r="V124" s="410">
        <v>71</v>
      </c>
      <c r="W124" s="740"/>
      <c r="X124" s="740"/>
      <c r="Y124" s="740"/>
      <c r="Z124" s="740"/>
      <c r="AA124" s="740"/>
      <c r="AB124" s="405"/>
    </row>
    <row r="125" spans="1:28" ht="21.75" customHeight="1">
      <c r="A125" s="404"/>
      <c r="B125" s="749" t="s">
        <v>173</v>
      </c>
      <c r="C125" s="749"/>
      <c r="D125" s="749"/>
      <c r="E125" s="749"/>
      <c r="F125" s="749"/>
      <c r="G125" s="749"/>
      <c r="H125" s="749"/>
      <c r="I125" s="749"/>
      <c r="J125" s="749"/>
      <c r="K125" s="749"/>
      <c r="L125" s="749"/>
      <c r="M125" s="750"/>
      <c r="N125" s="630">
        <v>804</v>
      </c>
      <c r="O125" s="536">
        <v>10</v>
      </c>
      <c r="P125" s="536">
        <v>3</v>
      </c>
      <c r="Q125" s="406" t="s">
        <v>761</v>
      </c>
      <c r="R125" s="407">
        <v>0</v>
      </c>
      <c r="S125" s="738"/>
      <c r="T125" s="739"/>
      <c r="U125" s="410">
        <v>101</v>
      </c>
      <c r="V125" s="410">
        <v>100</v>
      </c>
      <c r="W125" s="740"/>
      <c r="X125" s="740"/>
      <c r="Y125" s="740"/>
      <c r="Z125" s="740"/>
      <c r="AA125" s="740"/>
      <c r="AB125" s="405"/>
    </row>
    <row r="126" spans="1:28" ht="21.75" customHeight="1">
      <c r="A126" s="404"/>
      <c r="B126" s="749" t="s">
        <v>44</v>
      </c>
      <c r="C126" s="749"/>
      <c r="D126" s="749"/>
      <c r="E126" s="749"/>
      <c r="F126" s="749"/>
      <c r="G126" s="749"/>
      <c r="H126" s="749"/>
      <c r="I126" s="749"/>
      <c r="J126" s="749"/>
      <c r="K126" s="749"/>
      <c r="L126" s="749"/>
      <c r="M126" s="750"/>
      <c r="N126" s="630">
        <v>804</v>
      </c>
      <c r="O126" s="536">
        <v>10</v>
      </c>
      <c r="P126" s="536">
        <v>3</v>
      </c>
      <c r="Q126" s="406" t="s">
        <v>762</v>
      </c>
      <c r="R126" s="407">
        <v>0</v>
      </c>
      <c r="S126" s="738"/>
      <c r="T126" s="739"/>
      <c r="U126" s="410">
        <v>101</v>
      </c>
      <c r="V126" s="410">
        <v>100</v>
      </c>
      <c r="W126" s="740"/>
      <c r="X126" s="740"/>
      <c r="Y126" s="740"/>
      <c r="Z126" s="740"/>
      <c r="AA126" s="740"/>
      <c r="AB126" s="405"/>
    </row>
    <row r="127" spans="1:28" ht="21.75" customHeight="1">
      <c r="A127" s="404"/>
      <c r="B127" s="749" t="s">
        <v>52</v>
      </c>
      <c r="C127" s="749"/>
      <c r="D127" s="749"/>
      <c r="E127" s="749"/>
      <c r="F127" s="749"/>
      <c r="G127" s="749"/>
      <c r="H127" s="749"/>
      <c r="I127" s="749"/>
      <c r="J127" s="749"/>
      <c r="K127" s="749"/>
      <c r="L127" s="749"/>
      <c r="M127" s="750"/>
      <c r="N127" s="630">
        <v>804</v>
      </c>
      <c r="O127" s="536">
        <v>10</v>
      </c>
      <c r="P127" s="536">
        <v>3</v>
      </c>
      <c r="Q127" s="406" t="s">
        <v>767</v>
      </c>
      <c r="R127" s="407">
        <v>0</v>
      </c>
      <c r="S127" s="738"/>
      <c r="T127" s="739"/>
      <c r="U127" s="410">
        <v>101</v>
      </c>
      <c r="V127" s="410">
        <v>100</v>
      </c>
      <c r="W127" s="740"/>
      <c r="X127" s="740"/>
      <c r="Y127" s="740"/>
      <c r="Z127" s="740"/>
      <c r="AA127" s="740"/>
      <c r="AB127" s="405"/>
    </row>
    <row r="128" spans="1:28" ht="12" customHeight="1">
      <c r="A128" s="404"/>
      <c r="B128" s="749" t="s">
        <v>48</v>
      </c>
      <c r="C128" s="749"/>
      <c r="D128" s="749"/>
      <c r="E128" s="749"/>
      <c r="F128" s="749"/>
      <c r="G128" s="749"/>
      <c r="H128" s="749"/>
      <c r="I128" s="749"/>
      <c r="J128" s="749"/>
      <c r="K128" s="749"/>
      <c r="L128" s="749"/>
      <c r="M128" s="750"/>
      <c r="N128" s="630">
        <v>804</v>
      </c>
      <c r="O128" s="536">
        <v>10</v>
      </c>
      <c r="P128" s="536">
        <v>3</v>
      </c>
      <c r="Q128" s="406" t="s">
        <v>767</v>
      </c>
      <c r="R128" s="407" t="s">
        <v>45</v>
      </c>
      <c r="S128" s="738"/>
      <c r="T128" s="739"/>
      <c r="U128" s="410">
        <v>101</v>
      </c>
      <c r="V128" s="410">
        <v>100</v>
      </c>
      <c r="W128" s="740"/>
      <c r="X128" s="740"/>
      <c r="Y128" s="740"/>
      <c r="Z128" s="740"/>
      <c r="AA128" s="740"/>
      <c r="AB128" s="405"/>
    </row>
    <row r="129" spans="1:28" ht="12" customHeight="1">
      <c r="A129" s="404"/>
      <c r="B129" s="749" t="s">
        <v>49</v>
      </c>
      <c r="C129" s="749"/>
      <c r="D129" s="749"/>
      <c r="E129" s="749"/>
      <c r="F129" s="749"/>
      <c r="G129" s="749"/>
      <c r="H129" s="749"/>
      <c r="I129" s="749"/>
      <c r="J129" s="749"/>
      <c r="K129" s="749"/>
      <c r="L129" s="749"/>
      <c r="M129" s="750"/>
      <c r="N129" s="630">
        <v>804</v>
      </c>
      <c r="O129" s="536">
        <v>10</v>
      </c>
      <c r="P129" s="536">
        <v>3</v>
      </c>
      <c r="Q129" s="406" t="s">
        <v>767</v>
      </c>
      <c r="R129" s="407" t="s">
        <v>46</v>
      </c>
      <c r="S129" s="738"/>
      <c r="T129" s="739"/>
      <c r="U129" s="410">
        <v>101</v>
      </c>
      <c r="V129" s="410">
        <v>100</v>
      </c>
      <c r="W129" s="740"/>
      <c r="X129" s="740"/>
      <c r="Y129" s="740"/>
      <c r="Z129" s="740"/>
      <c r="AA129" s="740"/>
      <c r="AB129" s="405"/>
    </row>
    <row r="130" spans="1:28" ht="21.75" customHeight="1">
      <c r="A130" s="404"/>
      <c r="B130" s="749" t="s">
        <v>764</v>
      </c>
      <c r="C130" s="749"/>
      <c r="D130" s="749"/>
      <c r="E130" s="749"/>
      <c r="F130" s="749"/>
      <c r="G130" s="749"/>
      <c r="H130" s="749"/>
      <c r="I130" s="749"/>
      <c r="J130" s="749"/>
      <c r="K130" s="749"/>
      <c r="L130" s="749"/>
      <c r="M130" s="750"/>
      <c r="N130" s="630">
        <v>804</v>
      </c>
      <c r="O130" s="536">
        <v>10</v>
      </c>
      <c r="P130" s="536">
        <v>3</v>
      </c>
      <c r="Q130" s="406" t="s">
        <v>767</v>
      </c>
      <c r="R130" s="407" t="s">
        <v>50</v>
      </c>
      <c r="S130" s="738"/>
      <c r="T130" s="739"/>
      <c r="U130" s="410">
        <v>101</v>
      </c>
      <c r="V130" s="410">
        <v>100</v>
      </c>
      <c r="W130" s="740"/>
      <c r="X130" s="740"/>
      <c r="Y130" s="740"/>
      <c r="Z130" s="740"/>
      <c r="AA130" s="740"/>
      <c r="AB130" s="405"/>
    </row>
    <row r="131" spans="1:28" ht="21.75" customHeight="1">
      <c r="A131" s="404"/>
      <c r="B131" s="749" t="s">
        <v>173</v>
      </c>
      <c r="C131" s="749"/>
      <c r="D131" s="749"/>
      <c r="E131" s="749"/>
      <c r="F131" s="749"/>
      <c r="G131" s="749"/>
      <c r="H131" s="749"/>
      <c r="I131" s="749"/>
      <c r="J131" s="749"/>
      <c r="K131" s="749"/>
      <c r="L131" s="749"/>
      <c r="M131" s="750"/>
      <c r="N131" s="630">
        <v>804</v>
      </c>
      <c r="O131" s="536">
        <v>10</v>
      </c>
      <c r="P131" s="536">
        <v>3</v>
      </c>
      <c r="Q131" s="406" t="s">
        <v>761</v>
      </c>
      <c r="R131" s="407">
        <v>0</v>
      </c>
      <c r="S131" s="738"/>
      <c r="T131" s="739"/>
      <c r="U131" s="410">
        <v>120</v>
      </c>
      <c r="V131" s="410">
        <v>60</v>
      </c>
      <c r="W131" s="740"/>
      <c r="X131" s="740"/>
      <c r="Y131" s="740"/>
      <c r="Z131" s="740"/>
      <c r="AA131" s="740"/>
      <c r="AB131" s="405"/>
    </row>
    <row r="132" spans="1:28" ht="21.75" customHeight="1">
      <c r="A132" s="404"/>
      <c r="B132" s="749" t="s">
        <v>44</v>
      </c>
      <c r="C132" s="749"/>
      <c r="D132" s="749"/>
      <c r="E132" s="749"/>
      <c r="F132" s="749"/>
      <c r="G132" s="749"/>
      <c r="H132" s="749"/>
      <c r="I132" s="749"/>
      <c r="J132" s="749"/>
      <c r="K132" s="749"/>
      <c r="L132" s="749"/>
      <c r="M132" s="750"/>
      <c r="N132" s="630">
        <v>804</v>
      </c>
      <c r="O132" s="536">
        <v>10</v>
      </c>
      <c r="P132" s="536">
        <v>3</v>
      </c>
      <c r="Q132" s="406" t="s">
        <v>762</v>
      </c>
      <c r="R132" s="407">
        <v>0</v>
      </c>
      <c r="S132" s="738"/>
      <c r="T132" s="739"/>
      <c r="U132" s="410">
        <v>120</v>
      </c>
      <c r="V132" s="410">
        <v>60</v>
      </c>
      <c r="W132" s="740"/>
      <c r="X132" s="740"/>
      <c r="Y132" s="740"/>
      <c r="Z132" s="740"/>
      <c r="AA132" s="740"/>
      <c r="AB132" s="405"/>
    </row>
    <row r="133" spans="1:28" ht="21.75" customHeight="1">
      <c r="A133" s="404"/>
      <c r="B133" s="749" t="s">
        <v>53</v>
      </c>
      <c r="C133" s="749"/>
      <c r="D133" s="749"/>
      <c r="E133" s="749"/>
      <c r="F133" s="749"/>
      <c r="G133" s="749"/>
      <c r="H133" s="749"/>
      <c r="I133" s="749"/>
      <c r="J133" s="749"/>
      <c r="K133" s="749"/>
      <c r="L133" s="749"/>
      <c r="M133" s="750"/>
      <c r="N133" s="630">
        <v>804</v>
      </c>
      <c r="O133" s="536">
        <v>10</v>
      </c>
      <c r="P133" s="536">
        <v>3</v>
      </c>
      <c r="Q133" s="406" t="s">
        <v>768</v>
      </c>
      <c r="R133" s="407">
        <v>0</v>
      </c>
      <c r="S133" s="738"/>
      <c r="T133" s="739"/>
      <c r="U133" s="410">
        <v>120</v>
      </c>
      <c r="V133" s="410">
        <v>60</v>
      </c>
      <c r="W133" s="740"/>
      <c r="X133" s="740"/>
      <c r="Y133" s="740"/>
      <c r="Z133" s="740"/>
      <c r="AA133" s="740"/>
      <c r="AB133" s="405"/>
    </row>
    <row r="134" spans="1:28" ht="21.75" customHeight="1">
      <c r="A134" s="404"/>
      <c r="B134" s="749" t="s">
        <v>633</v>
      </c>
      <c r="C134" s="749"/>
      <c r="D134" s="749"/>
      <c r="E134" s="749"/>
      <c r="F134" s="749"/>
      <c r="G134" s="749"/>
      <c r="H134" s="749"/>
      <c r="I134" s="749"/>
      <c r="J134" s="749"/>
      <c r="K134" s="749"/>
      <c r="L134" s="749"/>
      <c r="M134" s="750"/>
      <c r="N134" s="630">
        <v>804</v>
      </c>
      <c r="O134" s="536">
        <v>10</v>
      </c>
      <c r="P134" s="536">
        <v>3</v>
      </c>
      <c r="Q134" s="406" t="s">
        <v>768</v>
      </c>
      <c r="R134" s="407" t="s">
        <v>25</v>
      </c>
      <c r="S134" s="738"/>
      <c r="T134" s="739"/>
      <c r="U134" s="410">
        <v>120</v>
      </c>
      <c r="V134" s="410">
        <v>60</v>
      </c>
      <c r="W134" s="740"/>
      <c r="X134" s="740"/>
      <c r="Y134" s="740"/>
      <c r="Z134" s="740"/>
      <c r="AA134" s="740"/>
      <c r="AB134" s="405"/>
    </row>
    <row r="135" spans="1:28" ht="21.75" customHeight="1">
      <c r="A135" s="404"/>
      <c r="B135" s="749" t="s">
        <v>634</v>
      </c>
      <c r="C135" s="749"/>
      <c r="D135" s="749"/>
      <c r="E135" s="749"/>
      <c r="F135" s="749"/>
      <c r="G135" s="749"/>
      <c r="H135" s="749"/>
      <c r="I135" s="749"/>
      <c r="J135" s="749"/>
      <c r="K135" s="749"/>
      <c r="L135" s="749"/>
      <c r="M135" s="750"/>
      <c r="N135" s="630">
        <v>804</v>
      </c>
      <c r="O135" s="536">
        <v>10</v>
      </c>
      <c r="P135" s="536">
        <v>3</v>
      </c>
      <c r="Q135" s="406" t="s">
        <v>768</v>
      </c>
      <c r="R135" s="407" t="s">
        <v>27</v>
      </c>
      <c r="S135" s="738"/>
      <c r="T135" s="739"/>
      <c r="U135" s="410">
        <v>120</v>
      </c>
      <c r="V135" s="410">
        <v>60</v>
      </c>
      <c r="W135" s="740"/>
      <c r="X135" s="740"/>
      <c r="Y135" s="740"/>
      <c r="Z135" s="740"/>
      <c r="AA135" s="740"/>
      <c r="AB135" s="405"/>
    </row>
    <row r="136" spans="1:28" ht="12" customHeight="1">
      <c r="A136" s="404"/>
      <c r="B136" s="749" t="s">
        <v>636</v>
      </c>
      <c r="C136" s="749"/>
      <c r="D136" s="749"/>
      <c r="E136" s="749"/>
      <c r="F136" s="749"/>
      <c r="G136" s="749"/>
      <c r="H136" s="749"/>
      <c r="I136" s="749"/>
      <c r="J136" s="749"/>
      <c r="K136" s="749"/>
      <c r="L136" s="749"/>
      <c r="M136" s="750"/>
      <c r="N136" s="630">
        <v>804</v>
      </c>
      <c r="O136" s="536">
        <v>10</v>
      </c>
      <c r="P136" s="536">
        <v>3</v>
      </c>
      <c r="Q136" s="406" t="s">
        <v>768</v>
      </c>
      <c r="R136" s="407" t="s">
        <v>29</v>
      </c>
      <c r="S136" s="738"/>
      <c r="T136" s="739"/>
      <c r="U136" s="410">
        <v>120</v>
      </c>
      <c r="V136" s="410">
        <v>60</v>
      </c>
      <c r="W136" s="740"/>
      <c r="X136" s="740"/>
      <c r="Y136" s="740"/>
      <c r="Z136" s="740"/>
      <c r="AA136" s="740"/>
      <c r="AB136" s="405"/>
    </row>
    <row r="137" spans="1:28" ht="21.75" customHeight="1">
      <c r="A137" s="404"/>
      <c r="B137" s="749" t="s">
        <v>173</v>
      </c>
      <c r="C137" s="749"/>
      <c r="D137" s="749"/>
      <c r="E137" s="749"/>
      <c r="F137" s="749"/>
      <c r="G137" s="749"/>
      <c r="H137" s="749"/>
      <c r="I137" s="749"/>
      <c r="J137" s="749"/>
      <c r="K137" s="749"/>
      <c r="L137" s="749"/>
      <c r="M137" s="750"/>
      <c r="N137" s="630">
        <v>804</v>
      </c>
      <c r="O137" s="536">
        <v>10</v>
      </c>
      <c r="P137" s="536">
        <v>3</v>
      </c>
      <c r="Q137" s="406" t="s">
        <v>761</v>
      </c>
      <c r="R137" s="407">
        <v>0</v>
      </c>
      <c r="S137" s="738"/>
      <c r="T137" s="739"/>
      <c r="U137" s="410">
        <v>4184</v>
      </c>
      <c r="V137" s="410">
        <v>4160</v>
      </c>
      <c r="W137" s="740"/>
      <c r="X137" s="740"/>
      <c r="Y137" s="740"/>
      <c r="Z137" s="740"/>
      <c r="AA137" s="740"/>
      <c r="AB137" s="405"/>
    </row>
    <row r="138" spans="1:28" ht="12" customHeight="1">
      <c r="A138" s="404"/>
      <c r="B138" s="749" t="s">
        <v>55</v>
      </c>
      <c r="C138" s="749"/>
      <c r="D138" s="749"/>
      <c r="E138" s="749"/>
      <c r="F138" s="749"/>
      <c r="G138" s="749"/>
      <c r="H138" s="749"/>
      <c r="I138" s="749"/>
      <c r="J138" s="749"/>
      <c r="K138" s="749"/>
      <c r="L138" s="749"/>
      <c r="M138" s="750"/>
      <c r="N138" s="630">
        <v>804</v>
      </c>
      <c r="O138" s="536">
        <v>10</v>
      </c>
      <c r="P138" s="536">
        <v>3</v>
      </c>
      <c r="Q138" s="406" t="s">
        <v>769</v>
      </c>
      <c r="R138" s="407">
        <v>0</v>
      </c>
      <c r="S138" s="738"/>
      <c r="T138" s="739"/>
      <c r="U138" s="410">
        <v>4184</v>
      </c>
      <c r="V138" s="410">
        <v>4160</v>
      </c>
      <c r="W138" s="740"/>
      <c r="X138" s="740"/>
      <c r="Y138" s="740"/>
      <c r="Z138" s="740"/>
      <c r="AA138" s="740"/>
      <c r="AB138" s="405"/>
    </row>
    <row r="139" spans="1:28" ht="12" customHeight="1">
      <c r="A139" s="404"/>
      <c r="B139" s="749" t="s">
        <v>56</v>
      </c>
      <c r="C139" s="749"/>
      <c r="D139" s="749"/>
      <c r="E139" s="749"/>
      <c r="F139" s="749"/>
      <c r="G139" s="749"/>
      <c r="H139" s="749"/>
      <c r="I139" s="749"/>
      <c r="J139" s="749"/>
      <c r="K139" s="749"/>
      <c r="L139" s="749"/>
      <c r="M139" s="750"/>
      <c r="N139" s="630">
        <v>804</v>
      </c>
      <c r="O139" s="536">
        <v>10</v>
      </c>
      <c r="P139" s="536">
        <v>3</v>
      </c>
      <c r="Q139" s="406" t="s">
        <v>770</v>
      </c>
      <c r="R139" s="407">
        <v>0</v>
      </c>
      <c r="S139" s="738"/>
      <c r="T139" s="739"/>
      <c r="U139" s="410">
        <v>4184</v>
      </c>
      <c r="V139" s="410">
        <v>4160</v>
      </c>
      <c r="W139" s="740"/>
      <c r="X139" s="740"/>
      <c r="Y139" s="740"/>
      <c r="Z139" s="740"/>
      <c r="AA139" s="740"/>
      <c r="AB139" s="405"/>
    </row>
    <row r="140" spans="1:28" ht="21.75" customHeight="1">
      <c r="A140" s="404"/>
      <c r="B140" s="749" t="s">
        <v>633</v>
      </c>
      <c r="C140" s="749"/>
      <c r="D140" s="749"/>
      <c r="E140" s="749"/>
      <c r="F140" s="749"/>
      <c r="G140" s="749"/>
      <c r="H140" s="749"/>
      <c r="I140" s="749"/>
      <c r="J140" s="749"/>
      <c r="K140" s="749"/>
      <c r="L140" s="749"/>
      <c r="M140" s="750"/>
      <c r="N140" s="630">
        <v>804</v>
      </c>
      <c r="O140" s="536">
        <v>10</v>
      </c>
      <c r="P140" s="536">
        <v>3</v>
      </c>
      <c r="Q140" s="406" t="s">
        <v>770</v>
      </c>
      <c r="R140" s="407" t="s">
        <v>25</v>
      </c>
      <c r="S140" s="738"/>
      <c r="T140" s="739"/>
      <c r="U140" s="410">
        <v>4</v>
      </c>
      <c r="V140" s="410">
        <v>4</v>
      </c>
      <c r="W140" s="740"/>
      <c r="X140" s="740"/>
      <c r="Y140" s="740"/>
      <c r="Z140" s="740"/>
      <c r="AA140" s="740"/>
      <c r="AB140" s="405"/>
    </row>
    <row r="141" spans="1:28" ht="21.75" customHeight="1">
      <c r="A141" s="404"/>
      <c r="B141" s="749" t="s">
        <v>634</v>
      </c>
      <c r="C141" s="749"/>
      <c r="D141" s="749"/>
      <c r="E141" s="749"/>
      <c r="F141" s="749"/>
      <c r="G141" s="749"/>
      <c r="H141" s="749"/>
      <c r="I141" s="749"/>
      <c r="J141" s="749"/>
      <c r="K141" s="749"/>
      <c r="L141" s="749"/>
      <c r="M141" s="750"/>
      <c r="N141" s="630">
        <v>804</v>
      </c>
      <c r="O141" s="536">
        <v>10</v>
      </c>
      <c r="P141" s="536">
        <v>3</v>
      </c>
      <c r="Q141" s="406" t="s">
        <v>770</v>
      </c>
      <c r="R141" s="407" t="s">
        <v>27</v>
      </c>
      <c r="S141" s="738"/>
      <c r="T141" s="739"/>
      <c r="U141" s="410">
        <v>4</v>
      </c>
      <c r="V141" s="410">
        <v>4</v>
      </c>
      <c r="W141" s="740"/>
      <c r="X141" s="740"/>
      <c r="Y141" s="740"/>
      <c r="Z141" s="740"/>
      <c r="AA141" s="740"/>
      <c r="AB141" s="405"/>
    </row>
    <row r="142" spans="1:28" ht="12" customHeight="1">
      <c r="A142" s="404"/>
      <c r="B142" s="749" t="s">
        <v>636</v>
      </c>
      <c r="C142" s="749"/>
      <c r="D142" s="749"/>
      <c r="E142" s="749"/>
      <c r="F142" s="749"/>
      <c r="G142" s="749"/>
      <c r="H142" s="749"/>
      <c r="I142" s="749"/>
      <c r="J142" s="749"/>
      <c r="K142" s="749"/>
      <c r="L142" s="749"/>
      <c r="M142" s="750"/>
      <c r="N142" s="630">
        <v>804</v>
      </c>
      <c r="O142" s="536">
        <v>10</v>
      </c>
      <c r="P142" s="536">
        <v>3</v>
      </c>
      <c r="Q142" s="406" t="s">
        <v>770</v>
      </c>
      <c r="R142" s="407" t="s">
        <v>29</v>
      </c>
      <c r="S142" s="738"/>
      <c r="T142" s="739"/>
      <c r="U142" s="410">
        <v>4</v>
      </c>
      <c r="V142" s="410">
        <v>4</v>
      </c>
      <c r="W142" s="740"/>
      <c r="X142" s="740"/>
      <c r="Y142" s="740"/>
      <c r="Z142" s="740"/>
      <c r="AA142" s="740"/>
      <c r="AB142" s="405"/>
    </row>
    <row r="143" spans="1:28" ht="12" customHeight="1">
      <c r="A143" s="404"/>
      <c r="B143" s="749" t="s">
        <v>48</v>
      </c>
      <c r="C143" s="749"/>
      <c r="D143" s="749"/>
      <c r="E143" s="749"/>
      <c r="F143" s="749"/>
      <c r="G143" s="749"/>
      <c r="H143" s="749"/>
      <c r="I143" s="749"/>
      <c r="J143" s="749"/>
      <c r="K143" s="749"/>
      <c r="L143" s="749"/>
      <c r="M143" s="750"/>
      <c r="N143" s="630">
        <v>804</v>
      </c>
      <c r="O143" s="536">
        <v>10</v>
      </c>
      <c r="P143" s="536">
        <v>3</v>
      </c>
      <c r="Q143" s="406" t="s">
        <v>770</v>
      </c>
      <c r="R143" s="407" t="s">
        <v>45</v>
      </c>
      <c r="S143" s="738"/>
      <c r="T143" s="739"/>
      <c r="U143" s="410">
        <v>4180</v>
      </c>
      <c r="V143" s="410">
        <v>4156</v>
      </c>
      <c r="W143" s="740"/>
      <c r="X143" s="740"/>
      <c r="Y143" s="740"/>
      <c r="Z143" s="740"/>
      <c r="AA143" s="740"/>
      <c r="AB143" s="405"/>
    </row>
    <row r="144" spans="1:28" ht="12" customHeight="1">
      <c r="A144" s="404"/>
      <c r="B144" s="749" t="s">
        <v>49</v>
      </c>
      <c r="C144" s="749"/>
      <c r="D144" s="749"/>
      <c r="E144" s="749"/>
      <c r="F144" s="749"/>
      <c r="G144" s="749"/>
      <c r="H144" s="749"/>
      <c r="I144" s="749"/>
      <c r="J144" s="749"/>
      <c r="K144" s="749"/>
      <c r="L144" s="749"/>
      <c r="M144" s="750"/>
      <c r="N144" s="630">
        <v>804</v>
      </c>
      <c r="O144" s="536">
        <v>10</v>
      </c>
      <c r="P144" s="536">
        <v>3</v>
      </c>
      <c r="Q144" s="406" t="s">
        <v>770</v>
      </c>
      <c r="R144" s="407" t="s">
        <v>46</v>
      </c>
      <c r="S144" s="738"/>
      <c r="T144" s="739"/>
      <c r="U144" s="410">
        <v>4180</v>
      </c>
      <c r="V144" s="410">
        <v>4156</v>
      </c>
      <c r="W144" s="740"/>
      <c r="X144" s="740"/>
      <c r="Y144" s="740"/>
      <c r="Z144" s="740"/>
      <c r="AA144" s="740"/>
      <c r="AB144" s="405"/>
    </row>
    <row r="145" spans="1:28" ht="21.75" customHeight="1">
      <c r="A145" s="404"/>
      <c r="B145" s="749" t="s">
        <v>764</v>
      </c>
      <c r="C145" s="749"/>
      <c r="D145" s="749"/>
      <c r="E145" s="749"/>
      <c r="F145" s="749"/>
      <c r="G145" s="749"/>
      <c r="H145" s="749"/>
      <c r="I145" s="749"/>
      <c r="J145" s="749"/>
      <c r="K145" s="749"/>
      <c r="L145" s="749"/>
      <c r="M145" s="750"/>
      <c r="N145" s="630">
        <v>804</v>
      </c>
      <c r="O145" s="536">
        <v>10</v>
      </c>
      <c r="P145" s="536">
        <v>3</v>
      </c>
      <c r="Q145" s="406" t="s">
        <v>770</v>
      </c>
      <c r="R145" s="407" t="s">
        <v>50</v>
      </c>
      <c r="S145" s="738"/>
      <c r="T145" s="739"/>
      <c r="U145" s="410">
        <v>4180</v>
      </c>
      <c r="V145" s="410">
        <v>4156</v>
      </c>
      <c r="W145" s="740"/>
      <c r="X145" s="740"/>
      <c r="Y145" s="740"/>
      <c r="Z145" s="740"/>
      <c r="AA145" s="740"/>
      <c r="AB145" s="405"/>
    </row>
    <row r="146" spans="1:28" ht="21.75" customHeight="1">
      <c r="A146" s="404"/>
      <c r="B146" s="749" t="s">
        <v>173</v>
      </c>
      <c r="C146" s="749"/>
      <c r="D146" s="749"/>
      <c r="E146" s="749"/>
      <c r="F146" s="749"/>
      <c r="G146" s="749"/>
      <c r="H146" s="749"/>
      <c r="I146" s="749"/>
      <c r="J146" s="749"/>
      <c r="K146" s="749"/>
      <c r="L146" s="749"/>
      <c r="M146" s="750"/>
      <c r="N146" s="630">
        <v>804</v>
      </c>
      <c r="O146" s="536">
        <v>10</v>
      </c>
      <c r="P146" s="536">
        <v>3</v>
      </c>
      <c r="Q146" s="406" t="s">
        <v>761</v>
      </c>
      <c r="R146" s="407">
        <v>0</v>
      </c>
      <c r="S146" s="738"/>
      <c r="T146" s="739"/>
      <c r="U146" s="410">
        <v>2914</v>
      </c>
      <c r="V146" s="410">
        <v>2897</v>
      </c>
      <c r="W146" s="740"/>
      <c r="X146" s="740"/>
      <c r="Y146" s="740"/>
      <c r="Z146" s="740"/>
      <c r="AA146" s="740"/>
      <c r="AB146" s="405"/>
    </row>
    <row r="147" spans="1:28" ht="32.25" customHeight="1">
      <c r="A147" s="404"/>
      <c r="B147" s="749" t="s">
        <v>57</v>
      </c>
      <c r="C147" s="749"/>
      <c r="D147" s="749"/>
      <c r="E147" s="749"/>
      <c r="F147" s="749"/>
      <c r="G147" s="749"/>
      <c r="H147" s="749"/>
      <c r="I147" s="749"/>
      <c r="J147" s="749"/>
      <c r="K147" s="749"/>
      <c r="L147" s="749"/>
      <c r="M147" s="750"/>
      <c r="N147" s="630">
        <v>804</v>
      </c>
      <c r="O147" s="536">
        <v>10</v>
      </c>
      <c r="P147" s="536">
        <v>3</v>
      </c>
      <c r="Q147" s="406" t="s">
        <v>773</v>
      </c>
      <c r="R147" s="407">
        <v>0</v>
      </c>
      <c r="S147" s="738"/>
      <c r="T147" s="739"/>
      <c r="U147" s="410">
        <v>2914</v>
      </c>
      <c r="V147" s="410">
        <v>2897</v>
      </c>
      <c r="W147" s="740"/>
      <c r="X147" s="740"/>
      <c r="Y147" s="740"/>
      <c r="Z147" s="740"/>
      <c r="AA147" s="740"/>
      <c r="AB147" s="405"/>
    </row>
    <row r="148" spans="1:28" ht="21.75" customHeight="1">
      <c r="A148" s="404"/>
      <c r="B148" s="749" t="s">
        <v>774</v>
      </c>
      <c r="C148" s="749"/>
      <c r="D148" s="749"/>
      <c r="E148" s="749"/>
      <c r="F148" s="749"/>
      <c r="G148" s="749"/>
      <c r="H148" s="749"/>
      <c r="I148" s="749"/>
      <c r="J148" s="749"/>
      <c r="K148" s="749"/>
      <c r="L148" s="749"/>
      <c r="M148" s="750"/>
      <c r="N148" s="630">
        <v>804</v>
      </c>
      <c r="O148" s="536">
        <v>10</v>
      </c>
      <c r="P148" s="536">
        <v>3</v>
      </c>
      <c r="Q148" s="406" t="s">
        <v>775</v>
      </c>
      <c r="R148" s="407">
        <v>0</v>
      </c>
      <c r="S148" s="738"/>
      <c r="T148" s="739"/>
      <c r="U148" s="410">
        <v>2914</v>
      </c>
      <c r="V148" s="410">
        <v>2897</v>
      </c>
      <c r="W148" s="740"/>
      <c r="X148" s="740"/>
      <c r="Y148" s="740"/>
      <c r="Z148" s="740"/>
      <c r="AA148" s="740"/>
      <c r="AB148" s="405"/>
    </row>
    <row r="149" spans="1:28" ht="21.75" customHeight="1">
      <c r="A149" s="404"/>
      <c r="B149" s="749" t="s">
        <v>633</v>
      </c>
      <c r="C149" s="749"/>
      <c r="D149" s="749"/>
      <c r="E149" s="749"/>
      <c r="F149" s="749"/>
      <c r="G149" s="749"/>
      <c r="H149" s="749"/>
      <c r="I149" s="749"/>
      <c r="J149" s="749"/>
      <c r="K149" s="749"/>
      <c r="L149" s="749"/>
      <c r="M149" s="750"/>
      <c r="N149" s="630">
        <v>804</v>
      </c>
      <c r="O149" s="536">
        <v>10</v>
      </c>
      <c r="P149" s="536">
        <v>3</v>
      </c>
      <c r="Q149" s="406" t="s">
        <v>775</v>
      </c>
      <c r="R149" s="407" t="s">
        <v>25</v>
      </c>
      <c r="S149" s="738"/>
      <c r="T149" s="739"/>
      <c r="U149" s="410">
        <v>11</v>
      </c>
      <c r="V149" s="410">
        <v>10</v>
      </c>
      <c r="W149" s="740"/>
      <c r="X149" s="740"/>
      <c r="Y149" s="740"/>
      <c r="Z149" s="740"/>
      <c r="AA149" s="740"/>
      <c r="AB149" s="405"/>
    </row>
    <row r="150" spans="1:28" ht="21.75" customHeight="1">
      <c r="A150" s="404"/>
      <c r="B150" s="749" t="s">
        <v>634</v>
      </c>
      <c r="C150" s="749"/>
      <c r="D150" s="749"/>
      <c r="E150" s="749"/>
      <c r="F150" s="749"/>
      <c r="G150" s="749"/>
      <c r="H150" s="749"/>
      <c r="I150" s="749"/>
      <c r="J150" s="749"/>
      <c r="K150" s="749"/>
      <c r="L150" s="749"/>
      <c r="M150" s="750"/>
      <c r="N150" s="630">
        <v>804</v>
      </c>
      <c r="O150" s="536">
        <v>10</v>
      </c>
      <c r="P150" s="536">
        <v>3</v>
      </c>
      <c r="Q150" s="406" t="s">
        <v>775</v>
      </c>
      <c r="R150" s="407" t="s">
        <v>27</v>
      </c>
      <c r="S150" s="738"/>
      <c r="T150" s="739"/>
      <c r="U150" s="410">
        <v>11</v>
      </c>
      <c r="V150" s="410">
        <v>10</v>
      </c>
      <c r="W150" s="740"/>
      <c r="X150" s="740"/>
      <c r="Y150" s="740"/>
      <c r="Z150" s="740"/>
      <c r="AA150" s="740"/>
      <c r="AB150" s="405"/>
    </row>
    <row r="151" spans="1:28" ht="12" customHeight="1">
      <c r="A151" s="404"/>
      <c r="B151" s="749" t="s">
        <v>636</v>
      </c>
      <c r="C151" s="749"/>
      <c r="D151" s="749"/>
      <c r="E151" s="749"/>
      <c r="F151" s="749"/>
      <c r="G151" s="749"/>
      <c r="H151" s="749"/>
      <c r="I151" s="749"/>
      <c r="J151" s="749"/>
      <c r="K151" s="749"/>
      <c r="L151" s="749"/>
      <c r="M151" s="750"/>
      <c r="N151" s="630">
        <v>804</v>
      </c>
      <c r="O151" s="536">
        <v>10</v>
      </c>
      <c r="P151" s="536">
        <v>3</v>
      </c>
      <c r="Q151" s="406" t="s">
        <v>775</v>
      </c>
      <c r="R151" s="407" t="s">
        <v>29</v>
      </c>
      <c r="S151" s="738"/>
      <c r="T151" s="739"/>
      <c r="U151" s="410">
        <v>11</v>
      </c>
      <c r="V151" s="410">
        <v>10</v>
      </c>
      <c r="W151" s="740"/>
      <c r="X151" s="740"/>
      <c r="Y151" s="740"/>
      <c r="Z151" s="740"/>
      <c r="AA151" s="740"/>
      <c r="AB151" s="405"/>
    </row>
    <row r="152" spans="1:28" ht="12" customHeight="1">
      <c r="A152" s="404"/>
      <c r="B152" s="749" t="s">
        <v>48</v>
      </c>
      <c r="C152" s="749"/>
      <c r="D152" s="749"/>
      <c r="E152" s="749"/>
      <c r="F152" s="749"/>
      <c r="G152" s="749"/>
      <c r="H152" s="749"/>
      <c r="I152" s="749"/>
      <c r="J152" s="749"/>
      <c r="K152" s="749"/>
      <c r="L152" s="749"/>
      <c r="M152" s="750"/>
      <c r="N152" s="630">
        <v>804</v>
      </c>
      <c r="O152" s="536">
        <v>10</v>
      </c>
      <c r="P152" s="536">
        <v>3</v>
      </c>
      <c r="Q152" s="406" t="s">
        <v>775</v>
      </c>
      <c r="R152" s="407" t="s">
        <v>45</v>
      </c>
      <c r="S152" s="738"/>
      <c r="T152" s="739"/>
      <c r="U152" s="410">
        <v>2903</v>
      </c>
      <c r="V152" s="410">
        <v>2887</v>
      </c>
      <c r="W152" s="740"/>
      <c r="X152" s="740"/>
      <c r="Y152" s="740"/>
      <c r="Z152" s="740"/>
      <c r="AA152" s="740"/>
      <c r="AB152" s="405"/>
    </row>
    <row r="153" spans="1:28" ht="21.75" customHeight="1">
      <c r="A153" s="404"/>
      <c r="B153" s="749" t="s">
        <v>780</v>
      </c>
      <c r="C153" s="749"/>
      <c r="D153" s="749"/>
      <c r="E153" s="749"/>
      <c r="F153" s="749"/>
      <c r="G153" s="749"/>
      <c r="H153" s="749"/>
      <c r="I153" s="749"/>
      <c r="J153" s="749"/>
      <c r="K153" s="749"/>
      <c r="L153" s="749"/>
      <c r="M153" s="750"/>
      <c r="N153" s="630">
        <v>804</v>
      </c>
      <c r="O153" s="536">
        <v>10</v>
      </c>
      <c r="P153" s="536">
        <v>3</v>
      </c>
      <c r="Q153" s="406" t="s">
        <v>775</v>
      </c>
      <c r="R153" s="407" t="s">
        <v>781</v>
      </c>
      <c r="S153" s="738"/>
      <c r="T153" s="739"/>
      <c r="U153" s="410">
        <v>2903</v>
      </c>
      <c r="V153" s="410">
        <v>2887</v>
      </c>
      <c r="W153" s="740"/>
      <c r="X153" s="740"/>
      <c r="Y153" s="740"/>
      <c r="Z153" s="740"/>
      <c r="AA153" s="740"/>
      <c r="AB153" s="405"/>
    </row>
    <row r="154" spans="1:28" ht="21.75" customHeight="1">
      <c r="A154" s="404"/>
      <c r="B154" s="749" t="s">
        <v>897</v>
      </c>
      <c r="C154" s="749"/>
      <c r="D154" s="749"/>
      <c r="E154" s="749"/>
      <c r="F154" s="749"/>
      <c r="G154" s="749"/>
      <c r="H154" s="749"/>
      <c r="I154" s="749"/>
      <c r="J154" s="749"/>
      <c r="K154" s="749"/>
      <c r="L154" s="749"/>
      <c r="M154" s="750"/>
      <c r="N154" s="630">
        <v>804</v>
      </c>
      <c r="O154" s="536">
        <v>10</v>
      </c>
      <c r="P154" s="536">
        <v>3</v>
      </c>
      <c r="Q154" s="406" t="s">
        <v>775</v>
      </c>
      <c r="R154" s="407" t="s">
        <v>898</v>
      </c>
      <c r="S154" s="738"/>
      <c r="T154" s="739"/>
      <c r="U154" s="410">
        <v>2903</v>
      </c>
      <c r="V154" s="410">
        <v>2887</v>
      </c>
      <c r="W154" s="740"/>
      <c r="X154" s="740"/>
      <c r="Y154" s="740"/>
      <c r="Z154" s="740"/>
      <c r="AA154" s="740"/>
      <c r="AB154" s="405"/>
    </row>
    <row r="155" spans="1:28" ht="21.75" customHeight="1">
      <c r="A155" s="404"/>
      <c r="B155" s="749" t="s">
        <v>173</v>
      </c>
      <c r="C155" s="749"/>
      <c r="D155" s="749"/>
      <c r="E155" s="749"/>
      <c r="F155" s="749"/>
      <c r="G155" s="749"/>
      <c r="H155" s="749"/>
      <c r="I155" s="749"/>
      <c r="J155" s="749"/>
      <c r="K155" s="749"/>
      <c r="L155" s="749"/>
      <c r="M155" s="750"/>
      <c r="N155" s="630">
        <v>804</v>
      </c>
      <c r="O155" s="536">
        <v>10</v>
      </c>
      <c r="P155" s="536">
        <v>3</v>
      </c>
      <c r="Q155" s="406" t="s">
        <v>761</v>
      </c>
      <c r="R155" s="407">
        <v>0</v>
      </c>
      <c r="S155" s="738"/>
      <c r="T155" s="739"/>
      <c r="U155" s="410">
        <v>3319</v>
      </c>
      <c r="V155" s="410">
        <v>3301</v>
      </c>
      <c r="W155" s="740"/>
      <c r="X155" s="740"/>
      <c r="Y155" s="740"/>
      <c r="Z155" s="740"/>
      <c r="AA155" s="740"/>
      <c r="AB155" s="405"/>
    </row>
    <row r="156" spans="1:28" ht="32.25" customHeight="1">
      <c r="A156" s="404"/>
      <c r="B156" s="749" t="s">
        <v>57</v>
      </c>
      <c r="C156" s="749"/>
      <c r="D156" s="749"/>
      <c r="E156" s="749"/>
      <c r="F156" s="749"/>
      <c r="G156" s="749"/>
      <c r="H156" s="749"/>
      <c r="I156" s="749"/>
      <c r="J156" s="749"/>
      <c r="K156" s="749"/>
      <c r="L156" s="749"/>
      <c r="M156" s="750"/>
      <c r="N156" s="630">
        <v>804</v>
      </c>
      <c r="O156" s="536">
        <v>10</v>
      </c>
      <c r="P156" s="536">
        <v>3</v>
      </c>
      <c r="Q156" s="406" t="s">
        <v>773</v>
      </c>
      <c r="R156" s="407">
        <v>0</v>
      </c>
      <c r="S156" s="738"/>
      <c r="T156" s="739"/>
      <c r="U156" s="410">
        <v>3319</v>
      </c>
      <c r="V156" s="410">
        <v>3301</v>
      </c>
      <c r="W156" s="740"/>
      <c r="X156" s="740"/>
      <c r="Y156" s="740"/>
      <c r="Z156" s="740"/>
      <c r="AA156" s="740"/>
      <c r="AB156" s="405"/>
    </row>
    <row r="157" spans="1:28" ht="21.75" customHeight="1">
      <c r="A157" s="404"/>
      <c r="B157" s="749" t="s">
        <v>58</v>
      </c>
      <c r="C157" s="749"/>
      <c r="D157" s="749"/>
      <c r="E157" s="749"/>
      <c r="F157" s="749"/>
      <c r="G157" s="749"/>
      <c r="H157" s="749"/>
      <c r="I157" s="749"/>
      <c r="J157" s="749"/>
      <c r="K157" s="749"/>
      <c r="L157" s="749"/>
      <c r="M157" s="750"/>
      <c r="N157" s="630">
        <v>804</v>
      </c>
      <c r="O157" s="536">
        <v>10</v>
      </c>
      <c r="P157" s="536">
        <v>3</v>
      </c>
      <c r="Q157" s="406" t="s">
        <v>776</v>
      </c>
      <c r="R157" s="407">
        <v>0</v>
      </c>
      <c r="S157" s="738"/>
      <c r="T157" s="739"/>
      <c r="U157" s="410">
        <v>3319</v>
      </c>
      <c r="V157" s="410">
        <v>3301</v>
      </c>
      <c r="W157" s="740"/>
      <c r="X157" s="740"/>
      <c r="Y157" s="740"/>
      <c r="Z157" s="740"/>
      <c r="AA157" s="740"/>
      <c r="AB157" s="405"/>
    </row>
    <row r="158" spans="1:28" ht="21.75" customHeight="1">
      <c r="A158" s="404"/>
      <c r="B158" s="749" t="s">
        <v>633</v>
      </c>
      <c r="C158" s="749"/>
      <c r="D158" s="749"/>
      <c r="E158" s="749"/>
      <c r="F158" s="749"/>
      <c r="G158" s="749"/>
      <c r="H158" s="749"/>
      <c r="I158" s="749"/>
      <c r="J158" s="749"/>
      <c r="K158" s="749"/>
      <c r="L158" s="749"/>
      <c r="M158" s="750"/>
      <c r="N158" s="630">
        <v>804</v>
      </c>
      <c r="O158" s="536">
        <v>10</v>
      </c>
      <c r="P158" s="536">
        <v>3</v>
      </c>
      <c r="Q158" s="406" t="s">
        <v>776</v>
      </c>
      <c r="R158" s="407" t="s">
        <v>25</v>
      </c>
      <c r="S158" s="738"/>
      <c r="T158" s="739"/>
      <c r="U158" s="410">
        <v>16</v>
      </c>
      <c r="V158" s="410">
        <v>16</v>
      </c>
      <c r="W158" s="740"/>
      <c r="X158" s="740"/>
      <c r="Y158" s="740"/>
      <c r="Z158" s="740"/>
      <c r="AA158" s="740"/>
      <c r="AB158" s="405"/>
    </row>
    <row r="159" spans="1:28" ht="21.75" customHeight="1">
      <c r="A159" s="404"/>
      <c r="B159" s="749" t="s">
        <v>634</v>
      </c>
      <c r="C159" s="749"/>
      <c r="D159" s="749"/>
      <c r="E159" s="749"/>
      <c r="F159" s="749"/>
      <c r="G159" s="749"/>
      <c r="H159" s="749"/>
      <c r="I159" s="749"/>
      <c r="J159" s="749"/>
      <c r="K159" s="749"/>
      <c r="L159" s="749"/>
      <c r="M159" s="750"/>
      <c r="N159" s="630">
        <v>804</v>
      </c>
      <c r="O159" s="536">
        <v>10</v>
      </c>
      <c r="P159" s="536">
        <v>3</v>
      </c>
      <c r="Q159" s="406" t="s">
        <v>776</v>
      </c>
      <c r="R159" s="407" t="s">
        <v>27</v>
      </c>
      <c r="S159" s="738"/>
      <c r="T159" s="739"/>
      <c r="U159" s="410">
        <v>16</v>
      </c>
      <c r="V159" s="410">
        <v>16</v>
      </c>
      <c r="W159" s="740"/>
      <c r="X159" s="740"/>
      <c r="Y159" s="740"/>
      <c r="Z159" s="740"/>
      <c r="AA159" s="740"/>
      <c r="AB159" s="405"/>
    </row>
    <row r="160" spans="1:28" ht="12" customHeight="1">
      <c r="A160" s="404"/>
      <c r="B160" s="749" t="s">
        <v>636</v>
      </c>
      <c r="C160" s="749"/>
      <c r="D160" s="749"/>
      <c r="E160" s="749"/>
      <c r="F160" s="749"/>
      <c r="G160" s="749"/>
      <c r="H160" s="749"/>
      <c r="I160" s="749"/>
      <c r="J160" s="749"/>
      <c r="K160" s="749"/>
      <c r="L160" s="749"/>
      <c r="M160" s="750"/>
      <c r="N160" s="630">
        <v>804</v>
      </c>
      <c r="O160" s="536">
        <v>10</v>
      </c>
      <c r="P160" s="536">
        <v>3</v>
      </c>
      <c r="Q160" s="406" t="s">
        <v>776</v>
      </c>
      <c r="R160" s="407" t="s">
        <v>29</v>
      </c>
      <c r="S160" s="738"/>
      <c r="T160" s="739"/>
      <c r="U160" s="410">
        <v>16</v>
      </c>
      <c r="V160" s="410">
        <v>16</v>
      </c>
      <c r="W160" s="740"/>
      <c r="X160" s="740"/>
      <c r="Y160" s="740"/>
      <c r="Z160" s="740"/>
      <c r="AA160" s="740"/>
      <c r="AB160" s="405"/>
    </row>
    <row r="161" spans="1:28" ht="12" customHeight="1">
      <c r="A161" s="404"/>
      <c r="B161" s="749" t="s">
        <v>48</v>
      </c>
      <c r="C161" s="749"/>
      <c r="D161" s="749"/>
      <c r="E161" s="749"/>
      <c r="F161" s="749"/>
      <c r="G161" s="749"/>
      <c r="H161" s="749"/>
      <c r="I161" s="749"/>
      <c r="J161" s="749"/>
      <c r="K161" s="749"/>
      <c r="L161" s="749"/>
      <c r="M161" s="750"/>
      <c r="N161" s="630">
        <v>804</v>
      </c>
      <c r="O161" s="536">
        <v>10</v>
      </c>
      <c r="P161" s="536">
        <v>3</v>
      </c>
      <c r="Q161" s="406" t="s">
        <v>776</v>
      </c>
      <c r="R161" s="407" t="s">
        <v>45</v>
      </c>
      <c r="S161" s="738"/>
      <c r="T161" s="739"/>
      <c r="U161" s="410">
        <v>3303</v>
      </c>
      <c r="V161" s="410">
        <v>3285</v>
      </c>
      <c r="W161" s="740"/>
      <c r="X161" s="740"/>
      <c r="Y161" s="740"/>
      <c r="Z161" s="740"/>
      <c r="AA161" s="740"/>
      <c r="AB161" s="405"/>
    </row>
    <row r="162" spans="1:28" ht="21.75" customHeight="1">
      <c r="A162" s="404"/>
      <c r="B162" s="749" t="s">
        <v>780</v>
      </c>
      <c r="C162" s="749"/>
      <c r="D162" s="749"/>
      <c r="E162" s="749"/>
      <c r="F162" s="749"/>
      <c r="G162" s="749"/>
      <c r="H162" s="749"/>
      <c r="I162" s="749"/>
      <c r="J162" s="749"/>
      <c r="K162" s="749"/>
      <c r="L162" s="749"/>
      <c r="M162" s="750"/>
      <c r="N162" s="630">
        <v>804</v>
      </c>
      <c r="O162" s="536">
        <v>10</v>
      </c>
      <c r="P162" s="536">
        <v>3</v>
      </c>
      <c r="Q162" s="406" t="s">
        <v>776</v>
      </c>
      <c r="R162" s="407" t="s">
        <v>781</v>
      </c>
      <c r="S162" s="738"/>
      <c r="T162" s="739"/>
      <c r="U162" s="410">
        <v>3303</v>
      </c>
      <c r="V162" s="410">
        <v>3285</v>
      </c>
      <c r="W162" s="740"/>
      <c r="X162" s="740"/>
      <c r="Y162" s="740"/>
      <c r="Z162" s="740"/>
      <c r="AA162" s="740"/>
      <c r="AB162" s="405"/>
    </row>
    <row r="163" spans="1:28" ht="21.75" customHeight="1">
      <c r="A163" s="404"/>
      <c r="B163" s="749" t="s">
        <v>897</v>
      </c>
      <c r="C163" s="749"/>
      <c r="D163" s="749"/>
      <c r="E163" s="749"/>
      <c r="F163" s="749"/>
      <c r="G163" s="749"/>
      <c r="H163" s="749"/>
      <c r="I163" s="749"/>
      <c r="J163" s="749"/>
      <c r="K163" s="749"/>
      <c r="L163" s="749"/>
      <c r="M163" s="750"/>
      <c r="N163" s="630">
        <v>804</v>
      </c>
      <c r="O163" s="536">
        <v>10</v>
      </c>
      <c r="P163" s="536">
        <v>3</v>
      </c>
      <c r="Q163" s="406" t="s">
        <v>776</v>
      </c>
      <c r="R163" s="407" t="s">
        <v>898</v>
      </c>
      <c r="S163" s="738"/>
      <c r="T163" s="739"/>
      <c r="U163" s="410">
        <v>3303</v>
      </c>
      <c r="V163" s="410">
        <v>3285</v>
      </c>
      <c r="W163" s="740"/>
      <c r="X163" s="740"/>
      <c r="Y163" s="740"/>
      <c r="Z163" s="740"/>
      <c r="AA163" s="740"/>
      <c r="AB163" s="405"/>
    </row>
    <row r="164" spans="1:28" ht="12" customHeight="1">
      <c r="A164" s="404"/>
      <c r="B164" s="749" t="s">
        <v>790</v>
      </c>
      <c r="C164" s="749"/>
      <c r="D164" s="749"/>
      <c r="E164" s="749"/>
      <c r="F164" s="749"/>
      <c r="G164" s="749"/>
      <c r="H164" s="749"/>
      <c r="I164" s="749"/>
      <c r="J164" s="749"/>
      <c r="K164" s="749"/>
      <c r="L164" s="749"/>
      <c r="M164" s="750"/>
      <c r="N164" s="630">
        <v>804</v>
      </c>
      <c r="O164" s="536">
        <v>10</v>
      </c>
      <c r="P164" s="536">
        <v>4</v>
      </c>
      <c r="Q164" s="406">
        <v>0</v>
      </c>
      <c r="R164" s="407">
        <v>0</v>
      </c>
      <c r="S164" s="738"/>
      <c r="T164" s="739"/>
      <c r="U164" s="410">
        <v>31974</v>
      </c>
      <c r="V164" s="410">
        <v>31867</v>
      </c>
      <c r="W164" s="740"/>
      <c r="X164" s="740"/>
      <c r="Y164" s="740"/>
      <c r="Z164" s="740"/>
      <c r="AA164" s="740"/>
      <c r="AB164" s="405"/>
    </row>
    <row r="165" spans="1:28" ht="21.75" customHeight="1">
      <c r="A165" s="404"/>
      <c r="B165" s="749" t="s">
        <v>173</v>
      </c>
      <c r="C165" s="749"/>
      <c r="D165" s="749"/>
      <c r="E165" s="749"/>
      <c r="F165" s="749"/>
      <c r="G165" s="749"/>
      <c r="H165" s="749"/>
      <c r="I165" s="749"/>
      <c r="J165" s="749"/>
      <c r="K165" s="749"/>
      <c r="L165" s="749"/>
      <c r="M165" s="750"/>
      <c r="N165" s="630">
        <v>804</v>
      </c>
      <c r="O165" s="536">
        <v>10</v>
      </c>
      <c r="P165" s="536">
        <v>4</v>
      </c>
      <c r="Q165" s="406" t="s">
        <v>761</v>
      </c>
      <c r="R165" s="407">
        <v>0</v>
      </c>
      <c r="S165" s="738"/>
      <c r="T165" s="739"/>
      <c r="U165" s="410">
        <v>19316</v>
      </c>
      <c r="V165" s="410">
        <v>19209</v>
      </c>
      <c r="W165" s="740"/>
      <c r="X165" s="740"/>
      <c r="Y165" s="740"/>
      <c r="Z165" s="740"/>
      <c r="AA165" s="740"/>
      <c r="AB165" s="405"/>
    </row>
    <row r="166" spans="1:28" ht="12" customHeight="1">
      <c r="A166" s="404"/>
      <c r="B166" s="749" t="s">
        <v>55</v>
      </c>
      <c r="C166" s="749"/>
      <c r="D166" s="749"/>
      <c r="E166" s="749"/>
      <c r="F166" s="749"/>
      <c r="G166" s="749"/>
      <c r="H166" s="749"/>
      <c r="I166" s="749"/>
      <c r="J166" s="749"/>
      <c r="K166" s="749"/>
      <c r="L166" s="749"/>
      <c r="M166" s="750"/>
      <c r="N166" s="630">
        <v>804</v>
      </c>
      <c r="O166" s="536">
        <v>10</v>
      </c>
      <c r="P166" s="536">
        <v>4</v>
      </c>
      <c r="Q166" s="406" t="s">
        <v>769</v>
      </c>
      <c r="R166" s="407">
        <v>0</v>
      </c>
      <c r="S166" s="738"/>
      <c r="T166" s="739"/>
      <c r="U166" s="410">
        <v>19316</v>
      </c>
      <c r="V166" s="410">
        <v>19209</v>
      </c>
      <c r="W166" s="740"/>
      <c r="X166" s="740"/>
      <c r="Y166" s="740"/>
      <c r="Z166" s="740"/>
      <c r="AA166" s="740"/>
      <c r="AB166" s="405"/>
    </row>
    <row r="167" spans="1:28" ht="84.75" customHeight="1">
      <c r="A167" s="404"/>
      <c r="B167" s="749" t="s">
        <v>771</v>
      </c>
      <c r="C167" s="749"/>
      <c r="D167" s="749"/>
      <c r="E167" s="749"/>
      <c r="F167" s="749"/>
      <c r="G167" s="749"/>
      <c r="H167" s="749"/>
      <c r="I167" s="749"/>
      <c r="J167" s="749"/>
      <c r="K167" s="749"/>
      <c r="L167" s="749"/>
      <c r="M167" s="750"/>
      <c r="N167" s="630">
        <v>804</v>
      </c>
      <c r="O167" s="536">
        <v>10</v>
      </c>
      <c r="P167" s="536">
        <v>4</v>
      </c>
      <c r="Q167" s="406" t="s">
        <v>772</v>
      </c>
      <c r="R167" s="407">
        <v>0</v>
      </c>
      <c r="S167" s="738"/>
      <c r="T167" s="739"/>
      <c r="U167" s="410">
        <v>19316</v>
      </c>
      <c r="V167" s="410">
        <v>19209</v>
      </c>
      <c r="W167" s="740"/>
      <c r="X167" s="740"/>
      <c r="Y167" s="740"/>
      <c r="Z167" s="740"/>
      <c r="AA167" s="740"/>
      <c r="AB167" s="405"/>
    </row>
    <row r="168" spans="1:28" ht="12" customHeight="1">
      <c r="A168" s="404"/>
      <c r="B168" s="749" t="s">
        <v>48</v>
      </c>
      <c r="C168" s="749"/>
      <c r="D168" s="749"/>
      <c r="E168" s="749"/>
      <c r="F168" s="749"/>
      <c r="G168" s="749"/>
      <c r="H168" s="749"/>
      <c r="I168" s="749"/>
      <c r="J168" s="749"/>
      <c r="K168" s="749"/>
      <c r="L168" s="749"/>
      <c r="M168" s="750"/>
      <c r="N168" s="630">
        <v>804</v>
      </c>
      <c r="O168" s="536">
        <v>10</v>
      </c>
      <c r="P168" s="536">
        <v>4</v>
      </c>
      <c r="Q168" s="406" t="s">
        <v>772</v>
      </c>
      <c r="R168" s="407" t="s">
        <v>45</v>
      </c>
      <c r="S168" s="738"/>
      <c r="T168" s="739"/>
      <c r="U168" s="410">
        <v>19316</v>
      </c>
      <c r="V168" s="410">
        <v>19209</v>
      </c>
      <c r="W168" s="740"/>
      <c r="X168" s="740"/>
      <c r="Y168" s="740"/>
      <c r="Z168" s="740"/>
      <c r="AA168" s="740"/>
      <c r="AB168" s="405"/>
    </row>
    <row r="169" spans="1:28" ht="12" customHeight="1">
      <c r="A169" s="404"/>
      <c r="B169" s="749" t="s">
        <v>49</v>
      </c>
      <c r="C169" s="749"/>
      <c r="D169" s="749"/>
      <c r="E169" s="749"/>
      <c r="F169" s="749"/>
      <c r="G169" s="749"/>
      <c r="H169" s="749"/>
      <c r="I169" s="749"/>
      <c r="J169" s="749"/>
      <c r="K169" s="749"/>
      <c r="L169" s="749"/>
      <c r="M169" s="750"/>
      <c r="N169" s="630">
        <v>804</v>
      </c>
      <c r="O169" s="536">
        <v>10</v>
      </c>
      <c r="P169" s="536">
        <v>4</v>
      </c>
      <c r="Q169" s="406" t="s">
        <v>772</v>
      </c>
      <c r="R169" s="407" t="s">
        <v>46</v>
      </c>
      <c r="S169" s="738"/>
      <c r="T169" s="739"/>
      <c r="U169" s="410">
        <v>19316</v>
      </c>
      <c r="V169" s="410">
        <v>19209</v>
      </c>
      <c r="W169" s="740"/>
      <c r="X169" s="740"/>
      <c r="Y169" s="740"/>
      <c r="Z169" s="740"/>
      <c r="AA169" s="740"/>
      <c r="AB169" s="405"/>
    </row>
    <row r="170" spans="1:28" ht="21.75" customHeight="1">
      <c r="A170" s="404"/>
      <c r="B170" s="749" t="s">
        <v>764</v>
      </c>
      <c r="C170" s="749"/>
      <c r="D170" s="749"/>
      <c r="E170" s="749"/>
      <c r="F170" s="749"/>
      <c r="G170" s="749"/>
      <c r="H170" s="749"/>
      <c r="I170" s="749"/>
      <c r="J170" s="749"/>
      <c r="K170" s="749"/>
      <c r="L170" s="749"/>
      <c r="M170" s="750"/>
      <c r="N170" s="630">
        <v>804</v>
      </c>
      <c r="O170" s="536">
        <v>10</v>
      </c>
      <c r="P170" s="536">
        <v>4</v>
      </c>
      <c r="Q170" s="406" t="s">
        <v>772</v>
      </c>
      <c r="R170" s="407" t="s">
        <v>50</v>
      </c>
      <c r="S170" s="738"/>
      <c r="T170" s="739"/>
      <c r="U170" s="410">
        <v>19316</v>
      </c>
      <c r="V170" s="410">
        <v>19209</v>
      </c>
      <c r="W170" s="740"/>
      <c r="X170" s="740"/>
      <c r="Y170" s="740"/>
      <c r="Z170" s="740"/>
      <c r="AA170" s="740"/>
      <c r="AB170" s="405"/>
    </row>
    <row r="171" spans="1:28" ht="21.75" customHeight="1">
      <c r="A171" s="404"/>
      <c r="B171" s="749" t="s">
        <v>173</v>
      </c>
      <c r="C171" s="749"/>
      <c r="D171" s="749"/>
      <c r="E171" s="749"/>
      <c r="F171" s="749"/>
      <c r="G171" s="749"/>
      <c r="H171" s="749"/>
      <c r="I171" s="749"/>
      <c r="J171" s="749"/>
      <c r="K171" s="749"/>
      <c r="L171" s="749"/>
      <c r="M171" s="750"/>
      <c r="N171" s="630">
        <v>804</v>
      </c>
      <c r="O171" s="536">
        <v>10</v>
      </c>
      <c r="P171" s="536">
        <v>4</v>
      </c>
      <c r="Q171" s="406" t="s">
        <v>761</v>
      </c>
      <c r="R171" s="407">
        <v>0</v>
      </c>
      <c r="S171" s="738"/>
      <c r="T171" s="739"/>
      <c r="U171" s="410">
        <v>12658</v>
      </c>
      <c r="V171" s="410">
        <v>12658</v>
      </c>
      <c r="W171" s="740"/>
      <c r="X171" s="740"/>
      <c r="Y171" s="740"/>
      <c r="Z171" s="740"/>
      <c r="AA171" s="740"/>
      <c r="AB171" s="405"/>
    </row>
    <row r="172" spans="1:28" ht="12" customHeight="1">
      <c r="A172" s="404"/>
      <c r="B172" s="749" t="s">
        <v>55</v>
      </c>
      <c r="C172" s="749"/>
      <c r="D172" s="749"/>
      <c r="E172" s="749"/>
      <c r="F172" s="749"/>
      <c r="G172" s="749"/>
      <c r="H172" s="749"/>
      <c r="I172" s="749"/>
      <c r="J172" s="749"/>
      <c r="K172" s="749"/>
      <c r="L172" s="749"/>
      <c r="M172" s="750"/>
      <c r="N172" s="630">
        <v>804</v>
      </c>
      <c r="O172" s="536">
        <v>10</v>
      </c>
      <c r="P172" s="536">
        <v>4</v>
      </c>
      <c r="Q172" s="406" t="s">
        <v>769</v>
      </c>
      <c r="R172" s="407">
        <v>0</v>
      </c>
      <c r="S172" s="738"/>
      <c r="T172" s="739"/>
      <c r="U172" s="410">
        <v>12658</v>
      </c>
      <c r="V172" s="410">
        <v>12658</v>
      </c>
      <c r="W172" s="740"/>
      <c r="X172" s="740"/>
      <c r="Y172" s="740"/>
      <c r="Z172" s="740"/>
      <c r="AA172" s="740"/>
      <c r="AB172" s="405"/>
    </row>
    <row r="173" spans="1:28" ht="21.75" customHeight="1">
      <c r="A173" s="404"/>
      <c r="B173" s="749" t="s">
        <v>904</v>
      </c>
      <c r="C173" s="749"/>
      <c r="D173" s="749"/>
      <c r="E173" s="749"/>
      <c r="F173" s="749"/>
      <c r="G173" s="749"/>
      <c r="H173" s="749"/>
      <c r="I173" s="749"/>
      <c r="J173" s="749"/>
      <c r="K173" s="749"/>
      <c r="L173" s="749"/>
      <c r="M173" s="750"/>
      <c r="N173" s="630">
        <v>804</v>
      </c>
      <c r="O173" s="536">
        <v>10</v>
      </c>
      <c r="P173" s="536">
        <v>4</v>
      </c>
      <c r="Q173" s="406" t="s">
        <v>905</v>
      </c>
      <c r="R173" s="407">
        <v>0</v>
      </c>
      <c r="S173" s="738"/>
      <c r="T173" s="739"/>
      <c r="U173" s="410">
        <v>12658</v>
      </c>
      <c r="V173" s="410">
        <v>12658</v>
      </c>
      <c r="W173" s="740"/>
      <c r="X173" s="740"/>
      <c r="Y173" s="740"/>
      <c r="Z173" s="740"/>
      <c r="AA173" s="740"/>
      <c r="AB173" s="405"/>
    </row>
    <row r="174" spans="1:28" ht="12" customHeight="1">
      <c r="A174" s="404"/>
      <c r="B174" s="749" t="s">
        <v>48</v>
      </c>
      <c r="C174" s="749"/>
      <c r="D174" s="749"/>
      <c r="E174" s="749"/>
      <c r="F174" s="749"/>
      <c r="G174" s="749"/>
      <c r="H174" s="749"/>
      <c r="I174" s="749"/>
      <c r="J174" s="749"/>
      <c r="K174" s="749"/>
      <c r="L174" s="749"/>
      <c r="M174" s="750"/>
      <c r="N174" s="630">
        <v>804</v>
      </c>
      <c r="O174" s="536">
        <v>10</v>
      </c>
      <c r="P174" s="536">
        <v>4</v>
      </c>
      <c r="Q174" s="406" t="s">
        <v>905</v>
      </c>
      <c r="R174" s="407" t="s">
        <v>45</v>
      </c>
      <c r="S174" s="738"/>
      <c r="T174" s="739"/>
      <c r="U174" s="410">
        <v>12658</v>
      </c>
      <c r="V174" s="410">
        <v>12658</v>
      </c>
      <c r="W174" s="740"/>
      <c r="X174" s="740"/>
      <c r="Y174" s="740"/>
      <c r="Z174" s="740"/>
      <c r="AA174" s="740"/>
      <c r="AB174" s="405"/>
    </row>
    <row r="175" spans="1:28" ht="12" customHeight="1">
      <c r="A175" s="404"/>
      <c r="B175" s="749" t="s">
        <v>49</v>
      </c>
      <c r="C175" s="749"/>
      <c r="D175" s="749"/>
      <c r="E175" s="749"/>
      <c r="F175" s="749"/>
      <c r="G175" s="749"/>
      <c r="H175" s="749"/>
      <c r="I175" s="749"/>
      <c r="J175" s="749"/>
      <c r="K175" s="749"/>
      <c r="L175" s="749"/>
      <c r="M175" s="750"/>
      <c r="N175" s="630">
        <v>804</v>
      </c>
      <c r="O175" s="536">
        <v>10</v>
      </c>
      <c r="P175" s="536">
        <v>4</v>
      </c>
      <c r="Q175" s="406" t="s">
        <v>905</v>
      </c>
      <c r="R175" s="407" t="s">
        <v>46</v>
      </c>
      <c r="S175" s="738"/>
      <c r="T175" s="739"/>
      <c r="U175" s="410">
        <v>12658</v>
      </c>
      <c r="V175" s="410">
        <v>12658</v>
      </c>
      <c r="W175" s="740"/>
      <c r="X175" s="740"/>
      <c r="Y175" s="740"/>
      <c r="Z175" s="740"/>
      <c r="AA175" s="740"/>
      <c r="AB175" s="405"/>
    </row>
    <row r="176" spans="1:28" ht="21.75" customHeight="1">
      <c r="A176" s="404"/>
      <c r="B176" s="749" t="s">
        <v>764</v>
      </c>
      <c r="C176" s="749"/>
      <c r="D176" s="749"/>
      <c r="E176" s="749"/>
      <c r="F176" s="749"/>
      <c r="G176" s="749"/>
      <c r="H176" s="749"/>
      <c r="I176" s="749"/>
      <c r="J176" s="749"/>
      <c r="K176" s="749"/>
      <c r="L176" s="749"/>
      <c r="M176" s="750"/>
      <c r="N176" s="630">
        <v>804</v>
      </c>
      <c r="O176" s="536">
        <v>10</v>
      </c>
      <c r="P176" s="536">
        <v>4</v>
      </c>
      <c r="Q176" s="406" t="s">
        <v>905</v>
      </c>
      <c r="R176" s="407" t="s">
        <v>50</v>
      </c>
      <c r="S176" s="738"/>
      <c r="T176" s="739"/>
      <c r="U176" s="410">
        <v>12658</v>
      </c>
      <c r="V176" s="410">
        <v>12658</v>
      </c>
      <c r="W176" s="740"/>
      <c r="X176" s="740"/>
      <c r="Y176" s="740"/>
      <c r="Z176" s="740"/>
      <c r="AA176" s="740"/>
      <c r="AB176" s="405"/>
    </row>
    <row r="177" spans="1:28" ht="12" customHeight="1">
      <c r="A177" s="404"/>
      <c r="B177" s="749" t="s">
        <v>59</v>
      </c>
      <c r="C177" s="749"/>
      <c r="D177" s="749"/>
      <c r="E177" s="749"/>
      <c r="F177" s="749"/>
      <c r="G177" s="749"/>
      <c r="H177" s="749"/>
      <c r="I177" s="749"/>
      <c r="J177" s="749"/>
      <c r="K177" s="749"/>
      <c r="L177" s="749"/>
      <c r="M177" s="750"/>
      <c r="N177" s="630">
        <v>804</v>
      </c>
      <c r="O177" s="536">
        <v>10</v>
      </c>
      <c r="P177" s="536">
        <v>6</v>
      </c>
      <c r="Q177" s="406">
        <v>0</v>
      </c>
      <c r="R177" s="407">
        <v>0</v>
      </c>
      <c r="S177" s="738"/>
      <c r="T177" s="739"/>
      <c r="U177" s="410">
        <v>3951</v>
      </c>
      <c r="V177" s="410">
        <v>3877</v>
      </c>
      <c r="W177" s="740"/>
      <c r="X177" s="740"/>
      <c r="Y177" s="740"/>
      <c r="Z177" s="740"/>
      <c r="AA177" s="740"/>
      <c r="AB177" s="405"/>
    </row>
    <row r="178" spans="1:28" ht="21.75" customHeight="1">
      <c r="A178" s="404"/>
      <c r="B178" s="749" t="s">
        <v>173</v>
      </c>
      <c r="C178" s="749"/>
      <c r="D178" s="749"/>
      <c r="E178" s="749"/>
      <c r="F178" s="749"/>
      <c r="G178" s="749"/>
      <c r="H178" s="749"/>
      <c r="I178" s="749"/>
      <c r="J178" s="749"/>
      <c r="K178" s="749"/>
      <c r="L178" s="749"/>
      <c r="M178" s="750"/>
      <c r="N178" s="630">
        <v>804</v>
      </c>
      <c r="O178" s="536">
        <v>10</v>
      </c>
      <c r="P178" s="536">
        <v>6</v>
      </c>
      <c r="Q178" s="406" t="s">
        <v>761</v>
      </c>
      <c r="R178" s="407">
        <v>0</v>
      </c>
      <c r="S178" s="738"/>
      <c r="T178" s="739"/>
      <c r="U178" s="410">
        <v>3540</v>
      </c>
      <c r="V178" s="410">
        <v>3468</v>
      </c>
      <c r="W178" s="740"/>
      <c r="X178" s="740"/>
      <c r="Y178" s="740"/>
      <c r="Z178" s="740"/>
      <c r="AA178" s="740"/>
      <c r="AB178" s="405"/>
    </row>
    <row r="179" spans="1:28" ht="21.75" customHeight="1">
      <c r="A179" s="404"/>
      <c r="B179" s="749" t="s">
        <v>60</v>
      </c>
      <c r="C179" s="749"/>
      <c r="D179" s="749"/>
      <c r="E179" s="749"/>
      <c r="F179" s="749"/>
      <c r="G179" s="749"/>
      <c r="H179" s="749"/>
      <c r="I179" s="749"/>
      <c r="J179" s="749"/>
      <c r="K179" s="749"/>
      <c r="L179" s="749"/>
      <c r="M179" s="750"/>
      <c r="N179" s="630">
        <v>804</v>
      </c>
      <c r="O179" s="536">
        <v>10</v>
      </c>
      <c r="P179" s="536">
        <v>6</v>
      </c>
      <c r="Q179" s="406" t="s">
        <v>792</v>
      </c>
      <c r="R179" s="407">
        <v>0</v>
      </c>
      <c r="S179" s="738"/>
      <c r="T179" s="739"/>
      <c r="U179" s="410">
        <v>3540</v>
      </c>
      <c r="V179" s="410">
        <v>3468</v>
      </c>
      <c r="W179" s="740"/>
      <c r="X179" s="740"/>
      <c r="Y179" s="740"/>
      <c r="Z179" s="740"/>
      <c r="AA179" s="740"/>
      <c r="AB179" s="405"/>
    </row>
    <row r="180" spans="1:28" ht="21.75" customHeight="1">
      <c r="A180" s="404"/>
      <c r="B180" s="749" t="s">
        <v>61</v>
      </c>
      <c r="C180" s="749"/>
      <c r="D180" s="749"/>
      <c r="E180" s="749"/>
      <c r="F180" s="749"/>
      <c r="G180" s="749"/>
      <c r="H180" s="749"/>
      <c r="I180" s="749"/>
      <c r="J180" s="749"/>
      <c r="K180" s="749"/>
      <c r="L180" s="749"/>
      <c r="M180" s="750"/>
      <c r="N180" s="630">
        <v>804</v>
      </c>
      <c r="O180" s="536">
        <v>10</v>
      </c>
      <c r="P180" s="536">
        <v>6</v>
      </c>
      <c r="Q180" s="406" t="s">
        <v>793</v>
      </c>
      <c r="R180" s="407">
        <v>0</v>
      </c>
      <c r="S180" s="738"/>
      <c r="T180" s="739"/>
      <c r="U180" s="410">
        <v>3540</v>
      </c>
      <c r="V180" s="410">
        <v>3468</v>
      </c>
      <c r="W180" s="740"/>
      <c r="X180" s="740"/>
      <c r="Y180" s="740"/>
      <c r="Z180" s="740"/>
      <c r="AA180" s="740"/>
      <c r="AB180" s="405"/>
    </row>
    <row r="181" spans="1:28" ht="53.25" customHeight="1">
      <c r="A181" s="404"/>
      <c r="B181" s="749" t="s">
        <v>18</v>
      </c>
      <c r="C181" s="749"/>
      <c r="D181" s="749"/>
      <c r="E181" s="749"/>
      <c r="F181" s="749"/>
      <c r="G181" s="749"/>
      <c r="H181" s="749"/>
      <c r="I181" s="749"/>
      <c r="J181" s="749"/>
      <c r="K181" s="749"/>
      <c r="L181" s="749"/>
      <c r="M181" s="750"/>
      <c r="N181" s="630">
        <v>804</v>
      </c>
      <c r="O181" s="536">
        <v>10</v>
      </c>
      <c r="P181" s="536">
        <v>6</v>
      </c>
      <c r="Q181" s="406" t="s">
        <v>793</v>
      </c>
      <c r="R181" s="407" t="s">
        <v>19</v>
      </c>
      <c r="S181" s="738"/>
      <c r="T181" s="739"/>
      <c r="U181" s="410">
        <v>3397</v>
      </c>
      <c r="V181" s="410">
        <v>3397</v>
      </c>
      <c r="W181" s="740"/>
      <c r="X181" s="740"/>
      <c r="Y181" s="740"/>
      <c r="Z181" s="740"/>
      <c r="AA181" s="740"/>
      <c r="AB181" s="405"/>
    </row>
    <row r="182" spans="1:28" ht="21.75" customHeight="1">
      <c r="A182" s="404"/>
      <c r="B182" s="749" t="s">
        <v>38</v>
      </c>
      <c r="C182" s="749"/>
      <c r="D182" s="749"/>
      <c r="E182" s="749"/>
      <c r="F182" s="749"/>
      <c r="G182" s="749"/>
      <c r="H182" s="749"/>
      <c r="I182" s="749"/>
      <c r="J182" s="749"/>
      <c r="K182" s="749"/>
      <c r="L182" s="749"/>
      <c r="M182" s="750"/>
      <c r="N182" s="630">
        <v>804</v>
      </c>
      <c r="O182" s="536">
        <v>10</v>
      </c>
      <c r="P182" s="536">
        <v>6</v>
      </c>
      <c r="Q182" s="406" t="s">
        <v>793</v>
      </c>
      <c r="R182" s="407" t="s">
        <v>39</v>
      </c>
      <c r="S182" s="738"/>
      <c r="T182" s="739"/>
      <c r="U182" s="410">
        <v>3397</v>
      </c>
      <c r="V182" s="410">
        <v>3397</v>
      </c>
      <c r="W182" s="740"/>
      <c r="X182" s="740"/>
      <c r="Y182" s="740"/>
      <c r="Z182" s="740"/>
      <c r="AA182" s="740"/>
      <c r="AB182" s="405"/>
    </row>
    <row r="183" spans="1:28" ht="21.75" customHeight="1">
      <c r="A183" s="404"/>
      <c r="B183" s="749" t="s">
        <v>621</v>
      </c>
      <c r="C183" s="749"/>
      <c r="D183" s="749"/>
      <c r="E183" s="749"/>
      <c r="F183" s="749"/>
      <c r="G183" s="749"/>
      <c r="H183" s="749"/>
      <c r="I183" s="749"/>
      <c r="J183" s="749"/>
      <c r="K183" s="749"/>
      <c r="L183" s="749"/>
      <c r="M183" s="750"/>
      <c r="N183" s="630">
        <v>804</v>
      </c>
      <c r="O183" s="536">
        <v>10</v>
      </c>
      <c r="P183" s="536">
        <v>6</v>
      </c>
      <c r="Q183" s="406" t="s">
        <v>793</v>
      </c>
      <c r="R183" s="407" t="s">
        <v>40</v>
      </c>
      <c r="S183" s="738"/>
      <c r="T183" s="739"/>
      <c r="U183" s="410">
        <v>2609</v>
      </c>
      <c r="V183" s="410">
        <v>2609</v>
      </c>
      <c r="W183" s="740"/>
      <c r="X183" s="740"/>
      <c r="Y183" s="740"/>
      <c r="Z183" s="740"/>
      <c r="AA183" s="740"/>
      <c r="AB183" s="405"/>
    </row>
    <row r="184" spans="1:28" ht="32.25" customHeight="1">
      <c r="A184" s="404"/>
      <c r="B184" s="749" t="s">
        <v>622</v>
      </c>
      <c r="C184" s="749"/>
      <c r="D184" s="749"/>
      <c r="E184" s="749"/>
      <c r="F184" s="749"/>
      <c r="G184" s="749"/>
      <c r="H184" s="749"/>
      <c r="I184" s="749"/>
      <c r="J184" s="749"/>
      <c r="K184" s="749"/>
      <c r="L184" s="749"/>
      <c r="M184" s="750"/>
      <c r="N184" s="630">
        <v>804</v>
      </c>
      <c r="O184" s="536">
        <v>10</v>
      </c>
      <c r="P184" s="536">
        <v>6</v>
      </c>
      <c r="Q184" s="406" t="s">
        <v>793</v>
      </c>
      <c r="R184" s="407" t="s">
        <v>42</v>
      </c>
      <c r="S184" s="738"/>
      <c r="T184" s="739"/>
      <c r="U184" s="410">
        <v>788</v>
      </c>
      <c r="V184" s="410">
        <v>788</v>
      </c>
      <c r="W184" s="740"/>
      <c r="X184" s="740"/>
      <c r="Y184" s="740"/>
      <c r="Z184" s="740"/>
      <c r="AA184" s="740"/>
      <c r="AB184" s="405"/>
    </row>
    <row r="185" spans="1:28" ht="21.75" customHeight="1">
      <c r="A185" s="404"/>
      <c r="B185" s="749" t="s">
        <v>633</v>
      </c>
      <c r="C185" s="749"/>
      <c r="D185" s="749"/>
      <c r="E185" s="749"/>
      <c r="F185" s="749"/>
      <c r="G185" s="749"/>
      <c r="H185" s="749"/>
      <c r="I185" s="749"/>
      <c r="J185" s="749"/>
      <c r="K185" s="749"/>
      <c r="L185" s="749"/>
      <c r="M185" s="750"/>
      <c r="N185" s="630">
        <v>804</v>
      </c>
      <c r="O185" s="536">
        <v>10</v>
      </c>
      <c r="P185" s="536">
        <v>6</v>
      </c>
      <c r="Q185" s="406" t="s">
        <v>793</v>
      </c>
      <c r="R185" s="407" t="s">
        <v>25</v>
      </c>
      <c r="S185" s="738"/>
      <c r="T185" s="739"/>
      <c r="U185" s="410">
        <v>143</v>
      </c>
      <c r="V185" s="410">
        <v>71</v>
      </c>
      <c r="W185" s="740"/>
      <c r="X185" s="740"/>
      <c r="Y185" s="740"/>
      <c r="Z185" s="740"/>
      <c r="AA185" s="740"/>
      <c r="AB185" s="405"/>
    </row>
    <row r="186" spans="1:28" ht="21.75" customHeight="1">
      <c r="A186" s="404"/>
      <c r="B186" s="749" t="s">
        <v>634</v>
      </c>
      <c r="C186" s="749"/>
      <c r="D186" s="749"/>
      <c r="E186" s="749"/>
      <c r="F186" s="749"/>
      <c r="G186" s="749"/>
      <c r="H186" s="749"/>
      <c r="I186" s="749"/>
      <c r="J186" s="749"/>
      <c r="K186" s="749"/>
      <c r="L186" s="749"/>
      <c r="M186" s="750"/>
      <c r="N186" s="630">
        <v>804</v>
      </c>
      <c r="O186" s="536">
        <v>10</v>
      </c>
      <c r="P186" s="536">
        <v>6</v>
      </c>
      <c r="Q186" s="406" t="s">
        <v>793</v>
      </c>
      <c r="R186" s="407" t="s">
        <v>27</v>
      </c>
      <c r="S186" s="738"/>
      <c r="T186" s="739"/>
      <c r="U186" s="410">
        <v>143</v>
      </c>
      <c r="V186" s="410">
        <v>71</v>
      </c>
      <c r="W186" s="740"/>
      <c r="X186" s="740"/>
      <c r="Y186" s="740"/>
      <c r="Z186" s="740"/>
      <c r="AA186" s="740"/>
      <c r="AB186" s="405"/>
    </row>
    <row r="187" spans="1:28" ht="21.75" customHeight="1">
      <c r="A187" s="404"/>
      <c r="B187" s="749" t="s">
        <v>635</v>
      </c>
      <c r="C187" s="749"/>
      <c r="D187" s="749"/>
      <c r="E187" s="749"/>
      <c r="F187" s="749"/>
      <c r="G187" s="749"/>
      <c r="H187" s="749"/>
      <c r="I187" s="749"/>
      <c r="J187" s="749"/>
      <c r="K187" s="749"/>
      <c r="L187" s="749"/>
      <c r="M187" s="750"/>
      <c r="N187" s="630">
        <v>804</v>
      </c>
      <c r="O187" s="536">
        <v>10</v>
      </c>
      <c r="P187" s="536">
        <v>6</v>
      </c>
      <c r="Q187" s="406" t="s">
        <v>793</v>
      </c>
      <c r="R187" s="407" t="s">
        <v>28</v>
      </c>
      <c r="S187" s="738"/>
      <c r="T187" s="739"/>
      <c r="U187" s="410">
        <v>92</v>
      </c>
      <c r="V187" s="410">
        <v>36</v>
      </c>
      <c r="W187" s="740"/>
      <c r="X187" s="740"/>
      <c r="Y187" s="740"/>
      <c r="Z187" s="740"/>
      <c r="AA187" s="740"/>
      <c r="AB187" s="405"/>
    </row>
    <row r="188" spans="1:28" ht="12" customHeight="1">
      <c r="A188" s="404"/>
      <c r="B188" s="749" t="s">
        <v>636</v>
      </c>
      <c r="C188" s="749"/>
      <c r="D188" s="749"/>
      <c r="E188" s="749"/>
      <c r="F188" s="749"/>
      <c r="G188" s="749"/>
      <c r="H188" s="749"/>
      <c r="I188" s="749"/>
      <c r="J188" s="749"/>
      <c r="K188" s="749"/>
      <c r="L188" s="749"/>
      <c r="M188" s="750"/>
      <c r="N188" s="630">
        <v>804</v>
      </c>
      <c r="O188" s="536">
        <v>10</v>
      </c>
      <c r="P188" s="536">
        <v>6</v>
      </c>
      <c r="Q188" s="406" t="s">
        <v>793</v>
      </c>
      <c r="R188" s="407" t="s">
        <v>29</v>
      </c>
      <c r="S188" s="738"/>
      <c r="T188" s="739"/>
      <c r="U188" s="410">
        <v>51</v>
      </c>
      <c r="V188" s="410">
        <v>35</v>
      </c>
      <c r="W188" s="740"/>
      <c r="X188" s="740"/>
      <c r="Y188" s="740"/>
      <c r="Z188" s="740"/>
      <c r="AA188" s="740"/>
      <c r="AB188" s="405"/>
    </row>
    <row r="189" spans="1:28" ht="21.75" customHeight="1">
      <c r="A189" s="404"/>
      <c r="B189" s="749" t="s">
        <v>173</v>
      </c>
      <c r="C189" s="749"/>
      <c r="D189" s="749"/>
      <c r="E189" s="749"/>
      <c r="F189" s="749"/>
      <c r="G189" s="749"/>
      <c r="H189" s="749"/>
      <c r="I189" s="749"/>
      <c r="J189" s="749"/>
      <c r="K189" s="749"/>
      <c r="L189" s="749"/>
      <c r="M189" s="750"/>
      <c r="N189" s="630">
        <v>804</v>
      </c>
      <c r="O189" s="536">
        <v>10</v>
      </c>
      <c r="P189" s="536">
        <v>6</v>
      </c>
      <c r="Q189" s="406" t="s">
        <v>761</v>
      </c>
      <c r="R189" s="407">
        <v>0</v>
      </c>
      <c r="S189" s="738"/>
      <c r="T189" s="739"/>
      <c r="U189" s="410">
        <v>411</v>
      </c>
      <c r="V189" s="410">
        <v>409</v>
      </c>
      <c r="W189" s="740"/>
      <c r="X189" s="740"/>
      <c r="Y189" s="740"/>
      <c r="Z189" s="740"/>
      <c r="AA189" s="740"/>
      <c r="AB189" s="405"/>
    </row>
    <row r="190" spans="1:28" ht="21.75" customHeight="1">
      <c r="A190" s="404"/>
      <c r="B190" s="749" t="s">
        <v>60</v>
      </c>
      <c r="C190" s="749"/>
      <c r="D190" s="749"/>
      <c r="E190" s="749"/>
      <c r="F190" s="749"/>
      <c r="G190" s="749"/>
      <c r="H190" s="749"/>
      <c r="I190" s="749"/>
      <c r="J190" s="749"/>
      <c r="K190" s="749"/>
      <c r="L190" s="749"/>
      <c r="M190" s="750"/>
      <c r="N190" s="630">
        <v>804</v>
      </c>
      <c r="O190" s="536">
        <v>10</v>
      </c>
      <c r="P190" s="536">
        <v>6</v>
      </c>
      <c r="Q190" s="406" t="s">
        <v>792</v>
      </c>
      <c r="R190" s="407">
        <v>0</v>
      </c>
      <c r="S190" s="738"/>
      <c r="T190" s="739"/>
      <c r="U190" s="410">
        <v>411</v>
      </c>
      <c r="V190" s="410">
        <v>409</v>
      </c>
      <c r="W190" s="740"/>
      <c r="X190" s="740"/>
      <c r="Y190" s="740"/>
      <c r="Z190" s="740"/>
      <c r="AA190" s="740"/>
      <c r="AB190" s="405"/>
    </row>
    <row r="191" spans="1:28" ht="32.25" customHeight="1">
      <c r="A191" s="404"/>
      <c r="B191" s="749" t="s">
        <v>62</v>
      </c>
      <c r="C191" s="749"/>
      <c r="D191" s="749"/>
      <c r="E191" s="749"/>
      <c r="F191" s="749"/>
      <c r="G191" s="749"/>
      <c r="H191" s="749"/>
      <c r="I191" s="749"/>
      <c r="J191" s="749"/>
      <c r="K191" s="749"/>
      <c r="L191" s="749"/>
      <c r="M191" s="750"/>
      <c r="N191" s="630">
        <v>804</v>
      </c>
      <c r="O191" s="536">
        <v>10</v>
      </c>
      <c r="P191" s="536">
        <v>6</v>
      </c>
      <c r="Q191" s="406" t="s">
        <v>794</v>
      </c>
      <c r="R191" s="407">
        <v>0</v>
      </c>
      <c r="S191" s="738"/>
      <c r="T191" s="739"/>
      <c r="U191" s="410">
        <v>411</v>
      </c>
      <c r="V191" s="410">
        <v>409</v>
      </c>
      <c r="W191" s="740"/>
      <c r="X191" s="740"/>
      <c r="Y191" s="740"/>
      <c r="Z191" s="740"/>
      <c r="AA191" s="740"/>
      <c r="AB191" s="405"/>
    </row>
    <row r="192" spans="1:28" ht="21.75" customHeight="1">
      <c r="A192" s="404"/>
      <c r="B192" s="749" t="s">
        <v>633</v>
      </c>
      <c r="C192" s="749"/>
      <c r="D192" s="749"/>
      <c r="E192" s="749"/>
      <c r="F192" s="749"/>
      <c r="G192" s="749"/>
      <c r="H192" s="749"/>
      <c r="I192" s="749"/>
      <c r="J192" s="749"/>
      <c r="K192" s="749"/>
      <c r="L192" s="749"/>
      <c r="M192" s="750"/>
      <c r="N192" s="630">
        <v>804</v>
      </c>
      <c r="O192" s="536">
        <v>10</v>
      </c>
      <c r="P192" s="536">
        <v>6</v>
      </c>
      <c r="Q192" s="406" t="s">
        <v>794</v>
      </c>
      <c r="R192" s="407" t="s">
        <v>25</v>
      </c>
      <c r="S192" s="738"/>
      <c r="T192" s="739"/>
      <c r="U192" s="410">
        <v>411</v>
      </c>
      <c r="V192" s="410">
        <v>409</v>
      </c>
      <c r="W192" s="740"/>
      <c r="X192" s="740"/>
      <c r="Y192" s="740"/>
      <c r="Z192" s="740"/>
      <c r="AA192" s="740"/>
      <c r="AB192" s="405"/>
    </row>
    <row r="193" spans="1:28" ht="21.75" customHeight="1">
      <c r="A193" s="404"/>
      <c r="B193" s="749" t="s">
        <v>634</v>
      </c>
      <c r="C193" s="749"/>
      <c r="D193" s="749"/>
      <c r="E193" s="749"/>
      <c r="F193" s="749"/>
      <c r="G193" s="749"/>
      <c r="H193" s="749"/>
      <c r="I193" s="749"/>
      <c r="J193" s="749"/>
      <c r="K193" s="749"/>
      <c r="L193" s="749"/>
      <c r="M193" s="750"/>
      <c r="N193" s="630">
        <v>804</v>
      </c>
      <c r="O193" s="536">
        <v>10</v>
      </c>
      <c r="P193" s="536">
        <v>6</v>
      </c>
      <c r="Q193" s="406" t="s">
        <v>794</v>
      </c>
      <c r="R193" s="407" t="s">
        <v>27</v>
      </c>
      <c r="S193" s="738"/>
      <c r="T193" s="739"/>
      <c r="U193" s="410">
        <v>411</v>
      </c>
      <c r="V193" s="410">
        <v>409</v>
      </c>
      <c r="W193" s="740"/>
      <c r="X193" s="740"/>
      <c r="Y193" s="740"/>
      <c r="Z193" s="740"/>
      <c r="AA193" s="740"/>
      <c r="AB193" s="405"/>
    </row>
    <row r="194" spans="1:28" ht="21.75" customHeight="1">
      <c r="A194" s="404"/>
      <c r="B194" s="749" t="s">
        <v>635</v>
      </c>
      <c r="C194" s="749"/>
      <c r="D194" s="749"/>
      <c r="E194" s="749"/>
      <c r="F194" s="749"/>
      <c r="G194" s="749"/>
      <c r="H194" s="749"/>
      <c r="I194" s="749"/>
      <c r="J194" s="749"/>
      <c r="K194" s="749"/>
      <c r="L194" s="749"/>
      <c r="M194" s="750"/>
      <c r="N194" s="630">
        <v>804</v>
      </c>
      <c r="O194" s="536">
        <v>10</v>
      </c>
      <c r="P194" s="536">
        <v>6</v>
      </c>
      <c r="Q194" s="406" t="s">
        <v>794</v>
      </c>
      <c r="R194" s="407" t="s">
        <v>28</v>
      </c>
      <c r="S194" s="738"/>
      <c r="T194" s="739"/>
      <c r="U194" s="410">
        <v>19</v>
      </c>
      <c r="V194" s="410">
        <v>15</v>
      </c>
      <c r="W194" s="740"/>
      <c r="X194" s="740"/>
      <c r="Y194" s="740"/>
      <c r="Z194" s="740"/>
      <c r="AA194" s="740"/>
      <c r="AB194" s="405"/>
    </row>
    <row r="195" spans="1:28" ht="12" customHeight="1">
      <c r="A195" s="404"/>
      <c r="B195" s="749" t="s">
        <v>636</v>
      </c>
      <c r="C195" s="749"/>
      <c r="D195" s="749"/>
      <c r="E195" s="749"/>
      <c r="F195" s="749"/>
      <c r="G195" s="749"/>
      <c r="H195" s="749"/>
      <c r="I195" s="749"/>
      <c r="J195" s="749"/>
      <c r="K195" s="749"/>
      <c r="L195" s="749"/>
      <c r="M195" s="750"/>
      <c r="N195" s="630">
        <v>804</v>
      </c>
      <c r="O195" s="536">
        <v>10</v>
      </c>
      <c r="P195" s="536">
        <v>6</v>
      </c>
      <c r="Q195" s="406" t="s">
        <v>794</v>
      </c>
      <c r="R195" s="407" t="s">
        <v>29</v>
      </c>
      <c r="S195" s="738"/>
      <c r="T195" s="739"/>
      <c r="U195" s="410">
        <v>392</v>
      </c>
      <c r="V195" s="410">
        <v>394</v>
      </c>
      <c r="W195" s="740"/>
      <c r="X195" s="740"/>
      <c r="Y195" s="740"/>
      <c r="Z195" s="740"/>
      <c r="AA195" s="740"/>
      <c r="AB195" s="405"/>
    </row>
    <row r="196" spans="1:28" ht="21.75" customHeight="1">
      <c r="A196" s="404"/>
      <c r="B196" s="749" t="s">
        <v>816</v>
      </c>
      <c r="C196" s="749"/>
      <c r="D196" s="749"/>
      <c r="E196" s="749"/>
      <c r="F196" s="749"/>
      <c r="G196" s="749"/>
      <c r="H196" s="749"/>
      <c r="I196" s="749"/>
      <c r="J196" s="749"/>
      <c r="K196" s="749"/>
      <c r="L196" s="749"/>
      <c r="M196" s="750"/>
      <c r="N196" s="630">
        <v>805</v>
      </c>
      <c r="O196" s="536">
        <v>0</v>
      </c>
      <c r="P196" s="536">
        <v>0</v>
      </c>
      <c r="Q196" s="406">
        <v>0</v>
      </c>
      <c r="R196" s="407">
        <v>0</v>
      </c>
      <c r="S196" s="738"/>
      <c r="T196" s="739"/>
      <c r="U196" s="410">
        <v>3332</v>
      </c>
      <c r="V196" s="410">
        <v>3268</v>
      </c>
      <c r="W196" s="740"/>
      <c r="X196" s="740"/>
      <c r="Y196" s="740"/>
      <c r="Z196" s="740"/>
      <c r="AA196" s="740"/>
      <c r="AB196" s="405"/>
    </row>
    <row r="197" spans="1:28" ht="12" customHeight="1">
      <c r="A197" s="404"/>
      <c r="B197" s="749" t="s">
        <v>703</v>
      </c>
      <c r="C197" s="749"/>
      <c r="D197" s="749"/>
      <c r="E197" s="749"/>
      <c r="F197" s="749"/>
      <c r="G197" s="749"/>
      <c r="H197" s="749"/>
      <c r="I197" s="749"/>
      <c r="J197" s="749"/>
      <c r="K197" s="749"/>
      <c r="L197" s="749"/>
      <c r="M197" s="750"/>
      <c r="N197" s="630">
        <v>805</v>
      </c>
      <c r="O197" s="536">
        <v>4</v>
      </c>
      <c r="P197" s="536">
        <v>0</v>
      </c>
      <c r="Q197" s="406">
        <v>0</v>
      </c>
      <c r="R197" s="407">
        <v>0</v>
      </c>
      <c r="S197" s="738"/>
      <c r="T197" s="739"/>
      <c r="U197" s="410">
        <v>3332</v>
      </c>
      <c r="V197" s="410">
        <v>3268</v>
      </c>
      <c r="W197" s="740"/>
      <c r="X197" s="740"/>
      <c r="Y197" s="740"/>
      <c r="Z197" s="740"/>
      <c r="AA197" s="740"/>
      <c r="AB197" s="405"/>
    </row>
    <row r="198" spans="1:28" ht="12" customHeight="1">
      <c r="A198" s="404"/>
      <c r="B198" s="749" t="s">
        <v>65</v>
      </c>
      <c r="C198" s="749"/>
      <c r="D198" s="749"/>
      <c r="E198" s="749"/>
      <c r="F198" s="749"/>
      <c r="G198" s="749"/>
      <c r="H198" s="749"/>
      <c r="I198" s="749"/>
      <c r="J198" s="749"/>
      <c r="K198" s="749"/>
      <c r="L198" s="749"/>
      <c r="M198" s="750"/>
      <c r="N198" s="630">
        <v>805</v>
      </c>
      <c r="O198" s="536">
        <v>4</v>
      </c>
      <c r="P198" s="536">
        <v>5</v>
      </c>
      <c r="Q198" s="406">
        <v>0</v>
      </c>
      <c r="R198" s="407">
        <v>0</v>
      </c>
      <c r="S198" s="738"/>
      <c r="T198" s="739"/>
      <c r="U198" s="410">
        <v>2955</v>
      </c>
      <c r="V198" s="410">
        <v>2891</v>
      </c>
      <c r="W198" s="740"/>
      <c r="X198" s="740"/>
      <c r="Y198" s="740"/>
      <c r="Z198" s="740"/>
      <c r="AA198" s="740"/>
      <c r="AB198" s="405"/>
    </row>
    <row r="199" spans="1:28" ht="21.75" customHeight="1">
      <c r="A199" s="404"/>
      <c r="B199" s="749" t="s">
        <v>67</v>
      </c>
      <c r="C199" s="749"/>
      <c r="D199" s="749"/>
      <c r="E199" s="749"/>
      <c r="F199" s="749"/>
      <c r="G199" s="749"/>
      <c r="H199" s="749"/>
      <c r="I199" s="749"/>
      <c r="J199" s="749"/>
      <c r="K199" s="749"/>
      <c r="L199" s="749"/>
      <c r="M199" s="750"/>
      <c r="N199" s="630">
        <v>805</v>
      </c>
      <c r="O199" s="536">
        <v>4</v>
      </c>
      <c r="P199" s="536">
        <v>5</v>
      </c>
      <c r="Q199" s="406" t="s">
        <v>704</v>
      </c>
      <c r="R199" s="407">
        <v>0</v>
      </c>
      <c r="S199" s="738"/>
      <c r="T199" s="739"/>
      <c r="U199" s="410">
        <v>225</v>
      </c>
      <c r="V199" s="410">
        <v>188</v>
      </c>
      <c r="W199" s="740"/>
      <c r="X199" s="740"/>
      <c r="Y199" s="740"/>
      <c r="Z199" s="740"/>
      <c r="AA199" s="740"/>
      <c r="AB199" s="405"/>
    </row>
    <row r="200" spans="1:28" ht="32.25" customHeight="1">
      <c r="A200" s="404"/>
      <c r="B200" s="749" t="s">
        <v>70</v>
      </c>
      <c r="C200" s="749"/>
      <c r="D200" s="749"/>
      <c r="E200" s="749"/>
      <c r="F200" s="749"/>
      <c r="G200" s="749"/>
      <c r="H200" s="749"/>
      <c r="I200" s="749"/>
      <c r="J200" s="749"/>
      <c r="K200" s="749"/>
      <c r="L200" s="749"/>
      <c r="M200" s="750"/>
      <c r="N200" s="630">
        <v>805</v>
      </c>
      <c r="O200" s="536">
        <v>4</v>
      </c>
      <c r="P200" s="536">
        <v>5</v>
      </c>
      <c r="Q200" s="406" t="s">
        <v>705</v>
      </c>
      <c r="R200" s="407">
        <v>0</v>
      </c>
      <c r="S200" s="738"/>
      <c r="T200" s="739"/>
      <c r="U200" s="410">
        <v>225</v>
      </c>
      <c r="V200" s="410">
        <v>188</v>
      </c>
      <c r="W200" s="740"/>
      <c r="X200" s="740"/>
      <c r="Y200" s="740"/>
      <c r="Z200" s="740"/>
      <c r="AA200" s="740"/>
      <c r="AB200" s="405"/>
    </row>
    <row r="201" spans="1:28" ht="12" customHeight="1">
      <c r="A201" s="404"/>
      <c r="B201" s="749" t="s">
        <v>706</v>
      </c>
      <c r="C201" s="749"/>
      <c r="D201" s="749"/>
      <c r="E201" s="749"/>
      <c r="F201" s="749"/>
      <c r="G201" s="749"/>
      <c r="H201" s="749"/>
      <c r="I201" s="749"/>
      <c r="J201" s="749"/>
      <c r="K201" s="749"/>
      <c r="L201" s="749"/>
      <c r="M201" s="750"/>
      <c r="N201" s="630">
        <v>805</v>
      </c>
      <c r="O201" s="536">
        <v>4</v>
      </c>
      <c r="P201" s="536">
        <v>5</v>
      </c>
      <c r="Q201" s="406" t="s">
        <v>707</v>
      </c>
      <c r="R201" s="407">
        <v>0</v>
      </c>
      <c r="S201" s="738"/>
      <c r="T201" s="739"/>
      <c r="U201" s="410">
        <v>225</v>
      </c>
      <c r="V201" s="410">
        <v>188</v>
      </c>
      <c r="W201" s="740"/>
      <c r="X201" s="740"/>
      <c r="Y201" s="740"/>
      <c r="Z201" s="740"/>
      <c r="AA201" s="740"/>
      <c r="AB201" s="405"/>
    </row>
    <row r="202" spans="1:28" ht="21.75" customHeight="1">
      <c r="A202" s="404"/>
      <c r="B202" s="749" t="s">
        <v>633</v>
      </c>
      <c r="C202" s="749"/>
      <c r="D202" s="749"/>
      <c r="E202" s="749"/>
      <c r="F202" s="749"/>
      <c r="G202" s="749"/>
      <c r="H202" s="749"/>
      <c r="I202" s="749"/>
      <c r="J202" s="749"/>
      <c r="K202" s="749"/>
      <c r="L202" s="749"/>
      <c r="M202" s="750"/>
      <c r="N202" s="630">
        <v>805</v>
      </c>
      <c r="O202" s="536">
        <v>4</v>
      </c>
      <c r="P202" s="536">
        <v>5</v>
      </c>
      <c r="Q202" s="406" t="s">
        <v>707</v>
      </c>
      <c r="R202" s="407" t="s">
        <v>25</v>
      </c>
      <c r="S202" s="738"/>
      <c r="T202" s="739"/>
      <c r="U202" s="410">
        <v>75</v>
      </c>
      <c r="V202" s="410">
        <v>38</v>
      </c>
      <c r="W202" s="740"/>
      <c r="X202" s="740"/>
      <c r="Y202" s="740"/>
      <c r="Z202" s="740"/>
      <c r="AA202" s="740"/>
      <c r="AB202" s="405"/>
    </row>
    <row r="203" spans="1:28" ht="21.75" customHeight="1">
      <c r="A203" s="404"/>
      <c r="B203" s="749" t="s">
        <v>634</v>
      </c>
      <c r="C203" s="749"/>
      <c r="D203" s="749"/>
      <c r="E203" s="749"/>
      <c r="F203" s="749"/>
      <c r="G203" s="749"/>
      <c r="H203" s="749"/>
      <c r="I203" s="749"/>
      <c r="J203" s="749"/>
      <c r="K203" s="749"/>
      <c r="L203" s="749"/>
      <c r="M203" s="750"/>
      <c r="N203" s="630">
        <v>805</v>
      </c>
      <c r="O203" s="536">
        <v>4</v>
      </c>
      <c r="P203" s="536">
        <v>5</v>
      </c>
      <c r="Q203" s="406" t="s">
        <v>707</v>
      </c>
      <c r="R203" s="407" t="s">
        <v>27</v>
      </c>
      <c r="S203" s="738"/>
      <c r="T203" s="739"/>
      <c r="U203" s="410">
        <v>75</v>
      </c>
      <c r="V203" s="410">
        <v>38</v>
      </c>
      <c r="W203" s="740"/>
      <c r="X203" s="740"/>
      <c r="Y203" s="740"/>
      <c r="Z203" s="740"/>
      <c r="AA203" s="740"/>
      <c r="AB203" s="405"/>
    </row>
    <row r="204" spans="1:28" ht="12" customHeight="1">
      <c r="A204" s="404"/>
      <c r="B204" s="749" t="s">
        <v>636</v>
      </c>
      <c r="C204" s="749"/>
      <c r="D204" s="749"/>
      <c r="E204" s="749"/>
      <c r="F204" s="749"/>
      <c r="G204" s="749"/>
      <c r="H204" s="749"/>
      <c r="I204" s="749"/>
      <c r="J204" s="749"/>
      <c r="K204" s="749"/>
      <c r="L204" s="749"/>
      <c r="M204" s="750"/>
      <c r="N204" s="630">
        <v>805</v>
      </c>
      <c r="O204" s="536">
        <v>4</v>
      </c>
      <c r="P204" s="536">
        <v>5</v>
      </c>
      <c r="Q204" s="406" t="s">
        <v>707</v>
      </c>
      <c r="R204" s="407" t="s">
        <v>29</v>
      </c>
      <c r="S204" s="738"/>
      <c r="T204" s="739"/>
      <c r="U204" s="410">
        <v>75</v>
      </c>
      <c r="V204" s="410">
        <v>38</v>
      </c>
      <c r="W204" s="740"/>
      <c r="X204" s="740"/>
      <c r="Y204" s="740"/>
      <c r="Z204" s="740"/>
      <c r="AA204" s="740"/>
      <c r="AB204" s="405"/>
    </row>
    <row r="205" spans="1:28" ht="12" customHeight="1">
      <c r="A205" s="404"/>
      <c r="B205" s="749" t="s">
        <v>30</v>
      </c>
      <c r="C205" s="749"/>
      <c r="D205" s="749"/>
      <c r="E205" s="749"/>
      <c r="F205" s="749"/>
      <c r="G205" s="749"/>
      <c r="H205" s="749"/>
      <c r="I205" s="749"/>
      <c r="J205" s="749"/>
      <c r="K205" s="749"/>
      <c r="L205" s="749"/>
      <c r="M205" s="750"/>
      <c r="N205" s="630">
        <v>805</v>
      </c>
      <c r="O205" s="536">
        <v>4</v>
      </c>
      <c r="P205" s="536">
        <v>5</v>
      </c>
      <c r="Q205" s="406" t="s">
        <v>707</v>
      </c>
      <c r="R205" s="407" t="s">
        <v>31</v>
      </c>
      <c r="S205" s="738"/>
      <c r="T205" s="739"/>
      <c r="U205" s="410">
        <v>150</v>
      </c>
      <c r="V205" s="410">
        <v>150</v>
      </c>
      <c r="W205" s="740"/>
      <c r="X205" s="740"/>
      <c r="Y205" s="740"/>
      <c r="Z205" s="740"/>
      <c r="AA205" s="740"/>
      <c r="AB205" s="405"/>
    </row>
    <row r="206" spans="1:28" ht="42.75" customHeight="1">
      <c r="A206" s="404"/>
      <c r="B206" s="749" t="s">
        <v>708</v>
      </c>
      <c r="C206" s="749"/>
      <c r="D206" s="749"/>
      <c r="E206" s="749"/>
      <c r="F206" s="749"/>
      <c r="G206" s="749"/>
      <c r="H206" s="749"/>
      <c r="I206" s="749"/>
      <c r="J206" s="749"/>
      <c r="K206" s="749"/>
      <c r="L206" s="749"/>
      <c r="M206" s="750"/>
      <c r="N206" s="630">
        <v>805</v>
      </c>
      <c r="O206" s="536">
        <v>4</v>
      </c>
      <c r="P206" s="536">
        <v>5</v>
      </c>
      <c r="Q206" s="406" t="s">
        <v>707</v>
      </c>
      <c r="R206" s="407" t="s">
        <v>69</v>
      </c>
      <c r="S206" s="738"/>
      <c r="T206" s="739"/>
      <c r="U206" s="410">
        <v>150</v>
      </c>
      <c r="V206" s="410">
        <v>150</v>
      </c>
      <c r="W206" s="740"/>
      <c r="X206" s="740"/>
      <c r="Y206" s="740"/>
      <c r="Z206" s="740"/>
      <c r="AA206" s="740"/>
      <c r="AB206" s="405"/>
    </row>
    <row r="207" spans="1:28" ht="74.25" customHeight="1">
      <c r="A207" s="404"/>
      <c r="B207" s="749" t="s">
        <v>885</v>
      </c>
      <c r="C207" s="749"/>
      <c r="D207" s="749"/>
      <c r="E207" s="749"/>
      <c r="F207" s="749"/>
      <c r="G207" s="749"/>
      <c r="H207" s="749"/>
      <c r="I207" s="749"/>
      <c r="J207" s="749"/>
      <c r="K207" s="749"/>
      <c r="L207" s="749"/>
      <c r="M207" s="750"/>
      <c r="N207" s="630">
        <v>805</v>
      </c>
      <c r="O207" s="536">
        <v>4</v>
      </c>
      <c r="P207" s="536">
        <v>5</v>
      </c>
      <c r="Q207" s="406" t="s">
        <v>707</v>
      </c>
      <c r="R207" s="407" t="s">
        <v>886</v>
      </c>
      <c r="S207" s="738"/>
      <c r="T207" s="739"/>
      <c r="U207" s="410">
        <v>150</v>
      </c>
      <c r="V207" s="410">
        <v>150</v>
      </c>
      <c r="W207" s="740"/>
      <c r="X207" s="740"/>
      <c r="Y207" s="740"/>
      <c r="Z207" s="740"/>
      <c r="AA207" s="740"/>
      <c r="AB207" s="405"/>
    </row>
    <row r="208" spans="1:28" ht="21.75" customHeight="1">
      <c r="A208" s="404"/>
      <c r="B208" s="749" t="s">
        <v>61</v>
      </c>
      <c r="C208" s="749"/>
      <c r="D208" s="749"/>
      <c r="E208" s="749"/>
      <c r="F208" s="749"/>
      <c r="G208" s="749"/>
      <c r="H208" s="749"/>
      <c r="I208" s="749"/>
      <c r="J208" s="749"/>
      <c r="K208" s="749"/>
      <c r="L208" s="749"/>
      <c r="M208" s="750"/>
      <c r="N208" s="630">
        <v>805</v>
      </c>
      <c r="O208" s="536">
        <v>4</v>
      </c>
      <c r="P208" s="536">
        <v>5</v>
      </c>
      <c r="Q208" s="406" t="s">
        <v>649</v>
      </c>
      <c r="R208" s="407">
        <v>0</v>
      </c>
      <c r="S208" s="738"/>
      <c r="T208" s="739"/>
      <c r="U208" s="410">
        <v>2730</v>
      </c>
      <c r="V208" s="410">
        <v>2703</v>
      </c>
      <c r="W208" s="740"/>
      <c r="X208" s="740"/>
      <c r="Y208" s="740"/>
      <c r="Z208" s="740"/>
      <c r="AA208" s="740"/>
      <c r="AB208" s="405"/>
    </row>
    <row r="209" spans="1:28" ht="42.75" customHeight="1">
      <c r="A209" s="404"/>
      <c r="B209" s="749" t="s">
        <v>650</v>
      </c>
      <c r="C209" s="749"/>
      <c r="D209" s="749"/>
      <c r="E209" s="749"/>
      <c r="F209" s="749"/>
      <c r="G209" s="749"/>
      <c r="H209" s="749"/>
      <c r="I209" s="749"/>
      <c r="J209" s="749"/>
      <c r="K209" s="749"/>
      <c r="L209" s="749"/>
      <c r="M209" s="750"/>
      <c r="N209" s="630">
        <v>805</v>
      </c>
      <c r="O209" s="536">
        <v>4</v>
      </c>
      <c r="P209" s="536">
        <v>5</v>
      </c>
      <c r="Q209" s="406" t="s">
        <v>651</v>
      </c>
      <c r="R209" s="407">
        <v>0</v>
      </c>
      <c r="S209" s="738"/>
      <c r="T209" s="739"/>
      <c r="U209" s="410">
        <v>2225</v>
      </c>
      <c r="V209" s="410">
        <v>2225</v>
      </c>
      <c r="W209" s="740"/>
      <c r="X209" s="740"/>
      <c r="Y209" s="740"/>
      <c r="Z209" s="740"/>
      <c r="AA209" s="740"/>
      <c r="AB209" s="405"/>
    </row>
    <row r="210" spans="1:28" ht="53.25" customHeight="1">
      <c r="A210" s="404"/>
      <c r="B210" s="749" t="s">
        <v>18</v>
      </c>
      <c r="C210" s="749"/>
      <c r="D210" s="749"/>
      <c r="E210" s="749"/>
      <c r="F210" s="749"/>
      <c r="G210" s="749"/>
      <c r="H210" s="749"/>
      <c r="I210" s="749"/>
      <c r="J210" s="749"/>
      <c r="K210" s="749"/>
      <c r="L210" s="749"/>
      <c r="M210" s="750"/>
      <c r="N210" s="630">
        <v>805</v>
      </c>
      <c r="O210" s="536">
        <v>4</v>
      </c>
      <c r="P210" s="536">
        <v>5</v>
      </c>
      <c r="Q210" s="406" t="s">
        <v>651</v>
      </c>
      <c r="R210" s="407" t="s">
        <v>19</v>
      </c>
      <c r="S210" s="738"/>
      <c r="T210" s="739"/>
      <c r="U210" s="410">
        <v>2225</v>
      </c>
      <c r="V210" s="410">
        <v>2225</v>
      </c>
      <c r="W210" s="740"/>
      <c r="X210" s="740"/>
      <c r="Y210" s="740"/>
      <c r="Z210" s="740"/>
      <c r="AA210" s="740"/>
      <c r="AB210" s="405"/>
    </row>
    <row r="211" spans="1:28" ht="21.75" customHeight="1">
      <c r="A211" s="404"/>
      <c r="B211" s="749" t="s">
        <v>38</v>
      </c>
      <c r="C211" s="749"/>
      <c r="D211" s="749"/>
      <c r="E211" s="749"/>
      <c r="F211" s="749"/>
      <c r="G211" s="749"/>
      <c r="H211" s="749"/>
      <c r="I211" s="749"/>
      <c r="J211" s="749"/>
      <c r="K211" s="749"/>
      <c r="L211" s="749"/>
      <c r="M211" s="750"/>
      <c r="N211" s="630">
        <v>805</v>
      </c>
      <c r="O211" s="536">
        <v>4</v>
      </c>
      <c r="P211" s="536">
        <v>5</v>
      </c>
      <c r="Q211" s="406" t="s">
        <v>651</v>
      </c>
      <c r="R211" s="407" t="s">
        <v>39</v>
      </c>
      <c r="S211" s="738"/>
      <c r="T211" s="739"/>
      <c r="U211" s="410">
        <v>2225</v>
      </c>
      <c r="V211" s="410">
        <v>2225</v>
      </c>
      <c r="W211" s="740"/>
      <c r="X211" s="740"/>
      <c r="Y211" s="740"/>
      <c r="Z211" s="740"/>
      <c r="AA211" s="740"/>
      <c r="AB211" s="405"/>
    </row>
    <row r="212" spans="1:28" ht="21.75" customHeight="1">
      <c r="A212" s="404"/>
      <c r="B212" s="749" t="s">
        <v>621</v>
      </c>
      <c r="C212" s="749"/>
      <c r="D212" s="749"/>
      <c r="E212" s="749"/>
      <c r="F212" s="749"/>
      <c r="G212" s="749"/>
      <c r="H212" s="749"/>
      <c r="I212" s="749"/>
      <c r="J212" s="749"/>
      <c r="K212" s="749"/>
      <c r="L212" s="749"/>
      <c r="M212" s="750"/>
      <c r="N212" s="630">
        <v>805</v>
      </c>
      <c r="O212" s="536">
        <v>4</v>
      </c>
      <c r="P212" s="536">
        <v>5</v>
      </c>
      <c r="Q212" s="406" t="s">
        <v>651</v>
      </c>
      <c r="R212" s="407" t="s">
        <v>40</v>
      </c>
      <c r="S212" s="738"/>
      <c r="T212" s="739"/>
      <c r="U212" s="410">
        <v>1709</v>
      </c>
      <c r="V212" s="410">
        <v>1709</v>
      </c>
      <c r="W212" s="740"/>
      <c r="X212" s="740"/>
      <c r="Y212" s="740"/>
      <c r="Z212" s="740"/>
      <c r="AA212" s="740"/>
      <c r="AB212" s="405"/>
    </row>
    <row r="213" spans="1:28" ht="32.25" customHeight="1">
      <c r="A213" s="404"/>
      <c r="B213" s="749" t="s">
        <v>622</v>
      </c>
      <c r="C213" s="749"/>
      <c r="D213" s="749"/>
      <c r="E213" s="749"/>
      <c r="F213" s="749"/>
      <c r="G213" s="749"/>
      <c r="H213" s="749"/>
      <c r="I213" s="749"/>
      <c r="J213" s="749"/>
      <c r="K213" s="749"/>
      <c r="L213" s="749"/>
      <c r="M213" s="750"/>
      <c r="N213" s="630">
        <v>805</v>
      </c>
      <c r="O213" s="536">
        <v>4</v>
      </c>
      <c r="P213" s="536">
        <v>5</v>
      </c>
      <c r="Q213" s="406" t="s">
        <v>651</v>
      </c>
      <c r="R213" s="407" t="s">
        <v>42</v>
      </c>
      <c r="S213" s="738"/>
      <c r="T213" s="739"/>
      <c r="U213" s="410">
        <v>516</v>
      </c>
      <c r="V213" s="410">
        <v>516</v>
      </c>
      <c r="W213" s="740"/>
      <c r="X213" s="740"/>
      <c r="Y213" s="740"/>
      <c r="Z213" s="740"/>
      <c r="AA213" s="740"/>
      <c r="AB213" s="405"/>
    </row>
    <row r="214" spans="1:28" ht="21.75" customHeight="1">
      <c r="A214" s="404"/>
      <c r="B214" s="749" t="s">
        <v>61</v>
      </c>
      <c r="C214" s="749"/>
      <c r="D214" s="749"/>
      <c r="E214" s="749"/>
      <c r="F214" s="749"/>
      <c r="G214" s="749"/>
      <c r="H214" s="749"/>
      <c r="I214" s="749"/>
      <c r="J214" s="749"/>
      <c r="K214" s="749"/>
      <c r="L214" s="749"/>
      <c r="M214" s="750"/>
      <c r="N214" s="630">
        <v>805</v>
      </c>
      <c r="O214" s="536">
        <v>4</v>
      </c>
      <c r="P214" s="536">
        <v>5</v>
      </c>
      <c r="Q214" s="406" t="s">
        <v>652</v>
      </c>
      <c r="R214" s="407">
        <v>0</v>
      </c>
      <c r="S214" s="738"/>
      <c r="T214" s="739"/>
      <c r="U214" s="410">
        <v>485</v>
      </c>
      <c r="V214" s="410">
        <v>458</v>
      </c>
      <c r="W214" s="740"/>
      <c r="X214" s="740"/>
      <c r="Y214" s="740"/>
      <c r="Z214" s="740"/>
      <c r="AA214" s="740"/>
      <c r="AB214" s="405"/>
    </row>
    <row r="215" spans="1:28" ht="21.75" customHeight="1">
      <c r="A215" s="404"/>
      <c r="B215" s="749" t="s">
        <v>633</v>
      </c>
      <c r="C215" s="749"/>
      <c r="D215" s="749"/>
      <c r="E215" s="749"/>
      <c r="F215" s="749"/>
      <c r="G215" s="749"/>
      <c r="H215" s="749"/>
      <c r="I215" s="749"/>
      <c r="J215" s="749"/>
      <c r="K215" s="749"/>
      <c r="L215" s="749"/>
      <c r="M215" s="750"/>
      <c r="N215" s="630">
        <v>805</v>
      </c>
      <c r="O215" s="536">
        <v>4</v>
      </c>
      <c r="P215" s="536">
        <v>5</v>
      </c>
      <c r="Q215" s="406" t="s">
        <v>652</v>
      </c>
      <c r="R215" s="407" t="s">
        <v>25</v>
      </c>
      <c r="S215" s="738"/>
      <c r="T215" s="739"/>
      <c r="U215" s="410">
        <v>468</v>
      </c>
      <c r="V215" s="410">
        <v>441</v>
      </c>
      <c r="W215" s="740"/>
      <c r="X215" s="740"/>
      <c r="Y215" s="740"/>
      <c r="Z215" s="740"/>
      <c r="AA215" s="740"/>
      <c r="AB215" s="405"/>
    </row>
    <row r="216" spans="1:28" ht="21.75" customHeight="1">
      <c r="A216" s="404"/>
      <c r="B216" s="749" t="s">
        <v>634</v>
      </c>
      <c r="C216" s="749"/>
      <c r="D216" s="749"/>
      <c r="E216" s="749"/>
      <c r="F216" s="749"/>
      <c r="G216" s="749"/>
      <c r="H216" s="749"/>
      <c r="I216" s="749"/>
      <c r="J216" s="749"/>
      <c r="K216" s="749"/>
      <c r="L216" s="749"/>
      <c r="M216" s="750"/>
      <c r="N216" s="630">
        <v>805</v>
      </c>
      <c r="O216" s="536">
        <v>4</v>
      </c>
      <c r="P216" s="536">
        <v>5</v>
      </c>
      <c r="Q216" s="406" t="s">
        <v>652</v>
      </c>
      <c r="R216" s="407" t="s">
        <v>27</v>
      </c>
      <c r="S216" s="738"/>
      <c r="T216" s="739"/>
      <c r="U216" s="410">
        <v>468</v>
      </c>
      <c r="V216" s="410">
        <v>441</v>
      </c>
      <c r="W216" s="740"/>
      <c r="X216" s="740"/>
      <c r="Y216" s="740"/>
      <c r="Z216" s="740"/>
      <c r="AA216" s="740"/>
      <c r="AB216" s="405"/>
    </row>
    <row r="217" spans="1:28" ht="21.75" customHeight="1">
      <c r="A217" s="404"/>
      <c r="B217" s="749" t="s">
        <v>635</v>
      </c>
      <c r="C217" s="749"/>
      <c r="D217" s="749"/>
      <c r="E217" s="749"/>
      <c r="F217" s="749"/>
      <c r="G217" s="749"/>
      <c r="H217" s="749"/>
      <c r="I217" s="749"/>
      <c r="J217" s="749"/>
      <c r="K217" s="749"/>
      <c r="L217" s="749"/>
      <c r="M217" s="750"/>
      <c r="N217" s="630">
        <v>805</v>
      </c>
      <c r="O217" s="536">
        <v>4</v>
      </c>
      <c r="P217" s="536">
        <v>5</v>
      </c>
      <c r="Q217" s="406" t="s">
        <v>652</v>
      </c>
      <c r="R217" s="407" t="s">
        <v>28</v>
      </c>
      <c r="S217" s="738"/>
      <c r="T217" s="739"/>
      <c r="U217" s="410">
        <v>133</v>
      </c>
      <c r="V217" s="410">
        <v>111</v>
      </c>
      <c r="W217" s="740"/>
      <c r="X217" s="740"/>
      <c r="Y217" s="740"/>
      <c r="Z217" s="740"/>
      <c r="AA217" s="740"/>
      <c r="AB217" s="405"/>
    </row>
    <row r="218" spans="1:28" ht="12" customHeight="1">
      <c r="A218" s="404"/>
      <c r="B218" s="749" t="s">
        <v>636</v>
      </c>
      <c r="C218" s="749"/>
      <c r="D218" s="749"/>
      <c r="E218" s="749"/>
      <c r="F218" s="749"/>
      <c r="G218" s="749"/>
      <c r="H218" s="749"/>
      <c r="I218" s="749"/>
      <c r="J218" s="749"/>
      <c r="K218" s="749"/>
      <c r="L218" s="749"/>
      <c r="M218" s="750"/>
      <c r="N218" s="630">
        <v>805</v>
      </c>
      <c r="O218" s="536">
        <v>4</v>
      </c>
      <c r="P218" s="536">
        <v>5</v>
      </c>
      <c r="Q218" s="406" t="s">
        <v>652</v>
      </c>
      <c r="R218" s="407" t="s">
        <v>29</v>
      </c>
      <c r="S218" s="738"/>
      <c r="T218" s="739"/>
      <c r="U218" s="410">
        <v>335</v>
      </c>
      <c r="V218" s="410">
        <v>330</v>
      </c>
      <c r="W218" s="740"/>
      <c r="X218" s="740"/>
      <c r="Y218" s="740"/>
      <c r="Z218" s="740"/>
      <c r="AA218" s="740"/>
      <c r="AB218" s="405"/>
    </row>
    <row r="219" spans="1:28" ht="12" customHeight="1">
      <c r="A219" s="404"/>
      <c r="B219" s="749" t="s">
        <v>30</v>
      </c>
      <c r="C219" s="749"/>
      <c r="D219" s="749"/>
      <c r="E219" s="749"/>
      <c r="F219" s="749"/>
      <c r="G219" s="749"/>
      <c r="H219" s="749"/>
      <c r="I219" s="749"/>
      <c r="J219" s="749"/>
      <c r="K219" s="749"/>
      <c r="L219" s="749"/>
      <c r="M219" s="750"/>
      <c r="N219" s="630">
        <v>805</v>
      </c>
      <c r="O219" s="536">
        <v>4</v>
      </c>
      <c r="P219" s="536">
        <v>5</v>
      </c>
      <c r="Q219" s="406" t="s">
        <v>652</v>
      </c>
      <c r="R219" s="407" t="s">
        <v>31</v>
      </c>
      <c r="S219" s="738"/>
      <c r="T219" s="739"/>
      <c r="U219" s="410">
        <v>17</v>
      </c>
      <c r="V219" s="410">
        <v>17</v>
      </c>
      <c r="W219" s="740"/>
      <c r="X219" s="740"/>
      <c r="Y219" s="740"/>
      <c r="Z219" s="740"/>
      <c r="AA219" s="740"/>
      <c r="AB219" s="405"/>
    </row>
    <row r="220" spans="1:28" ht="12" customHeight="1">
      <c r="A220" s="404"/>
      <c r="B220" s="749" t="s">
        <v>637</v>
      </c>
      <c r="C220" s="749"/>
      <c r="D220" s="749"/>
      <c r="E220" s="749"/>
      <c r="F220" s="749"/>
      <c r="G220" s="749"/>
      <c r="H220" s="749"/>
      <c r="I220" s="749"/>
      <c r="J220" s="749"/>
      <c r="K220" s="749"/>
      <c r="L220" s="749"/>
      <c r="M220" s="750"/>
      <c r="N220" s="630">
        <v>805</v>
      </c>
      <c r="O220" s="536">
        <v>4</v>
      </c>
      <c r="P220" s="536">
        <v>5</v>
      </c>
      <c r="Q220" s="406" t="s">
        <v>652</v>
      </c>
      <c r="R220" s="407" t="s">
        <v>32</v>
      </c>
      <c r="S220" s="738"/>
      <c r="T220" s="739"/>
      <c r="U220" s="410">
        <v>17</v>
      </c>
      <c r="V220" s="410">
        <v>17</v>
      </c>
      <c r="W220" s="740"/>
      <c r="X220" s="740"/>
      <c r="Y220" s="740"/>
      <c r="Z220" s="740"/>
      <c r="AA220" s="740"/>
      <c r="AB220" s="405"/>
    </row>
    <row r="221" spans="1:28" ht="21.75" customHeight="1">
      <c r="A221" s="404"/>
      <c r="B221" s="749" t="s">
        <v>33</v>
      </c>
      <c r="C221" s="749"/>
      <c r="D221" s="749"/>
      <c r="E221" s="749"/>
      <c r="F221" s="749"/>
      <c r="G221" s="749"/>
      <c r="H221" s="749"/>
      <c r="I221" s="749"/>
      <c r="J221" s="749"/>
      <c r="K221" s="749"/>
      <c r="L221" s="749"/>
      <c r="M221" s="750"/>
      <c r="N221" s="630">
        <v>805</v>
      </c>
      <c r="O221" s="536">
        <v>4</v>
      </c>
      <c r="P221" s="536">
        <v>5</v>
      </c>
      <c r="Q221" s="406" t="s">
        <v>652</v>
      </c>
      <c r="R221" s="407" t="s">
        <v>34</v>
      </c>
      <c r="S221" s="738"/>
      <c r="T221" s="739"/>
      <c r="U221" s="410">
        <v>14</v>
      </c>
      <c r="V221" s="410">
        <v>14</v>
      </c>
      <c r="W221" s="740"/>
      <c r="X221" s="740"/>
      <c r="Y221" s="740"/>
      <c r="Z221" s="740"/>
      <c r="AA221" s="740"/>
      <c r="AB221" s="405"/>
    </row>
    <row r="222" spans="1:28" ht="12" customHeight="1">
      <c r="A222" s="404"/>
      <c r="B222" s="749" t="s">
        <v>638</v>
      </c>
      <c r="C222" s="749"/>
      <c r="D222" s="749"/>
      <c r="E222" s="749"/>
      <c r="F222" s="749"/>
      <c r="G222" s="749"/>
      <c r="H222" s="749"/>
      <c r="I222" s="749"/>
      <c r="J222" s="749"/>
      <c r="K222" s="749"/>
      <c r="L222" s="749"/>
      <c r="M222" s="750"/>
      <c r="N222" s="630">
        <v>805</v>
      </c>
      <c r="O222" s="536">
        <v>4</v>
      </c>
      <c r="P222" s="536">
        <v>5</v>
      </c>
      <c r="Q222" s="406" t="s">
        <v>652</v>
      </c>
      <c r="R222" s="407" t="s">
        <v>35</v>
      </c>
      <c r="S222" s="738"/>
      <c r="T222" s="739"/>
      <c r="U222" s="410">
        <v>3</v>
      </c>
      <c r="V222" s="410">
        <v>3</v>
      </c>
      <c r="W222" s="740"/>
      <c r="X222" s="740"/>
      <c r="Y222" s="740"/>
      <c r="Z222" s="740"/>
      <c r="AA222" s="740"/>
      <c r="AB222" s="405"/>
    </row>
    <row r="223" spans="1:28" ht="42.75" customHeight="1">
      <c r="A223" s="404"/>
      <c r="B223" s="749" t="s">
        <v>653</v>
      </c>
      <c r="C223" s="749"/>
      <c r="D223" s="749"/>
      <c r="E223" s="749"/>
      <c r="F223" s="749"/>
      <c r="G223" s="749"/>
      <c r="H223" s="749"/>
      <c r="I223" s="749"/>
      <c r="J223" s="749"/>
      <c r="K223" s="749"/>
      <c r="L223" s="749"/>
      <c r="M223" s="750"/>
      <c r="N223" s="630">
        <v>805</v>
      </c>
      <c r="O223" s="536">
        <v>4</v>
      </c>
      <c r="P223" s="536">
        <v>5</v>
      </c>
      <c r="Q223" s="406" t="s">
        <v>654</v>
      </c>
      <c r="R223" s="407">
        <v>0</v>
      </c>
      <c r="S223" s="738"/>
      <c r="T223" s="739"/>
      <c r="U223" s="410">
        <v>20</v>
      </c>
      <c r="V223" s="410">
        <v>20</v>
      </c>
      <c r="W223" s="740"/>
      <c r="X223" s="740"/>
      <c r="Y223" s="740"/>
      <c r="Z223" s="740"/>
      <c r="AA223" s="740"/>
      <c r="AB223" s="405"/>
    </row>
    <row r="224" spans="1:28" ht="53.25" customHeight="1">
      <c r="A224" s="404"/>
      <c r="B224" s="749" t="s">
        <v>18</v>
      </c>
      <c r="C224" s="749"/>
      <c r="D224" s="749"/>
      <c r="E224" s="749"/>
      <c r="F224" s="749"/>
      <c r="G224" s="749"/>
      <c r="H224" s="749"/>
      <c r="I224" s="749"/>
      <c r="J224" s="749"/>
      <c r="K224" s="749"/>
      <c r="L224" s="749"/>
      <c r="M224" s="750"/>
      <c r="N224" s="630">
        <v>805</v>
      </c>
      <c r="O224" s="536">
        <v>4</v>
      </c>
      <c r="P224" s="536">
        <v>5</v>
      </c>
      <c r="Q224" s="406" t="s">
        <v>654</v>
      </c>
      <c r="R224" s="407" t="s">
        <v>19</v>
      </c>
      <c r="S224" s="738"/>
      <c r="T224" s="739"/>
      <c r="U224" s="410">
        <v>20</v>
      </c>
      <c r="V224" s="410">
        <v>20</v>
      </c>
      <c r="W224" s="740"/>
      <c r="X224" s="740"/>
      <c r="Y224" s="740"/>
      <c r="Z224" s="740"/>
      <c r="AA224" s="740"/>
      <c r="AB224" s="405"/>
    </row>
    <row r="225" spans="1:28" ht="21.75" customHeight="1">
      <c r="A225" s="404"/>
      <c r="B225" s="749" t="s">
        <v>38</v>
      </c>
      <c r="C225" s="749"/>
      <c r="D225" s="749"/>
      <c r="E225" s="749"/>
      <c r="F225" s="749"/>
      <c r="G225" s="749"/>
      <c r="H225" s="749"/>
      <c r="I225" s="749"/>
      <c r="J225" s="749"/>
      <c r="K225" s="749"/>
      <c r="L225" s="749"/>
      <c r="M225" s="750"/>
      <c r="N225" s="630">
        <v>805</v>
      </c>
      <c r="O225" s="536">
        <v>4</v>
      </c>
      <c r="P225" s="536">
        <v>5</v>
      </c>
      <c r="Q225" s="406" t="s">
        <v>654</v>
      </c>
      <c r="R225" s="407" t="s">
        <v>39</v>
      </c>
      <c r="S225" s="738"/>
      <c r="T225" s="739"/>
      <c r="U225" s="410">
        <v>20</v>
      </c>
      <c r="V225" s="410">
        <v>20</v>
      </c>
      <c r="W225" s="740"/>
      <c r="X225" s="740"/>
      <c r="Y225" s="740"/>
      <c r="Z225" s="740"/>
      <c r="AA225" s="740"/>
      <c r="AB225" s="405"/>
    </row>
    <row r="226" spans="1:28" ht="32.25" customHeight="1">
      <c r="A226" s="404"/>
      <c r="B226" s="749" t="s">
        <v>639</v>
      </c>
      <c r="C226" s="749"/>
      <c r="D226" s="749"/>
      <c r="E226" s="749"/>
      <c r="F226" s="749"/>
      <c r="G226" s="749"/>
      <c r="H226" s="749"/>
      <c r="I226" s="749"/>
      <c r="J226" s="749"/>
      <c r="K226" s="749"/>
      <c r="L226" s="749"/>
      <c r="M226" s="750"/>
      <c r="N226" s="630">
        <v>805</v>
      </c>
      <c r="O226" s="536">
        <v>4</v>
      </c>
      <c r="P226" s="536">
        <v>5</v>
      </c>
      <c r="Q226" s="406" t="s">
        <v>654</v>
      </c>
      <c r="R226" s="407" t="s">
        <v>41</v>
      </c>
      <c r="S226" s="738"/>
      <c r="T226" s="739"/>
      <c r="U226" s="410">
        <v>20</v>
      </c>
      <c r="V226" s="410">
        <v>20</v>
      </c>
      <c r="W226" s="740"/>
      <c r="X226" s="740"/>
      <c r="Y226" s="740"/>
      <c r="Z226" s="740"/>
      <c r="AA226" s="740"/>
      <c r="AB226" s="405"/>
    </row>
    <row r="227" spans="1:28" ht="12" customHeight="1">
      <c r="A227" s="404"/>
      <c r="B227" s="749" t="s">
        <v>712</v>
      </c>
      <c r="C227" s="749"/>
      <c r="D227" s="749"/>
      <c r="E227" s="749"/>
      <c r="F227" s="749"/>
      <c r="G227" s="749"/>
      <c r="H227" s="749"/>
      <c r="I227" s="749"/>
      <c r="J227" s="749"/>
      <c r="K227" s="749"/>
      <c r="L227" s="749"/>
      <c r="M227" s="750"/>
      <c r="N227" s="630">
        <v>805</v>
      </c>
      <c r="O227" s="536">
        <v>4</v>
      </c>
      <c r="P227" s="536">
        <v>12</v>
      </c>
      <c r="Q227" s="406">
        <v>0</v>
      </c>
      <c r="R227" s="407">
        <v>0</v>
      </c>
      <c r="S227" s="738"/>
      <c r="T227" s="739"/>
      <c r="U227" s="410">
        <v>377</v>
      </c>
      <c r="V227" s="410">
        <v>377</v>
      </c>
      <c r="W227" s="740"/>
      <c r="X227" s="740"/>
      <c r="Y227" s="740"/>
      <c r="Z227" s="740"/>
      <c r="AA227" s="740"/>
      <c r="AB227" s="405"/>
    </row>
    <row r="228" spans="1:28" ht="21.75" customHeight="1">
      <c r="A228" s="404"/>
      <c r="B228" s="749" t="s">
        <v>61</v>
      </c>
      <c r="C228" s="749"/>
      <c r="D228" s="749"/>
      <c r="E228" s="749"/>
      <c r="F228" s="749"/>
      <c r="G228" s="749"/>
      <c r="H228" s="749"/>
      <c r="I228" s="749"/>
      <c r="J228" s="749"/>
      <c r="K228" s="749"/>
      <c r="L228" s="749"/>
      <c r="M228" s="750"/>
      <c r="N228" s="630">
        <v>805</v>
      </c>
      <c r="O228" s="536">
        <v>4</v>
      </c>
      <c r="P228" s="536">
        <v>12</v>
      </c>
      <c r="Q228" s="406" t="s">
        <v>649</v>
      </c>
      <c r="R228" s="407">
        <v>0</v>
      </c>
      <c r="S228" s="738"/>
      <c r="T228" s="739"/>
      <c r="U228" s="410">
        <v>377</v>
      </c>
      <c r="V228" s="410">
        <v>377</v>
      </c>
      <c r="W228" s="740"/>
      <c r="X228" s="740"/>
      <c r="Y228" s="740"/>
      <c r="Z228" s="740"/>
      <c r="AA228" s="740"/>
      <c r="AB228" s="405"/>
    </row>
    <row r="229" spans="1:28" ht="21.75" customHeight="1">
      <c r="A229" s="404"/>
      <c r="B229" s="749" t="s">
        <v>683</v>
      </c>
      <c r="C229" s="749"/>
      <c r="D229" s="749"/>
      <c r="E229" s="749"/>
      <c r="F229" s="749"/>
      <c r="G229" s="749"/>
      <c r="H229" s="749"/>
      <c r="I229" s="749"/>
      <c r="J229" s="749"/>
      <c r="K229" s="749"/>
      <c r="L229" s="749"/>
      <c r="M229" s="750"/>
      <c r="N229" s="630">
        <v>805</v>
      </c>
      <c r="O229" s="536">
        <v>4</v>
      </c>
      <c r="P229" s="536">
        <v>12</v>
      </c>
      <c r="Q229" s="406" t="s">
        <v>684</v>
      </c>
      <c r="R229" s="407">
        <v>0</v>
      </c>
      <c r="S229" s="738"/>
      <c r="T229" s="739"/>
      <c r="U229" s="410">
        <v>377</v>
      </c>
      <c r="V229" s="410">
        <v>377</v>
      </c>
      <c r="W229" s="740"/>
      <c r="X229" s="740"/>
      <c r="Y229" s="740"/>
      <c r="Z229" s="740"/>
      <c r="AA229" s="740"/>
      <c r="AB229" s="405"/>
    </row>
    <row r="230" spans="1:28" ht="53.25" customHeight="1">
      <c r="A230" s="404"/>
      <c r="B230" s="749" t="s">
        <v>18</v>
      </c>
      <c r="C230" s="749"/>
      <c r="D230" s="749"/>
      <c r="E230" s="749"/>
      <c r="F230" s="749"/>
      <c r="G230" s="749"/>
      <c r="H230" s="749"/>
      <c r="I230" s="749"/>
      <c r="J230" s="749"/>
      <c r="K230" s="749"/>
      <c r="L230" s="749"/>
      <c r="M230" s="750"/>
      <c r="N230" s="630">
        <v>805</v>
      </c>
      <c r="O230" s="536">
        <v>4</v>
      </c>
      <c r="P230" s="536">
        <v>12</v>
      </c>
      <c r="Q230" s="406" t="s">
        <v>684</v>
      </c>
      <c r="R230" s="407" t="s">
        <v>19</v>
      </c>
      <c r="S230" s="738"/>
      <c r="T230" s="739"/>
      <c r="U230" s="410">
        <v>377</v>
      </c>
      <c r="V230" s="410">
        <v>377</v>
      </c>
      <c r="W230" s="740"/>
      <c r="X230" s="740"/>
      <c r="Y230" s="740"/>
      <c r="Z230" s="740"/>
      <c r="AA230" s="740"/>
      <c r="AB230" s="405"/>
    </row>
    <row r="231" spans="1:28" ht="21.75" customHeight="1">
      <c r="A231" s="404"/>
      <c r="B231" s="749" t="s">
        <v>38</v>
      </c>
      <c r="C231" s="749"/>
      <c r="D231" s="749"/>
      <c r="E231" s="749"/>
      <c r="F231" s="749"/>
      <c r="G231" s="749"/>
      <c r="H231" s="749"/>
      <c r="I231" s="749"/>
      <c r="J231" s="749"/>
      <c r="K231" s="749"/>
      <c r="L231" s="749"/>
      <c r="M231" s="750"/>
      <c r="N231" s="630">
        <v>805</v>
      </c>
      <c r="O231" s="536">
        <v>4</v>
      </c>
      <c r="P231" s="536">
        <v>12</v>
      </c>
      <c r="Q231" s="406" t="s">
        <v>684</v>
      </c>
      <c r="R231" s="407" t="s">
        <v>39</v>
      </c>
      <c r="S231" s="738"/>
      <c r="T231" s="739"/>
      <c r="U231" s="410">
        <v>377</v>
      </c>
      <c r="V231" s="410">
        <v>377</v>
      </c>
      <c r="W231" s="740"/>
      <c r="X231" s="740"/>
      <c r="Y231" s="740"/>
      <c r="Z231" s="740"/>
      <c r="AA231" s="740"/>
      <c r="AB231" s="405"/>
    </row>
    <row r="232" spans="1:28" ht="21.75" customHeight="1">
      <c r="A232" s="404"/>
      <c r="B232" s="749" t="s">
        <v>621</v>
      </c>
      <c r="C232" s="749"/>
      <c r="D232" s="749"/>
      <c r="E232" s="749"/>
      <c r="F232" s="749"/>
      <c r="G232" s="749"/>
      <c r="H232" s="749"/>
      <c r="I232" s="749"/>
      <c r="J232" s="749"/>
      <c r="K232" s="749"/>
      <c r="L232" s="749"/>
      <c r="M232" s="750"/>
      <c r="N232" s="630">
        <v>805</v>
      </c>
      <c r="O232" s="536">
        <v>4</v>
      </c>
      <c r="P232" s="536">
        <v>12</v>
      </c>
      <c r="Q232" s="406" t="s">
        <v>684</v>
      </c>
      <c r="R232" s="407" t="s">
        <v>40</v>
      </c>
      <c r="S232" s="738"/>
      <c r="T232" s="739"/>
      <c r="U232" s="410">
        <v>290</v>
      </c>
      <c r="V232" s="410">
        <v>290</v>
      </c>
      <c r="W232" s="740"/>
      <c r="X232" s="740"/>
      <c r="Y232" s="740"/>
      <c r="Z232" s="740"/>
      <c r="AA232" s="740"/>
      <c r="AB232" s="405"/>
    </row>
    <row r="233" spans="1:28" ht="32.25" customHeight="1">
      <c r="A233" s="404"/>
      <c r="B233" s="749" t="s">
        <v>622</v>
      </c>
      <c r="C233" s="749"/>
      <c r="D233" s="749"/>
      <c r="E233" s="749"/>
      <c r="F233" s="749"/>
      <c r="G233" s="749"/>
      <c r="H233" s="749"/>
      <c r="I233" s="749"/>
      <c r="J233" s="749"/>
      <c r="K233" s="749"/>
      <c r="L233" s="749"/>
      <c r="M233" s="750"/>
      <c r="N233" s="630">
        <v>805</v>
      </c>
      <c r="O233" s="536">
        <v>4</v>
      </c>
      <c r="P233" s="536">
        <v>12</v>
      </c>
      <c r="Q233" s="406" t="s">
        <v>684</v>
      </c>
      <c r="R233" s="407" t="s">
        <v>42</v>
      </c>
      <c r="S233" s="738"/>
      <c r="T233" s="739"/>
      <c r="U233" s="410">
        <v>87</v>
      </c>
      <c r="V233" s="410">
        <v>87</v>
      </c>
      <c r="W233" s="740"/>
      <c r="X233" s="740"/>
      <c r="Y233" s="740"/>
      <c r="Z233" s="740"/>
      <c r="AA233" s="740"/>
      <c r="AB233" s="405"/>
    </row>
    <row r="234" spans="1:28" ht="21.75" customHeight="1">
      <c r="A234" s="404"/>
      <c r="B234" s="749" t="s">
        <v>817</v>
      </c>
      <c r="C234" s="749"/>
      <c r="D234" s="749"/>
      <c r="E234" s="749"/>
      <c r="F234" s="749"/>
      <c r="G234" s="749"/>
      <c r="H234" s="749"/>
      <c r="I234" s="749"/>
      <c r="J234" s="749"/>
      <c r="K234" s="749"/>
      <c r="L234" s="749"/>
      <c r="M234" s="750"/>
      <c r="N234" s="630">
        <v>806</v>
      </c>
      <c r="O234" s="536">
        <v>0</v>
      </c>
      <c r="P234" s="536">
        <v>0</v>
      </c>
      <c r="Q234" s="406">
        <v>0</v>
      </c>
      <c r="R234" s="407">
        <v>0</v>
      </c>
      <c r="S234" s="738"/>
      <c r="T234" s="739"/>
      <c r="U234" s="410">
        <v>319302</v>
      </c>
      <c r="V234" s="410">
        <v>316640</v>
      </c>
      <c r="W234" s="740"/>
      <c r="X234" s="740"/>
      <c r="Y234" s="740"/>
      <c r="Z234" s="740"/>
      <c r="AA234" s="740"/>
      <c r="AB234" s="405"/>
    </row>
    <row r="235" spans="1:28" ht="12" customHeight="1">
      <c r="A235" s="404"/>
      <c r="B235" s="749" t="s">
        <v>5</v>
      </c>
      <c r="C235" s="749"/>
      <c r="D235" s="749"/>
      <c r="E235" s="749"/>
      <c r="F235" s="749"/>
      <c r="G235" s="749"/>
      <c r="H235" s="749"/>
      <c r="I235" s="749"/>
      <c r="J235" s="749"/>
      <c r="K235" s="749"/>
      <c r="L235" s="749"/>
      <c r="M235" s="750"/>
      <c r="N235" s="630">
        <v>806</v>
      </c>
      <c r="O235" s="536">
        <v>7</v>
      </c>
      <c r="P235" s="536">
        <v>0</v>
      </c>
      <c r="Q235" s="406">
        <v>0</v>
      </c>
      <c r="R235" s="407">
        <v>0</v>
      </c>
      <c r="S235" s="738"/>
      <c r="T235" s="739"/>
      <c r="U235" s="410">
        <v>314730</v>
      </c>
      <c r="V235" s="410">
        <v>312087</v>
      </c>
      <c r="W235" s="740"/>
      <c r="X235" s="740"/>
      <c r="Y235" s="740"/>
      <c r="Z235" s="740"/>
      <c r="AA235" s="740"/>
      <c r="AB235" s="405"/>
    </row>
    <row r="236" spans="1:28" ht="12" customHeight="1">
      <c r="A236" s="404"/>
      <c r="B236" s="749" t="s">
        <v>72</v>
      </c>
      <c r="C236" s="749"/>
      <c r="D236" s="749"/>
      <c r="E236" s="749"/>
      <c r="F236" s="749"/>
      <c r="G236" s="749"/>
      <c r="H236" s="749"/>
      <c r="I236" s="749"/>
      <c r="J236" s="749"/>
      <c r="K236" s="749"/>
      <c r="L236" s="749"/>
      <c r="M236" s="750"/>
      <c r="N236" s="630">
        <v>806</v>
      </c>
      <c r="O236" s="536">
        <v>7</v>
      </c>
      <c r="P236" s="536">
        <v>1</v>
      </c>
      <c r="Q236" s="406">
        <v>0</v>
      </c>
      <c r="R236" s="407">
        <v>0</v>
      </c>
      <c r="S236" s="738"/>
      <c r="T236" s="739"/>
      <c r="U236" s="410">
        <v>103557</v>
      </c>
      <c r="V236" s="410">
        <v>103138</v>
      </c>
      <c r="W236" s="740"/>
      <c r="X236" s="740"/>
      <c r="Y236" s="740"/>
      <c r="Z236" s="740"/>
      <c r="AA236" s="740"/>
      <c r="AB236" s="405"/>
    </row>
    <row r="237" spans="1:28" ht="21.75" customHeight="1">
      <c r="A237" s="404"/>
      <c r="B237" s="749" t="s">
        <v>719</v>
      </c>
      <c r="C237" s="749"/>
      <c r="D237" s="749"/>
      <c r="E237" s="749"/>
      <c r="F237" s="749"/>
      <c r="G237" s="749"/>
      <c r="H237" s="749"/>
      <c r="I237" s="749"/>
      <c r="J237" s="749"/>
      <c r="K237" s="749"/>
      <c r="L237" s="749"/>
      <c r="M237" s="750"/>
      <c r="N237" s="630">
        <v>806</v>
      </c>
      <c r="O237" s="536">
        <v>7</v>
      </c>
      <c r="P237" s="536">
        <v>1</v>
      </c>
      <c r="Q237" s="406" t="s">
        <v>720</v>
      </c>
      <c r="R237" s="407">
        <v>0</v>
      </c>
      <c r="S237" s="738"/>
      <c r="T237" s="739"/>
      <c r="U237" s="410">
        <v>42146</v>
      </c>
      <c r="V237" s="410">
        <v>42069</v>
      </c>
      <c r="W237" s="740"/>
      <c r="X237" s="740"/>
      <c r="Y237" s="740"/>
      <c r="Z237" s="740"/>
      <c r="AA237" s="740"/>
      <c r="AB237" s="405"/>
    </row>
    <row r="238" spans="1:28" ht="12" customHeight="1">
      <c r="A238" s="404"/>
      <c r="B238" s="749" t="s">
        <v>721</v>
      </c>
      <c r="C238" s="749"/>
      <c r="D238" s="749"/>
      <c r="E238" s="749"/>
      <c r="F238" s="749"/>
      <c r="G238" s="749"/>
      <c r="H238" s="749"/>
      <c r="I238" s="749"/>
      <c r="J238" s="749"/>
      <c r="K238" s="749"/>
      <c r="L238" s="749"/>
      <c r="M238" s="750"/>
      <c r="N238" s="630">
        <v>806</v>
      </c>
      <c r="O238" s="536">
        <v>7</v>
      </c>
      <c r="P238" s="536">
        <v>1</v>
      </c>
      <c r="Q238" s="406" t="s">
        <v>722</v>
      </c>
      <c r="R238" s="407">
        <v>0</v>
      </c>
      <c r="S238" s="738"/>
      <c r="T238" s="739"/>
      <c r="U238" s="410">
        <v>42146</v>
      </c>
      <c r="V238" s="410">
        <v>42069</v>
      </c>
      <c r="W238" s="740"/>
      <c r="X238" s="740"/>
      <c r="Y238" s="740"/>
      <c r="Z238" s="740"/>
      <c r="AA238" s="740"/>
      <c r="AB238" s="405"/>
    </row>
    <row r="239" spans="1:28" ht="21.75" customHeight="1">
      <c r="A239" s="404"/>
      <c r="B239" s="749" t="s">
        <v>74</v>
      </c>
      <c r="C239" s="749"/>
      <c r="D239" s="749"/>
      <c r="E239" s="749"/>
      <c r="F239" s="749"/>
      <c r="G239" s="749"/>
      <c r="H239" s="749"/>
      <c r="I239" s="749"/>
      <c r="J239" s="749"/>
      <c r="K239" s="749"/>
      <c r="L239" s="749"/>
      <c r="M239" s="750"/>
      <c r="N239" s="630">
        <v>806</v>
      </c>
      <c r="O239" s="536">
        <v>7</v>
      </c>
      <c r="P239" s="536">
        <v>1</v>
      </c>
      <c r="Q239" s="406" t="s">
        <v>723</v>
      </c>
      <c r="R239" s="407">
        <v>0</v>
      </c>
      <c r="S239" s="738"/>
      <c r="T239" s="739"/>
      <c r="U239" s="410">
        <v>42146</v>
      </c>
      <c r="V239" s="410">
        <v>42069</v>
      </c>
      <c r="W239" s="740"/>
      <c r="X239" s="740"/>
      <c r="Y239" s="740"/>
      <c r="Z239" s="740"/>
      <c r="AA239" s="740"/>
      <c r="AB239" s="405"/>
    </row>
    <row r="240" spans="1:28" ht="21.75" customHeight="1">
      <c r="A240" s="404"/>
      <c r="B240" s="749" t="s">
        <v>724</v>
      </c>
      <c r="C240" s="749"/>
      <c r="D240" s="749"/>
      <c r="E240" s="749"/>
      <c r="F240" s="749"/>
      <c r="G240" s="749"/>
      <c r="H240" s="749"/>
      <c r="I240" s="749"/>
      <c r="J240" s="749"/>
      <c r="K240" s="749"/>
      <c r="L240" s="749"/>
      <c r="M240" s="750"/>
      <c r="N240" s="630">
        <v>806</v>
      </c>
      <c r="O240" s="536">
        <v>7</v>
      </c>
      <c r="P240" s="536">
        <v>1</v>
      </c>
      <c r="Q240" s="406" t="s">
        <v>723</v>
      </c>
      <c r="R240" s="407" t="s">
        <v>8</v>
      </c>
      <c r="S240" s="738"/>
      <c r="T240" s="739"/>
      <c r="U240" s="410">
        <v>42146</v>
      </c>
      <c r="V240" s="410">
        <v>42069</v>
      </c>
      <c r="W240" s="740"/>
      <c r="X240" s="740"/>
      <c r="Y240" s="740"/>
      <c r="Z240" s="740"/>
      <c r="AA240" s="740"/>
      <c r="AB240" s="405"/>
    </row>
    <row r="241" spans="1:28" ht="12" customHeight="1">
      <c r="A241" s="404"/>
      <c r="B241" s="749" t="s">
        <v>9</v>
      </c>
      <c r="C241" s="749"/>
      <c r="D241" s="749"/>
      <c r="E241" s="749"/>
      <c r="F241" s="749"/>
      <c r="G241" s="749"/>
      <c r="H241" s="749"/>
      <c r="I241" s="749"/>
      <c r="J241" s="749"/>
      <c r="K241" s="749"/>
      <c r="L241" s="749"/>
      <c r="M241" s="750"/>
      <c r="N241" s="630">
        <v>806</v>
      </c>
      <c r="O241" s="536">
        <v>7</v>
      </c>
      <c r="P241" s="536">
        <v>1</v>
      </c>
      <c r="Q241" s="406" t="s">
        <v>723</v>
      </c>
      <c r="R241" s="407" t="s">
        <v>10</v>
      </c>
      <c r="S241" s="738"/>
      <c r="T241" s="739"/>
      <c r="U241" s="410">
        <v>42146</v>
      </c>
      <c r="V241" s="410">
        <v>42069</v>
      </c>
      <c r="W241" s="740"/>
      <c r="X241" s="740"/>
      <c r="Y241" s="740"/>
      <c r="Z241" s="740"/>
      <c r="AA241" s="740"/>
      <c r="AB241" s="405"/>
    </row>
    <row r="242" spans="1:28" ht="42.75" customHeight="1">
      <c r="A242" s="404"/>
      <c r="B242" s="749" t="s">
        <v>11</v>
      </c>
      <c r="C242" s="749"/>
      <c r="D242" s="749"/>
      <c r="E242" s="749"/>
      <c r="F242" s="749"/>
      <c r="G242" s="749"/>
      <c r="H242" s="749"/>
      <c r="I242" s="749"/>
      <c r="J242" s="749"/>
      <c r="K242" s="749"/>
      <c r="L242" s="749"/>
      <c r="M242" s="750"/>
      <c r="N242" s="630">
        <v>806</v>
      </c>
      <c r="O242" s="536">
        <v>7</v>
      </c>
      <c r="P242" s="536">
        <v>1</v>
      </c>
      <c r="Q242" s="406" t="s">
        <v>723</v>
      </c>
      <c r="R242" s="407" t="s">
        <v>12</v>
      </c>
      <c r="S242" s="738"/>
      <c r="T242" s="739"/>
      <c r="U242" s="410">
        <v>42146</v>
      </c>
      <c r="V242" s="410">
        <v>42069</v>
      </c>
      <c r="W242" s="740"/>
      <c r="X242" s="740"/>
      <c r="Y242" s="740"/>
      <c r="Z242" s="740"/>
      <c r="AA242" s="740"/>
      <c r="AB242" s="405"/>
    </row>
    <row r="243" spans="1:28" ht="21.75" customHeight="1">
      <c r="A243" s="404"/>
      <c r="B243" s="749" t="s">
        <v>719</v>
      </c>
      <c r="C243" s="749"/>
      <c r="D243" s="749"/>
      <c r="E243" s="749"/>
      <c r="F243" s="749"/>
      <c r="G243" s="749"/>
      <c r="H243" s="749"/>
      <c r="I243" s="749"/>
      <c r="J243" s="749"/>
      <c r="K243" s="749"/>
      <c r="L243" s="749"/>
      <c r="M243" s="750"/>
      <c r="N243" s="630">
        <v>806</v>
      </c>
      <c r="O243" s="536">
        <v>7</v>
      </c>
      <c r="P243" s="536">
        <v>1</v>
      </c>
      <c r="Q243" s="406" t="s">
        <v>720</v>
      </c>
      <c r="R243" s="407">
        <v>0</v>
      </c>
      <c r="S243" s="738"/>
      <c r="T243" s="739"/>
      <c r="U243" s="410">
        <v>61411</v>
      </c>
      <c r="V243" s="410">
        <v>61069</v>
      </c>
      <c r="W243" s="740"/>
      <c r="X243" s="740"/>
      <c r="Y243" s="740"/>
      <c r="Z243" s="740"/>
      <c r="AA243" s="740"/>
      <c r="AB243" s="405"/>
    </row>
    <row r="244" spans="1:28" ht="12" customHeight="1">
      <c r="A244" s="404"/>
      <c r="B244" s="749" t="s">
        <v>721</v>
      </c>
      <c r="C244" s="749"/>
      <c r="D244" s="749"/>
      <c r="E244" s="749"/>
      <c r="F244" s="749"/>
      <c r="G244" s="749"/>
      <c r="H244" s="749"/>
      <c r="I244" s="749"/>
      <c r="J244" s="749"/>
      <c r="K244" s="749"/>
      <c r="L244" s="749"/>
      <c r="M244" s="750"/>
      <c r="N244" s="630">
        <v>806</v>
      </c>
      <c r="O244" s="536">
        <v>7</v>
      </c>
      <c r="P244" s="536">
        <v>1</v>
      </c>
      <c r="Q244" s="406" t="s">
        <v>722</v>
      </c>
      <c r="R244" s="407">
        <v>0</v>
      </c>
      <c r="S244" s="738"/>
      <c r="T244" s="739"/>
      <c r="U244" s="410">
        <v>61411</v>
      </c>
      <c r="V244" s="410">
        <v>61069</v>
      </c>
      <c r="W244" s="740"/>
      <c r="X244" s="740"/>
      <c r="Y244" s="740"/>
      <c r="Z244" s="740"/>
      <c r="AA244" s="740"/>
      <c r="AB244" s="405"/>
    </row>
    <row r="245" spans="1:28" ht="21.75" customHeight="1">
      <c r="A245" s="404"/>
      <c r="B245" s="749" t="s">
        <v>75</v>
      </c>
      <c r="C245" s="749"/>
      <c r="D245" s="749"/>
      <c r="E245" s="749"/>
      <c r="F245" s="749"/>
      <c r="G245" s="749"/>
      <c r="H245" s="749"/>
      <c r="I245" s="749"/>
      <c r="J245" s="749"/>
      <c r="K245" s="749"/>
      <c r="L245" s="749"/>
      <c r="M245" s="750"/>
      <c r="N245" s="630">
        <v>806</v>
      </c>
      <c r="O245" s="536">
        <v>7</v>
      </c>
      <c r="P245" s="536">
        <v>1</v>
      </c>
      <c r="Q245" s="406" t="s">
        <v>725</v>
      </c>
      <c r="R245" s="407">
        <v>0</v>
      </c>
      <c r="S245" s="738"/>
      <c r="T245" s="739"/>
      <c r="U245" s="410">
        <v>61411</v>
      </c>
      <c r="V245" s="410">
        <v>61069</v>
      </c>
      <c r="W245" s="740"/>
      <c r="X245" s="740"/>
      <c r="Y245" s="740"/>
      <c r="Z245" s="740"/>
      <c r="AA245" s="740"/>
      <c r="AB245" s="405"/>
    </row>
    <row r="246" spans="1:28" ht="21.75" customHeight="1">
      <c r="A246" s="404"/>
      <c r="B246" s="749" t="s">
        <v>724</v>
      </c>
      <c r="C246" s="749"/>
      <c r="D246" s="749"/>
      <c r="E246" s="749"/>
      <c r="F246" s="749"/>
      <c r="G246" s="749"/>
      <c r="H246" s="749"/>
      <c r="I246" s="749"/>
      <c r="J246" s="749"/>
      <c r="K246" s="749"/>
      <c r="L246" s="749"/>
      <c r="M246" s="750"/>
      <c r="N246" s="630">
        <v>806</v>
      </c>
      <c r="O246" s="536">
        <v>7</v>
      </c>
      <c r="P246" s="536">
        <v>1</v>
      </c>
      <c r="Q246" s="406" t="s">
        <v>725</v>
      </c>
      <c r="R246" s="407" t="s">
        <v>8</v>
      </c>
      <c r="S246" s="738"/>
      <c r="T246" s="739"/>
      <c r="U246" s="410">
        <v>61411</v>
      </c>
      <c r="V246" s="410">
        <v>61069</v>
      </c>
      <c r="W246" s="740"/>
      <c r="X246" s="740"/>
      <c r="Y246" s="740"/>
      <c r="Z246" s="740"/>
      <c r="AA246" s="740"/>
      <c r="AB246" s="405"/>
    </row>
    <row r="247" spans="1:28" ht="12" customHeight="1">
      <c r="A247" s="404"/>
      <c r="B247" s="749" t="s">
        <v>9</v>
      </c>
      <c r="C247" s="749"/>
      <c r="D247" s="749"/>
      <c r="E247" s="749"/>
      <c r="F247" s="749"/>
      <c r="G247" s="749"/>
      <c r="H247" s="749"/>
      <c r="I247" s="749"/>
      <c r="J247" s="749"/>
      <c r="K247" s="749"/>
      <c r="L247" s="749"/>
      <c r="M247" s="750"/>
      <c r="N247" s="630">
        <v>806</v>
      </c>
      <c r="O247" s="536">
        <v>7</v>
      </c>
      <c r="P247" s="536">
        <v>1</v>
      </c>
      <c r="Q247" s="406" t="s">
        <v>725</v>
      </c>
      <c r="R247" s="407" t="s">
        <v>10</v>
      </c>
      <c r="S247" s="738"/>
      <c r="T247" s="739"/>
      <c r="U247" s="410">
        <v>61411</v>
      </c>
      <c r="V247" s="410">
        <v>61069</v>
      </c>
      <c r="W247" s="740"/>
      <c r="X247" s="740"/>
      <c r="Y247" s="740"/>
      <c r="Z247" s="740"/>
      <c r="AA247" s="740"/>
      <c r="AB247" s="405"/>
    </row>
    <row r="248" spans="1:28" ht="42.75" customHeight="1">
      <c r="A248" s="404"/>
      <c r="B248" s="749" t="s">
        <v>11</v>
      </c>
      <c r="C248" s="749"/>
      <c r="D248" s="749"/>
      <c r="E248" s="749"/>
      <c r="F248" s="749"/>
      <c r="G248" s="749"/>
      <c r="H248" s="749"/>
      <c r="I248" s="749"/>
      <c r="J248" s="749"/>
      <c r="K248" s="749"/>
      <c r="L248" s="749"/>
      <c r="M248" s="750"/>
      <c r="N248" s="630">
        <v>806</v>
      </c>
      <c r="O248" s="536">
        <v>7</v>
      </c>
      <c r="P248" s="536">
        <v>1</v>
      </c>
      <c r="Q248" s="406" t="s">
        <v>725</v>
      </c>
      <c r="R248" s="407" t="s">
        <v>12</v>
      </c>
      <c r="S248" s="738"/>
      <c r="T248" s="739"/>
      <c r="U248" s="410">
        <v>61411</v>
      </c>
      <c r="V248" s="410">
        <v>61069</v>
      </c>
      <c r="W248" s="740"/>
      <c r="X248" s="740"/>
      <c r="Y248" s="740"/>
      <c r="Z248" s="740"/>
      <c r="AA248" s="740"/>
      <c r="AB248" s="405"/>
    </row>
    <row r="249" spans="1:28" ht="12" customHeight="1">
      <c r="A249" s="404"/>
      <c r="B249" s="749" t="s">
        <v>76</v>
      </c>
      <c r="C249" s="749"/>
      <c r="D249" s="749"/>
      <c r="E249" s="749"/>
      <c r="F249" s="749"/>
      <c r="G249" s="749"/>
      <c r="H249" s="749"/>
      <c r="I249" s="749"/>
      <c r="J249" s="749"/>
      <c r="K249" s="749"/>
      <c r="L249" s="749"/>
      <c r="M249" s="750"/>
      <c r="N249" s="630">
        <v>806</v>
      </c>
      <c r="O249" s="536">
        <v>7</v>
      </c>
      <c r="P249" s="536">
        <v>2</v>
      </c>
      <c r="Q249" s="406">
        <v>0</v>
      </c>
      <c r="R249" s="407">
        <v>0</v>
      </c>
      <c r="S249" s="738"/>
      <c r="T249" s="739"/>
      <c r="U249" s="410">
        <v>186227</v>
      </c>
      <c r="V249" s="410">
        <v>184327</v>
      </c>
      <c r="W249" s="740"/>
      <c r="X249" s="740"/>
      <c r="Y249" s="740"/>
      <c r="Z249" s="740"/>
      <c r="AA249" s="740"/>
      <c r="AB249" s="405"/>
    </row>
    <row r="250" spans="1:28" ht="21.75" customHeight="1">
      <c r="A250" s="404"/>
      <c r="B250" s="749" t="s">
        <v>719</v>
      </c>
      <c r="C250" s="749"/>
      <c r="D250" s="749"/>
      <c r="E250" s="749"/>
      <c r="F250" s="749"/>
      <c r="G250" s="749"/>
      <c r="H250" s="749"/>
      <c r="I250" s="749"/>
      <c r="J250" s="749"/>
      <c r="K250" s="749"/>
      <c r="L250" s="749"/>
      <c r="M250" s="750"/>
      <c r="N250" s="630">
        <v>806</v>
      </c>
      <c r="O250" s="536">
        <v>7</v>
      </c>
      <c r="P250" s="536">
        <v>2</v>
      </c>
      <c r="Q250" s="406" t="s">
        <v>720</v>
      </c>
      <c r="R250" s="407">
        <v>0</v>
      </c>
      <c r="S250" s="738"/>
      <c r="T250" s="739"/>
      <c r="U250" s="410">
        <v>16205</v>
      </c>
      <c r="V250" s="410">
        <v>15252</v>
      </c>
      <c r="W250" s="740"/>
      <c r="X250" s="740"/>
      <c r="Y250" s="740"/>
      <c r="Z250" s="740"/>
      <c r="AA250" s="740"/>
      <c r="AB250" s="405"/>
    </row>
    <row r="251" spans="1:28" ht="12" customHeight="1">
      <c r="A251" s="404"/>
      <c r="B251" s="749" t="s">
        <v>77</v>
      </c>
      <c r="C251" s="749"/>
      <c r="D251" s="749"/>
      <c r="E251" s="749"/>
      <c r="F251" s="749"/>
      <c r="G251" s="749"/>
      <c r="H251" s="749"/>
      <c r="I251" s="749"/>
      <c r="J251" s="749"/>
      <c r="K251" s="749"/>
      <c r="L251" s="749"/>
      <c r="M251" s="750"/>
      <c r="N251" s="630">
        <v>806</v>
      </c>
      <c r="O251" s="536">
        <v>7</v>
      </c>
      <c r="P251" s="536">
        <v>2</v>
      </c>
      <c r="Q251" s="406" t="s">
        <v>726</v>
      </c>
      <c r="R251" s="407">
        <v>0</v>
      </c>
      <c r="S251" s="738"/>
      <c r="T251" s="739"/>
      <c r="U251" s="410">
        <v>16205</v>
      </c>
      <c r="V251" s="410">
        <v>15252</v>
      </c>
      <c r="W251" s="740"/>
      <c r="X251" s="740"/>
      <c r="Y251" s="740"/>
      <c r="Z251" s="740"/>
      <c r="AA251" s="740"/>
      <c r="AB251" s="405"/>
    </row>
    <row r="252" spans="1:28" ht="21.75" customHeight="1">
      <c r="A252" s="404"/>
      <c r="B252" s="749" t="s">
        <v>74</v>
      </c>
      <c r="C252" s="749"/>
      <c r="D252" s="749"/>
      <c r="E252" s="749"/>
      <c r="F252" s="749"/>
      <c r="G252" s="749"/>
      <c r="H252" s="749"/>
      <c r="I252" s="749"/>
      <c r="J252" s="749"/>
      <c r="K252" s="749"/>
      <c r="L252" s="749"/>
      <c r="M252" s="750"/>
      <c r="N252" s="630">
        <v>806</v>
      </c>
      <c r="O252" s="536">
        <v>7</v>
      </c>
      <c r="P252" s="536">
        <v>2</v>
      </c>
      <c r="Q252" s="406" t="s">
        <v>727</v>
      </c>
      <c r="R252" s="407">
        <v>0</v>
      </c>
      <c r="S252" s="738"/>
      <c r="T252" s="739"/>
      <c r="U252" s="410">
        <v>16205</v>
      </c>
      <c r="V252" s="410">
        <v>15252</v>
      </c>
      <c r="W252" s="740"/>
      <c r="X252" s="740"/>
      <c r="Y252" s="740"/>
      <c r="Z252" s="740"/>
      <c r="AA252" s="740"/>
      <c r="AB252" s="405"/>
    </row>
    <row r="253" spans="1:28" ht="21.75" customHeight="1">
      <c r="A253" s="404"/>
      <c r="B253" s="749" t="s">
        <v>724</v>
      </c>
      <c r="C253" s="749"/>
      <c r="D253" s="749"/>
      <c r="E253" s="749"/>
      <c r="F253" s="749"/>
      <c r="G253" s="749"/>
      <c r="H253" s="749"/>
      <c r="I253" s="749"/>
      <c r="J253" s="749"/>
      <c r="K253" s="749"/>
      <c r="L253" s="749"/>
      <c r="M253" s="750"/>
      <c r="N253" s="630">
        <v>806</v>
      </c>
      <c r="O253" s="536">
        <v>7</v>
      </c>
      <c r="P253" s="536">
        <v>2</v>
      </c>
      <c r="Q253" s="406" t="s">
        <v>727</v>
      </c>
      <c r="R253" s="407" t="s">
        <v>8</v>
      </c>
      <c r="S253" s="738"/>
      <c r="T253" s="739"/>
      <c r="U253" s="410">
        <v>16205</v>
      </c>
      <c r="V253" s="410">
        <v>15252</v>
      </c>
      <c r="W253" s="740"/>
      <c r="X253" s="740"/>
      <c r="Y253" s="740"/>
      <c r="Z253" s="740"/>
      <c r="AA253" s="740"/>
      <c r="AB253" s="405"/>
    </row>
    <row r="254" spans="1:28" ht="12" customHeight="1">
      <c r="A254" s="404"/>
      <c r="B254" s="749" t="s">
        <v>9</v>
      </c>
      <c r="C254" s="749"/>
      <c r="D254" s="749"/>
      <c r="E254" s="749"/>
      <c r="F254" s="749"/>
      <c r="G254" s="749"/>
      <c r="H254" s="749"/>
      <c r="I254" s="749"/>
      <c r="J254" s="749"/>
      <c r="K254" s="749"/>
      <c r="L254" s="749"/>
      <c r="M254" s="750"/>
      <c r="N254" s="630">
        <v>806</v>
      </c>
      <c r="O254" s="536">
        <v>7</v>
      </c>
      <c r="P254" s="536">
        <v>2</v>
      </c>
      <c r="Q254" s="406" t="s">
        <v>727</v>
      </c>
      <c r="R254" s="407" t="s">
        <v>10</v>
      </c>
      <c r="S254" s="738"/>
      <c r="T254" s="739"/>
      <c r="U254" s="410">
        <v>16205</v>
      </c>
      <c r="V254" s="410">
        <v>15252</v>
      </c>
      <c r="W254" s="740"/>
      <c r="X254" s="740"/>
      <c r="Y254" s="740"/>
      <c r="Z254" s="740"/>
      <c r="AA254" s="740"/>
      <c r="AB254" s="405"/>
    </row>
    <row r="255" spans="1:28" ht="42.75" customHeight="1">
      <c r="A255" s="404"/>
      <c r="B255" s="749" t="s">
        <v>11</v>
      </c>
      <c r="C255" s="749"/>
      <c r="D255" s="749"/>
      <c r="E255" s="749"/>
      <c r="F255" s="749"/>
      <c r="G255" s="749"/>
      <c r="H255" s="749"/>
      <c r="I255" s="749"/>
      <c r="J255" s="749"/>
      <c r="K255" s="749"/>
      <c r="L255" s="749"/>
      <c r="M255" s="750"/>
      <c r="N255" s="630">
        <v>806</v>
      </c>
      <c r="O255" s="536">
        <v>7</v>
      </c>
      <c r="P255" s="536">
        <v>2</v>
      </c>
      <c r="Q255" s="406" t="s">
        <v>727</v>
      </c>
      <c r="R255" s="407" t="s">
        <v>12</v>
      </c>
      <c r="S255" s="738"/>
      <c r="T255" s="739"/>
      <c r="U255" s="410">
        <v>16205</v>
      </c>
      <c r="V255" s="410">
        <v>15252</v>
      </c>
      <c r="W255" s="740"/>
      <c r="X255" s="740"/>
      <c r="Y255" s="740"/>
      <c r="Z255" s="740"/>
      <c r="AA255" s="740"/>
      <c r="AB255" s="405"/>
    </row>
    <row r="256" spans="1:28" ht="21.75" customHeight="1">
      <c r="A256" s="404"/>
      <c r="B256" s="749" t="s">
        <v>719</v>
      </c>
      <c r="C256" s="749"/>
      <c r="D256" s="749"/>
      <c r="E256" s="749"/>
      <c r="F256" s="749"/>
      <c r="G256" s="749"/>
      <c r="H256" s="749"/>
      <c r="I256" s="749"/>
      <c r="J256" s="749"/>
      <c r="K256" s="749"/>
      <c r="L256" s="749"/>
      <c r="M256" s="750"/>
      <c r="N256" s="630">
        <v>806</v>
      </c>
      <c r="O256" s="536">
        <v>7</v>
      </c>
      <c r="P256" s="536">
        <v>2</v>
      </c>
      <c r="Q256" s="406" t="s">
        <v>720</v>
      </c>
      <c r="R256" s="407">
        <v>0</v>
      </c>
      <c r="S256" s="738"/>
      <c r="T256" s="739"/>
      <c r="U256" s="410">
        <v>167813</v>
      </c>
      <c r="V256" s="410">
        <v>166879</v>
      </c>
      <c r="W256" s="740"/>
      <c r="X256" s="740"/>
      <c r="Y256" s="740"/>
      <c r="Z256" s="740"/>
      <c r="AA256" s="740"/>
      <c r="AB256" s="405"/>
    </row>
    <row r="257" spans="1:28" ht="12" customHeight="1">
      <c r="A257" s="404"/>
      <c r="B257" s="749" t="s">
        <v>77</v>
      </c>
      <c r="C257" s="749"/>
      <c r="D257" s="749"/>
      <c r="E257" s="749"/>
      <c r="F257" s="749"/>
      <c r="G257" s="749"/>
      <c r="H257" s="749"/>
      <c r="I257" s="749"/>
      <c r="J257" s="749"/>
      <c r="K257" s="749"/>
      <c r="L257" s="749"/>
      <c r="M257" s="750"/>
      <c r="N257" s="630">
        <v>806</v>
      </c>
      <c r="O257" s="536">
        <v>7</v>
      </c>
      <c r="P257" s="536">
        <v>2</v>
      </c>
      <c r="Q257" s="406" t="s">
        <v>726</v>
      </c>
      <c r="R257" s="407">
        <v>0</v>
      </c>
      <c r="S257" s="738"/>
      <c r="T257" s="739"/>
      <c r="U257" s="410">
        <v>167813</v>
      </c>
      <c r="V257" s="410">
        <v>166879</v>
      </c>
      <c r="W257" s="740"/>
      <c r="X257" s="740"/>
      <c r="Y257" s="740"/>
      <c r="Z257" s="740"/>
      <c r="AA257" s="740"/>
      <c r="AB257" s="405"/>
    </row>
    <row r="258" spans="1:28" ht="53.25" customHeight="1">
      <c r="A258" s="404"/>
      <c r="B258" s="749" t="s">
        <v>183</v>
      </c>
      <c r="C258" s="749"/>
      <c r="D258" s="749"/>
      <c r="E258" s="749"/>
      <c r="F258" s="749"/>
      <c r="G258" s="749"/>
      <c r="H258" s="749"/>
      <c r="I258" s="749"/>
      <c r="J258" s="749"/>
      <c r="K258" s="749"/>
      <c r="L258" s="749"/>
      <c r="M258" s="750"/>
      <c r="N258" s="630">
        <v>806</v>
      </c>
      <c r="O258" s="536">
        <v>7</v>
      </c>
      <c r="P258" s="536">
        <v>2</v>
      </c>
      <c r="Q258" s="406" t="s">
        <v>728</v>
      </c>
      <c r="R258" s="407">
        <v>0</v>
      </c>
      <c r="S258" s="738"/>
      <c r="T258" s="739"/>
      <c r="U258" s="410">
        <v>167813</v>
      </c>
      <c r="V258" s="410">
        <v>166879</v>
      </c>
      <c r="W258" s="740"/>
      <c r="X258" s="740"/>
      <c r="Y258" s="740"/>
      <c r="Z258" s="740"/>
      <c r="AA258" s="740"/>
      <c r="AB258" s="405"/>
    </row>
    <row r="259" spans="1:28" ht="21.75" customHeight="1">
      <c r="A259" s="404"/>
      <c r="B259" s="749" t="s">
        <v>724</v>
      </c>
      <c r="C259" s="749"/>
      <c r="D259" s="749"/>
      <c r="E259" s="749"/>
      <c r="F259" s="749"/>
      <c r="G259" s="749"/>
      <c r="H259" s="749"/>
      <c r="I259" s="749"/>
      <c r="J259" s="749"/>
      <c r="K259" s="749"/>
      <c r="L259" s="749"/>
      <c r="M259" s="750"/>
      <c r="N259" s="630">
        <v>806</v>
      </c>
      <c r="O259" s="536">
        <v>7</v>
      </c>
      <c r="P259" s="536">
        <v>2</v>
      </c>
      <c r="Q259" s="406" t="s">
        <v>728</v>
      </c>
      <c r="R259" s="407" t="s">
        <v>8</v>
      </c>
      <c r="S259" s="738"/>
      <c r="T259" s="739"/>
      <c r="U259" s="410">
        <v>167813</v>
      </c>
      <c r="V259" s="410">
        <v>166879</v>
      </c>
      <c r="W259" s="740"/>
      <c r="X259" s="740"/>
      <c r="Y259" s="740"/>
      <c r="Z259" s="740"/>
      <c r="AA259" s="740"/>
      <c r="AB259" s="405"/>
    </row>
    <row r="260" spans="1:28" ht="12" customHeight="1">
      <c r="A260" s="404"/>
      <c r="B260" s="749" t="s">
        <v>9</v>
      </c>
      <c r="C260" s="749"/>
      <c r="D260" s="749"/>
      <c r="E260" s="749"/>
      <c r="F260" s="749"/>
      <c r="G260" s="749"/>
      <c r="H260" s="749"/>
      <c r="I260" s="749"/>
      <c r="J260" s="749"/>
      <c r="K260" s="749"/>
      <c r="L260" s="749"/>
      <c r="M260" s="750"/>
      <c r="N260" s="630">
        <v>806</v>
      </c>
      <c r="O260" s="536">
        <v>7</v>
      </c>
      <c r="P260" s="536">
        <v>2</v>
      </c>
      <c r="Q260" s="406" t="s">
        <v>728</v>
      </c>
      <c r="R260" s="407" t="s">
        <v>10</v>
      </c>
      <c r="S260" s="738"/>
      <c r="T260" s="739"/>
      <c r="U260" s="410">
        <v>167813</v>
      </c>
      <c r="V260" s="410">
        <v>166879</v>
      </c>
      <c r="W260" s="740"/>
      <c r="X260" s="740"/>
      <c r="Y260" s="740"/>
      <c r="Z260" s="740"/>
      <c r="AA260" s="740"/>
      <c r="AB260" s="405"/>
    </row>
    <row r="261" spans="1:28" ht="42.75" customHeight="1">
      <c r="A261" s="404"/>
      <c r="B261" s="749" t="s">
        <v>11</v>
      </c>
      <c r="C261" s="749"/>
      <c r="D261" s="749"/>
      <c r="E261" s="749"/>
      <c r="F261" s="749"/>
      <c r="G261" s="749"/>
      <c r="H261" s="749"/>
      <c r="I261" s="749"/>
      <c r="J261" s="749"/>
      <c r="K261" s="749"/>
      <c r="L261" s="749"/>
      <c r="M261" s="750"/>
      <c r="N261" s="630">
        <v>806</v>
      </c>
      <c r="O261" s="536">
        <v>7</v>
      </c>
      <c r="P261" s="536">
        <v>2</v>
      </c>
      <c r="Q261" s="406" t="s">
        <v>728</v>
      </c>
      <c r="R261" s="407" t="s">
        <v>12</v>
      </c>
      <c r="S261" s="738"/>
      <c r="T261" s="739"/>
      <c r="U261" s="410">
        <v>167813</v>
      </c>
      <c r="V261" s="410">
        <v>166879</v>
      </c>
      <c r="W261" s="740"/>
      <c r="X261" s="740"/>
      <c r="Y261" s="740"/>
      <c r="Z261" s="740"/>
      <c r="AA261" s="740"/>
      <c r="AB261" s="405"/>
    </row>
    <row r="262" spans="1:28" ht="21.75" customHeight="1">
      <c r="A262" s="404"/>
      <c r="B262" s="749" t="s">
        <v>719</v>
      </c>
      <c r="C262" s="749"/>
      <c r="D262" s="749"/>
      <c r="E262" s="749"/>
      <c r="F262" s="749"/>
      <c r="G262" s="749"/>
      <c r="H262" s="749"/>
      <c r="I262" s="749"/>
      <c r="J262" s="749"/>
      <c r="K262" s="749"/>
      <c r="L262" s="749"/>
      <c r="M262" s="750"/>
      <c r="N262" s="630">
        <v>806</v>
      </c>
      <c r="O262" s="536">
        <v>7</v>
      </c>
      <c r="P262" s="536">
        <v>2</v>
      </c>
      <c r="Q262" s="406" t="s">
        <v>720</v>
      </c>
      <c r="R262" s="407">
        <v>0</v>
      </c>
      <c r="S262" s="738"/>
      <c r="T262" s="739"/>
      <c r="U262" s="410">
        <v>2209</v>
      </c>
      <c r="V262" s="410">
        <v>2196</v>
      </c>
      <c r="W262" s="740"/>
      <c r="X262" s="740"/>
      <c r="Y262" s="740"/>
      <c r="Z262" s="740"/>
      <c r="AA262" s="740"/>
      <c r="AB262" s="405"/>
    </row>
    <row r="263" spans="1:28" ht="12" customHeight="1">
      <c r="A263" s="404"/>
      <c r="B263" s="749" t="s">
        <v>77</v>
      </c>
      <c r="C263" s="749"/>
      <c r="D263" s="749"/>
      <c r="E263" s="749"/>
      <c r="F263" s="749"/>
      <c r="G263" s="749"/>
      <c r="H263" s="749"/>
      <c r="I263" s="749"/>
      <c r="J263" s="749"/>
      <c r="K263" s="749"/>
      <c r="L263" s="749"/>
      <c r="M263" s="750"/>
      <c r="N263" s="630">
        <v>806</v>
      </c>
      <c r="O263" s="536">
        <v>7</v>
      </c>
      <c r="P263" s="536">
        <v>2</v>
      </c>
      <c r="Q263" s="406" t="s">
        <v>726</v>
      </c>
      <c r="R263" s="407">
        <v>0</v>
      </c>
      <c r="S263" s="738"/>
      <c r="T263" s="739"/>
      <c r="U263" s="410">
        <v>2209</v>
      </c>
      <c r="V263" s="410">
        <v>2196</v>
      </c>
      <c r="W263" s="740"/>
      <c r="X263" s="740"/>
      <c r="Y263" s="740"/>
      <c r="Z263" s="740"/>
      <c r="AA263" s="740"/>
      <c r="AB263" s="405"/>
    </row>
    <row r="264" spans="1:28" ht="32.25" customHeight="1">
      <c r="A264" s="404"/>
      <c r="B264" s="749" t="s">
        <v>889</v>
      </c>
      <c r="C264" s="749"/>
      <c r="D264" s="749"/>
      <c r="E264" s="749"/>
      <c r="F264" s="749"/>
      <c r="G264" s="749"/>
      <c r="H264" s="749"/>
      <c r="I264" s="749"/>
      <c r="J264" s="749"/>
      <c r="K264" s="749"/>
      <c r="L264" s="749"/>
      <c r="M264" s="750"/>
      <c r="N264" s="630">
        <v>806</v>
      </c>
      <c r="O264" s="536">
        <v>7</v>
      </c>
      <c r="P264" s="536">
        <v>2</v>
      </c>
      <c r="Q264" s="406" t="s">
        <v>890</v>
      </c>
      <c r="R264" s="407">
        <v>0</v>
      </c>
      <c r="S264" s="738"/>
      <c r="T264" s="739"/>
      <c r="U264" s="410">
        <v>2209</v>
      </c>
      <c r="V264" s="410">
        <v>2196</v>
      </c>
      <c r="W264" s="740"/>
      <c r="X264" s="740"/>
      <c r="Y264" s="740"/>
      <c r="Z264" s="740"/>
      <c r="AA264" s="740"/>
      <c r="AB264" s="405"/>
    </row>
    <row r="265" spans="1:28" ht="21.75" customHeight="1">
      <c r="A265" s="404"/>
      <c r="B265" s="749" t="s">
        <v>724</v>
      </c>
      <c r="C265" s="749"/>
      <c r="D265" s="749"/>
      <c r="E265" s="749"/>
      <c r="F265" s="749"/>
      <c r="G265" s="749"/>
      <c r="H265" s="749"/>
      <c r="I265" s="749"/>
      <c r="J265" s="749"/>
      <c r="K265" s="749"/>
      <c r="L265" s="749"/>
      <c r="M265" s="750"/>
      <c r="N265" s="630">
        <v>806</v>
      </c>
      <c r="O265" s="536">
        <v>7</v>
      </c>
      <c r="P265" s="536">
        <v>2</v>
      </c>
      <c r="Q265" s="406" t="s">
        <v>890</v>
      </c>
      <c r="R265" s="407" t="s">
        <v>8</v>
      </c>
      <c r="S265" s="738"/>
      <c r="T265" s="739"/>
      <c r="U265" s="410">
        <v>2209</v>
      </c>
      <c r="V265" s="410">
        <v>2196</v>
      </c>
      <c r="W265" s="740"/>
      <c r="X265" s="740"/>
      <c r="Y265" s="740"/>
      <c r="Z265" s="740"/>
      <c r="AA265" s="740"/>
      <c r="AB265" s="405"/>
    </row>
    <row r="266" spans="1:28" ht="12" customHeight="1">
      <c r="A266" s="404"/>
      <c r="B266" s="749" t="s">
        <v>9</v>
      </c>
      <c r="C266" s="749"/>
      <c r="D266" s="749"/>
      <c r="E266" s="749"/>
      <c r="F266" s="749"/>
      <c r="G266" s="749"/>
      <c r="H266" s="749"/>
      <c r="I266" s="749"/>
      <c r="J266" s="749"/>
      <c r="K266" s="749"/>
      <c r="L266" s="749"/>
      <c r="M266" s="750"/>
      <c r="N266" s="630">
        <v>806</v>
      </c>
      <c r="O266" s="536">
        <v>7</v>
      </c>
      <c r="P266" s="536">
        <v>2</v>
      </c>
      <c r="Q266" s="406" t="s">
        <v>890</v>
      </c>
      <c r="R266" s="407" t="s">
        <v>10</v>
      </c>
      <c r="S266" s="738"/>
      <c r="T266" s="739"/>
      <c r="U266" s="410">
        <v>2209</v>
      </c>
      <c r="V266" s="410">
        <v>2196</v>
      </c>
      <c r="W266" s="740"/>
      <c r="X266" s="740"/>
      <c r="Y266" s="740"/>
      <c r="Z266" s="740"/>
      <c r="AA266" s="740"/>
      <c r="AB266" s="405"/>
    </row>
    <row r="267" spans="1:28" ht="12" customHeight="1">
      <c r="A267" s="404"/>
      <c r="B267" s="749" t="s">
        <v>170</v>
      </c>
      <c r="C267" s="749"/>
      <c r="D267" s="749"/>
      <c r="E267" s="749"/>
      <c r="F267" s="749"/>
      <c r="G267" s="749"/>
      <c r="H267" s="749"/>
      <c r="I267" s="749"/>
      <c r="J267" s="749"/>
      <c r="K267" s="749"/>
      <c r="L267" s="749"/>
      <c r="M267" s="750"/>
      <c r="N267" s="630">
        <v>806</v>
      </c>
      <c r="O267" s="536">
        <v>7</v>
      </c>
      <c r="P267" s="536">
        <v>2</v>
      </c>
      <c r="Q267" s="406" t="s">
        <v>890</v>
      </c>
      <c r="R267" s="407" t="s">
        <v>169</v>
      </c>
      <c r="S267" s="738"/>
      <c r="T267" s="739"/>
      <c r="U267" s="410">
        <v>2209</v>
      </c>
      <c r="V267" s="410">
        <v>2196</v>
      </c>
      <c r="W267" s="740"/>
      <c r="X267" s="740"/>
      <c r="Y267" s="740"/>
      <c r="Z267" s="740"/>
      <c r="AA267" s="740"/>
      <c r="AB267" s="405"/>
    </row>
    <row r="268" spans="1:28" ht="12" customHeight="1">
      <c r="A268" s="404"/>
      <c r="B268" s="749" t="s">
        <v>729</v>
      </c>
      <c r="C268" s="749"/>
      <c r="D268" s="749"/>
      <c r="E268" s="749"/>
      <c r="F268" s="749"/>
      <c r="G268" s="749"/>
      <c r="H268" s="749"/>
      <c r="I268" s="749"/>
      <c r="J268" s="749"/>
      <c r="K268" s="749"/>
      <c r="L268" s="749"/>
      <c r="M268" s="750"/>
      <c r="N268" s="630">
        <v>806</v>
      </c>
      <c r="O268" s="536">
        <v>7</v>
      </c>
      <c r="P268" s="536">
        <v>3</v>
      </c>
      <c r="Q268" s="406">
        <v>0</v>
      </c>
      <c r="R268" s="407">
        <v>0</v>
      </c>
      <c r="S268" s="738"/>
      <c r="T268" s="739"/>
      <c r="U268" s="410">
        <v>7017</v>
      </c>
      <c r="V268" s="410">
        <v>6961</v>
      </c>
      <c r="W268" s="740"/>
      <c r="X268" s="740"/>
      <c r="Y268" s="740"/>
      <c r="Z268" s="740"/>
      <c r="AA268" s="740"/>
      <c r="AB268" s="405"/>
    </row>
    <row r="269" spans="1:28" ht="21.75" customHeight="1">
      <c r="A269" s="404"/>
      <c r="B269" s="749" t="s">
        <v>719</v>
      </c>
      <c r="C269" s="749"/>
      <c r="D269" s="749"/>
      <c r="E269" s="749"/>
      <c r="F269" s="749"/>
      <c r="G269" s="749"/>
      <c r="H269" s="749"/>
      <c r="I269" s="749"/>
      <c r="J269" s="749"/>
      <c r="K269" s="749"/>
      <c r="L269" s="749"/>
      <c r="M269" s="750"/>
      <c r="N269" s="630">
        <v>806</v>
      </c>
      <c r="O269" s="536">
        <v>7</v>
      </c>
      <c r="P269" s="536">
        <v>3</v>
      </c>
      <c r="Q269" s="406" t="s">
        <v>720</v>
      </c>
      <c r="R269" s="407">
        <v>0</v>
      </c>
      <c r="S269" s="738"/>
      <c r="T269" s="739"/>
      <c r="U269" s="410">
        <v>7017</v>
      </c>
      <c r="V269" s="410">
        <v>6961</v>
      </c>
      <c r="W269" s="740"/>
      <c r="X269" s="740"/>
      <c r="Y269" s="740"/>
      <c r="Z269" s="740"/>
      <c r="AA269" s="740"/>
      <c r="AB269" s="405"/>
    </row>
    <row r="270" spans="1:28" ht="12" customHeight="1">
      <c r="A270" s="404"/>
      <c r="B270" s="749" t="s">
        <v>730</v>
      </c>
      <c r="C270" s="749"/>
      <c r="D270" s="749"/>
      <c r="E270" s="749"/>
      <c r="F270" s="749"/>
      <c r="G270" s="749"/>
      <c r="H270" s="749"/>
      <c r="I270" s="749"/>
      <c r="J270" s="749"/>
      <c r="K270" s="749"/>
      <c r="L270" s="749"/>
      <c r="M270" s="750"/>
      <c r="N270" s="630">
        <v>806</v>
      </c>
      <c r="O270" s="536">
        <v>7</v>
      </c>
      <c r="P270" s="536">
        <v>3</v>
      </c>
      <c r="Q270" s="406" t="s">
        <v>731</v>
      </c>
      <c r="R270" s="407">
        <v>0</v>
      </c>
      <c r="S270" s="738"/>
      <c r="T270" s="739"/>
      <c r="U270" s="410">
        <v>7017</v>
      </c>
      <c r="V270" s="410">
        <v>6961</v>
      </c>
      <c r="W270" s="740"/>
      <c r="X270" s="740"/>
      <c r="Y270" s="740"/>
      <c r="Z270" s="740"/>
      <c r="AA270" s="740"/>
      <c r="AB270" s="405"/>
    </row>
    <row r="271" spans="1:28" ht="21.75" customHeight="1">
      <c r="A271" s="404"/>
      <c r="B271" s="749" t="s">
        <v>6</v>
      </c>
      <c r="C271" s="749"/>
      <c r="D271" s="749"/>
      <c r="E271" s="749"/>
      <c r="F271" s="749"/>
      <c r="G271" s="749"/>
      <c r="H271" s="749"/>
      <c r="I271" s="749"/>
      <c r="J271" s="749"/>
      <c r="K271" s="749"/>
      <c r="L271" s="749"/>
      <c r="M271" s="750"/>
      <c r="N271" s="630">
        <v>806</v>
      </c>
      <c r="O271" s="536">
        <v>7</v>
      </c>
      <c r="P271" s="536">
        <v>3</v>
      </c>
      <c r="Q271" s="406" t="s">
        <v>732</v>
      </c>
      <c r="R271" s="407">
        <v>0</v>
      </c>
      <c r="S271" s="738"/>
      <c r="T271" s="739"/>
      <c r="U271" s="410">
        <v>7017</v>
      </c>
      <c r="V271" s="410">
        <v>6961</v>
      </c>
      <c r="W271" s="740"/>
      <c r="X271" s="740"/>
      <c r="Y271" s="740"/>
      <c r="Z271" s="740"/>
      <c r="AA271" s="740"/>
      <c r="AB271" s="405"/>
    </row>
    <row r="272" spans="1:28" ht="21.75" customHeight="1">
      <c r="A272" s="404"/>
      <c r="B272" s="749" t="s">
        <v>724</v>
      </c>
      <c r="C272" s="749"/>
      <c r="D272" s="749"/>
      <c r="E272" s="749"/>
      <c r="F272" s="749"/>
      <c r="G272" s="749"/>
      <c r="H272" s="749"/>
      <c r="I272" s="749"/>
      <c r="J272" s="749"/>
      <c r="K272" s="749"/>
      <c r="L272" s="749"/>
      <c r="M272" s="750"/>
      <c r="N272" s="630">
        <v>806</v>
      </c>
      <c r="O272" s="536">
        <v>7</v>
      </c>
      <c r="P272" s="536">
        <v>3</v>
      </c>
      <c r="Q272" s="406" t="s">
        <v>732</v>
      </c>
      <c r="R272" s="407" t="s">
        <v>8</v>
      </c>
      <c r="S272" s="738"/>
      <c r="T272" s="739"/>
      <c r="U272" s="410">
        <v>7017</v>
      </c>
      <c r="V272" s="410">
        <v>6961</v>
      </c>
      <c r="W272" s="740"/>
      <c r="X272" s="740"/>
      <c r="Y272" s="740"/>
      <c r="Z272" s="740"/>
      <c r="AA272" s="740"/>
      <c r="AB272" s="405"/>
    </row>
    <row r="273" spans="1:28" ht="12" customHeight="1">
      <c r="A273" s="404"/>
      <c r="B273" s="749" t="s">
        <v>9</v>
      </c>
      <c r="C273" s="749"/>
      <c r="D273" s="749"/>
      <c r="E273" s="749"/>
      <c r="F273" s="749"/>
      <c r="G273" s="749"/>
      <c r="H273" s="749"/>
      <c r="I273" s="749"/>
      <c r="J273" s="749"/>
      <c r="K273" s="749"/>
      <c r="L273" s="749"/>
      <c r="M273" s="750"/>
      <c r="N273" s="630">
        <v>806</v>
      </c>
      <c r="O273" s="536">
        <v>7</v>
      </c>
      <c r="P273" s="536">
        <v>3</v>
      </c>
      <c r="Q273" s="406" t="s">
        <v>732</v>
      </c>
      <c r="R273" s="407" t="s">
        <v>10</v>
      </c>
      <c r="S273" s="738"/>
      <c r="T273" s="739"/>
      <c r="U273" s="410">
        <v>7017</v>
      </c>
      <c r="V273" s="410">
        <v>6961</v>
      </c>
      <c r="W273" s="740"/>
      <c r="X273" s="740"/>
      <c r="Y273" s="740"/>
      <c r="Z273" s="740"/>
      <c r="AA273" s="740"/>
      <c r="AB273" s="405"/>
    </row>
    <row r="274" spans="1:28" ht="42.75" customHeight="1">
      <c r="A274" s="404"/>
      <c r="B274" s="749" t="s">
        <v>11</v>
      </c>
      <c r="C274" s="749"/>
      <c r="D274" s="749"/>
      <c r="E274" s="749"/>
      <c r="F274" s="749"/>
      <c r="G274" s="749"/>
      <c r="H274" s="749"/>
      <c r="I274" s="749"/>
      <c r="J274" s="749"/>
      <c r="K274" s="749"/>
      <c r="L274" s="749"/>
      <c r="M274" s="750"/>
      <c r="N274" s="630">
        <v>806</v>
      </c>
      <c r="O274" s="536">
        <v>7</v>
      </c>
      <c r="P274" s="536">
        <v>3</v>
      </c>
      <c r="Q274" s="406" t="s">
        <v>732</v>
      </c>
      <c r="R274" s="407" t="s">
        <v>12</v>
      </c>
      <c r="S274" s="738"/>
      <c r="T274" s="739"/>
      <c r="U274" s="410">
        <v>7017</v>
      </c>
      <c r="V274" s="410">
        <v>6961</v>
      </c>
      <c r="W274" s="740"/>
      <c r="X274" s="740"/>
      <c r="Y274" s="740"/>
      <c r="Z274" s="740"/>
      <c r="AA274" s="740"/>
      <c r="AB274" s="405"/>
    </row>
    <row r="275" spans="1:28" ht="12" customHeight="1">
      <c r="A275" s="404"/>
      <c r="B275" s="749" t="s">
        <v>735</v>
      </c>
      <c r="C275" s="749"/>
      <c r="D275" s="749"/>
      <c r="E275" s="749"/>
      <c r="F275" s="749"/>
      <c r="G275" s="749"/>
      <c r="H275" s="749"/>
      <c r="I275" s="749"/>
      <c r="J275" s="749"/>
      <c r="K275" s="749"/>
      <c r="L275" s="749"/>
      <c r="M275" s="750"/>
      <c r="N275" s="630">
        <v>806</v>
      </c>
      <c r="O275" s="536">
        <v>7</v>
      </c>
      <c r="P275" s="536">
        <v>7</v>
      </c>
      <c r="Q275" s="406">
        <v>0</v>
      </c>
      <c r="R275" s="407">
        <v>0</v>
      </c>
      <c r="S275" s="738"/>
      <c r="T275" s="739"/>
      <c r="U275" s="410">
        <v>1173</v>
      </c>
      <c r="V275" s="410">
        <v>1166</v>
      </c>
      <c r="W275" s="740"/>
      <c r="X275" s="740"/>
      <c r="Y275" s="740"/>
      <c r="Z275" s="740"/>
      <c r="AA275" s="740"/>
      <c r="AB275" s="405"/>
    </row>
    <row r="276" spans="1:28" ht="21.75" customHeight="1">
      <c r="A276" s="404"/>
      <c r="B276" s="749" t="s">
        <v>719</v>
      </c>
      <c r="C276" s="749"/>
      <c r="D276" s="749"/>
      <c r="E276" s="749"/>
      <c r="F276" s="749"/>
      <c r="G276" s="749"/>
      <c r="H276" s="749"/>
      <c r="I276" s="749"/>
      <c r="J276" s="749"/>
      <c r="K276" s="749"/>
      <c r="L276" s="749"/>
      <c r="M276" s="750"/>
      <c r="N276" s="630">
        <v>806</v>
      </c>
      <c r="O276" s="536">
        <v>7</v>
      </c>
      <c r="P276" s="536">
        <v>7</v>
      </c>
      <c r="Q276" s="406" t="s">
        <v>720</v>
      </c>
      <c r="R276" s="407">
        <v>0</v>
      </c>
      <c r="S276" s="738"/>
      <c r="T276" s="739"/>
      <c r="U276" s="410">
        <v>1173</v>
      </c>
      <c r="V276" s="410">
        <v>1166</v>
      </c>
      <c r="W276" s="740"/>
      <c r="X276" s="740"/>
      <c r="Y276" s="740"/>
      <c r="Z276" s="740"/>
      <c r="AA276" s="740"/>
      <c r="AB276" s="405"/>
    </row>
    <row r="277" spans="1:28" ht="12" customHeight="1">
      <c r="A277" s="404"/>
      <c r="B277" s="749" t="s">
        <v>79</v>
      </c>
      <c r="C277" s="749"/>
      <c r="D277" s="749"/>
      <c r="E277" s="749"/>
      <c r="F277" s="749"/>
      <c r="G277" s="749"/>
      <c r="H277" s="749"/>
      <c r="I277" s="749"/>
      <c r="J277" s="749"/>
      <c r="K277" s="749"/>
      <c r="L277" s="749"/>
      <c r="M277" s="750"/>
      <c r="N277" s="630">
        <v>806</v>
      </c>
      <c r="O277" s="536">
        <v>7</v>
      </c>
      <c r="P277" s="536">
        <v>7</v>
      </c>
      <c r="Q277" s="406" t="s">
        <v>736</v>
      </c>
      <c r="R277" s="407">
        <v>0</v>
      </c>
      <c r="S277" s="738"/>
      <c r="T277" s="739"/>
      <c r="U277" s="410">
        <v>1173</v>
      </c>
      <c r="V277" s="410">
        <v>1166</v>
      </c>
      <c r="W277" s="740"/>
      <c r="X277" s="740"/>
      <c r="Y277" s="740"/>
      <c r="Z277" s="740"/>
      <c r="AA277" s="740"/>
      <c r="AB277" s="405"/>
    </row>
    <row r="278" spans="1:28" ht="12" customHeight="1">
      <c r="A278" s="404"/>
      <c r="B278" s="749" t="s">
        <v>80</v>
      </c>
      <c r="C278" s="749"/>
      <c r="D278" s="749"/>
      <c r="E278" s="749"/>
      <c r="F278" s="749"/>
      <c r="G278" s="749"/>
      <c r="H278" s="749"/>
      <c r="I278" s="749"/>
      <c r="J278" s="749"/>
      <c r="K278" s="749"/>
      <c r="L278" s="749"/>
      <c r="M278" s="750"/>
      <c r="N278" s="630">
        <v>806</v>
      </c>
      <c r="O278" s="536">
        <v>7</v>
      </c>
      <c r="P278" s="536">
        <v>7</v>
      </c>
      <c r="Q278" s="406" t="s">
        <v>737</v>
      </c>
      <c r="R278" s="407">
        <v>0</v>
      </c>
      <c r="S278" s="738"/>
      <c r="T278" s="739"/>
      <c r="U278" s="410">
        <v>1173</v>
      </c>
      <c r="V278" s="410">
        <v>1166</v>
      </c>
      <c r="W278" s="740"/>
      <c r="X278" s="740"/>
      <c r="Y278" s="740"/>
      <c r="Z278" s="740"/>
      <c r="AA278" s="740"/>
      <c r="AB278" s="405"/>
    </row>
    <row r="279" spans="1:28" ht="21.75" customHeight="1">
      <c r="A279" s="404"/>
      <c r="B279" s="749" t="s">
        <v>724</v>
      </c>
      <c r="C279" s="749"/>
      <c r="D279" s="749"/>
      <c r="E279" s="749"/>
      <c r="F279" s="749"/>
      <c r="G279" s="749"/>
      <c r="H279" s="749"/>
      <c r="I279" s="749"/>
      <c r="J279" s="749"/>
      <c r="K279" s="749"/>
      <c r="L279" s="749"/>
      <c r="M279" s="750"/>
      <c r="N279" s="630">
        <v>806</v>
      </c>
      <c r="O279" s="536">
        <v>7</v>
      </c>
      <c r="P279" s="536">
        <v>7</v>
      </c>
      <c r="Q279" s="406" t="s">
        <v>737</v>
      </c>
      <c r="R279" s="407" t="s">
        <v>8</v>
      </c>
      <c r="S279" s="738"/>
      <c r="T279" s="739"/>
      <c r="U279" s="410">
        <v>1173</v>
      </c>
      <c r="V279" s="410">
        <v>1166</v>
      </c>
      <c r="W279" s="740"/>
      <c r="X279" s="740"/>
      <c r="Y279" s="740"/>
      <c r="Z279" s="740"/>
      <c r="AA279" s="740"/>
      <c r="AB279" s="405"/>
    </row>
    <row r="280" spans="1:28" ht="12" customHeight="1">
      <c r="A280" s="404"/>
      <c r="B280" s="749" t="s">
        <v>9</v>
      </c>
      <c r="C280" s="749"/>
      <c r="D280" s="749"/>
      <c r="E280" s="749"/>
      <c r="F280" s="749"/>
      <c r="G280" s="749"/>
      <c r="H280" s="749"/>
      <c r="I280" s="749"/>
      <c r="J280" s="749"/>
      <c r="K280" s="749"/>
      <c r="L280" s="749"/>
      <c r="M280" s="750"/>
      <c r="N280" s="630">
        <v>806</v>
      </c>
      <c r="O280" s="536">
        <v>7</v>
      </c>
      <c r="P280" s="536">
        <v>7</v>
      </c>
      <c r="Q280" s="406" t="s">
        <v>737</v>
      </c>
      <c r="R280" s="407" t="s">
        <v>10</v>
      </c>
      <c r="S280" s="738"/>
      <c r="T280" s="739"/>
      <c r="U280" s="410">
        <v>1173</v>
      </c>
      <c r="V280" s="410">
        <v>1166</v>
      </c>
      <c r="W280" s="740"/>
      <c r="X280" s="740"/>
      <c r="Y280" s="740"/>
      <c r="Z280" s="740"/>
      <c r="AA280" s="740"/>
      <c r="AB280" s="405"/>
    </row>
    <row r="281" spans="1:28" ht="42.75" customHeight="1">
      <c r="A281" s="404"/>
      <c r="B281" s="749" t="s">
        <v>11</v>
      </c>
      <c r="C281" s="749"/>
      <c r="D281" s="749"/>
      <c r="E281" s="749"/>
      <c r="F281" s="749"/>
      <c r="G281" s="749"/>
      <c r="H281" s="749"/>
      <c r="I281" s="749"/>
      <c r="J281" s="749"/>
      <c r="K281" s="749"/>
      <c r="L281" s="749"/>
      <c r="M281" s="750"/>
      <c r="N281" s="630">
        <v>806</v>
      </c>
      <c r="O281" s="536">
        <v>7</v>
      </c>
      <c r="P281" s="536">
        <v>7</v>
      </c>
      <c r="Q281" s="406" t="s">
        <v>737</v>
      </c>
      <c r="R281" s="407" t="s">
        <v>12</v>
      </c>
      <c r="S281" s="738"/>
      <c r="T281" s="739"/>
      <c r="U281" s="410">
        <v>1173</v>
      </c>
      <c r="V281" s="410">
        <v>1166</v>
      </c>
      <c r="W281" s="740"/>
      <c r="X281" s="740"/>
      <c r="Y281" s="740"/>
      <c r="Z281" s="740"/>
      <c r="AA281" s="740"/>
      <c r="AB281" s="405"/>
    </row>
    <row r="282" spans="1:28" ht="12" customHeight="1">
      <c r="A282" s="404"/>
      <c r="B282" s="749" t="s">
        <v>81</v>
      </c>
      <c r="C282" s="749"/>
      <c r="D282" s="749"/>
      <c r="E282" s="749"/>
      <c r="F282" s="749"/>
      <c r="G282" s="749"/>
      <c r="H282" s="749"/>
      <c r="I282" s="749"/>
      <c r="J282" s="749"/>
      <c r="K282" s="749"/>
      <c r="L282" s="749"/>
      <c r="M282" s="750"/>
      <c r="N282" s="630">
        <v>806</v>
      </c>
      <c r="O282" s="536">
        <v>7</v>
      </c>
      <c r="P282" s="536">
        <v>9</v>
      </c>
      <c r="Q282" s="406">
        <v>0</v>
      </c>
      <c r="R282" s="407">
        <v>0</v>
      </c>
      <c r="S282" s="738"/>
      <c r="T282" s="739"/>
      <c r="U282" s="410">
        <v>16756</v>
      </c>
      <c r="V282" s="410">
        <v>16495</v>
      </c>
      <c r="W282" s="740"/>
      <c r="X282" s="740"/>
      <c r="Y282" s="740"/>
      <c r="Z282" s="740"/>
      <c r="AA282" s="740"/>
      <c r="AB282" s="405"/>
    </row>
    <row r="283" spans="1:28" ht="21.75" customHeight="1">
      <c r="A283" s="404"/>
      <c r="B283" s="749" t="s">
        <v>719</v>
      </c>
      <c r="C283" s="749"/>
      <c r="D283" s="749"/>
      <c r="E283" s="749"/>
      <c r="F283" s="749"/>
      <c r="G283" s="749"/>
      <c r="H283" s="749"/>
      <c r="I283" s="749"/>
      <c r="J283" s="749"/>
      <c r="K283" s="749"/>
      <c r="L283" s="749"/>
      <c r="M283" s="750"/>
      <c r="N283" s="630">
        <v>806</v>
      </c>
      <c r="O283" s="536">
        <v>7</v>
      </c>
      <c r="P283" s="536">
        <v>9</v>
      </c>
      <c r="Q283" s="406" t="s">
        <v>720</v>
      </c>
      <c r="R283" s="407">
        <v>0</v>
      </c>
      <c r="S283" s="738"/>
      <c r="T283" s="739"/>
      <c r="U283" s="410">
        <v>752</v>
      </c>
      <c r="V283" s="410">
        <v>752</v>
      </c>
      <c r="W283" s="740"/>
      <c r="X283" s="740"/>
      <c r="Y283" s="740"/>
      <c r="Z283" s="740"/>
      <c r="AA283" s="740"/>
      <c r="AB283" s="405"/>
    </row>
    <row r="284" spans="1:28" ht="21.75" customHeight="1">
      <c r="A284" s="404"/>
      <c r="B284" s="749" t="s">
        <v>738</v>
      </c>
      <c r="C284" s="749"/>
      <c r="D284" s="749"/>
      <c r="E284" s="749"/>
      <c r="F284" s="749"/>
      <c r="G284" s="749"/>
      <c r="H284" s="749"/>
      <c r="I284" s="749"/>
      <c r="J284" s="749"/>
      <c r="K284" s="749"/>
      <c r="L284" s="749"/>
      <c r="M284" s="750"/>
      <c r="N284" s="630">
        <v>806</v>
      </c>
      <c r="O284" s="536">
        <v>7</v>
      </c>
      <c r="P284" s="536">
        <v>9</v>
      </c>
      <c r="Q284" s="406" t="s">
        <v>739</v>
      </c>
      <c r="R284" s="407">
        <v>0</v>
      </c>
      <c r="S284" s="738"/>
      <c r="T284" s="739"/>
      <c r="U284" s="410">
        <v>752</v>
      </c>
      <c r="V284" s="410">
        <v>752</v>
      </c>
      <c r="W284" s="740"/>
      <c r="X284" s="740"/>
      <c r="Y284" s="740"/>
      <c r="Z284" s="740"/>
      <c r="AA284" s="740"/>
      <c r="AB284" s="405"/>
    </row>
    <row r="285" spans="1:28" ht="32.25" customHeight="1">
      <c r="A285" s="404"/>
      <c r="B285" s="749" t="s">
        <v>66</v>
      </c>
      <c r="C285" s="749"/>
      <c r="D285" s="749"/>
      <c r="E285" s="749"/>
      <c r="F285" s="749"/>
      <c r="G285" s="749"/>
      <c r="H285" s="749"/>
      <c r="I285" s="749"/>
      <c r="J285" s="749"/>
      <c r="K285" s="749"/>
      <c r="L285" s="749"/>
      <c r="M285" s="750"/>
      <c r="N285" s="630">
        <v>806</v>
      </c>
      <c r="O285" s="536">
        <v>7</v>
      </c>
      <c r="P285" s="536">
        <v>9</v>
      </c>
      <c r="Q285" s="406" t="s">
        <v>740</v>
      </c>
      <c r="R285" s="407">
        <v>0</v>
      </c>
      <c r="S285" s="738"/>
      <c r="T285" s="739"/>
      <c r="U285" s="410">
        <v>752</v>
      </c>
      <c r="V285" s="410">
        <v>752</v>
      </c>
      <c r="W285" s="740"/>
      <c r="X285" s="740"/>
      <c r="Y285" s="740"/>
      <c r="Z285" s="740"/>
      <c r="AA285" s="740"/>
      <c r="AB285" s="405"/>
    </row>
    <row r="286" spans="1:28" ht="53.25" customHeight="1">
      <c r="A286" s="404"/>
      <c r="B286" s="749" t="s">
        <v>18</v>
      </c>
      <c r="C286" s="749"/>
      <c r="D286" s="749"/>
      <c r="E286" s="749"/>
      <c r="F286" s="749"/>
      <c r="G286" s="749"/>
      <c r="H286" s="749"/>
      <c r="I286" s="749"/>
      <c r="J286" s="749"/>
      <c r="K286" s="749"/>
      <c r="L286" s="749"/>
      <c r="M286" s="750"/>
      <c r="N286" s="630">
        <v>806</v>
      </c>
      <c r="O286" s="536">
        <v>7</v>
      </c>
      <c r="P286" s="536">
        <v>9</v>
      </c>
      <c r="Q286" s="406" t="s">
        <v>740</v>
      </c>
      <c r="R286" s="407" t="s">
        <v>19</v>
      </c>
      <c r="S286" s="738"/>
      <c r="T286" s="739"/>
      <c r="U286" s="410">
        <v>752</v>
      </c>
      <c r="V286" s="410">
        <v>752</v>
      </c>
      <c r="W286" s="740"/>
      <c r="X286" s="740"/>
      <c r="Y286" s="740"/>
      <c r="Z286" s="740"/>
      <c r="AA286" s="740"/>
      <c r="AB286" s="405"/>
    </row>
    <row r="287" spans="1:28" ht="21.75" customHeight="1">
      <c r="A287" s="404"/>
      <c r="B287" s="749" t="s">
        <v>38</v>
      </c>
      <c r="C287" s="749"/>
      <c r="D287" s="749"/>
      <c r="E287" s="749"/>
      <c r="F287" s="749"/>
      <c r="G287" s="749"/>
      <c r="H287" s="749"/>
      <c r="I287" s="749"/>
      <c r="J287" s="749"/>
      <c r="K287" s="749"/>
      <c r="L287" s="749"/>
      <c r="M287" s="750"/>
      <c r="N287" s="630">
        <v>806</v>
      </c>
      <c r="O287" s="536">
        <v>7</v>
      </c>
      <c r="P287" s="536">
        <v>9</v>
      </c>
      <c r="Q287" s="406" t="s">
        <v>740</v>
      </c>
      <c r="R287" s="407" t="s">
        <v>39</v>
      </c>
      <c r="S287" s="738"/>
      <c r="T287" s="739"/>
      <c r="U287" s="410">
        <v>752</v>
      </c>
      <c r="V287" s="410">
        <v>752</v>
      </c>
      <c r="W287" s="740"/>
      <c r="X287" s="740"/>
      <c r="Y287" s="740"/>
      <c r="Z287" s="740"/>
      <c r="AA287" s="740"/>
      <c r="AB287" s="405"/>
    </row>
    <row r="288" spans="1:28" ht="21.75" customHeight="1">
      <c r="A288" s="404"/>
      <c r="B288" s="749" t="s">
        <v>621</v>
      </c>
      <c r="C288" s="749"/>
      <c r="D288" s="749"/>
      <c r="E288" s="749"/>
      <c r="F288" s="749"/>
      <c r="G288" s="749"/>
      <c r="H288" s="749"/>
      <c r="I288" s="749"/>
      <c r="J288" s="749"/>
      <c r="K288" s="749"/>
      <c r="L288" s="749"/>
      <c r="M288" s="750"/>
      <c r="N288" s="630">
        <v>806</v>
      </c>
      <c r="O288" s="536">
        <v>7</v>
      </c>
      <c r="P288" s="536">
        <v>9</v>
      </c>
      <c r="Q288" s="406" t="s">
        <v>740</v>
      </c>
      <c r="R288" s="407" t="s">
        <v>40</v>
      </c>
      <c r="S288" s="738"/>
      <c r="T288" s="739"/>
      <c r="U288" s="410">
        <v>578</v>
      </c>
      <c r="V288" s="410">
        <v>578</v>
      </c>
      <c r="W288" s="740"/>
      <c r="X288" s="740"/>
      <c r="Y288" s="740"/>
      <c r="Z288" s="740"/>
      <c r="AA288" s="740"/>
      <c r="AB288" s="405"/>
    </row>
    <row r="289" spans="1:28" ht="32.25" customHeight="1">
      <c r="A289" s="404"/>
      <c r="B289" s="749" t="s">
        <v>622</v>
      </c>
      <c r="C289" s="749"/>
      <c r="D289" s="749"/>
      <c r="E289" s="749"/>
      <c r="F289" s="749"/>
      <c r="G289" s="749"/>
      <c r="H289" s="749"/>
      <c r="I289" s="749"/>
      <c r="J289" s="749"/>
      <c r="K289" s="749"/>
      <c r="L289" s="749"/>
      <c r="M289" s="750"/>
      <c r="N289" s="630">
        <v>806</v>
      </c>
      <c r="O289" s="536">
        <v>7</v>
      </c>
      <c r="P289" s="536">
        <v>9</v>
      </c>
      <c r="Q289" s="406" t="s">
        <v>740</v>
      </c>
      <c r="R289" s="407" t="s">
        <v>42</v>
      </c>
      <c r="S289" s="738"/>
      <c r="T289" s="739"/>
      <c r="U289" s="410">
        <v>174</v>
      </c>
      <c r="V289" s="410">
        <v>174</v>
      </c>
      <c r="W289" s="740"/>
      <c r="X289" s="740"/>
      <c r="Y289" s="740"/>
      <c r="Z289" s="740"/>
      <c r="AA289" s="740"/>
      <c r="AB289" s="405"/>
    </row>
    <row r="290" spans="1:28" ht="21.75" customHeight="1">
      <c r="A290" s="404"/>
      <c r="B290" s="749" t="s">
        <v>719</v>
      </c>
      <c r="C290" s="749"/>
      <c r="D290" s="749"/>
      <c r="E290" s="749"/>
      <c r="F290" s="749"/>
      <c r="G290" s="749"/>
      <c r="H290" s="749"/>
      <c r="I290" s="749"/>
      <c r="J290" s="749"/>
      <c r="K290" s="749"/>
      <c r="L290" s="749"/>
      <c r="M290" s="750"/>
      <c r="N290" s="630">
        <v>806</v>
      </c>
      <c r="O290" s="536">
        <v>7</v>
      </c>
      <c r="P290" s="536">
        <v>9</v>
      </c>
      <c r="Q290" s="406" t="s">
        <v>720</v>
      </c>
      <c r="R290" s="407">
        <v>0</v>
      </c>
      <c r="S290" s="738"/>
      <c r="T290" s="739"/>
      <c r="U290" s="410">
        <v>16004</v>
      </c>
      <c r="V290" s="410">
        <v>15743</v>
      </c>
      <c r="W290" s="740"/>
      <c r="X290" s="740"/>
      <c r="Y290" s="740"/>
      <c r="Z290" s="740"/>
      <c r="AA290" s="740"/>
      <c r="AB290" s="405"/>
    </row>
    <row r="291" spans="1:28" ht="21.75" customHeight="1">
      <c r="A291" s="404"/>
      <c r="B291" s="749" t="s">
        <v>738</v>
      </c>
      <c r="C291" s="749"/>
      <c r="D291" s="749"/>
      <c r="E291" s="749"/>
      <c r="F291" s="749"/>
      <c r="G291" s="749"/>
      <c r="H291" s="749"/>
      <c r="I291" s="749"/>
      <c r="J291" s="749"/>
      <c r="K291" s="749"/>
      <c r="L291" s="749"/>
      <c r="M291" s="750"/>
      <c r="N291" s="630">
        <v>806</v>
      </c>
      <c r="O291" s="536">
        <v>7</v>
      </c>
      <c r="P291" s="536">
        <v>9</v>
      </c>
      <c r="Q291" s="406" t="s">
        <v>739</v>
      </c>
      <c r="R291" s="407">
        <v>0</v>
      </c>
      <c r="S291" s="738"/>
      <c r="T291" s="739"/>
      <c r="U291" s="410">
        <v>16004</v>
      </c>
      <c r="V291" s="410">
        <v>15743</v>
      </c>
      <c r="W291" s="740"/>
      <c r="X291" s="740"/>
      <c r="Y291" s="740"/>
      <c r="Z291" s="740"/>
      <c r="AA291" s="740"/>
      <c r="AB291" s="405"/>
    </row>
    <row r="292" spans="1:28" ht="21.75" customHeight="1">
      <c r="A292" s="404"/>
      <c r="B292" s="749" t="s">
        <v>61</v>
      </c>
      <c r="C292" s="749"/>
      <c r="D292" s="749"/>
      <c r="E292" s="749"/>
      <c r="F292" s="749"/>
      <c r="G292" s="749"/>
      <c r="H292" s="749"/>
      <c r="I292" s="749"/>
      <c r="J292" s="749"/>
      <c r="K292" s="749"/>
      <c r="L292" s="749"/>
      <c r="M292" s="750"/>
      <c r="N292" s="630">
        <v>806</v>
      </c>
      <c r="O292" s="536">
        <v>7</v>
      </c>
      <c r="P292" s="536">
        <v>9</v>
      </c>
      <c r="Q292" s="406" t="s">
        <v>741</v>
      </c>
      <c r="R292" s="407">
        <v>0</v>
      </c>
      <c r="S292" s="738"/>
      <c r="T292" s="739"/>
      <c r="U292" s="410">
        <v>16004</v>
      </c>
      <c r="V292" s="410">
        <v>15743</v>
      </c>
      <c r="W292" s="740"/>
      <c r="X292" s="740"/>
      <c r="Y292" s="740"/>
      <c r="Z292" s="740"/>
      <c r="AA292" s="740"/>
      <c r="AB292" s="405"/>
    </row>
    <row r="293" spans="1:28" ht="53.25" customHeight="1">
      <c r="A293" s="404"/>
      <c r="B293" s="749" t="s">
        <v>18</v>
      </c>
      <c r="C293" s="749"/>
      <c r="D293" s="749"/>
      <c r="E293" s="749"/>
      <c r="F293" s="749"/>
      <c r="G293" s="749"/>
      <c r="H293" s="749"/>
      <c r="I293" s="749"/>
      <c r="J293" s="749"/>
      <c r="K293" s="749"/>
      <c r="L293" s="749"/>
      <c r="M293" s="750"/>
      <c r="N293" s="630">
        <v>806</v>
      </c>
      <c r="O293" s="536">
        <v>7</v>
      </c>
      <c r="P293" s="536">
        <v>9</v>
      </c>
      <c r="Q293" s="406" t="s">
        <v>741</v>
      </c>
      <c r="R293" s="407" t="s">
        <v>19</v>
      </c>
      <c r="S293" s="738"/>
      <c r="T293" s="739"/>
      <c r="U293" s="410">
        <v>15279</v>
      </c>
      <c r="V293" s="410">
        <v>15279</v>
      </c>
      <c r="W293" s="740"/>
      <c r="X293" s="740"/>
      <c r="Y293" s="740"/>
      <c r="Z293" s="740"/>
      <c r="AA293" s="740"/>
      <c r="AB293" s="405"/>
    </row>
    <row r="294" spans="1:28" ht="12" customHeight="1">
      <c r="A294" s="404"/>
      <c r="B294" s="749" t="s">
        <v>20</v>
      </c>
      <c r="C294" s="749"/>
      <c r="D294" s="749"/>
      <c r="E294" s="749"/>
      <c r="F294" s="749"/>
      <c r="G294" s="749"/>
      <c r="H294" s="749"/>
      <c r="I294" s="749"/>
      <c r="J294" s="749"/>
      <c r="K294" s="749"/>
      <c r="L294" s="749"/>
      <c r="M294" s="750"/>
      <c r="N294" s="630">
        <v>806</v>
      </c>
      <c r="O294" s="536">
        <v>7</v>
      </c>
      <c r="P294" s="536">
        <v>9</v>
      </c>
      <c r="Q294" s="406" t="s">
        <v>741</v>
      </c>
      <c r="R294" s="407" t="s">
        <v>21</v>
      </c>
      <c r="S294" s="738"/>
      <c r="T294" s="739"/>
      <c r="U294" s="410">
        <v>15279</v>
      </c>
      <c r="V294" s="410">
        <v>15279</v>
      </c>
      <c r="W294" s="740"/>
      <c r="X294" s="740"/>
      <c r="Y294" s="740"/>
      <c r="Z294" s="740"/>
      <c r="AA294" s="740"/>
      <c r="AB294" s="405"/>
    </row>
    <row r="295" spans="1:28" ht="12" customHeight="1">
      <c r="A295" s="404"/>
      <c r="B295" s="749" t="s">
        <v>692</v>
      </c>
      <c r="C295" s="749"/>
      <c r="D295" s="749"/>
      <c r="E295" s="749"/>
      <c r="F295" s="749"/>
      <c r="G295" s="749"/>
      <c r="H295" s="749"/>
      <c r="I295" s="749"/>
      <c r="J295" s="749"/>
      <c r="K295" s="749"/>
      <c r="L295" s="749"/>
      <c r="M295" s="750"/>
      <c r="N295" s="630">
        <v>806</v>
      </c>
      <c r="O295" s="536">
        <v>7</v>
      </c>
      <c r="P295" s="536">
        <v>9</v>
      </c>
      <c r="Q295" s="406" t="s">
        <v>741</v>
      </c>
      <c r="R295" s="407" t="s">
        <v>22</v>
      </c>
      <c r="S295" s="738"/>
      <c r="T295" s="739"/>
      <c r="U295" s="410">
        <v>11735</v>
      </c>
      <c r="V295" s="410">
        <v>11735</v>
      </c>
      <c r="W295" s="740"/>
      <c r="X295" s="740"/>
      <c r="Y295" s="740"/>
      <c r="Z295" s="740"/>
      <c r="AA295" s="740"/>
      <c r="AB295" s="405"/>
    </row>
    <row r="296" spans="1:28" ht="32.25" customHeight="1">
      <c r="A296" s="404"/>
      <c r="B296" s="749" t="s">
        <v>694</v>
      </c>
      <c r="C296" s="749"/>
      <c r="D296" s="749"/>
      <c r="E296" s="749"/>
      <c r="F296" s="749"/>
      <c r="G296" s="749"/>
      <c r="H296" s="749"/>
      <c r="I296" s="749"/>
      <c r="J296" s="749"/>
      <c r="K296" s="749"/>
      <c r="L296" s="749"/>
      <c r="M296" s="750"/>
      <c r="N296" s="630">
        <v>806</v>
      </c>
      <c r="O296" s="536">
        <v>7</v>
      </c>
      <c r="P296" s="536">
        <v>9</v>
      </c>
      <c r="Q296" s="406" t="s">
        <v>741</v>
      </c>
      <c r="R296" s="407" t="s">
        <v>24</v>
      </c>
      <c r="S296" s="738"/>
      <c r="T296" s="739"/>
      <c r="U296" s="410">
        <v>3544</v>
      </c>
      <c r="V296" s="410">
        <v>3544</v>
      </c>
      <c r="W296" s="740"/>
      <c r="X296" s="740"/>
      <c r="Y296" s="740"/>
      <c r="Z296" s="740"/>
      <c r="AA296" s="740"/>
      <c r="AB296" s="405"/>
    </row>
    <row r="297" spans="1:28" ht="21.75" customHeight="1">
      <c r="A297" s="404"/>
      <c r="B297" s="749" t="s">
        <v>633</v>
      </c>
      <c r="C297" s="749"/>
      <c r="D297" s="749"/>
      <c r="E297" s="749"/>
      <c r="F297" s="749"/>
      <c r="G297" s="749"/>
      <c r="H297" s="749"/>
      <c r="I297" s="749"/>
      <c r="J297" s="749"/>
      <c r="K297" s="749"/>
      <c r="L297" s="749"/>
      <c r="M297" s="750"/>
      <c r="N297" s="630">
        <v>806</v>
      </c>
      <c r="O297" s="536">
        <v>7</v>
      </c>
      <c r="P297" s="536">
        <v>9</v>
      </c>
      <c r="Q297" s="406" t="s">
        <v>741</v>
      </c>
      <c r="R297" s="407" t="s">
        <v>25</v>
      </c>
      <c r="S297" s="738"/>
      <c r="T297" s="739"/>
      <c r="U297" s="410">
        <v>701</v>
      </c>
      <c r="V297" s="410">
        <v>451</v>
      </c>
      <c r="W297" s="740"/>
      <c r="X297" s="740"/>
      <c r="Y297" s="740"/>
      <c r="Z297" s="740"/>
      <c r="AA297" s="740"/>
      <c r="AB297" s="405"/>
    </row>
    <row r="298" spans="1:28" ht="21.75" customHeight="1">
      <c r="A298" s="404"/>
      <c r="B298" s="749" t="s">
        <v>634</v>
      </c>
      <c r="C298" s="749"/>
      <c r="D298" s="749"/>
      <c r="E298" s="749"/>
      <c r="F298" s="749"/>
      <c r="G298" s="749"/>
      <c r="H298" s="749"/>
      <c r="I298" s="749"/>
      <c r="J298" s="749"/>
      <c r="K298" s="749"/>
      <c r="L298" s="749"/>
      <c r="M298" s="750"/>
      <c r="N298" s="630">
        <v>806</v>
      </c>
      <c r="O298" s="536">
        <v>7</v>
      </c>
      <c r="P298" s="536">
        <v>9</v>
      </c>
      <c r="Q298" s="406" t="s">
        <v>741</v>
      </c>
      <c r="R298" s="407" t="s">
        <v>27</v>
      </c>
      <c r="S298" s="738"/>
      <c r="T298" s="739"/>
      <c r="U298" s="410">
        <v>701</v>
      </c>
      <c r="V298" s="410">
        <v>451</v>
      </c>
      <c r="W298" s="740"/>
      <c r="X298" s="740"/>
      <c r="Y298" s="740"/>
      <c r="Z298" s="740"/>
      <c r="AA298" s="740"/>
      <c r="AB298" s="405"/>
    </row>
    <row r="299" spans="1:28" ht="21.75" customHeight="1">
      <c r="A299" s="404"/>
      <c r="B299" s="749" t="s">
        <v>635</v>
      </c>
      <c r="C299" s="749"/>
      <c r="D299" s="749"/>
      <c r="E299" s="749"/>
      <c r="F299" s="749"/>
      <c r="G299" s="749"/>
      <c r="H299" s="749"/>
      <c r="I299" s="749"/>
      <c r="J299" s="749"/>
      <c r="K299" s="749"/>
      <c r="L299" s="749"/>
      <c r="M299" s="750"/>
      <c r="N299" s="630">
        <v>806</v>
      </c>
      <c r="O299" s="536">
        <v>7</v>
      </c>
      <c r="P299" s="536">
        <v>9</v>
      </c>
      <c r="Q299" s="406" t="s">
        <v>741</v>
      </c>
      <c r="R299" s="407" t="s">
        <v>28</v>
      </c>
      <c r="S299" s="738"/>
      <c r="T299" s="739"/>
      <c r="U299" s="410">
        <v>142</v>
      </c>
      <c r="V299" s="410">
        <v>68</v>
      </c>
      <c r="W299" s="740"/>
      <c r="X299" s="740"/>
      <c r="Y299" s="740"/>
      <c r="Z299" s="740"/>
      <c r="AA299" s="740"/>
      <c r="AB299" s="405"/>
    </row>
    <row r="300" spans="1:28" ht="12" customHeight="1">
      <c r="A300" s="404"/>
      <c r="B300" s="749" t="s">
        <v>636</v>
      </c>
      <c r="C300" s="749"/>
      <c r="D300" s="749"/>
      <c r="E300" s="749"/>
      <c r="F300" s="749"/>
      <c r="G300" s="749"/>
      <c r="H300" s="749"/>
      <c r="I300" s="749"/>
      <c r="J300" s="749"/>
      <c r="K300" s="749"/>
      <c r="L300" s="749"/>
      <c r="M300" s="750"/>
      <c r="N300" s="630">
        <v>806</v>
      </c>
      <c r="O300" s="536">
        <v>7</v>
      </c>
      <c r="P300" s="536">
        <v>9</v>
      </c>
      <c r="Q300" s="406" t="s">
        <v>741</v>
      </c>
      <c r="R300" s="407" t="s">
        <v>29</v>
      </c>
      <c r="S300" s="738"/>
      <c r="T300" s="739"/>
      <c r="U300" s="410">
        <v>559</v>
      </c>
      <c r="V300" s="410">
        <v>383</v>
      </c>
      <c r="W300" s="740"/>
      <c r="X300" s="740"/>
      <c r="Y300" s="740"/>
      <c r="Z300" s="740"/>
      <c r="AA300" s="740"/>
      <c r="AB300" s="405"/>
    </row>
    <row r="301" spans="1:28" ht="12" customHeight="1">
      <c r="A301" s="404"/>
      <c r="B301" s="749" t="s">
        <v>30</v>
      </c>
      <c r="C301" s="749"/>
      <c r="D301" s="749"/>
      <c r="E301" s="749"/>
      <c r="F301" s="749"/>
      <c r="G301" s="749"/>
      <c r="H301" s="749"/>
      <c r="I301" s="749"/>
      <c r="J301" s="749"/>
      <c r="K301" s="749"/>
      <c r="L301" s="749"/>
      <c r="M301" s="750"/>
      <c r="N301" s="630">
        <v>806</v>
      </c>
      <c r="O301" s="536">
        <v>7</v>
      </c>
      <c r="P301" s="536">
        <v>9</v>
      </c>
      <c r="Q301" s="406" t="s">
        <v>741</v>
      </c>
      <c r="R301" s="407" t="s">
        <v>31</v>
      </c>
      <c r="S301" s="738"/>
      <c r="T301" s="739"/>
      <c r="U301" s="410">
        <v>24</v>
      </c>
      <c r="V301" s="410">
        <v>13</v>
      </c>
      <c r="W301" s="740"/>
      <c r="X301" s="740"/>
      <c r="Y301" s="740"/>
      <c r="Z301" s="740"/>
      <c r="AA301" s="740"/>
      <c r="AB301" s="405"/>
    </row>
    <row r="302" spans="1:28" ht="12" customHeight="1">
      <c r="A302" s="404"/>
      <c r="B302" s="749" t="s">
        <v>637</v>
      </c>
      <c r="C302" s="749"/>
      <c r="D302" s="749"/>
      <c r="E302" s="749"/>
      <c r="F302" s="749"/>
      <c r="G302" s="749"/>
      <c r="H302" s="749"/>
      <c r="I302" s="749"/>
      <c r="J302" s="749"/>
      <c r="K302" s="749"/>
      <c r="L302" s="749"/>
      <c r="M302" s="750"/>
      <c r="N302" s="630">
        <v>806</v>
      </c>
      <c r="O302" s="536">
        <v>7</v>
      </c>
      <c r="P302" s="536">
        <v>9</v>
      </c>
      <c r="Q302" s="406" t="s">
        <v>741</v>
      </c>
      <c r="R302" s="407" t="s">
        <v>32</v>
      </c>
      <c r="S302" s="738"/>
      <c r="T302" s="739"/>
      <c r="U302" s="410">
        <v>24</v>
      </c>
      <c r="V302" s="410">
        <v>13</v>
      </c>
      <c r="W302" s="740"/>
      <c r="X302" s="740"/>
      <c r="Y302" s="740"/>
      <c r="Z302" s="740"/>
      <c r="AA302" s="740"/>
      <c r="AB302" s="405"/>
    </row>
    <row r="303" spans="1:28" ht="21.75" customHeight="1">
      <c r="A303" s="404"/>
      <c r="B303" s="749" t="s">
        <v>33</v>
      </c>
      <c r="C303" s="749"/>
      <c r="D303" s="749"/>
      <c r="E303" s="749"/>
      <c r="F303" s="749"/>
      <c r="G303" s="749"/>
      <c r="H303" s="749"/>
      <c r="I303" s="749"/>
      <c r="J303" s="749"/>
      <c r="K303" s="749"/>
      <c r="L303" s="749"/>
      <c r="M303" s="750"/>
      <c r="N303" s="630">
        <v>806</v>
      </c>
      <c r="O303" s="536">
        <v>7</v>
      </c>
      <c r="P303" s="536">
        <v>9</v>
      </c>
      <c r="Q303" s="406" t="s">
        <v>741</v>
      </c>
      <c r="R303" s="407" t="s">
        <v>34</v>
      </c>
      <c r="S303" s="738"/>
      <c r="T303" s="739"/>
      <c r="U303" s="410">
        <v>17</v>
      </c>
      <c r="V303" s="410">
        <v>8</v>
      </c>
      <c r="W303" s="740"/>
      <c r="X303" s="740"/>
      <c r="Y303" s="740"/>
      <c r="Z303" s="740"/>
      <c r="AA303" s="740"/>
      <c r="AB303" s="405"/>
    </row>
    <row r="304" spans="1:28" ht="12" customHeight="1">
      <c r="A304" s="404"/>
      <c r="B304" s="749" t="s">
        <v>638</v>
      </c>
      <c r="C304" s="749"/>
      <c r="D304" s="749"/>
      <c r="E304" s="749"/>
      <c r="F304" s="749"/>
      <c r="G304" s="749"/>
      <c r="H304" s="749"/>
      <c r="I304" s="749"/>
      <c r="J304" s="749"/>
      <c r="K304" s="749"/>
      <c r="L304" s="749"/>
      <c r="M304" s="750"/>
      <c r="N304" s="630">
        <v>806</v>
      </c>
      <c r="O304" s="536">
        <v>7</v>
      </c>
      <c r="P304" s="536">
        <v>9</v>
      </c>
      <c r="Q304" s="406" t="s">
        <v>741</v>
      </c>
      <c r="R304" s="407" t="s">
        <v>35</v>
      </c>
      <c r="S304" s="738"/>
      <c r="T304" s="739"/>
      <c r="U304" s="410">
        <v>3</v>
      </c>
      <c r="V304" s="410">
        <v>2</v>
      </c>
      <c r="W304" s="740"/>
      <c r="X304" s="740"/>
      <c r="Y304" s="740"/>
      <c r="Z304" s="740"/>
      <c r="AA304" s="740"/>
      <c r="AB304" s="405"/>
    </row>
    <row r="305" spans="1:28" ht="12" customHeight="1">
      <c r="A305" s="404"/>
      <c r="B305" s="749" t="s">
        <v>88</v>
      </c>
      <c r="C305" s="749"/>
      <c r="D305" s="749"/>
      <c r="E305" s="749"/>
      <c r="F305" s="749"/>
      <c r="G305" s="749"/>
      <c r="H305" s="749"/>
      <c r="I305" s="749"/>
      <c r="J305" s="749"/>
      <c r="K305" s="749"/>
      <c r="L305" s="749"/>
      <c r="M305" s="750"/>
      <c r="N305" s="630">
        <v>806</v>
      </c>
      <c r="O305" s="536">
        <v>7</v>
      </c>
      <c r="P305" s="536">
        <v>9</v>
      </c>
      <c r="Q305" s="406" t="s">
        <v>741</v>
      </c>
      <c r="R305" s="407" t="s">
        <v>89</v>
      </c>
      <c r="S305" s="738"/>
      <c r="T305" s="739"/>
      <c r="U305" s="410">
        <v>4</v>
      </c>
      <c r="V305" s="410">
        <v>3</v>
      </c>
      <c r="W305" s="740"/>
      <c r="X305" s="740"/>
      <c r="Y305" s="740"/>
      <c r="Z305" s="740"/>
      <c r="AA305" s="740"/>
      <c r="AB305" s="405"/>
    </row>
    <row r="306" spans="1:28" ht="12" customHeight="1">
      <c r="A306" s="404"/>
      <c r="B306" s="749" t="s">
        <v>168</v>
      </c>
      <c r="C306" s="749"/>
      <c r="D306" s="749"/>
      <c r="E306" s="749"/>
      <c r="F306" s="749"/>
      <c r="G306" s="749"/>
      <c r="H306" s="749"/>
      <c r="I306" s="749"/>
      <c r="J306" s="749"/>
      <c r="K306" s="749"/>
      <c r="L306" s="749"/>
      <c r="M306" s="750"/>
      <c r="N306" s="630">
        <v>806</v>
      </c>
      <c r="O306" s="536">
        <v>10</v>
      </c>
      <c r="P306" s="536">
        <v>0</v>
      </c>
      <c r="Q306" s="406">
        <v>0</v>
      </c>
      <c r="R306" s="407">
        <v>0</v>
      </c>
      <c r="S306" s="738"/>
      <c r="T306" s="739"/>
      <c r="U306" s="410">
        <v>4572</v>
      </c>
      <c r="V306" s="410">
        <v>4553</v>
      </c>
      <c r="W306" s="740"/>
      <c r="X306" s="740"/>
      <c r="Y306" s="740"/>
      <c r="Z306" s="740"/>
      <c r="AA306" s="740"/>
      <c r="AB306" s="405"/>
    </row>
    <row r="307" spans="1:28" ht="12" customHeight="1">
      <c r="A307" s="404"/>
      <c r="B307" s="749" t="s">
        <v>54</v>
      </c>
      <c r="C307" s="749"/>
      <c r="D307" s="749"/>
      <c r="E307" s="749"/>
      <c r="F307" s="749"/>
      <c r="G307" s="749"/>
      <c r="H307" s="749"/>
      <c r="I307" s="749"/>
      <c r="J307" s="749"/>
      <c r="K307" s="749"/>
      <c r="L307" s="749"/>
      <c r="M307" s="750"/>
      <c r="N307" s="630">
        <v>806</v>
      </c>
      <c r="O307" s="536">
        <v>10</v>
      </c>
      <c r="P307" s="536">
        <v>3</v>
      </c>
      <c r="Q307" s="406">
        <v>0</v>
      </c>
      <c r="R307" s="407">
        <v>0</v>
      </c>
      <c r="S307" s="738"/>
      <c r="T307" s="739"/>
      <c r="U307" s="410">
        <v>1042</v>
      </c>
      <c r="V307" s="410">
        <v>1042</v>
      </c>
      <c r="W307" s="740"/>
      <c r="X307" s="740"/>
      <c r="Y307" s="740"/>
      <c r="Z307" s="740"/>
      <c r="AA307" s="740"/>
      <c r="AB307" s="405"/>
    </row>
    <row r="308" spans="1:28" ht="21.75" customHeight="1">
      <c r="A308" s="404"/>
      <c r="B308" s="749" t="s">
        <v>719</v>
      </c>
      <c r="C308" s="749"/>
      <c r="D308" s="749"/>
      <c r="E308" s="749"/>
      <c r="F308" s="749"/>
      <c r="G308" s="749"/>
      <c r="H308" s="749"/>
      <c r="I308" s="749"/>
      <c r="J308" s="749"/>
      <c r="K308" s="749"/>
      <c r="L308" s="749"/>
      <c r="M308" s="750"/>
      <c r="N308" s="630">
        <v>806</v>
      </c>
      <c r="O308" s="536">
        <v>10</v>
      </c>
      <c r="P308" s="536">
        <v>3</v>
      </c>
      <c r="Q308" s="406" t="s">
        <v>720</v>
      </c>
      <c r="R308" s="407">
        <v>0</v>
      </c>
      <c r="S308" s="738"/>
      <c r="T308" s="739"/>
      <c r="U308" s="410">
        <v>1042</v>
      </c>
      <c r="V308" s="410">
        <v>1042</v>
      </c>
      <c r="W308" s="740"/>
      <c r="X308" s="740"/>
      <c r="Y308" s="740"/>
      <c r="Z308" s="740"/>
      <c r="AA308" s="740"/>
      <c r="AB308" s="405"/>
    </row>
    <row r="309" spans="1:28" ht="32.25" customHeight="1">
      <c r="A309" s="404"/>
      <c r="B309" s="749" t="s">
        <v>787</v>
      </c>
      <c r="C309" s="749"/>
      <c r="D309" s="749"/>
      <c r="E309" s="749"/>
      <c r="F309" s="749"/>
      <c r="G309" s="749"/>
      <c r="H309" s="749"/>
      <c r="I309" s="749"/>
      <c r="J309" s="749"/>
      <c r="K309" s="749"/>
      <c r="L309" s="749"/>
      <c r="M309" s="750"/>
      <c r="N309" s="630">
        <v>806</v>
      </c>
      <c r="O309" s="536">
        <v>10</v>
      </c>
      <c r="P309" s="536">
        <v>3</v>
      </c>
      <c r="Q309" s="406" t="s">
        <v>788</v>
      </c>
      <c r="R309" s="407">
        <v>0</v>
      </c>
      <c r="S309" s="738"/>
      <c r="T309" s="739"/>
      <c r="U309" s="410">
        <v>1042</v>
      </c>
      <c r="V309" s="410">
        <v>1042</v>
      </c>
      <c r="W309" s="740"/>
      <c r="X309" s="740"/>
      <c r="Y309" s="740"/>
      <c r="Z309" s="740"/>
      <c r="AA309" s="740"/>
      <c r="AB309" s="405"/>
    </row>
    <row r="310" spans="1:28" ht="32.25" customHeight="1">
      <c r="A310" s="404"/>
      <c r="B310" s="749" t="s">
        <v>7</v>
      </c>
      <c r="C310" s="749"/>
      <c r="D310" s="749"/>
      <c r="E310" s="749"/>
      <c r="F310" s="749"/>
      <c r="G310" s="749"/>
      <c r="H310" s="749"/>
      <c r="I310" s="749"/>
      <c r="J310" s="749"/>
      <c r="K310" s="749"/>
      <c r="L310" s="749"/>
      <c r="M310" s="750"/>
      <c r="N310" s="630">
        <v>806</v>
      </c>
      <c r="O310" s="536">
        <v>10</v>
      </c>
      <c r="P310" s="536">
        <v>3</v>
      </c>
      <c r="Q310" s="406" t="s">
        <v>789</v>
      </c>
      <c r="R310" s="407">
        <v>0</v>
      </c>
      <c r="S310" s="738"/>
      <c r="T310" s="739"/>
      <c r="U310" s="410">
        <v>1042</v>
      </c>
      <c r="V310" s="410">
        <v>1042</v>
      </c>
      <c r="W310" s="740"/>
      <c r="X310" s="740"/>
      <c r="Y310" s="740"/>
      <c r="Z310" s="740"/>
      <c r="AA310" s="740"/>
      <c r="AB310" s="405"/>
    </row>
    <row r="311" spans="1:28" ht="21.75" customHeight="1">
      <c r="A311" s="404"/>
      <c r="B311" s="749" t="s">
        <v>724</v>
      </c>
      <c r="C311" s="749"/>
      <c r="D311" s="749"/>
      <c r="E311" s="749"/>
      <c r="F311" s="749"/>
      <c r="G311" s="749"/>
      <c r="H311" s="749"/>
      <c r="I311" s="749"/>
      <c r="J311" s="749"/>
      <c r="K311" s="749"/>
      <c r="L311" s="749"/>
      <c r="M311" s="750"/>
      <c r="N311" s="630">
        <v>806</v>
      </c>
      <c r="O311" s="536">
        <v>10</v>
      </c>
      <c r="P311" s="536">
        <v>3</v>
      </c>
      <c r="Q311" s="406" t="s">
        <v>789</v>
      </c>
      <c r="R311" s="407" t="s">
        <v>8</v>
      </c>
      <c r="S311" s="738"/>
      <c r="T311" s="739"/>
      <c r="U311" s="410">
        <v>1042</v>
      </c>
      <c r="V311" s="410">
        <v>1042</v>
      </c>
      <c r="W311" s="740"/>
      <c r="X311" s="740"/>
      <c r="Y311" s="740"/>
      <c r="Z311" s="740"/>
      <c r="AA311" s="740"/>
      <c r="AB311" s="405"/>
    </row>
    <row r="312" spans="1:28" ht="12" customHeight="1">
      <c r="A312" s="404"/>
      <c r="B312" s="749" t="s">
        <v>9</v>
      </c>
      <c r="C312" s="749"/>
      <c r="D312" s="749"/>
      <c r="E312" s="749"/>
      <c r="F312" s="749"/>
      <c r="G312" s="749"/>
      <c r="H312" s="749"/>
      <c r="I312" s="749"/>
      <c r="J312" s="749"/>
      <c r="K312" s="749"/>
      <c r="L312" s="749"/>
      <c r="M312" s="750"/>
      <c r="N312" s="630">
        <v>806</v>
      </c>
      <c r="O312" s="536">
        <v>10</v>
      </c>
      <c r="P312" s="536">
        <v>3</v>
      </c>
      <c r="Q312" s="406" t="s">
        <v>789</v>
      </c>
      <c r="R312" s="407" t="s">
        <v>10</v>
      </c>
      <c r="S312" s="738"/>
      <c r="T312" s="739"/>
      <c r="U312" s="410">
        <v>1042</v>
      </c>
      <c r="V312" s="410">
        <v>1042</v>
      </c>
      <c r="W312" s="740"/>
      <c r="X312" s="740"/>
      <c r="Y312" s="740"/>
      <c r="Z312" s="740"/>
      <c r="AA312" s="740"/>
      <c r="AB312" s="405"/>
    </row>
    <row r="313" spans="1:28" ht="42.75" customHeight="1">
      <c r="A313" s="404"/>
      <c r="B313" s="749" t="s">
        <v>11</v>
      </c>
      <c r="C313" s="749"/>
      <c r="D313" s="749"/>
      <c r="E313" s="749"/>
      <c r="F313" s="749"/>
      <c r="G313" s="749"/>
      <c r="H313" s="749"/>
      <c r="I313" s="749"/>
      <c r="J313" s="749"/>
      <c r="K313" s="749"/>
      <c r="L313" s="749"/>
      <c r="M313" s="750"/>
      <c r="N313" s="630">
        <v>806</v>
      </c>
      <c r="O313" s="536">
        <v>10</v>
      </c>
      <c r="P313" s="536">
        <v>3</v>
      </c>
      <c r="Q313" s="406" t="s">
        <v>789</v>
      </c>
      <c r="R313" s="407" t="s">
        <v>12</v>
      </c>
      <c r="S313" s="738"/>
      <c r="T313" s="739"/>
      <c r="U313" s="410">
        <v>1042</v>
      </c>
      <c r="V313" s="410">
        <v>1042</v>
      </c>
      <c r="W313" s="740"/>
      <c r="X313" s="740"/>
      <c r="Y313" s="740"/>
      <c r="Z313" s="740"/>
      <c r="AA313" s="740"/>
      <c r="AB313" s="405"/>
    </row>
    <row r="314" spans="1:28" ht="12" customHeight="1">
      <c r="A314" s="404"/>
      <c r="B314" s="749" t="s">
        <v>790</v>
      </c>
      <c r="C314" s="749"/>
      <c r="D314" s="749"/>
      <c r="E314" s="749"/>
      <c r="F314" s="749"/>
      <c r="G314" s="749"/>
      <c r="H314" s="749"/>
      <c r="I314" s="749"/>
      <c r="J314" s="749"/>
      <c r="K314" s="749"/>
      <c r="L314" s="749"/>
      <c r="M314" s="750"/>
      <c r="N314" s="630">
        <v>806</v>
      </c>
      <c r="O314" s="536">
        <v>10</v>
      </c>
      <c r="P314" s="536">
        <v>4</v>
      </c>
      <c r="Q314" s="406">
        <v>0</v>
      </c>
      <c r="R314" s="407">
        <v>0</v>
      </c>
      <c r="S314" s="738"/>
      <c r="T314" s="739"/>
      <c r="U314" s="410">
        <v>3530</v>
      </c>
      <c r="V314" s="410">
        <v>3511</v>
      </c>
      <c r="W314" s="740"/>
      <c r="X314" s="740"/>
      <c r="Y314" s="740"/>
      <c r="Z314" s="740"/>
      <c r="AA314" s="740"/>
      <c r="AB314" s="405"/>
    </row>
    <row r="315" spans="1:28" ht="21.75" customHeight="1">
      <c r="A315" s="404"/>
      <c r="B315" s="749" t="s">
        <v>719</v>
      </c>
      <c r="C315" s="749"/>
      <c r="D315" s="749"/>
      <c r="E315" s="749"/>
      <c r="F315" s="749"/>
      <c r="G315" s="749"/>
      <c r="H315" s="749"/>
      <c r="I315" s="749"/>
      <c r="J315" s="749"/>
      <c r="K315" s="749"/>
      <c r="L315" s="749"/>
      <c r="M315" s="750"/>
      <c r="N315" s="630">
        <v>806</v>
      </c>
      <c r="O315" s="536">
        <v>10</v>
      </c>
      <c r="P315" s="536">
        <v>4</v>
      </c>
      <c r="Q315" s="406" t="s">
        <v>720</v>
      </c>
      <c r="R315" s="407">
        <v>0</v>
      </c>
      <c r="S315" s="738"/>
      <c r="T315" s="739"/>
      <c r="U315" s="410">
        <v>3530</v>
      </c>
      <c r="V315" s="410">
        <v>3511</v>
      </c>
      <c r="W315" s="740"/>
      <c r="X315" s="740"/>
      <c r="Y315" s="740"/>
      <c r="Z315" s="740"/>
      <c r="AA315" s="740"/>
      <c r="AB315" s="405"/>
    </row>
    <row r="316" spans="1:28" ht="12" customHeight="1">
      <c r="A316" s="404"/>
      <c r="B316" s="749" t="s">
        <v>721</v>
      </c>
      <c r="C316" s="749"/>
      <c r="D316" s="749"/>
      <c r="E316" s="749"/>
      <c r="F316" s="749"/>
      <c r="G316" s="749"/>
      <c r="H316" s="749"/>
      <c r="I316" s="749"/>
      <c r="J316" s="749"/>
      <c r="K316" s="749"/>
      <c r="L316" s="749"/>
      <c r="M316" s="750"/>
      <c r="N316" s="630">
        <v>806</v>
      </c>
      <c r="O316" s="536">
        <v>10</v>
      </c>
      <c r="P316" s="536">
        <v>4</v>
      </c>
      <c r="Q316" s="406" t="s">
        <v>722</v>
      </c>
      <c r="R316" s="407">
        <v>0</v>
      </c>
      <c r="S316" s="738"/>
      <c r="T316" s="739"/>
      <c r="U316" s="410">
        <v>3530</v>
      </c>
      <c r="V316" s="410">
        <v>3511</v>
      </c>
      <c r="W316" s="740"/>
      <c r="X316" s="740"/>
      <c r="Y316" s="740"/>
      <c r="Z316" s="740"/>
      <c r="AA316" s="740"/>
      <c r="AB316" s="405"/>
    </row>
    <row r="317" spans="1:28" ht="53.25" customHeight="1">
      <c r="A317" s="404"/>
      <c r="B317" s="749" t="s">
        <v>82</v>
      </c>
      <c r="C317" s="749"/>
      <c r="D317" s="749"/>
      <c r="E317" s="749"/>
      <c r="F317" s="749"/>
      <c r="G317" s="749"/>
      <c r="H317" s="749"/>
      <c r="I317" s="749"/>
      <c r="J317" s="749"/>
      <c r="K317" s="749"/>
      <c r="L317" s="749"/>
      <c r="M317" s="750"/>
      <c r="N317" s="630">
        <v>806</v>
      </c>
      <c r="O317" s="536">
        <v>10</v>
      </c>
      <c r="P317" s="536">
        <v>4</v>
      </c>
      <c r="Q317" s="406" t="s">
        <v>791</v>
      </c>
      <c r="R317" s="407">
        <v>0</v>
      </c>
      <c r="S317" s="738"/>
      <c r="T317" s="739"/>
      <c r="U317" s="410">
        <v>3530</v>
      </c>
      <c r="V317" s="410">
        <v>3511</v>
      </c>
      <c r="W317" s="740"/>
      <c r="X317" s="740"/>
      <c r="Y317" s="740"/>
      <c r="Z317" s="740"/>
      <c r="AA317" s="740"/>
      <c r="AB317" s="405"/>
    </row>
    <row r="318" spans="1:28" ht="12" customHeight="1">
      <c r="A318" s="404"/>
      <c r="B318" s="749" t="s">
        <v>48</v>
      </c>
      <c r="C318" s="749"/>
      <c r="D318" s="749"/>
      <c r="E318" s="749"/>
      <c r="F318" s="749"/>
      <c r="G318" s="749"/>
      <c r="H318" s="749"/>
      <c r="I318" s="749"/>
      <c r="J318" s="749"/>
      <c r="K318" s="749"/>
      <c r="L318" s="749"/>
      <c r="M318" s="750"/>
      <c r="N318" s="630">
        <v>806</v>
      </c>
      <c r="O318" s="536">
        <v>10</v>
      </c>
      <c r="P318" s="536">
        <v>4</v>
      </c>
      <c r="Q318" s="406" t="s">
        <v>791</v>
      </c>
      <c r="R318" s="407" t="s">
        <v>45</v>
      </c>
      <c r="S318" s="738"/>
      <c r="T318" s="739"/>
      <c r="U318" s="410">
        <v>3530</v>
      </c>
      <c r="V318" s="410">
        <v>3511</v>
      </c>
      <c r="W318" s="740"/>
      <c r="X318" s="740"/>
      <c r="Y318" s="740"/>
      <c r="Z318" s="740"/>
      <c r="AA318" s="740"/>
      <c r="AB318" s="405"/>
    </row>
    <row r="319" spans="1:28" ht="12" customHeight="1">
      <c r="A319" s="404"/>
      <c r="B319" s="749" t="s">
        <v>49</v>
      </c>
      <c r="C319" s="749"/>
      <c r="D319" s="749"/>
      <c r="E319" s="749"/>
      <c r="F319" s="749"/>
      <c r="G319" s="749"/>
      <c r="H319" s="749"/>
      <c r="I319" s="749"/>
      <c r="J319" s="749"/>
      <c r="K319" s="749"/>
      <c r="L319" s="749"/>
      <c r="M319" s="750"/>
      <c r="N319" s="630">
        <v>806</v>
      </c>
      <c r="O319" s="536">
        <v>10</v>
      </c>
      <c r="P319" s="536">
        <v>4</v>
      </c>
      <c r="Q319" s="406" t="s">
        <v>791</v>
      </c>
      <c r="R319" s="407" t="s">
        <v>46</v>
      </c>
      <c r="S319" s="738"/>
      <c r="T319" s="739"/>
      <c r="U319" s="410">
        <v>3530</v>
      </c>
      <c r="V319" s="410">
        <v>3511</v>
      </c>
      <c r="W319" s="740"/>
      <c r="X319" s="740"/>
      <c r="Y319" s="740"/>
      <c r="Z319" s="740"/>
      <c r="AA319" s="740"/>
      <c r="AB319" s="405"/>
    </row>
    <row r="320" spans="1:28" ht="21.75" customHeight="1">
      <c r="A320" s="404"/>
      <c r="B320" s="749" t="s">
        <v>764</v>
      </c>
      <c r="C320" s="749"/>
      <c r="D320" s="749"/>
      <c r="E320" s="749"/>
      <c r="F320" s="749"/>
      <c r="G320" s="749"/>
      <c r="H320" s="749"/>
      <c r="I320" s="749"/>
      <c r="J320" s="749"/>
      <c r="K320" s="749"/>
      <c r="L320" s="749"/>
      <c r="M320" s="750"/>
      <c r="N320" s="630">
        <v>806</v>
      </c>
      <c r="O320" s="536">
        <v>10</v>
      </c>
      <c r="P320" s="536">
        <v>4</v>
      </c>
      <c r="Q320" s="406" t="s">
        <v>791</v>
      </c>
      <c r="R320" s="407" t="s">
        <v>50</v>
      </c>
      <c r="S320" s="738"/>
      <c r="T320" s="739"/>
      <c r="U320" s="410">
        <v>3530</v>
      </c>
      <c r="V320" s="410">
        <v>3511</v>
      </c>
      <c r="W320" s="740"/>
      <c r="X320" s="740"/>
      <c r="Y320" s="740"/>
      <c r="Z320" s="740"/>
      <c r="AA320" s="740"/>
      <c r="AB320" s="405"/>
    </row>
    <row r="321" spans="1:28" ht="21.75" customHeight="1">
      <c r="A321" s="404"/>
      <c r="B321" s="749" t="s">
        <v>818</v>
      </c>
      <c r="C321" s="749"/>
      <c r="D321" s="749"/>
      <c r="E321" s="749"/>
      <c r="F321" s="749"/>
      <c r="G321" s="749"/>
      <c r="H321" s="749"/>
      <c r="I321" s="749"/>
      <c r="J321" s="749"/>
      <c r="K321" s="749"/>
      <c r="L321" s="749"/>
      <c r="M321" s="750"/>
      <c r="N321" s="630">
        <v>808</v>
      </c>
      <c r="O321" s="536">
        <v>0</v>
      </c>
      <c r="P321" s="536">
        <v>0</v>
      </c>
      <c r="Q321" s="406">
        <v>0</v>
      </c>
      <c r="R321" s="407">
        <v>0</v>
      </c>
      <c r="S321" s="738"/>
      <c r="T321" s="739"/>
      <c r="U321" s="410">
        <v>4597</v>
      </c>
      <c r="V321" s="410">
        <v>4423</v>
      </c>
      <c r="W321" s="740"/>
      <c r="X321" s="740"/>
      <c r="Y321" s="740"/>
      <c r="Z321" s="740"/>
      <c r="AA321" s="740"/>
      <c r="AB321" s="405"/>
    </row>
    <row r="322" spans="1:28" ht="12" customHeight="1">
      <c r="A322" s="404"/>
      <c r="B322" s="749" t="s">
        <v>616</v>
      </c>
      <c r="C322" s="749"/>
      <c r="D322" s="749"/>
      <c r="E322" s="749"/>
      <c r="F322" s="749"/>
      <c r="G322" s="749"/>
      <c r="H322" s="749"/>
      <c r="I322" s="749"/>
      <c r="J322" s="749"/>
      <c r="K322" s="749"/>
      <c r="L322" s="749"/>
      <c r="M322" s="750"/>
      <c r="N322" s="630">
        <v>808</v>
      </c>
      <c r="O322" s="536">
        <v>1</v>
      </c>
      <c r="P322" s="536">
        <v>0</v>
      </c>
      <c r="Q322" s="406">
        <v>0</v>
      </c>
      <c r="R322" s="407">
        <v>0</v>
      </c>
      <c r="S322" s="738"/>
      <c r="T322" s="739"/>
      <c r="U322" s="410">
        <v>4597</v>
      </c>
      <c r="V322" s="410">
        <v>4423</v>
      </c>
      <c r="W322" s="740"/>
      <c r="X322" s="740"/>
      <c r="Y322" s="740"/>
      <c r="Z322" s="740"/>
      <c r="AA322" s="740"/>
      <c r="AB322" s="405"/>
    </row>
    <row r="323" spans="1:28" ht="32.25" customHeight="1">
      <c r="A323" s="404"/>
      <c r="B323" s="749" t="s">
        <v>83</v>
      </c>
      <c r="C323" s="749"/>
      <c r="D323" s="749"/>
      <c r="E323" s="749"/>
      <c r="F323" s="749"/>
      <c r="G323" s="749"/>
      <c r="H323" s="749"/>
      <c r="I323" s="749"/>
      <c r="J323" s="749"/>
      <c r="K323" s="749"/>
      <c r="L323" s="749"/>
      <c r="M323" s="750"/>
      <c r="N323" s="630">
        <v>808</v>
      </c>
      <c r="O323" s="536">
        <v>1</v>
      </c>
      <c r="P323" s="536">
        <v>3</v>
      </c>
      <c r="Q323" s="406">
        <v>0</v>
      </c>
      <c r="R323" s="407">
        <v>0</v>
      </c>
      <c r="S323" s="738"/>
      <c r="T323" s="739"/>
      <c r="U323" s="410">
        <v>3224</v>
      </c>
      <c r="V323" s="410">
        <v>3066</v>
      </c>
      <c r="W323" s="740"/>
      <c r="X323" s="740"/>
      <c r="Y323" s="740"/>
      <c r="Z323" s="740"/>
      <c r="AA323" s="740"/>
      <c r="AB323" s="405"/>
    </row>
    <row r="324" spans="1:28" ht="21.75" customHeight="1">
      <c r="A324" s="404"/>
      <c r="B324" s="749" t="s">
        <v>623</v>
      </c>
      <c r="C324" s="749"/>
      <c r="D324" s="749"/>
      <c r="E324" s="749"/>
      <c r="F324" s="749"/>
      <c r="G324" s="749"/>
      <c r="H324" s="749"/>
      <c r="I324" s="749"/>
      <c r="J324" s="749"/>
      <c r="K324" s="749"/>
      <c r="L324" s="749"/>
      <c r="M324" s="750"/>
      <c r="N324" s="630">
        <v>808</v>
      </c>
      <c r="O324" s="536">
        <v>1</v>
      </c>
      <c r="P324" s="536">
        <v>3</v>
      </c>
      <c r="Q324" s="406" t="s">
        <v>624</v>
      </c>
      <c r="R324" s="407">
        <v>0</v>
      </c>
      <c r="S324" s="738"/>
      <c r="T324" s="739"/>
      <c r="U324" s="410">
        <v>3224</v>
      </c>
      <c r="V324" s="410">
        <v>3066</v>
      </c>
      <c r="W324" s="740"/>
      <c r="X324" s="740"/>
      <c r="Y324" s="740"/>
      <c r="Z324" s="740"/>
      <c r="AA324" s="740"/>
      <c r="AB324" s="405"/>
    </row>
    <row r="325" spans="1:28" ht="21.75" customHeight="1">
      <c r="A325" s="404"/>
      <c r="B325" s="749" t="s">
        <v>625</v>
      </c>
      <c r="C325" s="749"/>
      <c r="D325" s="749"/>
      <c r="E325" s="749"/>
      <c r="F325" s="749"/>
      <c r="G325" s="749"/>
      <c r="H325" s="749"/>
      <c r="I325" s="749"/>
      <c r="J325" s="749"/>
      <c r="K325" s="749"/>
      <c r="L325" s="749"/>
      <c r="M325" s="750"/>
      <c r="N325" s="630">
        <v>808</v>
      </c>
      <c r="O325" s="536">
        <v>1</v>
      </c>
      <c r="P325" s="536">
        <v>3</v>
      </c>
      <c r="Q325" s="406" t="s">
        <v>626</v>
      </c>
      <c r="R325" s="407">
        <v>0</v>
      </c>
      <c r="S325" s="738"/>
      <c r="T325" s="739"/>
      <c r="U325" s="410">
        <v>1123</v>
      </c>
      <c r="V325" s="410">
        <v>1123</v>
      </c>
      <c r="W325" s="740"/>
      <c r="X325" s="740"/>
      <c r="Y325" s="740"/>
      <c r="Z325" s="740"/>
      <c r="AA325" s="740"/>
      <c r="AB325" s="405"/>
    </row>
    <row r="326" spans="1:28" ht="53.25" customHeight="1">
      <c r="A326" s="404"/>
      <c r="B326" s="749" t="s">
        <v>18</v>
      </c>
      <c r="C326" s="749"/>
      <c r="D326" s="749"/>
      <c r="E326" s="749"/>
      <c r="F326" s="749"/>
      <c r="G326" s="749"/>
      <c r="H326" s="749"/>
      <c r="I326" s="749"/>
      <c r="J326" s="749"/>
      <c r="K326" s="749"/>
      <c r="L326" s="749"/>
      <c r="M326" s="750"/>
      <c r="N326" s="630">
        <v>808</v>
      </c>
      <c r="O326" s="536">
        <v>1</v>
      </c>
      <c r="P326" s="536">
        <v>3</v>
      </c>
      <c r="Q326" s="406" t="s">
        <v>626</v>
      </c>
      <c r="R326" s="407" t="s">
        <v>19</v>
      </c>
      <c r="S326" s="738"/>
      <c r="T326" s="739"/>
      <c r="U326" s="410">
        <v>1123</v>
      </c>
      <c r="V326" s="410">
        <v>1123</v>
      </c>
      <c r="W326" s="740"/>
      <c r="X326" s="740"/>
      <c r="Y326" s="740"/>
      <c r="Z326" s="740"/>
      <c r="AA326" s="740"/>
      <c r="AB326" s="405"/>
    </row>
    <row r="327" spans="1:28" ht="21.75" customHeight="1">
      <c r="A327" s="404"/>
      <c r="B327" s="749" t="s">
        <v>38</v>
      </c>
      <c r="C327" s="749"/>
      <c r="D327" s="749"/>
      <c r="E327" s="749"/>
      <c r="F327" s="749"/>
      <c r="G327" s="749"/>
      <c r="H327" s="749"/>
      <c r="I327" s="749"/>
      <c r="J327" s="749"/>
      <c r="K327" s="749"/>
      <c r="L327" s="749"/>
      <c r="M327" s="750"/>
      <c r="N327" s="630">
        <v>808</v>
      </c>
      <c r="O327" s="536">
        <v>1</v>
      </c>
      <c r="P327" s="536">
        <v>3</v>
      </c>
      <c r="Q327" s="406" t="s">
        <v>626</v>
      </c>
      <c r="R327" s="407" t="s">
        <v>39</v>
      </c>
      <c r="S327" s="738"/>
      <c r="T327" s="739"/>
      <c r="U327" s="410">
        <v>1123</v>
      </c>
      <c r="V327" s="410">
        <v>1123</v>
      </c>
      <c r="W327" s="740"/>
      <c r="X327" s="740"/>
      <c r="Y327" s="740"/>
      <c r="Z327" s="740"/>
      <c r="AA327" s="740"/>
      <c r="AB327" s="405"/>
    </row>
    <row r="328" spans="1:28" ht="21.75" customHeight="1">
      <c r="A328" s="404"/>
      <c r="B328" s="749" t="s">
        <v>621</v>
      </c>
      <c r="C328" s="749"/>
      <c r="D328" s="749"/>
      <c r="E328" s="749"/>
      <c r="F328" s="749"/>
      <c r="G328" s="749"/>
      <c r="H328" s="749"/>
      <c r="I328" s="749"/>
      <c r="J328" s="749"/>
      <c r="K328" s="749"/>
      <c r="L328" s="749"/>
      <c r="M328" s="750"/>
      <c r="N328" s="630">
        <v>808</v>
      </c>
      <c r="O328" s="536">
        <v>1</v>
      </c>
      <c r="P328" s="536">
        <v>3</v>
      </c>
      <c r="Q328" s="406" t="s">
        <v>626</v>
      </c>
      <c r="R328" s="407" t="s">
        <v>40</v>
      </c>
      <c r="S328" s="738"/>
      <c r="T328" s="739"/>
      <c r="U328" s="410">
        <v>862</v>
      </c>
      <c r="V328" s="410">
        <v>862</v>
      </c>
      <c r="W328" s="740"/>
      <c r="X328" s="740"/>
      <c r="Y328" s="740"/>
      <c r="Z328" s="740"/>
      <c r="AA328" s="740"/>
      <c r="AB328" s="405"/>
    </row>
    <row r="329" spans="1:28" ht="32.25" customHeight="1">
      <c r="A329" s="404"/>
      <c r="B329" s="749" t="s">
        <v>622</v>
      </c>
      <c r="C329" s="749"/>
      <c r="D329" s="749"/>
      <c r="E329" s="749"/>
      <c r="F329" s="749"/>
      <c r="G329" s="749"/>
      <c r="H329" s="749"/>
      <c r="I329" s="749"/>
      <c r="J329" s="749"/>
      <c r="K329" s="749"/>
      <c r="L329" s="749"/>
      <c r="M329" s="750"/>
      <c r="N329" s="630">
        <v>808</v>
      </c>
      <c r="O329" s="536">
        <v>1</v>
      </c>
      <c r="P329" s="536">
        <v>3</v>
      </c>
      <c r="Q329" s="406" t="s">
        <v>626</v>
      </c>
      <c r="R329" s="407" t="s">
        <v>42</v>
      </c>
      <c r="S329" s="738"/>
      <c r="T329" s="739"/>
      <c r="U329" s="410">
        <v>261</v>
      </c>
      <c r="V329" s="410">
        <v>261</v>
      </c>
      <c r="W329" s="740"/>
      <c r="X329" s="740"/>
      <c r="Y329" s="740"/>
      <c r="Z329" s="740"/>
      <c r="AA329" s="740"/>
      <c r="AB329" s="405"/>
    </row>
    <row r="330" spans="1:28" ht="21.75" customHeight="1">
      <c r="A330" s="404"/>
      <c r="B330" s="749" t="s">
        <v>627</v>
      </c>
      <c r="C330" s="749"/>
      <c r="D330" s="749"/>
      <c r="E330" s="749"/>
      <c r="F330" s="749"/>
      <c r="G330" s="749"/>
      <c r="H330" s="749"/>
      <c r="I330" s="749"/>
      <c r="J330" s="749"/>
      <c r="K330" s="749"/>
      <c r="L330" s="749"/>
      <c r="M330" s="750"/>
      <c r="N330" s="630">
        <v>808</v>
      </c>
      <c r="O330" s="536">
        <v>1</v>
      </c>
      <c r="P330" s="536">
        <v>3</v>
      </c>
      <c r="Q330" s="406" t="s">
        <v>628</v>
      </c>
      <c r="R330" s="407">
        <v>0</v>
      </c>
      <c r="S330" s="738"/>
      <c r="T330" s="739"/>
      <c r="U330" s="410">
        <v>968</v>
      </c>
      <c r="V330" s="410">
        <v>968</v>
      </c>
      <c r="W330" s="740"/>
      <c r="X330" s="740"/>
      <c r="Y330" s="740"/>
      <c r="Z330" s="740"/>
      <c r="AA330" s="740"/>
      <c r="AB330" s="405"/>
    </row>
    <row r="331" spans="1:28" ht="53.25" customHeight="1">
      <c r="A331" s="404"/>
      <c r="B331" s="749" t="s">
        <v>18</v>
      </c>
      <c r="C331" s="749"/>
      <c r="D331" s="749"/>
      <c r="E331" s="749"/>
      <c r="F331" s="749"/>
      <c r="G331" s="749"/>
      <c r="H331" s="749"/>
      <c r="I331" s="749"/>
      <c r="J331" s="749"/>
      <c r="K331" s="749"/>
      <c r="L331" s="749"/>
      <c r="M331" s="750"/>
      <c r="N331" s="630">
        <v>808</v>
      </c>
      <c r="O331" s="536">
        <v>1</v>
      </c>
      <c r="P331" s="536">
        <v>3</v>
      </c>
      <c r="Q331" s="406" t="s">
        <v>628</v>
      </c>
      <c r="R331" s="407" t="s">
        <v>19</v>
      </c>
      <c r="S331" s="738"/>
      <c r="T331" s="739"/>
      <c r="U331" s="410">
        <v>968</v>
      </c>
      <c r="V331" s="410">
        <v>968</v>
      </c>
      <c r="W331" s="740"/>
      <c r="X331" s="740"/>
      <c r="Y331" s="740"/>
      <c r="Z331" s="740"/>
      <c r="AA331" s="740"/>
      <c r="AB331" s="405"/>
    </row>
    <row r="332" spans="1:28" ht="21.75" customHeight="1">
      <c r="A332" s="404"/>
      <c r="B332" s="749" t="s">
        <v>38</v>
      </c>
      <c r="C332" s="749"/>
      <c r="D332" s="749"/>
      <c r="E332" s="749"/>
      <c r="F332" s="749"/>
      <c r="G332" s="749"/>
      <c r="H332" s="749"/>
      <c r="I332" s="749"/>
      <c r="J332" s="749"/>
      <c r="K332" s="749"/>
      <c r="L332" s="749"/>
      <c r="M332" s="750"/>
      <c r="N332" s="630">
        <v>808</v>
      </c>
      <c r="O332" s="536">
        <v>1</v>
      </c>
      <c r="P332" s="536">
        <v>3</v>
      </c>
      <c r="Q332" s="406" t="s">
        <v>628</v>
      </c>
      <c r="R332" s="407" t="s">
        <v>39</v>
      </c>
      <c r="S332" s="738"/>
      <c r="T332" s="739"/>
      <c r="U332" s="410">
        <v>968</v>
      </c>
      <c r="V332" s="410">
        <v>968</v>
      </c>
      <c r="W332" s="740"/>
      <c r="X332" s="740"/>
      <c r="Y332" s="740"/>
      <c r="Z332" s="740"/>
      <c r="AA332" s="740"/>
      <c r="AB332" s="405"/>
    </row>
    <row r="333" spans="1:28" ht="21.75" customHeight="1">
      <c r="A333" s="404"/>
      <c r="B333" s="749" t="s">
        <v>621</v>
      </c>
      <c r="C333" s="749"/>
      <c r="D333" s="749"/>
      <c r="E333" s="749"/>
      <c r="F333" s="749"/>
      <c r="G333" s="749"/>
      <c r="H333" s="749"/>
      <c r="I333" s="749"/>
      <c r="J333" s="749"/>
      <c r="K333" s="749"/>
      <c r="L333" s="749"/>
      <c r="M333" s="750"/>
      <c r="N333" s="630">
        <v>808</v>
      </c>
      <c r="O333" s="536">
        <v>1</v>
      </c>
      <c r="P333" s="536">
        <v>3</v>
      </c>
      <c r="Q333" s="406" t="s">
        <v>628</v>
      </c>
      <c r="R333" s="407" t="s">
        <v>40</v>
      </c>
      <c r="S333" s="738"/>
      <c r="T333" s="739"/>
      <c r="U333" s="410">
        <v>744</v>
      </c>
      <c r="V333" s="410">
        <v>744</v>
      </c>
      <c r="W333" s="740"/>
      <c r="X333" s="740"/>
      <c r="Y333" s="740"/>
      <c r="Z333" s="740"/>
      <c r="AA333" s="740"/>
      <c r="AB333" s="405"/>
    </row>
    <row r="334" spans="1:28" ht="32.25" customHeight="1">
      <c r="A334" s="404"/>
      <c r="B334" s="749" t="s">
        <v>622</v>
      </c>
      <c r="C334" s="749"/>
      <c r="D334" s="749"/>
      <c r="E334" s="749"/>
      <c r="F334" s="749"/>
      <c r="G334" s="749"/>
      <c r="H334" s="749"/>
      <c r="I334" s="749"/>
      <c r="J334" s="749"/>
      <c r="K334" s="749"/>
      <c r="L334" s="749"/>
      <c r="M334" s="750"/>
      <c r="N334" s="630">
        <v>808</v>
      </c>
      <c r="O334" s="536">
        <v>1</v>
      </c>
      <c r="P334" s="536">
        <v>3</v>
      </c>
      <c r="Q334" s="406" t="s">
        <v>628</v>
      </c>
      <c r="R334" s="407" t="s">
        <v>42</v>
      </c>
      <c r="S334" s="738"/>
      <c r="T334" s="739"/>
      <c r="U334" s="410">
        <v>224</v>
      </c>
      <c r="V334" s="410">
        <v>224</v>
      </c>
      <c r="W334" s="740"/>
      <c r="X334" s="740"/>
      <c r="Y334" s="740"/>
      <c r="Z334" s="740"/>
      <c r="AA334" s="740"/>
      <c r="AB334" s="405"/>
    </row>
    <row r="335" spans="1:28" ht="42.75" customHeight="1">
      <c r="A335" s="404"/>
      <c r="B335" s="749" t="s">
        <v>629</v>
      </c>
      <c r="C335" s="749"/>
      <c r="D335" s="749"/>
      <c r="E335" s="749"/>
      <c r="F335" s="749"/>
      <c r="G335" s="749"/>
      <c r="H335" s="749"/>
      <c r="I335" s="749"/>
      <c r="J335" s="749"/>
      <c r="K335" s="749"/>
      <c r="L335" s="749"/>
      <c r="M335" s="750"/>
      <c r="N335" s="630">
        <v>808</v>
      </c>
      <c r="O335" s="536">
        <v>1</v>
      </c>
      <c r="P335" s="536">
        <v>3</v>
      </c>
      <c r="Q335" s="406" t="s">
        <v>630</v>
      </c>
      <c r="R335" s="407">
        <v>0</v>
      </c>
      <c r="S335" s="738"/>
      <c r="T335" s="739"/>
      <c r="U335" s="410">
        <v>779</v>
      </c>
      <c r="V335" s="410">
        <v>779</v>
      </c>
      <c r="W335" s="740"/>
      <c r="X335" s="740"/>
      <c r="Y335" s="740"/>
      <c r="Z335" s="740"/>
      <c r="AA335" s="740"/>
      <c r="AB335" s="405"/>
    </row>
    <row r="336" spans="1:28" ht="53.25" customHeight="1">
      <c r="A336" s="404"/>
      <c r="B336" s="749" t="s">
        <v>18</v>
      </c>
      <c r="C336" s="749"/>
      <c r="D336" s="749"/>
      <c r="E336" s="749"/>
      <c r="F336" s="749"/>
      <c r="G336" s="749"/>
      <c r="H336" s="749"/>
      <c r="I336" s="749"/>
      <c r="J336" s="749"/>
      <c r="K336" s="749"/>
      <c r="L336" s="749"/>
      <c r="M336" s="750"/>
      <c r="N336" s="630">
        <v>808</v>
      </c>
      <c r="O336" s="536">
        <v>1</v>
      </c>
      <c r="P336" s="536">
        <v>3</v>
      </c>
      <c r="Q336" s="406" t="s">
        <v>630</v>
      </c>
      <c r="R336" s="407" t="s">
        <v>19</v>
      </c>
      <c r="S336" s="738"/>
      <c r="T336" s="739"/>
      <c r="U336" s="410">
        <v>779</v>
      </c>
      <c r="V336" s="410">
        <v>779</v>
      </c>
      <c r="W336" s="740"/>
      <c r="X336" s="740"/>
      <c r="Y336" s="740"/>
      <c r="Z336" s="740"/>
      <c r="AA336" s="740"/>
      <c r="AB336" s="405"/>
    </row>
    <row r="337" spans="1:28" ht="21.75" customHeight="1">
      <c r="A337" s="404"/>
      <c r="B337" s="749" t="s">
        <v>38</v>
      </c>
      <c r="C337" s="749"/>
      <c r="D337" s="749"/>
      <c r="E337" s="749"/>
      <c r="F337" s="749"/>
      <c r="G337" s="749"/>
      <c r="H337" s="749"/>
      <c r="I337" s="749"/>
      <c r="J337" s="749"/>
      <c r="K337" s="749"/>
      <c r="L337" s="749"/>
      <c r="M337" s="750"/>
      <c r="N337" s="630">
        <v>808</v>
      </c>
      <c r="O337" s="536">
        <v>1</v>
      </c>
      <c r="P337" s="536">
        <v>3</v>
      </c>
      <c r="Q337" s="406" t="s">
        <v>630</v>
      </c>
      <c r="R337" s="407" t="s">
        <v>39</v>
      </c>
      <c r="S337" s="738"/>
      <c r="T337" s="739"/>
      <c r="U337" s="410">
        <v>779</v>
      </c>
      <c r="V337" s="410">
        <v>779</v>
      </c>
      <c r="W337" s="740"/>
      <c r="X337" s="740"/>
      <c r="Y337" s="740"/>
      <c r="Z337" s="740"/>
      <c r="AA337" s="740"/>
      <c r="AB337" s="405"/>
    </row>
    <row r="338" spans="1:28" ht="21.75" customHeight="1">
      <c r="A338" s="404"/>
      <c r="B338" s="749" t="s">
        <v>621</v>
      </c>
      <c r="C338" s="749"/>
      <c r="D338" s="749"/>
      <c r="E338" s="749"/>
      <c r="F338" s="749"/>
      <c r="G338" s="749"/>
      <c r="H338" s="749"/>
      <c r="I338" s="749"/>
      <c r="J338" s="749"/>
      <c r="K338" s="749"/>
      <c r="L338" s="749"/>
      <c r="M338" s="750"/>
      <c r="N338" s="630">
        <v>808</v>
      </c>
      <c r="O338" s="536">
        <v>1</v>
      </c>
      <c r="P338" s="536">
        <v>3</v>
      </c>
      <c r="Q338" s="406" t="s">
        <v>630</v>
      </c>
      <c r="R338" s="407" t="s">
        <v>40</v>
      </c>
      <c r="S338" s="738"/>
      <c r="T338" s="739"/>
      <c r="U338" s="410">
        <v>598</v>
      </c>
      <c r="V338" s="410">
        <v>598</v>
      </c>
      <c r="W338" s="740"/>
      <c r="X338" s="740"/>
      <c r="Y338" s="740"/>
      <c r="Z338" s="740"/>
      <c r="AA338" s="740"/>
      <c r="AB338" s="405"/>
    </row>
    <row r="339" spans="1:28" ht="32.25" customHeight="1">
      <c r="A339" s="404"/>
      <c r="B339" s="749" t="s">
        <v>622</v>
      </c>
      <c r="C339" s="749"/>
      <c r="D339" s="749"/>
      <c r="E339" s="749"/>
      <c r="F339" s="749"/>
      <c r="G339" s="749"/>
      <c r="H339" s="749"/>
      <c r="I339" s="749"/>
      <c r="J339" s="749"/>
      <c r="K339" s="749"/>
      <c r="L339" s="749"/>
      <c r="M339" s="750"/>
      <c r="N339" s="630">
        <v>808</v>
      </c>
      <c r="O339" s="536">
        <v>1</v>
      </c>
      <c r="P339" s="536">
        <v>3</v>
      </c>
      <c r="Q339" s="406" t="s">
        <v>630</v>
      </c>
      <c r="R339" s="407" t="s">
        <v>42</v>
      </c>
      <c r="S339" s="738"/>
      <c r="T339" s="739"/>
      <c r="U339" s="410">
        <v>181</v>
      </c>
      <c r="V339" s="410">
        <v>181</v>
      </c>
      <c r="W339" s="740"/>
      <c r="X339" s="740"/>
      <c r="Y339" s="740"/>
      <c r="Z339" s="740"/>
      <c r="AA339" s="740"/>
      <c r="AB339" s="405"/>
    </row>
    <row r="340" spans="1:28" ht="32.25" customHeight="1">
      <c r="A340" s="404"/>
      <c r="B340" s="749" t="s">
        <v>631</v>
      </c>
      <c r="C340" s="749"/>
      <c r="D340" s="749"/>
      <c r="E340" s="749"/>
      <c r="F340" s="749"/>
      <c r="G340" s="749"/>
      <c r="H340" s="749"/>
      <c r="I340" s="749"/>
      <c r="J340" s="749"/>
      <c r="K340" s="749"/>
      <c r="L340" s="749"/>
      <c r="M340" s="750"/>
      <c r="N340" s="630">
        <v>808</v>
      </c>
      <c r="O340" s="536">
        <v>1</v>
      </c>
      <c r="P340" s="536">
        <v>3</v>
      </c>
      <c r="Q340" s="406" t="s">
        <v>632</v>
      </c>
      <c r="R340" s="407">
        <v>0</v>
      </c>
      <c r="S340" s="738"/>
      <c r="T340" s="739"/>
      <c r="U340" s="410">
        <v>354</v>
      </c>
      <c r="V340" s="410">
        <v>196</v>
      </c>
      <c r="W340" s="740"/>
      <c r="X340" s="740"/>
      <c r="Y340" s="740"/>
      <c r="Z340" s="740"/>
      <c r="AA340" s="740"/>
      <c r="AB340" s="405"/>
    </row>
    <row r="341" spans="1:28" ht="21.75" customHeight="1">
      <c r="A341" s="404"/>
      <c r="B341" s="749" t="s">
        <v>633</v>
      </c>
      <c r="C341" s="749"/>
      <c r="D341" s="749"/>
      <c r="E341" s="749"/>
      <c r="F341" s="749"/>
      <c r="G341" s="749"/>
      <c r="H341" s="749"/>
      <c r="I341" s="749"/>
      <c r="J341" s="749"/>
      <c r="K341" s="749"/>
      <c r="L341" s="749"/>
      <c r="M341" s="750"/>
      <c r="N341" s="630">
        <v>808</v>
      </c>
      <c r="O341" s="536">
        <v>1</v>
      </c>
      <c r="P341" s="536">
        <v>3</v>
      </c>
      <c r="Q341" s="406" t="s">
        <v>632</v>
      </c>
      <c r="R341" s="407" t="s">
        <v>25</v>
      </c>
      <c r="S341" s="738"/>
      <c r="T341" s="739"/>
      <c r="U341" s="410">
        <v>350</v>
      </c>
      <c r="V341" s="410">
        <v>195</v>
      </c>
      <c r="W341" s="740"/>
      <c r="X341" s="740"/>
      <c r="Y341" s="740"/>
      <c r="Z341" s="740"/>
      <c r="AA341" s="740"/>
      <c r="AB341" s="405"/>
    </row>
    <row r="342" spans="1:28" ht="21.75" customHeight="1">
      <c r="A342" s="404"/>
      <c r="B342" s="749" t="s">
        <v>634</v>
      </c>
      <c r="C342" s="749"/>
      <c r="D342" s="749"/>
      <c r="E342" s="749"/>
      <c r="F342" s="749"/>
      <c r="G342" s="749"/>
      <c r="H342" s="749"/>
      <c r="I342" s="749"/>
      <c r="J342" s="749"/>
      <c r="K342" s="749"/>
      <c r="L342" s="749"/>
      <c r="M342" s="750"/>
      <c r="N342" s="630">
        <v>808</v>
      </c>
      <c r="O342" s="536">
        <v>1</v>
      </c>
      <c r="P342" s="536">
        <v>3</v>
      </c>
      <c r="Q342" s="406" t="s">
        <v>632</v>
      </c>
      <c r="R342" s="407" t="s">
        <v>27</v>
      </c>
      <c r="S342" s="738"/>
      <c r="T342" s="739"/>
      <c r="U342" s="410">
        <v>350</v>
      </c>
      <c r="V342" s="410">
        <v>195</v>
      </c>
      <c r="W342" s="740"/>
      <c r="X342" s="740"/>
      <c r="Y342" s="740"/>
      <c r="Z342" s="740"/>
      <c r="AA342" s="740"/>
      <c r="AB342" s="405"/>
    </row>
    <row r="343" spans="1:28" ht="21.75" customHeight="1">
      <c r="A343" s="404"/>
      <c r="B343" s="749" t="s">
        <v>635</v>
      </c>
      <c r="C343" s="749"/>
      <c r="D343" s="749"/>
      <c r="E343" s="749"/>
      <c r="F343" s="749"/>
      <c r="G343" s="749"/>
      <c r="H343" s="749"/>
      <c r="I343" s="749"/>
      <c r="J343" s="749"/>
      <c r="K343" s="749"/>
      <c r="L343" s="749"/>
      <c r="M343" s="750"/>
      <c r="N343" s="630">
        <v>808</v>
      </c>
      <c r="O343" s="536">
        <v>1</v>
      </c>
      <c r="P343" s="536">
        <v>3</v>
      </c>
      <c r="Q343" s="406" t="s">
        <v>632</v>
      </c>
      <c r="R343" s="407" t="s">
        <v>28</v>
      </c>
      <c r="S343" s="738"/>
      <c r="T343" s="739"/>
      <c r="U343" s="410">
        <v>55</v>
      </c>
      <c r="V343" s="410">
        <v>28</v>
      </c>
      <c r="W343" s="740"/>
      <c r="X343" s="740"/>
      <c r="Y343" s="740"/>
      <c r="Z343" s="740"/>
      <c r="AA343" s="740"/>
      <c r="AB343" s="405"/>
    </row>
    <row r="344" spans="1:28" ht="12" customHeight="1">
      <c r="A344" s="404"/>
      <c r="B344" s="749" t="s">
        <v>636</v>
      </c>
      <c r="C344" s="749"/>
      <c r="D344" s="749"/>
      <c r="E344" s="749"/>
      <c r="F344" s="749"/>
      <c r="G344" s="749"/>
      <c r="H344" s="749"/>
      <c r="I344" s="749"/>
      <c r="J344" s="749"/>
      <c r="K344" s="749"/>
      <c r="L344" s="749"/>
      <c r="M344" s="750"/>
      <c r="N344" s="630">
        <v>808</v>
      </c>
      <c r="O344" s="536">
        <v>1</v>
      </c>
      <c r="P344" s="536">
        <v>3</v>
      </c>
      <c r="Q344" s="406" t="s">
        <v>632</v>
      </c>
      <c r="R344" s="407" t="s">
        <v>29</v>
      </c>
      <c r="S344" s="738"/>
      <c r="T344" s="739"/>
      <c r="U344" s="410">
        <v>295</v>
      </c>
      <c r="V344" s="410">
        <v>167</v>
      </c>
      <c r="W344" s="740"/>
      <c r="X344" s="740"/>
      <c r="Y344" s="740"/>
      <c r="Z344" s="740"/>
      <c r="AA344" s="740"/>
      <c r="AB344" s="405"/>
    </row>
    <row r="345" spans="1:28" ht="12" customHeight="1">
      <c r="A345" s="404"/>
      <c r="B345" s="749" t="s">
        <v>30</v>
      </c>
      <c r="C345" s="749"/>
      <c r="D345" s="749"/>
      <c r="E345" s="749"/>
      <c r="F345" s="749"/>
      <c r="G345" s="749"/>
      <c r="H345" s="749"/>
      <c r="I345" s="749"/>
      <c r="J345" s="749"/>
      <c r="K345" s="749"/>
      <c r="L345" s="749"/>
      <c r="M345" s="750"/>
      <c r="N345" s="630">
        <v>808</v>
      </c>
      <c r="O345" s="536">
        <v>1</v>
      </c>
      <c r="P345" s="536">
        <v>3</v>
      </c>
      <c r="Q345" s="406" t="s">
        <v>632</v>
      </c>
      <c r="R345" s="407" t="s">
        <v>31</v>
      </c>
      <c r="S345" s="738"/>
      <c r="T345" s="739"/>
      <c r="U345" s="410">
        <v>4</v>
      </c>
      <c r="V345" s="410">
        <v>1</v>
      </c>
      <c r="W345" s="740"/>
      <c r="X345" s="740"/>
      <c r="Y345" s="740"/>
      <c r="Z345" s="740"/>
      <c r="AA345" s="740"/>
      <c r="AB345" s="405"/>
    </row>
    <row r="346" spans="1:28" ht="12" customHeight="1">
      <c r="A346" s="404"/>
      <c r="B346" s="749" t="s">
        <v>637</v>
      </c>
      <c r="C346" s="749"/>
      <c r="D346" s="749"/>
      <c r="E346" s="749"/>
      <c r="F346" s="749"/>
      <c r="G346" s="749"/>
      <c r="H346" s="749"/>
      <c r="I346" s="749"/>
      <c r="J346" s="749"/>
      <c r="K346" s="749"/>
      <c r="L346" s="749"/>
      <c r="M346" s="750"/>
      <c r="N346" s="630">
        <v>808</v>
      </c>
      <c r="O346" s="536">
        <v>1</v>
      </c>
      <c r="P346" s="536">
        <v>3</v>
      </c>
      <c r="Q346" s="406" t="s">
        <v>632</v>
      </c>
      <c r="R346" s="407" t="s">
        <v>32</v>
      </c>
      <c r="S346" s="738"/>
      <c r="T346" s="739"/>
      <c r="U346" s="410">
        <v>4</v>
      </c>
      <c r="V346" s="410">
        <v>1</v>
      </c>
      <c r="W346" s="740"/>
      <c r="X346" s="740"/>
      <c r="Y346" s="740"/>
      <c r="Z346" s="740"/>
      <c r="AA346" s="740"/>
      <c r="AB346" s="405"/>
    </row>
    <row r="347" spans="1:28" ht="21.75" customHeight="1">
      <c r="A347" s="404"/>
      <c r="B347" s="749" t="s">
        <v>33</v>
      </c>
      <c r="C347" s="749"/>
      <c r="D347" s="749"/>
      <c r="E347" s="749"/>
      <c r="F347" s="749"/>
      <c r="G347" s="749"/>
      <c r="H347" s="749"/>
      <c r="I347" s="749"/>
      <c r="J347" s="749"/>
      <c r="K347" s="749"/>
      <c r="L347" s="749"/>
      <c r="M347" s="750"/>
      <c r="N347" s="630">
        <v>808</v>
      </c>
      <c r="O347" s="536">
        <v>1</v>
      </c>
      <c r="P347" s="536">
        <v>3</v>
      </c>
      <c r="Q347" s="406" t="s">
        <v>632</v>
      </c>
      <c r="R347" s="407" t="s">
        <v>34</v>
      </c>
      <c r="S347" s="738"/>
      <c r="T347" s="739"/>
      <c r="U347" s="410">
        <v>3</v>
      </c>
      <c r="V347" s="410">
        <v>1</v>
      </c>
      <c r="W347" s="740"/>
      <c r="X347" s="740"/>
      <c r="Y347" s="740"/>
      <c r="Z347" s="740"/>
      <c r="AA347" s="740"/>
      <c r="AB347" s="405"/>
    </row>
    <row r="348" spans="1:28" ht="12" customHeight="1">
      <c r="A348" s="404"/>
      <c r="B348" s="749" t="s">
        <v>638</v>
      </c>
      <c r="C348" s="749"/>
      <c r="D348" s="749"/>
      <c r="E348" s="749"/>
      <c r="F348" s="749"/>
      <c r="G348" s="749"/>
      <c r="H348" s="749"/>
      <c r="I348" s="749"/>
      <c r="J348" s="749"/>
      <c r="K348" s="749"/>
      <c r="L348" s="749"/>
      <c r="M348" s="750"/>
      <c r="N348" s="630">
        <v>808</v>
      </c>
      <c r="O348" s="536">
        <v>1</v>
      </c>
      <c r="P348" s="536">
        <v>3</v>
      </c>
      <c r="Q348" s="406" t="s">
        <v>632</v>
      </c>
      <c r="R348" s="407" t="s">
        <v>35</v>
      </c>
      <c r="S348" s="738"/>
      <c r="T348" s="739"/>
      <c r="U348" s="410">
        <v>1</v>
      </c>
      <c r="V348" s="410">
        <v>0</v>
      </c>
      <c r="W348" s="740"/>
      <c r="X348" s="740"/>
      <c r="Y348" s="740"/>
      <c r="Z348" s="740"/>
      <c r="AA348" s="740"/>
      <c r="AB348" s="405"/>
    </row>
    <row r="349" spans="1:28" ht="12" customHeight="1">
      <c r="A349" s="404"/>
      <c r="B349" s="749" t="s">
        <v>88</v>
      </c>
      <c r="C349" s="749"/>
      <c r="D349" s="749"/>
      <c r="E349" s="749"/>
      <c r="F349" s="749"/>
      <c r="G349" s="749"/>
      <c r="H349" s="749"/>
      <c r="I349" s="749"/>
      <c r="J349" s="749"/>
      <c r="K349" s="749"/>
      <c r="L349" s="749"/>
      <c r="M349" s="750"/>
      <c r="N349" s="630">
        <v>808</v>
      </c>
      <c r="O349" s="536">
        <v>1</v>
      </c>
      <c r="P349" s="536">
        <v>3</v>
      </c>
      <c r="Q349" s="406" t="s">
        <v>632</v>
      </c>
      <c r="R349" s="407" t="s">
        <v>89</v>
      </c>
      <c r="S349" s="738"/>
      <c r="T349" s="739"/>
      <c r="U349" s="410">
        <v>0</v>
      </c>
      <c r="V349" s="410">
        <v>0</v>
      </c>
      <c r="W349" s="740"/>
      <c r="X349" s="740"/>
      <c r="Y349" s="740"/>
      <c r="Z349" s="740"/>
      <c r="AA349" s="740"/>
      <c r="AB349" s="405"/>
    </row>
    <row r="350" spans="1:28" ht="32.25" customHeight="1">
      <c r="A350" s="404"/>
      <c r="B350" s="749" t="s">
        <v>84</v>
      </c>
      <c r="C350" s="749"/>
      <c r="D350" s="749"/>
      <c r="E350" s="749"/>
      <c r="F350" s="749"/>
      <c r="G350" s="749"/>
      <c r="H350" s="749"/>
      <c r="I350" s="749"/>
      <c r="J350" s="749"/>
      <c r="K350" s="749"/>
      <c r="L350" s="749"/>
      <c r="M350" s="750"/>
      <c r="N350" s="630">
        <v>808</v>
      </c>
      <c r="O350" s="536">
        <v>1</v>
      </c>
      <c r="P350" s="536">
        <v>6</v>
      </c>
      <c r="Q350" s="406">
        <v>0</v>
      </c>
      <c r="R350" s="407">
        <v>0</v>
      </c>
      <c r="S350" s="738"/>
      <c r="T350" s="739"/>
      <c r="U350" s="410">
        <v>1373</v>
      </c>
      <c r="V350" s="410">
        <v>1357</v>
      </c>
      <c r="W350" s="740"/>
      <c r="X350" s="740"/>
      <c r="Y350" s="740"/>
      <c r="Z350" s="740"/>
      <c r="AA350" s="740"/>
      <c r="AB350" s="405"/>
    </row>
    <row r="351" spans="1:28" ht="32.25" customHeight="1">
      <c r="A351" s="404"/>
      <c r="B351" s="749" t="s">
        <v>655</v>
      </c>
      <c r="C351" s="749"/>
      <c r="D351" s="749"/>
      <c r="E351" s="749"/>
      <c r="F351" s="749"/>
      <c r="G351" s="749"/>
      <c r="H351" s="749"/>
      <c r="I351" s="749"/>
      <c r="J351" s="749"/>
      <c r="K351" s="749"/>
      <c r="L351" s="749"/>
      <c r="M351" s="750"/>
      <c r="N351" s="630">
        <v>808</v>
      </c>
      <c r="O351" s="536">
        <v>1</v>
      </c>
      <c r="P351" s="536">
        <v>6</v>
      </c>
      <c r="Q351" s="406" t="s">
        <v>656</v>
      </c>
      <c r="R351" s="407">
        <v>0</v>
      </c>
      <c r="S351" s="738"/>
      <c r="T351" s="739"/>
      <c r="U351" s="410">
        <v>1373</v>
      </c>
      <c r="V351" s="410">
        <v>1357</v>
      </c>
      <c r="W351" s="740"/>
      <c r="X351" s="740"/>
      <c r="Y351" s="740"/>
      <c r="Z351" s="740"/>
      <c r="AA351" s="740"/>
      <c r="AB351" s="405"/>
    </row>
    <row r="352" spans="1:28" ht="32.25" customHeight="1">
      <c r="A352" s="404"/>
      <c r="B352" s="749" t="s">
        <v>657</v>
      </c>
      <c r="C352" s="749"/>
      <c r="D352" s="749"/>
      <c r="E352" s="749"/>
      <c r="F352" s="749"/>
      <c r="G352" s="749"/>
      <c r="H352" s="749"/>
      <c r="I352" s="749"/>
      <c r="J352" s="749"/>
      <c r="K352" s="749"/>
      <c r="L352" s="749"/>
      <c r="M352" s="750"/>
      <c r="N352" s="630">
        <v>808</v>
      </c>
      <c r="O352" s="536">
        <v>1</v>
      </c>
      <c r="P352" s="536">
        <v>6</v>
      </c>
      <c r="Q352" s="406" t="s">
        <v>658</v>
      </c>
      <c r="R352" s="407">
        <v>0</v>
      </c>
      <c r="S352" s="738"/>
      <c r="T352" s="739"/>
      <c r="U352" s="410">
        <v>765</v>
      </c>
      <c r="V352" s="410">
        <v>765</v>
      </c>
      <c r="W352" s="740"/>
      <c r="X352" s="740"/>
      <c r="Y352" s="740"/>
      <c r="Z352" s="740"/>
      <c r="AA352" s="740"/>
      <c r="AB352" s="405"/>
    </row>
    <row r="353" spans="1:28" ht="53.25" customHeight="1">
      <c r="A353" s="404"/>
      <c r="B353" s="749" t="s">
        <v>18</v>
      </c>
      <c r="C353" s="749"/>
      <c r="D353" s="749"/>
      <c r="E353" s="749"/>
      <c r="F353" s="749"/>
      <c r="G353" s="749"/>
      <c r="H353" s="749"/>
      <c r="I353" s="749"/>
      <c r="J353" s="749"/>
      <c r="K353" s="749"/>
      <c r="L353" s="749"/>
      <c r="M353" s="750"/>
      <c r="N353" s="630">
        <v>808</v>
      </c>
      <c r="O353" s="536">
        <v>1</v>
      </c>
      <c r="P353" s="536">
        <v>6</v>
      </c>
      <c r="Q353" s="406" t="s">
        <v>658</v>
      </c>
      <c r="R353" s="407" t="s">
        <v>19</v>
      </c>
      <c r="S353" s="738"/>
      <c r="T353" s="739"/>
      <c r="U353" s="410">
        <v>765</v>
      </c>
      <c r="V353" s="410">
        <v>765</v>
      </c>
      <c r="W353" s="740"/>
      <c r="X353" s="740"/>
      <c r="Y353" s="740"/>
      <c r="Z353" s="740"/>
      <c r="AA353" s="740"/>
      <c r="AB353" s="405"/>
    </row>
    <row r="354" spans="1:28" ht="21.75" customHeight="1">
      <c r="A354" s="404"/>
      <c r="B354" s="749" t="s">
        <v>38</v>
      </c>
      <c r="C354" s="749"/>
      <c r="D354" s="749"/>
      <c r="E354" s="749"/>
      <c r="F354" s="749"/>
      <c r="G354" s="749"/>
      <c r="H354" s="749"/>
      <c r="I354" s="749"/>
      <c r="J354" s="749"/>
      <c r="K354" s="749"/>
      <c r="L354" s="749"/>
      <c r="M354" s="750"/>
      <c r="N354" s="630">
        <v>808</v>
      </c>
      <c r="O354" s="536">
        <v>1</v>
      </c>
      <c r="P354" s="536">
        <v>6</v>
      </c>
      <c r="Q354" s="406" t="s">
        <v>658</v>
      </c>
      <c r="R354" s="407" t="s">
        <v>39</v>
      </c>
      <c r="S354" s="738"/>
      <c r="T354" s="739"/>
      <c r="U354" s="410">
        <v>765</v>
      </c>
      <c r="V354" s="410">
        <v>765</v>
      </c>
      <c r="W354" s="740"/>
      <c r="X354" s="740"/>
      <c r="Y354" s="740"/>
      <c r="Z354" s="740"/>
      <c r="AA354" s="740"/>
      <c r="AB354" s="405"/>
    </row>
    <row r="355" spans="1:28" ht="21.75" customHeight="1">
      <c r="A355" s="404"/>
      <c r="B355" s="749" t="s">
        <v>621</v>
      </c>
      <c r="C355" s="749"/>
      <c r="D355" s="749"/>
      <c r="E355" s="749"/>
      <c r="F355" s="749"/>
      <c r="G355" s="749"/>
      <c r="H355" s="749"/>
      <c r="I355" s="749"/>
      <c r="J355" s="749"/>
      <c r="K355" s="749"/>
      <c r="L355" s="749"/>
      <c r="M355" s="750"/>
      <c r="N355" s="630">
        <v>808</v>
      </c>
      <c r="O355" s="536">
        <v>1</v>
      </c>
      <c r="P355" s="536">
        <v>6</v>
      </c>
      <c r="Q355" s="406" t="s">
        <v>658</v>
      </c>
      <c r="R355" s="407" t="s">
        <v>40</v>
      </c>
      <c r="S355" s="738"/>
      <c r="T355" s="739"/>
      <c r="U355" s="410">
        <v>587</v>
      </c>
      <c r="V355" s="410">
        <v>587</v>
      </c>
      <c r="W355" s="740"/>
      <c r="X355" s="740"/>
      <c r="Y355" s="740"/>
      <c r="Z355" s="740"/>
      <c r="AA355" s="740"/>
      <c r="AB355" s="405"/>
    </row>
    <row r="356" spans="1:28" ht="32.25" customHeight="1">
      <c r="A356" s="404"/>
      <c r="B356" s="749" t="s">
        <v>622</v>
      </c>
      <c r="C356" s="749"/>
      <c r="D356" s="749"/>
      <c r="E356" s="749"/>
      <c r="F356" s="749"/>
      <c r="G356" s="749"/>
      <c r="H356" s="749"/>
      <c r="I356" s="749"/>
      <c r="J356" s="749"/>
      <c r="K356" s="749"/>
      <c r="L356" s="749"/>
      <c r="M356" s="750"/>
      <c r="N356" s="630">
        <v>808</v>
      </c>
      <c r="O356" s="536">
        <v>1</v>
      </c>
      <c r="P356" s="536">
        <v>6</v>
      </c>
      <c r="Q356" s="406" t="s">
        <v>658</v>
      </c>
      <c r="R356" s="407" t="s">
        <v>42</v>
      </c>
      <c r="S356" s="738"/>
      <c r="T356" s="739"/>
      <c r="U356" s="410">
        <v>178</v>
      </c>
      <c r="V356" s="410">
        <v>178</v>
      </c>
      <c r="W356" s="740"/>
      <c r="X356" s="740"/>
      <c r="Y356" s="740"/>
      <c r="Z356" s="740"/>
      <c r="AA356" s="740"/>
      <c r="AB356" s="405"/>
    </row>
    <row r="357" spans="1:28" ht="32.25" customHeight="1">
      <c r="A357" s="404"/>
      <c r="B357" s="749" t="s">
        <v>659</v>
      </c>
      <c r="C357" s="749"/>
      <c r="D357" s="749"/>
      <c r="E357" s="749"/>
      <c r="F357" s="749"/>
      <c r="G357" s="749"/>
      <c r="H357" s="749"/>
      <c r="I357" s="749"/>
      <c r="J357" s="749"/>
      <c r="K357" s="749"/>
      <c r="L357" s="749"/>
      <c r="M357" s="750"/>
      <c r="N357" s="630">
        <v>808</v>
      </c>
      <c r="O357" s="536">
        <v>1</v>
      </c>
      <c r="P357" s="536">
        <v>6</v>
      </c>
      <c r="Q357" s="406" t="s">
        <v>660</v>
      </c>
      <c r="R357" s="407">
        <v>0</v>
      </c>
      <c r="S357" s="738"/>
      <c r="T357" s="739"/>
      <c r="U357" s="410">
        <v>581</v>
      </c>
      <c r="V357" s="410">
        <v>581</v>
      </c>
      <c r="W357" s="740"/>
      <c r="X357" s="740"/>
      <c r="Y357" s="740"/>
      <c r="Z357" s="740"/>
      <c r="AA357" s="740"/>
      <c r="AB357" s="405"/>
    </row>
    <row r="358" spans="1:28" ht="53.25" customHeight="1">
      <c r="A358" s="404"/>
      <c r="B358" s="749" t="s">
        <v>18</v>
      </c>
      <c r="C358" s="749"/>
      <c r="D358" s="749"/>
      <c r="E358" s="749"/>
      <c r="F358" s="749"/>
      <c r="G358" s="749"/>
      <c r="H358" s="749"/>
      <c r="I358" s="749"/>
      <c r="J358" s="749"/>
      <c r="K358" s="749"/>
      <c r="L358" s="749"/>
      <c r="M358" s="750"/>
      <c r="N358" s="630">
        <v>808</v>
      </c>
      <c r="O358" s="536">
        <v>1</v>
      </c>
      <c r="P358" s="536">
        <v>6</v>
      </c>
      <c r="Q358" s="406" t="s">
        <v>660</v>
      </c>
      <c r="R358" s="407" t="s">
        <v>19</v>
      </c>
      <c r="S358" s="738"/>
      <c r="T358" s="739"/>
      <c r="U358" s="410">
        <v>581</v>
      </c>
      <c r="V358" s="410">
        <v>581</v>
      </c>
      <c r="W358" s="740"/>
      <c r="X358" s="740"/>
      <c r="Y358" s="740"/>
      <c r="Z358" s="740"/>
      <c r="AA358" s="740"/>
      <c r="AB358" s="405"/>
    </row>
    <row r="359" spans="1:28" ht="21.75" customHeight="1">
      <c r="A359" s="404"/>
      <c r="B359" s="749" t="s">
        <v>38</v>
      </c>
      <c r="C359" s="749"/>
      <c r="D359" s="749"/>
      <c r="E359" s="749"/>
      <c r="F359" s="749"/>
      <c r="G359" s="749"/>
      <c r="H359" s="749"/>
      <c r="I359" s="749"/>
      <c r="J359" s="749"/>
      <c r="K359" s="749"/>
      <c r="L359" s="749"/>
      <c r="M359" s="750"/>
      <c r="N359" s="630">
        <v>808</v>
      </c>
      <c r="O359" s="536">
        <v>1</v>
      </c>
      <c r="P359" s="536">
        <v>6</v>
      </c>
      <c r="Q359" s="406" t="s">
        <v>660</v>
      </c>
      <c r="R359" s="407" t="s">
        <v>39</v>
      </c>
      <c r="S359" s="738"/>
      <c r="T359" s="739"/>
      <c r="U359" s="410">
        <v>581</v>
      </c>
      <c r="V359" s="410">
        <v>581</v>
      </c>
      <c r="W359" s="740"/>
      <c r="X359" s="740"/>
      <c r="Y359" s="740"/>
      <c r="Z359" s="740"/>
      <c r="AA359" s="740"/>
      <c r="AB359" s="405"/>
    </row>
    <row r="360" spans="1:28" ht="21.75" customHeight="1">
      <c r="A360" s="404"/>
      <c r="B360" s="749" t="s">
        <v>621</v>
      </c>
      <c r="C360" s="749"/>
      <c r="D360" s="749"/>
      <c r="E360" s="749"/>
      <c r="F360" s="749"/>
      <c r="G360" s="749"/>
      <c r="H360" s="749"/>
      <c r="I360" s="749"/>
      <c r="J360" s="749"/>
      <c r="K360" s="749"/>
      <c r="L360" s="749"/>
      <c r="M360" s="750"/>
      <c r="N360" s="630">
        <v>808</v>
      </c>
      <c r="O360" s="536">
        <v>1</v>
      </c>
      <c r="P360" s="536">
        <v>6</v>
      </c>
      <c r="Q360" s="406" t="s">
        <v>660</v>
      </c>
      <c r="R360" s="407" t="s">
        <v>40</v>
      </c>
      <c r="S360" s="738"/>
      <c r="T360" s="739"/>
      <c r="U360" s="410">
        <v>446</v>
      </c>
      <c r="V360" s="410">
        <v>446</v>
      </c>
      <c r="W360" s="740"/>
      <c r="X360" s="740"/>
      <c r="Y360" s="740"/>
      <c r="Z360" s="740"/>
      <c r="AA360" s="740"/>
      <c r="AB360" s="405"/>
    </row>
    <row r="361" spans="1:28" ht="32.25" customHeight="1">
      <c r="A361" s="404"/>
      <c r="B361" s="749" t="s">
        <v>622</v>
      </c>
      <c r="C361" s="749"/>
      <c r="D361" s="749"/>
      <c r="E361" s="749"/>
      <c r="F361" s="749"/>
      <c r="G361" s="749"/>
      <c r="H361" s="749"/>
      <c r="I361" s="749"/>
      <c r="J361" s="749"/>
      <c r="K361" s="749"/>
      <c r="L361" s="749"/>
      <c r="M361" s="750"/>
      <c r="N361" s="630">
        <v>808</v>
      </c>
      <c r="O361" s="536">
        <v>1</v>
      </c>
      <c r="P361" s="536">
        <v>6</v>
      </c>
      <c r="Q361" s="406" t="s">
        <v>660</v>
      </c>
      <c r="R361" s="407" t="s">
        <v>42</v>
      </c>
      <c r="S361" s="738"/>
      <c r="T361" s="739"/>
      <c r="U361" s="410">
        <v>135</v>
      </c>
      <c r="V361" s="410">
        <v>135</v>
      </c>
      <c r="W361" s="740"/>
      <c r="X361" s="740"/>
      <c r="Y361" s="740"/>
      <c r="Z361" s="740"/>
      <c r="AA361" s="740"/>
      <c r="AB361" s="405"/>
    </row>
    <row r="362" spans="1:28" ht="32.25" customHeight="1">
      <c r="A362" s="404"/>
      <c r="B362" s="749" t="s">
        <v>661</v>
      </c>
      <c r="C362" s="749"/>
      <c r="D362" s="749"/>
      <c r="E362" s="749"/>
      <c r="F362" s="749"/>
      <c r="G362" s="749"/>
      <c r="H362" s="749"/>
      <c r="I362" s="749"/>
      <c r="J362" s="749"/>
      <c r="K362" s="749"/>
      <c r="L362" s="749"/>
      <c r="M362" s="750"/>
      <c r="N362" s="630">
        <v>808</v>
      </c>
      <c r="O362" s="536">
        <v>1</v>
      </c>
      <c r="P362" s="536">
        <v>6</v>
      </c>
      <c r="Q362" s="406" t="s">
        <v>662</v>
      </c>
      <c r="R362" s="407">
        <v>0</v>
      </c>
      <c r="S362" s="738"/>
      <c r="T362" s="739"/>
      <c r="U362" s="410">
        <v>27</v>
      </c>
      <c r="V362" s="410">
        <v>11</v>
      </c>
      <c r="W362" s="740"/>
      <c r="X362" s="740"/>
      <c r="Y362" s="740"/>
      <c r="Z362" s="740"/>
      <c r="AA362" s="740"/>
      <c r="AB362" s="405"/>
    </row>
    <row r="363" spans="1:28" ht="21.75" customHeight="1">
      <c r="A363" s="404"/>
      <c r="B363" s="749" t="s">
        <v>633</v>
      </c>
      <c r="C363" s="749"/>
      <c r="D363" s="749"/>
      <c r="E363" s="749"/>
      <c r="F363" s="749"/>
      <c r="G363" s="749"/>
      <c r="H363" s="749"/>
      <c r="I363" s="749"/>
      <c r="J363" s="749"/>
      <c r="K363" s="749"/>
      <c r="L363" s="749"/>
      <c r="M363" s="750"/>
      <c r="N363" s="630">
        <v>808</v>
      </c>
      <c r="O363" s="536">
        <v>1</v>
      </c>
      <c r="P363" s="536">
        <v>6</v>
      </c>
      <c r="Q363" s="406" t="s">
        <v>662</v>
      </c>
      <c r="R363" s="407" t="s">
        <v>25</v>
      </c>
      <c r="S363" s="738"/>
      <c r="T363" s="739"/>
      <c r="U363" s="410">
        <v>27</v>
      </c>
      <c r="V363" s="410">
        <v>11</v>
      </c>
      <c r="W363" s="740"/>
      <c r="X363" s="740"/>
      <c r="Y363" s="740"/>
      <c r="Z363" s="740"/>
      <c r="AA363" s="740"/>
      <c r="AB363" s="405"/>
    </row>
    <row r="364" spans="1:28" ht="21.75" customHeight="1">
      <c r="A364" s="404"/>
      <c r="B364" s="749" t="s">
        <v>634</v>
      </c>
      <c r="C364" s="749"/>
      <c r="D364" s="749"/>
      <c r="E364" s="749"/>
      <c r="F364" s="749"/>
      <c r="G364" s="749"/>
      <c r="H364" s="749"/>
      <c r="I364" s="749"/>
      <c r="J364" s="749"/>
      <c r="K364" s="749"/>
      <c r="L364" s="749"/>
      <c r="M364" s="750"/>
      <c r="N364" s="630">
        <v>808</v>
      </c>
      <c r="O364" s="536">
        <v>1</v>
      </c>
      <c r="P364" s="536">
        <v>6</v>
      </c>
      <c r="Q364" s="406" t="s">
        <v>662</v>
      </c>
      <c r="R364" s="407" t="s">
        <v>27</v>
      </c>
      <c r="S364" s="738"/>
      <c r="T364" s="739"/>
      <c r="U364" s="410">
        <v>27</v>
      </c>
      <c r="V364" s="410">
        <v>11</v>
      </c>
      <c r="W364" s="740"/>
      <c r="X364" s="740"/>
      <c r="Y364" s="740"/>
      <c r="Z364" s="740"/>
      <c r="AA364" s="740"/>
      <c r="AB364" s="405"/>
    </row>
    <row r="365" spans="1:28" ht="21.75" customHeight="1">
      <c r="A365" s="404"/>
      <c r="B365" s="749" t="s">
        <v>635</v>
      </c>
      <c r="C365" s="749"/>
      <c r="D365" s="749"/>
      <c r="E365" s="749"/>
      <c r="F365" s="749"/>
      <c r="G365" s="749"/>
      <c r="H365" s="749"/>
      <c r="I365" s="749"/>
      <c r="J365" s="749"/>
      <c r="K365" s="749"/>
      <c r="L365" s="749"/>
      <c r="M365" s="750"/>
      <c r="N365" s="630">
        <v>808</v>
      </c>
      <c r="O365" s="536">
        <v>1</v>
      </c>
      <c r="P365" s="536">
        <v>6</v>
      </c>
      <c r="Q365" s="406" t="s">
        <v>662</v>
      </c>
      <c r="R365" s="407" t="s">
        <v>28</v>
      </c>
      <c r="S365" s="738"/>
      <c r="T365" s="739"/>
      <c r="U365" s="410">
        <v>18</v>
      </c>
      <c r="V365" s="410">
        <v>8</v>
      </c>
      <c r="W365" s="740"/>
      <c r="X365" s="740"/>
      <c r="Y365" s="740"/>
      <c r="Z365" s="740"/>
      <c r="AA365" s="740"/>
      <c r="AB365" s="405"/>
    </row>
    <row r="366" spans="1:28" ht="12" customHeight="1">
      <c r="A366" s="404"/>
      <c r="B366" s="749" t="s">
        <v>636</v>
      </c>
      <c r="C366" s="749"/>
      <c r="D366" s="749"/>
      <c r="E366" s="749"/>
      <c r="F366" s="749"/>
      <c r="G366" s="749"/>
      <c r="H366" s="749"/>
      <c r="I366" s="749"/>
      <c r="J366" s="749"/>
      <c r="K366" s="749"/>
      <c r="L366" s="749"/>
      <c r="M366" s="750"/>
      <c r="N366" s="630">
        <v>808</v>
      </c>
      <c r="O366" s="536">
        <v>1</v>
      </c>
      <c r="P366" s="536">
        <v>6</v>
      </c>
      <c r="Q366" s="406" t="s">
        <v>662</v>
      </c>
      <c r="R366" s="407" t="s">
        <v>29</v>
      </c>
      <c r="S366" s="738"/>
      <c r="T366" s="739"/>
      <c r="U366" s="410">
        <v>9</v>
      </c>
      <c r="V366" s="410">
        <v>3</v>
      </c>
      <c r="W366" s="740"/>
      <c r="X366" s="740"/>
      <c r="Y366" s="740"/>
      <c r="Z366" s="740"/>
      <c r="AA366" s="740"/>
      <c r="AB366" s="405"/>
    </row>
    <row r="367" spans="1:28" ht="12" customHeight="1">
      <c r="A367" s="404"/>
      <c r="B367" s="749" t="s">
        <v>350</v>
      </c>
      <c r="C367" s="749"/>
      <c r="D367" s="749"/>
      <c r="E367" s="749"/>
      <c r="F367" s="749"/>
      <c r="G367" s="749"/>
      <c r="H367" s="749"/>
      <c r="I367" s="749"/>
      <c r="J367" s="749"/>
      <c r="K367" s="749"/>
      <c r="L367" s="749"/>
      <c r="M367" s="750"/>
      <c r="N367" s="630">
        <v>808</v>
      </c>
      <c r="O367" s="536">
        <v>1</v>
      </c>
      <c r="P367" s="536">
        <v>7</v>
      </c>
      <c r="Q367" s="406">
        <v>0</v>
      </c>
      <c r="R367" s="407">
        <v>0</v>
      </c>
      <c r="S367" s="738"/>
      <c r="T367" s="739"/>
      <c r="U367" s="410">
        <v>0</v>
      </c>
      <c r="V367" s="410">
        <v>0</v>
      </c>
      <c r="W367" s="740"/>
      <c r="X367" s="740"/>
      <c r="Y367" s="740"/>
      <c r="Z367" s="740"/>
      <c r="AA367" s="740"/>
      <c r="AB367" s="405"/>
    </row>
    <row r="368" spans="1:28" ht="21.75" customHeight="1">
      <c r="A368" s="404"/>
      <c r="B368" s="749" t="s">
        <v>663</v>
      </c>
      <c r="C368" s="749"/>
      <c r="D368" s="749"/>
      <c r="E368" s="749"/>
      <c r="F368" s="749"/>
      <c r="G368" s="749"/>
      <c r="H368" s="749"/>
      <c r="I368" s="749"/>
      <c r="J368" s="749"/>
      <c r="K368" s="749"/>
      <c r="L368" s="749"/>
      <c r="M368" s="750"/>
      <c r="N368" s="630">
        <v>808</v>
      </c>
      <c r="O368" s="536">
        <v>1</v>
      </c>
      <c r="P368" s="536">
        <v>7</v>
      </c>
      <c r="Q368" s="406" t="s">
        <v>664</v>
      </c>
      <c r="R368" s="407">
        <v>0</v>
      </c>
      <c r="S368" s="738"/>
      <c r="T368" s="739"/>
      <c r="U368" s="410">
        <v>0</v>
      </c>
      <c r="V368" s="410">
        <v>0</v>
      </c>
      <c r="W368" s="740"/>
      <c r="X368" s="740"/>
      <c r="Y368" s="740"/>
      <c r="Z368" s="740"/>
      <c r="AA368" s="740"/>
      <c r="AB368" s="405"/>
    </row>
    <row r="369" spans="1:28" ht="21.75" customHeight="1">
      <c r="A369" s="404"/>
      <c r="B369" s="749" t="s">
        <v>665</v>
      </c>
      <c r="C369" s="749"/>
      <c r="D369" s="749"/>
      <c r="E369" s="749"/>
      <c r="F369" s="749"/>
      <c r="G369" s="749"/>
      <c r="H369" s="749"/>
      <c r="I369" s="749"/>
      <c r="J369" s="749"/>
      <c r="K369" s="749"/>
      <c r="L369" s="749"/>
      <c r="M369" s="750"/>
      <c r="N369" s="630">
        <v>808</v>
      </c>
      <c r="O369" s="536">
        <v>1</v>
      </c>
      <c r="P369" s="536">
        <v>7</v>
      </c>
      <c r="Q369" s="406" t="s">
        <v>666</v>
      </c>
      <c r="R369" s="407">
        <v>0</v>
      </c>
      <c r="S369" s="738"/>
      <c r="T369" s="739"/>
      <c r="U369" s="410">
        <v>0</v>
      </c>
      <c r="V369" s="410">
        <v>0</v>
      </c>
      <c r="W369" s="740"/>
      <c r="X369" s="740"/>
      <c r="Y369" s="740"/>
      <c r="Z369" s="740"/>
      <c r="AA369" s="740"/>
      <c r="AB369" s="405"/>
    </row>
    <row r="370" spans="1:28" ht="12" customHeight="1">
      <c r="A370" s="404"/>
      <c r="B370" s="749" t="s">
        <v>30</v>
      </c>
      <c r="C370" s="749"/>
      <c r="D370" s="749"/>
      <c r="E370" s="749"/>
      <c r="F370" s="749"/>
      <c r="G370" s="749"/>
      <c r="H370" s="749"/>
      <c r="I370" s="749"/>
      <c r="J370" s="749"/>
      <c r="K370" s="749"/>
      <c r="L370" s="749"/>
      <c r="M370" s="750"/>
      <c r="N370" s="630">
        <v>808</v>
      </c>
      <c r="O370" s="536">
        <v>1</v>
      </c>
      <c r="P370" s="536">
        <v>7</v>
      </c>
      <c r="Q370" s="406" t="s">
        <v>666</v>
      </c>
      <c r="R370" s="407" t="s">
        <v>31</v>
      </c>
      <c r="S370" s="738"/>
      <c r="T370" s="739"/>
      <c r="U370" s="410">
        <v>0</v>
      </c>
      <c r="V370" s="410">
        <v>0</v>
      </c>
      <c r="W370" s="740"/>
      <c r="X370" s="740"/>
      <c r="Y370" s="740"/>
      <c r="Z370" s="740"/>
      <c r="AA370" s="740"/>
      <c r="AB370" s="405"/>
    </row>
    <row r="371" spans="1:28" ht="12" customHeight="1">
      <c r="A371" s="404"/>
      <c r="B371" s="749" t="s">
        <v>351</v>
      </c>
      <c r="C371" s="749"/>
      <c r="D371" s="749"/>
      <c r="E371" s="749"/>
      <c r="F371" s="749"/>
      <c r="G371" s="749"/>
      <c r="H371" s="749"/>
      <c r="I371" s="749"/>
      <c r="J371" s="749"/>
      <c r="K371" s="749"/>
      <c r="L371" s="749"/>
      <c r="M371" s="750"/>
      <c r="N371" s="630">
        <v>808</v>
      </c>
      <c r="O371" s="536">
        <v>1</v>
      </c>
      <c r="P371" s="536">
        <v>7</v>
      </c>
      <c r="Q371" s="406" t="s">
        <v>666</v>
      </c>
      <c r="R371" s="407" t="s">
        <v>352</v>
      </c>
      <c r="S371" s="738"/>
      <c r="T371" s="739"/>
      <c r="U371" s="410">
        <v>0</v>
      </c>
      <c r="V371" s="410">
        <v>0</v>
      </c>
      <c r="W371" s="740"/>
      <c r="X371" s="740"/>
      <c r="Y371" s="740"/>
      <c r="Z371" s="740"/>
      <c r="AA371" s="740"/>
      <c r="AB371" s="405"/>
    </row>
    <row r="372" spans="1:28" ht="12" customHeight="1">
      <c r="A372" s="404"/>
      <c r="B372" s="749" t="s">
        <v>819</v>
      </c>
      <c r="C372" s="749"/>
      <c r="D372" s="749"/>
      <c r="E372" s="749"/>
      <c r="F372" s="749"/>
      <c r="G372" s="749"/>
      <c r="H372" s="749"/>
      <c r="I372" s="749"/>
      <c r="J372" s="749"/>
      <c r="K372" s="749"/>
      <c r="L372" s="749"/>
      <c r="M372" s="750"/>
      <c r="N372" s="630">
        <v>991</v>
      </c>
      <c r="O372" s="536">
        <v>0</v>
      </c>
      <c r="P372" s="536">
        <v>0</v>
      </c>
      <c r="Q372" s="406">
        <v>0</v>
      </c>
      <c r="R372" s="407">
        <v>0</v>
      </c>
      <c r="S372" s="738"/>
      <c r="T372" s="739"/>
      <c r="U372" s="410">
        <v>33685</v>
      </c>
      <c r="V372" s="410">
        <v>32672</v>
      </c>
      <c r="W372" s="740"/>
      <c r="X372" s="740"/>
      <c r="Y372" s="740"/>
      <c r="Z372" s="740"/>
      <c r="AA372" s="740"/>
      <c r="AB372" s="405"/>
    </row>
    <row r="373" spans="1:28" ht="12" customHeight="1">
      <c r="A373" s="404"/>
      <c r="B373" s="749" t="s">
        <v>616</v>
      </c>
      <c r="C373" s="749"/>
      <c r="D373" s="749"/>
      <c r="E373" s="749"/>
      <c r="F373" s="749"/>
      <c r="G373" s="749"/>
      <c r="H373" s="749"/>
      <c r="I373" s="749"/>
      <c r="J373" s="749"/>
      <c r="K373" s="749"/>
      <c r="L373" s="749"/>
      <c r="M373" s="750"/>
      <c r="N373" s="630">
        <v>991</v>
      </c>
      <c r="O373" s="536">
        <v>1</v>
      </c>
      <c r="P373" s="536">
        <v>0</v>
      </c>
      <c r="Q373" s="406">
        <v>0</v>
      </c>
      <c r="R373" s="407">
        <v>0</v>
      </c>
      <c r="S373" s="738"/>
      <c r="T373" s="739"/>
      <c r="U373" s="410">
        <v>21856</v>
      </c>
      <c r="V373" s="410">
        <v>21141</v>
      </c>
      <c r="W373" s="740"/>
      <c r="X373" s="740"/>
      <c r="Y373" s="740"/>
      <c r="Z373" s="740"/>
      <c r="AA373" s="740"/>
      <c r="AB373" s="405"/>
    </row>
    <row r="374" spans="1:28" ht="21.75" customHeight="1">
      <c r="A374" s="404"/>
      <c r="B374" s="749" t="s">
        <v>86</v>
      </c>
      <c r="C374" s="749"/>
      <c r="D374" s="749"/>
      <c r="E374" s="749"/>
      <c r="F374" s="749"/>
      <c r="G374" s="749"/>
      <c r="H374" s="749"/>
      <c r="I374" s="749"/>
      <c r="J374" s="749"/>
      <c r="K374" s="749"/>
      <c r="L374" s="749"/>
      <c r="M374" s="750"/>
      <c r="N374" s="630">
        <v>991</v>
      </c>
      <c r="O374" s="536">
        <v>1</v>
      </c>
      <c r="P374" s="536">
        <v>2</v>
      </c>
      <c r="Q374" s="406">
        <v>0</v>
      </c>
      <c r="R374" s="407">
        <v>0</v>
      </c>
      <c r="S374" s="738"/>
      <c r="T374" s="739"/>
      <c r="U374" s="410">
        <v>1058</v>
      </c>
      <c r="V374" s="410">
        <v>1058</v>
      </c>
      <c r="W374" s="740"/>
      <c r="X374" s="740"/>
      <c r="Y374" s="740"/>
      <c r="Z374" s="740"/>
      <c r="AA374" s="740"/>
      <c r="AB374" s="405"/>
    </row>
    <row r="375" spans="1:28" ht="32.25" customHeight="1">
      <c r="A375" s="404"/>
      <c r="B375" s="749" t="s">
        <v>617</v>
      </c>
      <c r="C375" s="749"/>
      <c r="D375" s="749"/>
      <c r="E375" s="749"/>
      <c r="F375" s="749"/>
      <c r="G375" s="749"/>
      <c r="H375" s="749"/>
      <c r="I375" s="749"/>
      <c r="J375" s="749"/>
      <c r="K375" s="749"/>
      <c r="L375" s="749"/>
      <c r="M375" s="750"/>
      <c r="N375" s="630">
        <v>991</v>
      </c>
      <c r="O375" s="536">
        <v>1</v>
      </c>
      <c r="P375" s="536">
        <v>2</v>
      </c>
      <c r="Q375" s="406" t="s">
        <v>618</v>
      </c>
      <c r="R375" s="407">
        <v>0</v>
      </c>
      <c r="S375" s="738"/>
      <c r="T375" s="739"/>
      <c r="U375" s="410">
        <v>1058</v>
      </c>
      <c r="V375" s="410">
        <v>1058</v>
      </c>
      <c r="W375" s="740"/>
      <c r="X375" s="740"/>
      <c r="Y375" s="740"/>
      <c r="Z375" s="740"/>
      <c r="AA375" s="740"/>
      <c r="AB375" s="405"/>
    </row>
    <row r="376" spans="1:28" ht="21.75" customHeight="1">
      <c r="A376" s="404"/>
      <c r="B376" s="749" t="s">
        <v>619</v>
      </c>
      <c r="C376" s="749"/>
      <c r="D376" s="749"/>
      <c r="E376" s="749"/>
      <c r="F376" s="749"/>
      <c r="G376" s="749"/>
      <c r="H376" s="749"/>
      <c r="I376" s="749"/>
      <c r="J376" s="749"/>
      <c r="K376" s="749"/>
      <c r="L376" s="749"/>
      <c r="M376" s="750"/>
      <c r="N376" s="630">
        <v>991</v>
      </c>
      <c r="O376" s="536">
        <v>1</v>
      </c>
      <c r="P376" s="536">
        <v>2</v>
      </c>
      <c r="Q376" s="406" t="s">
        <v>620</v>
      </c>
      <c r="R376" s="407">
        <v>0</v>
      </c>
      <c r="S376" s="738"/>
      <c r="T376" s="739"/>
      <c r="U376" s="410">
        <v>1058</v>
      </c>
      <c r="V376" s="410">
        <v>1058</v>
      </c>
      <c r="W376" s="740"/>
      <c r="X376" s="740"/>
      <c r="Y376" s="740"/>
      <c r="Z376" s="740"/>
      <c r="AA376" s="740"/>
      <c r="AB376" s="405"/>
    </row>
    <row r="377" spans="1:28" ht="53.25" customHeight="1">
      <c r="A377" s="404"/>
      <c r="B377" s="749" t="s">
        <v>18</v>
      </c>
      <c r="C377" s="749"/>
      <c r="D377" s="749"/>
      <c r="E377" s="749"/>
      <c r="F377" s="749"/>
      <c r="G377" s="749"/>
      <c r="H377" s="749"/>
      <c r="I377" s="749"/>
      <c r="J377" s="749"/>
      <c r="K377" s="749"/>
      <c r="L377" s="749"/>
      <c r="M377" s="750"/>
      <c r="N377" s="630">
        <v>991</v>
      </c>
      <c r="O377" s="536">
        <v>1</v>
      </c>
      <c r="P377" s="536">
        <v>2</v>
      </c>
      <c r="Q377" s="406" t="s">
        <v>620</v>
      </c>
      <c r="R377" s="407" t="s">
        <v>19</v>
      </c>
      <c r="S377" s="738"/>
      <c r="T377" s="739"/>
      <c r="U377" s="410">
        <v>1058</v>
      </c>
      <c r="V377" s="410">
        <v>1058</v>
      </c>
      <c r="W377" s="740"/>
      <c r="X377" s="740"/>
      <c r="Y377" s="740"/>
      <c r="Z377" s="740"/>
      <c r="AA377" s="740"/>
      <c r="AB377" s="405"/>
    </row>
    <row r="378" spans="1:28" ht="21.75" customHeight="1">
      <c r="A378" s="404"/>
      <c r="B378" s="749" t="s">
        <v>38</v>
      </c>
      <c r="C378" s="749"/>
      <c r="D378" s="749"/>
      <c r="E378" s="749"/>
      <c r="F378" s="749"/>
      <c r="G378" s="749"/>
      <c r="H378" s="749"/>
      <c r="I378" s="749"/>
      <c r="J378" s="749"/>
      <c r="K378" s="749"/>
      <c r="L378" s="749"/>
      <c r="M378" s="750"/>
      <c r="N378" s="630">
        <v>991</v>
      </c>
      <c r="O378" s="536">
        <v>1</v>
      </c>
      <c r="P378" s="536">
        <v>2</v>
      </c>
      <c r="Q378" s="406" t="s">
        <v>620</v>
      </c>
      <c r="R378" s="407" t="s">
        <v>39</v>
      </c>
      <c r="S378" s="738"/>
      <c r="T378" s="739"/>
      <c r="U378" s="410">
        <v>1058</v>
      </c>
      <c r="V378" s="410">
        <v>1058</v>
      </c>
      <c r="W378" s="740"/>
      <c r="X378" s="740"/>
      <c r="Y378" s="740"/>
      <c r="Z378" s="740"/>
      <c r="AA378" s="740"/>
      <c r="AB378" s="405"/>
    </row>
    <row r="379" spans="1:28" ht="21.75" customHeight="1">
      <c r="A379" s="404"/>
      <c r="B379" s="749" t="s">
        <v>621</v>
      </c>
      <c r="C379" s="749"/>
      <c r="D379" s="749"/>
      <c r="E379" s="749"/>
      <c r="F379" s="749"/>
      <c r="G379" s="749"/>
      <c r="H379" s="749"/>
      <c r="I379" s="749"/>
      <c r="J379" s="749"/>
      <c r="K379" s="749"/>
      <c r="L379" s="749"/>
      <c r="M379" s="750"/>
      <c r="N379" s="630">
        <v>991</v>
      </c>
      <c r="O379" s="536">
        <v>1</v>
      </c>
      <c r="P379" s="536">
        <v>2</v>
      </c>
      <c r="Q379" s="406" t="s">
        <v>620</v>
      </c>
      <c r="R379" s="407" t="s">
        <v>40</v>
      </c>
      <c r="S379" s="738"/>
      <c r="T379" s="739"/>
      <c r="U379" s="410">
        <v>813</v>
      </c>
      <c r="V379" s="410">
        <v>813</v>
      </c>
      <c r="W379" s="740"/>
      <c r="X379" s="740"/>
      <c r="Y379" s="740"/>
      <c r="Z379" s="740"/>
      <c r="AA379" s="740"/>
      <c r="AB379" s="405"/>
    </row>
    <row r="380" spans="1:28" ht="32.25" customHeight="1">
      <c r="A380" s="404"/>
      <c r="B380" s="749" t="s">
        <v>622</v>
      </c>
      <c r="C380" s="749"/>
      <c r="D380" s="749"/>
      <c r="E380" s="749"/>
      <c r="F380" s="749"/>
      <c r="G380" s="749"/>
      <c r="H380" s="749"/>
      <c r="I380" s="749"/>
      <c r="J380" s="749"/>
      <c r="K380" s="749"/>
      <c r="L380" s="749"/>
      <c r="M380" s="750"/>
      <c r="N380" s="630">
        <v>991</v>
      </c>
      <c r="O380" s="536">
        <v>1</v>
      </c>
      <c r="P380" s="536">
        <v>2</v>
      </c>
      <c r="Q380" s="406" t="s">
        <v>620</v>
      </c>
      <c r="R380" s="407" t="s">
        <v>42</v>
      </c>
      <c r="S380" s="738"/>
      <c r="T380" s="739"/>
      <c r="U380" s="410">
        <v>245</v>
      </c>
      <c r="V380" s="410">
        <v>245</v>
      </c>
      <c r="W380" s="740"/>
      <c r="X380" s="740"/>
      <c r="Y380" s="740"/>
      <c r="Z380" s="740"/>
      <c r="AA380" s="740"/>
      <c r="AB380" s="405"/>
    </row>
    <row r="381" spans="1:28" ht="42.75" customHeight="1">
      <c r="A381" s="404"/>
      <c r="B381" s="749" t="s">
        <v>87</v>
      </c>
      <c r="C381" s="749"/>
      <c r="D381" s="749"/>
      <c r="E381" s="749"/>
      <c r="F381" s="749"/>
      <c r="G381" s="749"/>
      <c r="H381" s="749"/>
      <c r="I381" s="749"/>
      <c r="J381" s="749"/>
      <c r="K381" s="749"/>
      <c r="L381" s="749"/>
      <c r="M381" s="750"/>
      <c r="N381" s="630">
        <v>991</v>
      </c>
      <c r="O381" s="536">
        <v>1</v>
      </c>
      <c r="P381" s="536">
        <v>4</v>
      </c>
      <c r="Q381" s="406">
        <v>0</v>
      </c>
      <c r="R381" s="407">
        <v>0</v>
      </c>
      <c r="S381" s="738"/>
      <c r="T381" s="739"/>
      <c r="U381" s="410">
        <v>15852</v>
      </c>
      <c r="V381" s="410">
        <v>15242</v>
      </c>
      <c r="W381" s="740"/>
      <c r="X381" s="740"/>
      <c r="Y381" s="740"/>
      <c r="Z381" s="740"/>
      <c r="AA381" s="740"/>
      <c r="AB381" s="405"/>
    </row>
    <row r="382" spans="1:28" ht="32.25" customHeight="1">
      <c r="A382" s="404"/>
      <c r="B382" s="749" t="s">
        <v>174</v>
      </c>
      <c r="C382" s="749"/>
      <c r="D382" s="749"/>
      <c r="E382" s="749"/>
      <c r="F382" s="749"/>
      <c r="G382" s="749"/>
      <c r="H382" s="749"/>
      <c r="I382" s="749"/>
      <c r="J382" s="749"/>
      <c r="K382" s="749"/>
      <c r="L382" s="749"/>
      <c r="M382" s="750"/>
      <c r="N382" s="630">
        <v>991</v>
      </c>
      <c r="O382" s="536">
        <v>1</v>
      </c>
      <c r="P382" s="536">
        <v>4</v>
      </c>
      <c r="Q382" s="406" t="s">
        <v>733</v>
      </c>
      <c r="R382" s="407">
        <v>0</v>
      </c>
      <c r="S382" s="738"/>
      <c r="T382" s="739"/>
      <c r="U382" s="410">
        <v>27</v>
      </c>
      <c r="V382" s="410">
        <v>12</v>
      </c>
      <c r="W382" s="740"/>
      <c r="X382" s="740"/>
      <c r="Y382" s="740"/>
      <c r="Z382" s="740"/>
      <c r="AA382" s="740"/>
      <c r="AB382" s="405"/>
    </row>
    <row r="383" spans="1:28" ht="21.75" customHeight="1">
      <c r="A383" s="404"/>
      <c r="B383" s="749" t="s">
        <v>26</v>
      </c>
      <c r="C383" s="749"/>
      <c r="D383" s="749"/>
      <c r="E383" s="749"/>
      <c r="F383" s="749"/>
      <c r="G383" s="749"/>
      <c r="H383" s="749"/>
      <c r="I383" s="749"/>
      <c r="J383" s="749"/>
      <c r="K383" s="749"/>
      <c r="L383" s="749"/>
      <c r="M383" s="750"/>
      <c r="N383" s="630">
        <v>991</v>
      </c>
      <c r="O383" s="536">
        <v>1</v>
      </c>
      <c r="P383" s="536">
        <v>4</v>
      </c>
      <c r="Q383" s="406" t="s">
        <v>734</v>
      </c>
      <c r="R383" s="407">
        <v>0</v>
      </c>
      <c r="S383" s="738"/>
      <c r="T383" s="739"/>
      <c r="U383" s="410">
        <v>27</v>
      </c>
      <c r="V383" s="410">
        <v>12</v>
      </c>
      <c r="W383" s="740"/>
      <c r="X383" s="740"/>
      <c r="Y383" s="740"/>
      <c r="Z383" s="740"/>
      <c r="AA383" s="740"/>
      <c r="AB383" s="405"/>
    </row>
    <row r="384" spans="1:28" ht="21.75" customHeight="1">
      <c r="A384" s="404"/>
      <c r="B384" s="749" t="s">
        <v>633</v>
      </c>
      <c r="C384" s="749"/>
      <c r="D384" s="749"/>
      <c r="E384" s="749"/>
      <c r="F384" s="749"/>
      <c r="G384" s="749"/>
      <c r="H384" s="749"/>
      <c r="I384" s="749"/>
      <c r="J384" s="749"/>
      <c r="K384" s="749"/>
      <c r="L384" s="749"/>
      <c r="M384" s="750"/>
      <c r="N384" s="630">
        <v>991</v>
      </c>
      <c r="O384" s="536">
        <v>1</v>
      </c>
      <c r="P384" s="536">
        <v>4</v>
      </c>
      <c r="Q384" s="406" t="s">
        <v>734</v>
      </c>
      <c r="R384" s="407" t="s">
        <v>25</v>
      </c>
      <c r="S384" s="738"/>
      <c r="T384" s="739"/>
      <c r="U384" s="410">
        <v>27</v>
      </c>
      <c r="V384" s="410">
        <v>12</v>
      </c>
      <c r="W384" s="740"/>
      <c r="X384" s="740"/>
      <c r="Y384" s="740"/>
      <c r="Z384" s="740"/>
      <c r="AA384" s="740"/>
      <c r="AB384" s="405"/>
    </row>
    <row r="385" spans="1:28" ht="21.75" customHeight="1">
      <c r="A385" s="404"/>
      <c r="B385" s="749" t="s">
        <v>634</v>
      </c>
      <c r="C385" s="749"/>
      <c r="D385" s="749"/>
      <c r="E385" s="749"/>
      <c r="F385" s="749"/>
      <c r="G385" s="749"/>
      <c r="H385" s="749"/>
      <c r="I385" s="749"/>
      <c r="J385" s="749"/>
      <c r="K385" s="749"/>
      <c r="L385" s="749"/>
      <c r="M385" s="750"/>
      <c r="N385" s="630">
        <v>991</v>
      </c>
      <c r="O385" s="536">
        <v>1</v>
      </c>
      <c r="P385" s="536">
        <v>4</v>
      </c>
      <c r="Q385" s="406" t="s">
        <v>734</v>
      </c>
      <c r="R385" s="407" t="s">
        <v>27</v>
      </c>
      <c r="S385" s="738"/>
      <c r="T385" s="739"/>
      <c r="U385" s="410">
        <v>27</v>
      </c>
      <c r="V385" s="410">
        <v>12</v>
      </c>
      <c r="W385" s="740"/>
      <c r="X385" s="740"/>
      <c r="Y385" s="740"/>
      <c r="Z385" s="740"/>
      <c r="AA385" s="740"/>
      <c r="AB385" s="405"/>
    </row>
    <row r="386" spans="1:28" ht="12" customHeight="1">
      <c r="A386" s="404"/>
      <c r="B386" s="749" t="s">
        <v>636</v>
      </c>
      <c r="C386" s="749"/>
      <c r="D386" s="749"/>
      <c r="E386" s="749"/>
      <c r="F386" s="749"/>
      <c r="G386" s="749"/>
      <c r="H386" s="749"/>
      <c r="I386" s="749"/>
      <c r="J386" s="749"/>
      <c r="K386" s="749"/>
      <c r="L386" s="749"/>
      <c r="M386" s="750"/>
      <c r="N386" s="630">
        <v>991</v>
      </c>
      <c r="O386" s="536">
        <v>1</v>
      </c>
      <c r="P386" s="536">
        <v>4</v>
      </c>
      <c r="Q386" s="406" t="s">
        <v>734</v>
      </c>
      <c r="R386" s="407" t="s">
        <v>29</v>
      </c>
      <c r="S386" s="738"/>
      <c r="T386" s="739"/>
      <c r="U386" s="410">
        <v>27</v>
      </c>
      <c r="V386" s="410">
        <v>12</v>
      </c>
      <c r="W386" s="740"/>
      <c r="X386" s="740"/>
      <c r="Y386" s="740"/>
      <c r="Z386" s="740"/>
      <c r="AA386" s="740"/>
      <c r="AB386" s="405"/>
    </row>
    <row r="387" spans="1:28" ht="32.25" customHeight="1">
      <c r="A387" s="404"/>
      <c r="B387" s="749" t="s">
        <v>617</v>
      </c>
      <c r="C387" s="749"/>
      <c r="D387" s="749"/>
      <c r="E387" s="749"/>
      <c r="F387" s="749"/>
      <c r="G387" s="749"/>
      <c r="H387" s="749"/>
      <c r="I387" s="749"/>
      <c r="J387" s="749"/>
      <c r="K387" s="749"/>
      <c r="L387" s="749"/>
      <c r="M387" s="750"/>
      <c r="N387" s="630">
        <v>991</v>
      </c>
      <c r="O387" s="536">
        <v>1</v>
      </c>
      <c r="P387" s="536">
        <v>4</v>
      </c>
      <c r="Q387" s="406" t="s">
        <v>618</v>
      </c>
      <c r="R387" s="407">
        <v>0</v>
      </c>
      <c r="S387" s="738"/>
      <c r="T387" s="739"/>
      <c r="U387" s="410">
        <v>15825</v>
      </c>
      <c r="V387" s="410">
        <v>15230</v>
      </c>
      <c r="W387" s="740"/>
      <c r="X387" s="740"/>
      <c r="Y387" s="740"/>
      <c r="Z387" s="740"/>
      <c r="AA387" s="740"/>
      <c r="AB387" s="405"/>
    </row>
    <row r="388" spans="1:28" ht="21.75" customHeight="1">
      <c r="A388" s="404"/>
      <c r="B388" s="749" t="s">
        <v>640</v>
      </c>
      <c r="C388" s="749"/>
      <c r="D388" s="749"/>
      <c r="E388" s="749"/>
      <c r="F388" s="749"/>
      <c r="G388" s="749"/>
      <c r="H388" s="749"/>
      <c r="I388" s="749"/>
      <c r="J388" s="749"/>
      <c r="K388" s="749"/>
      <c r="L388" s="749"/>
      <c r="M388" s="750"/>
      <c r="N388" s="630">
        <v>991</v>
      </c>
      <c r="O388" s="536">
        <v>1</v>
      </c>
      <c r="P388" s="536">
        <v>4</v>
      </c>
      <c r="Q388" s="406" t="s">
        <v>641</v>
      </c>
      <c r="R388" s="407">
        <v>0</v>
      </c>
      <c r="S388" s="738"/>
      <c r="T388" s="739"/>
      <c r="U388" s="410">
        <v>12459</v>
      </c>
      <c r="V388" s="410">
        <v>12459</v>
      </c>
      <c r="W388" s="740"/>
      <c r="X388" s="740"/>
      <c r="Y388" s="740"/>
      <c r="Z388" s="740"/>
      <c r="AA388" s="740"/>
      <c r="AB388" s="405"/>
    </row>
    <row r="389" spans="1:28" ht="53.25" customHeight="1">
      <c r="A389" s="404"/>
      <c r="B389" s="749" t="s">
        <v>18</v>
      </c>
      <c r="C389" s="749"/>
      <c r="D389" s="749"/>
      <c r="E389" s="749"/>
      <c r="F389" s="749"/>
      <c r="G389" s="749"/>
      <c r="H389" s="749"/>
      <c r="I389" s="749"/>
      <c r="J389" s="749"/>
      <c r="K389" s="749"/>
      <c r="L389" s="749"/>
      <c r="M389" s="750"/>
      <c r="N389" s="630">
        <v>991</v>
      </c>
      <c r="O389" s="536">
        <v>1</v>
      </c>
      <c r="P389" s="536">
        <v>4</v>
      </c>
      <c r="Q389" s="406" t="s">
        <v>641</v>
      </c>
      <c r="R389" s="407" t="s">
        <v>19</v>
      </c>
      <c r="S389" s="738"/>
      <c r="T389" s="739"/>
      <c r="U389" s="410">
        <v>12459</v>
      </c>
      <c r="V389" s="410">
        <v>12459</v>
      </c>
      <c r="W389" s="740"/>
      <c r="X389" s="740"/>
      <c r="Y389" s="740"/>
      <c r="Z389" s="740"/>
      <c r="AA389" s="740"/>
      <c r="AB389" s="405"/>
    </row>
    <row r="390" spans="1:28" ht="21.75" customHeight="1">
      <c r="A390" s="404"/>
      <c r="B390" s="749" t="s">
        <v>38</v>
      </c>
      <c r="C390" s="749"/>
      <c r="D390" s="749"/>
      <c r="E390" s="749"/>
      <c r="F390" s="749"/>
      <c r="G390" s="749"/>
      <c r="H390" s="749"/>
      <c r="I390" s="749"/>
      <c r="J390" s="749"/>
      <c r="K390" s="749"/>
      <c r="L390" s="749"/>
      <c r="M390" s="750"/>
      <c r="N390" s="630">
        <v>991</v>
      </c>
      <c r="O390" s="536">
        <v>1</v>
      </c>
      <c r="P390" s="536">
        <v>4</v>
      </c>
      <c r="Q390" s="406" t="s">
        <v>641</v>
      </c>
      <c r="R390" s="407" t="s">
        <v>39</v>
      </c>
      <c r="S390" s="738"/>
      <c r="T390" s="739"/>
      <c r="U390" s="410">
        <v>12459</v>
      </c>
      <c r="V390" s="410">
        <v>12459</v>
      </c>
      <c r="W390" s="740"/>
      <c r="X390" s="740"/>
      <c r="Y390" s="740"/>
      <c r="Z390" s="740"/>
      <c r="AA390" s="740"/>
      <c r="AB390" s="405"/>
    </row>
    <row r="391" spans="1:28" ht="21.75" customHeight="1">
      <c r="A391" s="404"/>
      <c r="B391" s="749" t="s">
        <v>621</v>
      </c>
      <c r="C391" s="749"/>
      <c r="D391" s="749"/>
      <c r="E391" s="749"/>
      <c r="F391" s="749"/>
      <c r="G391" s="749"/>
      <c r="H391" s="749"/>
      <c r="I391" s="749"/>
      <c r="J391" s="749"/>
      <c r="K391" s="749"/>
      <c r="L391" s="749"/>
      <c r="M391" s="750"/>
      <c r="N391" s="630">
        <v>991</v>
      </c>
      <c r="O391" s="536">
        <v>1</v>
      </c>
      <c r="P391" s="536">
        <v>4</v>
      </c>
      <c r="Q391" s="406" t="s">
        <v>641</v>
      </c>
      <c r="R391" s="407" t="s">
        <v>40</v>
      </c>
      <c r="S391" s="738"/>
      <c r="T391" s="739"/>
      <c r="U391" s="410">
        <v>9569</v>
      </c>
      <c r="V391" s="410">
        <v>9569</v>
      </c>
      <c r="W391" s="740"/>
      <c r="X391" s="740"/>
      <c r="Y391" s="740"/>
      <c r="Z391" s="740"/>
      <c r="AA391" s="740"/>
      <c r="AB391" s="405"/>
    </row>
    <row r="392" spans="1:28" ht="32.25" customHeight="1">
      <c r="A392" s="404"/>
      <c r="B392" s="749" t="s">
        <v>622</v>
      </c>
      <c r="C392" s="749"/>
      <c r="D392" s="749"/>
      <c r="E392" s="749"/>
      <c r="F392" s="749"/>
      <c r="G392" s="749"/>
      <c r="H392" s="749"/>
      <c r="I392" s="749"/>
      <c r="J392" s="749"/>
      <c r="K392" s="749"/>
      <c r="L392" s="749"/>
      <c r="M392" s="750"/>
      <c r="N392" s="630">
        <v>991</v>
      </c>
      <c r="O392" s="536">
        <v>1</v>
      </c>
      <c r="P392" s="536">
        <v>4</v>
      </c>
      <c r="Q392" s="406" t="s">
        <v>641</v>
      </c>
      <c r="R392" s="407" t="s">
        <v>42</v>
      </c>
      <c r="S392" s="738"/>
      <c r="T392" s="739"/>
      <c r="U392" s="410">
        <v>2890</v>
      </c>
      <c r="V392" s="410">
        <v>2890</v>
      </c>
      <c r="W392" s="740"/>
      <c r="X392" s="740"/>
      <c r="Y392" s="740"/>
      <c r="Z392" s="740"/>
      <c r="AA392" s="740"/>
      <c r="AB392" s="405"/>
    </row>
    <row r="393" spans="1:28" ht="32.25" customHeight="1">
      <c r="A393" s="404"/>
      <c r="B393" s="749" t="s">
        <v>642</v>
      </c>
      <c r="C393" s="749"/>
      <c r="D393" s="749"/>
      <c r="E393" s="749"/>
      <c r="F393" s="749"/>
      <c r="G393" s="749"/>
      <c r="H393" s="749"/>
      <c r="I393" s="749"/>
      <c r="J393" s="749"/>
      <c r="K393" s="749"/>
      <c r="L393" s="749"/>
      <c r="M393" s="750"/>
      <c r="N393" s="630">
        <v>991</v>
      </c>
      <c r="O393" s="536">
        <v>1</v>
      </c>
      <c r="P393" s="536">
        <v>4</v>
      </c>
      <c r="Q393" s="406" t="s">
        <v>643</v>
      </c>
      <c r="R393" s="407">
        <v>0</v>
      </c>
      <c r="S393" s="738"/>
      <c r="T393" s="739"/>
      <c r="U393" s="410">
        <v>3357</v>
      </c>
      <c r="V393" s="410">
        <v>2767</v>
      </c>
      <c r="W393" s="740"/>
      <c r="X393" s="740"/>
      <c r="Y393" s="740"/>
      <c r="Z393" s="740"/>
      <c r="AA393" s="740"/>
      <c r="AB393" s="405"/>
    </row>
    <row r="394" spans="1:28" ht="21.75" customHeight="1">
      <c r="A394" s="404"/>
      <c r="B394" s="749" t="s">
        <v>633</v>
      </c>
      <c r="C394" s="749"/>
      <c r="D394" s="749"/>
      <c r="E394" s="749"/>
      <c r="F394" s="749"/>
      <c r="G394" s="749"/>
      <c r="H394" s="749"/>
      <c r="I394" s="749"/>
      <c r="J394" s="749"/>
      <c r="K394" s="749"/>
      <c r="L394" s="749"/>
      <c r="M394" s="750"/>
      <c r="N394" s="630">
        <v>991</v>
      </c>
      <c r="O394" s="536">
        <v>1</v>
      </c>
      <c r="P394" s="536">
        <v>4</v>
      </c>
      <c r="Q394" s="406" t="s">
        <v>643</v>
      </c>
      <c r="R394" s="407" t="s">
        <v>25</v>
      </c>
      <c r="S394" s="738"/>
      <c r="T394" s="739"/>
      <c r="U394" s="410">
        <v>3144</v>
      </c>
      <c r="V394" s="410">
        <v>2664</v>
      </c>
      <c r="W394" s="740"/>
      <c r="X394" s="740"/>
      <c r="Y394" s="740"/>
      <c r="Z394" s="740"/>
      <c r="AA394" s="740"/>
      <c r="AB394" s="405"/>
    </row>
    <row r="395" spans="1:28" ht="21.75" customHeight="1">
      <c r="A395" s="404"/>
      <c r="B395" s="749" t="s">
        <v>634</v>
      </c>
      <c r="C395" s="749"/>
      <c r="D395" s="749"/>
      <c r="E395" s="749"/>
      <c r="F395" s="749"/>
      <c r="G395" s="749"/>
      <c r="H395" s="749"/>
      <c r="I395" s="749"/>
      <c r="J395" s="749"/>
      <c r="K395" s="749"/>
      <c r="L395" s="749"/>
      <c r="M395" s="750"/>
      <c r="N395" s="630">
        <v>991</v>
      </c>
      <c r="O395" s="536">
        <v>1</v>
      </c>
      <c r="P395" s="536">
        <v>4</v>
      </c>
      <c r="Q395" s="406" t="s">
        <v>643</v>
      </c>
      <c r="R395" s="407" t="s">
        <v>27</v>
      </c>
      <c r="S395" s="738"/>
      <c r="T395" s="739"/>
      <c r="U395" s="410">
        <v>3144</v>
      </c>
      <c r="V395" s="410">
        <v>2664</v>
      </c>
      <c r="W395" s="740"/>
      <c r="X395" s="740"/>
      <c r="Y395" s="740"/>
      <c r="Z395" s="740"/>
      <c r="AA395" s="740"/>
      <c r="AB395" s="405"/>
    </row>
    <row r="396" spans="1:28" ht="21.75" customHeight="1">
      <c r="A396" s="404"/>
      <c r="B396" s="749" t="s">
        <v>635</v>
      </c>
      <c r="C396" s="749"/>
      <c r="D396" s="749"/>
      <c r="E396" s="749"/>
      <c r="F396" s="749"/>
      <c r="G396" s="749"/>
      <c r="H396" s="749"/>
      <c r="I396" s="749"/>
      <c r="J396" s="749"/>
      <c r="K396" s="749"/>
      <c r="L396" s="749"/>
      <c r="M396" s="750"/>
      <c r="N396" s="630">
        <v>991</v>
      </c>
      <c r="O396" s="536">
        <v>1</v>
      </c>
      <c r="P396" s="536">
        <v>4</v>
      </c>
      <c r="Q396" s="406" t="s">
        <v>643</v>
      </c>
      <c r="R396" s="407" t="s">
        <v>28</v>
      </c>
      <c r="S396" s="738"/>
      <c r="T396" s="739"/>
      <c r="U396" s="410">
        <v>303</v>
      </c>
      <c r="V396" s="410">
        <v>151</v>
      </c>
      <c r="W396" s="740"/>
      <c r="X396" s="740"/>
      <c r="Y396" s="740"/>
      <c r="Z396" s="740"/>
      <c r="AA396" s="740"/>
      <c r="AB396" s="405"/>
    </row>
    <row r="397" spans="1:28" ht="12" customHeight="1">
      <c r="A397" s="404"/>
      <c r="B397" s="749" t="s">
        <v>636</v>
      </c>
      <c r="C397" s="749"/>
      <c r="D397" s="749"/>
      <c r="E397" s="749"/>
      <c r="F397" s="749"/>
      <c r="G397" s="749"/>
      <c r="H397" s="749"/>
      <c r="I397" s="749"/>
      <c r="J397" s="749"/>
      <c r="K397" s="749"/>
      <c r="L397" s="749"/>
      <c r="M397" s="750"/>
      <c r="N397" s="630">
        <v>991</v>
      </c>
      <c r="O397" s="536">
        <v>1</v>
      </c>
      <c r="P397" s="536">
        <v>4</v>
      </c>
      <c r="Q397" s="406" t="s">
        <v>643</v>
      </c>
      <c r="R397" s="407" t="s">
        <v>29</v>
      </c>
      <c r="S397" s="738"/>
      <c r="T397" s="739"/>
      <c r="U397" s="410">
        <v>2841</v>
      </c>
      <c r="V397" s="410">
        <v>2513</v>
      </c>
      <c r="W397" s="740"/>
      <c r="X397" s="740"/>
      <c r="Y397" s="740"/>
      <c r="Z397" s="740"/>
      <c r="AA397" s="740"/>
      <c r="AB397" s="405"/>
    </row>
    <row r="398" spans="1:28" ht="12" customHeight="1">
      <c r="A398" s="404"/>
      <c r="B398" s="749" t="s">
        <v>30</v>
      </c>
      <c r="C398" s="749"/>
      <c r="D398" s="749"/>
      <c r="E398" s="749"/>
      <c r="F398" s="749"/>
      <c r="G398" s="749"/>
      <c r="H398" s="749"/>
      <c r="I398" s="749"/>
      <c r="J398" s="749"/>
      <c r="K398" s="749"/>
      <c r="L398" s="749"/>
      <c r="M398" s="750"/>
      <c r="N398" s="630">
        <v>991</v>
      </c>
      <c r="O398" s="536">
        <v>1</v>
      </c>
      <c r="P398" s="536">
        <v>4</v>
      </c>
      <c r="Q398" s="406" t="s">
        <v>643</v>
      </c>
      <c r="R398" s="407" t="s">
        <v>31</v>
      </c>
      <c r="S398" s="738"/>
      <c r="T398" s="739"/>
      <c r="U398" s="410">
        <v>213</v>
      </c>
      <c r="V398" s="410">
        <v>103</v>
      </c>
      <c r="W398" s="740"/>
      <c r="X398" s="740"/>
      <c r="Y398" s="740"/>
      <c r="Z398" s="740"/>
      <c r="AA398" s="740"/>
      <c r="AB398" s="405"/>
    </row>
    <row r="399" spans="1:28" ht="12" customHeight="1">
      <c r="A399" s="404"/>
      <c r="B399" s="749" t="s">
        <v>637</v>
      </c>
      <c r="C399" s="749"/>
      <c r="D399" s="749"/>
      <c r="E399" s="749"/>
      <c r="F399" s="749"/>
      <c r="G399" s="749"/>
      <c r="H399" s="749"/>
      <c r="I399" s="749"/>
      <c r="J399" s="749"/>
      <c r="K399" s="749"/>
      <c r="L399" s="749"/>
      <c r="M399" s="750"/>
      <c r="N399" s="630">
        <v>991</v>
      </c>
      <c r="O399" s="536">
        <v>1</v>
      </c>
      <c r="P399" s="536">
        <v>4</v>
      </c>
      <c r="Q399" s="406" t="s">
        <v>643</v>
      </c>
      <c r="R399" s="407" t="s">
        <v>32</v>
      </c>
      <c r="S399" s="738"/>
      <c r="T399" s="739"/>
      <c r="U399" s="410">
        <v>213</v>
      </c>
      <c r="V399" s="410">
        <v>103</v>
      </c>
      <c r="W399" s="740"/>
      <c r="X399" s="740"/>
      <c r="Y399" s="740"/>
      <c r="Z399" s="740"/>
      <c r="AA399" s="740"/>
      <c r="AB399" s="405"/>
    </row>
    <row r="400" spans="1:28" ht="21.75" customHeight="1">
      <c r="A400" s="404"/>
      <c r="B400" s="749" t="s">
        <v>33</v>
      </c>
      <c r="C400" s="749"/>
      <c r="D400" s="749"/>
      <c r="E400" s="749"/>
      <c r="F400" s="749"/>
      <c r="G400" s="749"/>
      <c r="H400" s="749"/>
      <c r="I400" s="749"/>
      <c r="J400" s="749"/>
      <c r="K400" s="749"/>
      <c r="L400" s="749"/>
      <c r="M400" s="750"/>
      <c r="N400" s="630">
        <v>991</v>
      </c>
      <c r="O400" s="536">
        <v>1</v>
      </c>
      <c r="P400" s="536">
        <v>4</v>
      </c>
      <c r="Q400" s="406" t="s">
        <v>643</v>
      </c>
      <c r="R400" s="407" t="s">
        <v>34</v>
      </c>
      <c r="S400" s="738"/>
      <c r="T400" s="739"/>
      <c r="U400" s="410">
        <v>82</v>
      </c>
      <c r="V400" s="410">
        <v>38</v>
      </c>
      <c r="W400" s="740"/>
      <c r="X400" s="740"/>
      <c r="Y400" s="740"/>
      <c r="Z400" s="740"/>
      <c r="AA400" s="740"/>
      <c r="AB400" s="405"/>
    </row>
    <row r="401" spans="1:28" ht="12" customHeight="1">
      <c r="A401" s="404"/>
      <c r="B401" s="749" t="s">
        <v>638</v>
      </c>
      <c r="C401" s="749"/>
      <c r="D401" s="749"/>
      <c r="E401" s="749"/>
      <c r="F401" s="749"/>
      <c r="G401" s="749"/>
      <c r="H401" s="749"/>
      <c r="I401" s="749"/>
      <c r="J401" s="749"/>
      <c r="K401" s="749"/>
      <c r="L401" s="749"/>
      <c r="M401" s="750"/>
      <c r="N401" s="630">
        <v>991</v>
      </c>
      <c r="O401" s="536">
        <v>1</v>
      </c>
      <c r="P401" s="536">
        <v>4</v>
      </c>
      <c r="Q401" s="406" t="s">
        <v>643</v>
      </c>
      <c r="R401" s="407" t="s">
        <v>35</v>
      </c>
      <c r="S401" s="738"/>
      <c r="T401" s="739"/>
      <c r="U401" s="410">
        <v>40</v>
      </c>
      <c r="V401" s="410">
        <v>20</v>
      </c>
      <c r="W401" s="740"/>
      <c r="X401" s="740"/>
      <c r="Y401" s="740"/>
      <c r="Z401" s="740"/>
      <c r="AA401" s="740"/>
      <c r="AB401" s="405"/>
    </row>
    <row r="402" spans="1:28" ht="12" customHeight="1">
      <c r="A402" s="404"/>
      <c r="B402" s="749" t="s">
        <v>88</v>
      </c>
      <c r="C402" s="749"/>
      <c r="D402" s="749"/>
      <c r="E402" s="749"/>
      <c r="F402" s="749"/>
      <c r="G402" s="749"/>
      <c r="H402" s="749"/>
      <c r="I402" s="749"/>
      <c r="J402" s="749"/>
      <c r="K402" s="749"/>
      <c r="L402" s="749"/>
      <c r="M402" s="750"/>
      <c r="N402" s="630">
        <v>991</v>
      </c>
      <c r="O402" s="536">
        <v>1</v>
      </c>
      <c r="P402" s="536">
        <v>4</v>
      </c>
      <c r="Q402" s="406" t="s">
        <v>643</v>
      </c>
      <c r="R402" s="407" t="s">
        <v>89</v>
      </c>
      <c r="S402" s="738"/>
      <c r="T402" s="739"/>
      <c r="U402" s="410">
        <v>91</v>
      </c>
      <c r="V402" s="410">
        <v>45</v>
      </c>
      <c r="W402" s="740"/>
      <c r="X402" s="740"/>
      <c r="Y402" s="740"/>
      <c r="Z402" s="740"/>
      <c r="AA402" s="740"/>
      <c r="AB402" s="405"/>
    </row>
    <row r="403" spans="1:28" ht="32.25" customHeight="1">
      <c r="A403" s="404"/>
      <c r="B403" s="749" t="s">
        <v>872</v>
      </c>
      <c r="C403" s="749"/>
      <c r="D403" s="749"/>
      <c r="E403" s="749"/>
      <c r="F403" s="749"/>
      <c r="G403" s="749"/>
      <c r="H403" s="749"/>
      <c r="I403" s="749"/>
      <c r="J403" s="749"/>
      <c r="K403" s="749"/>
      <c r="L403" s="749"/>
      <c r="M403" s="750"/>
      <c r="N403" s="630">
        <v>991</v>
      </c>
      <c r="O403" s="536">
        <v>1</v>
      </c>
      <c r="P403" s="536">
        <v>4</v>
      </c>
      <c r="Q403" s="406" t="s">
        <v>873</v>
      </c>
      <c r="R403" s="407">
        <v>0</v>
      </c>
      <c r="S403" s="738"/>
      <c r="T403" s="739"/>
      <c r="U403" s="410">
        <v>9</v>
      </c>
      <c r="V403" s="410">
        <v>4</v>
      </c>
      <c r="W403" s="740"/>
      <c r="X403" s="740"/>
      <c r="Y403" s="740"/>
      <c r="Z403" s="740"/>
      <c r="AA403" s="740"/>
      <c r="AB403" s="405"/>
    </row>
    <row r="404" spans="1:28" ht="53.25" customHeight="1">
      <c r="A404" s="404"/>
      <c r="B404" s="749" t="s">
        <v>18</v>
      </c>
      <c r="C404" s="749"/>
      <c r="D404" s="749"/>
      <c r="E404" s="749"/>
      <c r="F404" s="749"/>
      <c r="G404" s="749"/>
      <c r="H404" s="749"/>
      <c r="I404" s="749"/>
      <c r="J404" s="749"/>
      <c r="K404" s="749"/>
      <c r="L404" s="749"/>
      <c r="M404" s="750"/>
      <c r="N404" s="630">
        <v>991</v>
      </c>
      <c r="O404" s="536">
        <v>1</v>
      </c>
      <c r="P404" s="536">
        <v>4</v>
      </c>
      <c r="Q404" s="406" t="s">
        <v>873</v>
      </c>
      <c r="R404" s="407" t="s">
        <v>19</v>
      </c>
      <c r="S404" s="738"/>
      <c r="T404" s="739"/>
      <c r="U404" s="410">
        <v>9</v>
      </c>
      <c r="V404" s="410">
        <v>4</v>
      </c>
      <c r="W404" s="740"/>
      <c r="X404" s="740"/>
      <c r="Y404" s="740"/>
      <c r="Z404" s="740"/>
      <c r="AA404" s="740"/>
      <c r="AB404" s="405"/>
    </row>
    <row r="405" spans="1:28" ht="21.75" customHeight="1">
      <c r="A405" s="404"/>
      <c r="B405" s="749" t="s">
        <v>38</v>
      </c>
      <c r="C405" s="749"/>
      <c r="D405" s="749"/>
      <c r="E405" s="749"/>
      <c r="F405" s="749"/>
      <c r="G405" s="749"/>
      <c r="H405" s="749"/>
      <c r="I405" s="749"/>
      <c r="J405" s="749"/>
      <c r="K405" s="749"/>
      <c r="L405" s="749"/>
      <c r="M405" s="750"/>
      <c r="N405" s="630">
        <v>991</v>
      </c>
      <c r="O405" s="536">
        <v>1</v>
      </c>
      <c r="P405" s="536">
        <v>4</v>
      </c>
      <c r="Q405" s="406" t="s">
        <v>873</v>
      </c>
      <c r="R405" s="407" t="s">
        <v>39</v>
      </c>
      <c r="S405" s="738"/>
      <c r="T405" s="739"/>
      <c r="U405" s="410">
        <v>9</v>
      </c>
      <c r="V405" s="410">
        <v>4</v>
      </c>
      <c r="W405" s="740"/>
      <c r="X405" s="740"/>
      <c r="Y405" s="740"/>
      <c r="Z405" s="740"/>
      <c r="AA405" s="740"/>
      <c r="AB405" s="405"/>
    </row>
    <row r="406" spans="1:28" ht="32.25" customHeight="1">
      <c r="A406" s="404"/>
      <c r="B406" s="749" t="s">
        <v>639</v>
      </c>
      <c r="C406" s="749"/>
      <c r="D406" s="749"/>
      <c r="E406" s="749"/>
      <c r="F406" s="749"/>
      <c r="G406" s="749"/>
      <c r="H406" s="749"/>
      <c r="I406" s="749"/>
      <c r="J406" s="749"/>
      <c r="K406" s="749"/>
      <c r="L406" s="749"/>
      <c r="M406" s="750"/>
      <c r="N406" s="630">
        <v>991</v>
      </c>
      <c r="O406" s="536">
        <v>1</v>
      </c>
      <c r="P406" s="536">
        <v>4</v>
      </c>
      <c r="Q406" s="406" t="s">
        <v>873</v>
      </c>
      <c r="R406" s="407" t="s">
        <v>41</v>
      </c>
      <c r="S406" s="738"/>
      <c r="T406" s="739"/>
      <c r="U406" s="410">
        <v>9</v>
      </c>
      <c r="V406" s="410">
        <v>4</v>
      </c>
      <c r="W406" s="740"/>
      <c r="X406" s="740"/>
      <c r="Y406" s="740"/>
      <c r="Z406" s="740"/>
      <c r="AA406" s="740"/>
      <c r="AB406" s="405"/>
    </row>
    <row r="407" spans="1:28" ht="12" customHeight="1">
      <c r="A407" s="404"/>
      <c r="B407" s="749" t="s">
        <v>644</v>
      </c>
      <c r="C407" s="749"/>
      <c r="D407" s="749"/>
      <c r="E407" s="749"/>
      <c r="F407" s="749"/>
      <c r="G407" s="749"/>
      <c r="H407" s="749"/>
      <c r="I407" s="749"/>
      <c r="J407" s="749"/>
      <c r="K407" s="749"/>
      <c r="L407" s="749"/>
      <c r="M407" s="750"/>
      <c r="N407" s="630">
        <v>991</v>
      </c>
      <c r="O407" s="536">
        <v>1</v>
      </c>
      <c r="P407" s="536">
        <v>5</v>
      </c>
      <c r="Q407" s="406">
        <v>0</v>
      </c>
      <c r="R407" s="407">
        <v>0</v>
      </c>
      <c r="S407" s="738"/>
      <c r="T407" s="739"/>
      <c r="U407" s="410">
        <v>17</v>
      </c>
      <c r="V407" s="410">
        <v>18</v>
      </c>
      <c r="W407" s="740"/>
      <c r="X407" s="740"/>
      <c r="Y407" s="740"/>
      <c r="Z407" s="740"/>
      <c r="AA407" s="740"/>
      <c r="AB407" s="405"/>
    </row>
    <row r="408" spans="1:28" ht="32.25" customHeight="1">
      <c r="A408" s="404"/>
      <c r="B408" s="749" t="s">
        <v>645</v>
      </c>
      <c r="C408" s="749"/>
      <c r="D408" s="749"/>
      <c r="E408" s="749"/>
      <c r="F408" s="749"/>
      <c r="G408" s="749"/>
      <c r="H408" s="749"/>
      <c r="I408" s="749"/>
      <c r="J408" s="749"/>
      <c r="K408" s="749"/>
      <c r="L408" s="749"/>
      <c r="M408" s="750"/>
      <c r="N408" s="630">
        <v>991</v>
      </c>
      <c r="O408" s="536">
        <v>1</v>
      </c>
      <c r="P408" s="536">
        <v>5</v>
      </c>
      <c r="Q408" s="406" t="s">
        <v>646</v>
      </c>
      <c r="R408" s="407">
        <v>0</v>
      </c>
      <c r="S408" s="738"/>
      <c r="T408" s="739"/>
      <c r="U408" s="410">
        <v>17</v>
      </c>
      <c r="V408" s="410">
        <v>18</v>
      </c>
      <c r="W408" s="740"/>
      <c r="X408" s="740"/>
      <c r="Y408" s="740"/>
      <c r="Z408" s="740"/>
      <c r="AA408" s="740"/>
      <c r="AB408" s="405"/>
    </row>
    <row r="409" spans="1:28" ht="42.75" customHeight="1">
      <c r="A409" s="404"/>
      <c r="B409" s="749" t="s">
        <v>647</v>
      </c>
      <c r="C409" s="749"/>
      <c r="D409" s="749"/>
      <c r="E409" s="749"/>
      <c r="F409" s="749"/>
      <c r="G409" s="749"/>
      <c r="H409" s="749"/>
      <c r="I409" s="749"/>
      <c r="J409" s="749"/>
      <c r="K409" s="749"/>
      <c r="L409" s="749"/>
      <c r="M409" s="750"/>
      <c r="N409" s="630">
        <v>991</v>
      </c>
      <c r="O409" s="536">
        <v>1</v>
      </c>
      <c r="P409" s="536">
        <v>5</v>
      </c>
      <c r="Q409" s="406" t="s">
        <v>648</v>
      </c>
      <c r="R409" s="407">
        <v>0</v>
      </c>
      <c r="S409" s="738"/>
      <c r="T409" s="739"/>
      <c r="U409" s="410">
        <v>17</v>
      </c>
      <c r="V409" s="410">
        <v>18</v>
      </c>
      <c r="W409" s="740"/>
      <c r="X409" s="740"/>
      <c r="Y409" s="740"/>
      <c r="Z409" s="740"/>
      <c r="AA409" s="740"/>
      <c r="AB409" s="405"/>
    </row>
    <row r="410" spans="1:28" ht="21.75" customHeight="1">
      <c r="A410" s="404"/>
      <c r="B410" s="749" t="s">
        <v>633</v>
      </c>
      <c r="C410" s="749"/>
      <c r="D410" s="749"/>
      <c r="E410" s="749"/>
      <c r="F410" s="749"/>
      <c r="G410" s="749"/>
      <c r="H410" s="749"/>
      <c r="I410" s="749"/>
      <c r="J410" s="749"/>
      <c r="K410" s="749"/>
      <c r="L410" s="749"/>
      <c r="M410" s="750"/>
      <c r="N410" s="630">
        <v>991</v>
      </c>
      <c r="O410" s="536">
        <v>1</v>
      </c>
      <c r="P410" s="536">
        <v>5</v>
      </c>
      <c r="Q410" s="406" t="s">
        <v>648</v>
      </c>
      <c r="R410" s="407" t="s">
        <v>25</v>
      </c>
      <c r="S410" s="738"/>
      <c r="T410" s="739"/>
      <c r="U410" s="410">
        <v>17</v>
      </c>
      <c r="V410" s="410">
        <v>18</v>
      </c>
      <c r="W410" s="740"/>
      <c r="X410" s="740"/>
      <c r="Y410" s="740"/>
      <c r="Z410" s="740"/>
      <c r="AA410" s="740"/>
      <c r="AB410" s="405"/>
    </row>
    <row r="411" spans="1:28" ht="21.75" customHeight="1">
      <c r="A411" s="404"/>
      <c r="B411" s="749" t="s">
        <v>634</v>
      </c>
      <c r="C411" s="749"/>
      <c r="D411" s="749"/>
      <c r="E411" s="749"/>
      <c r="F411" s="749"/>
      <c r="G411" s="749"/>
      <c r="H411" s="749"/>
      <c r="I411" s="749"/>
      <c r="J411" s="749"/>
      <c r="K411" s="749"/>
      <c r="L411" s="749"/>
      <c r="M411" s="750"/>
      <c r="N411" s="630">
        <v>991</v>
      </c>
      <c r="O411" s="536">
        <v>1</v>
      </c>
      <c r="P411" s="536">
        <v>5</v>
      </c>
      <c r="Q411" s="406" t="s">
        <v>648</v>
      </c>
      <c r="R411" s="407" t="s">
        <v>27</v>
      </c>
      <c r="S411" s="738"/>
      <c r="T411" s="739"/>
      <c r="U411" s="410">
        <v>17</v>
      </c>
      <c r="V411" s="410">
        <v>18</v>
      </c>
      <c r="W411" s="740"/>
      <c r="X411" s="740"/>
      <c r="Y411" s="740"/>
      <c r="Z411" s="740"/>
      <c r="AA411" s="740"/>
      <c r="AB411" s="405"/>
    </row>
    <row r="412" spans="1:28" ht="12" customHeight="1">
      <c r="A412" s="404"/>
      <c r="B412" s="749" t="s">
        <v>636</v>
      </c>
      <c r="C412" s="749"/>
      <c r="D412" s="749"/>
      <c r="E412" s="749"/>
      <c r="F412" s="749"/>
      <c r="G412" s="749"/>
      <c r="H412" s="749"/>
      <c r="I412" s="749"/>
      <c r="J412" s="749"/>
      <c r="K412" s="749"/>
      <c r="L412" s="749"/>
      <c r="M412" s="750"/>
      <c r="N412" s="630">
        <v>991</v>
      </c>
      <c r="O412" s="536">
        <v>1</v>
      </c>
      <c r="P412" s="536">
        <v>5</v>
      </c>
      <c r="Q412" s="406" t="s">
        <v>648</v>
      </c>
      <c r="R412" s="407" t="s">
        <v>29</v>
      </c>
      <c r="S412" s="738"/>
      <c r="T412" s="739"/>
      <c r="U412" s="410">
        <v>17</v>
      </c>
      <c r="V412" s="410">
        <v>18</v>
      </c>
      <c r="W412" s="740"/>
      <c r="X412" s="740"/>
      <c r="Y412" s="740"/>
      <c r="Z412" s="740"/>
      <c r="AA412" s="740"/>
      <c r="AB412" s="405"/>
    </row>
    <row r="413" spans="1:28" ht="12" customHeight="1">
      <c r="A413" s="404"/>
      <c r="B413" s="749" t="s">
        <v>91</v>
      </c>
      <c r="C413" s="749"/>
      <c r="D413" s="749"/>
      <c r="E413" s="749"/>
      <c r="F413" s="749"/>
      <c r="G413" s="749"/>
      <c r="H413" s="749"/>
      <c r="I413" s="749"/>
      <c r="J413" s="749"/>
      <c r="K413" s="749"/>
      <c r="L413" s="749"/>
      <c r="M413" s="750"/>
      <c r="N413" s="630">
        <v>991</v>
      </c>
      <c r="O413" s="536">
        <v>1</v>
      </c>
      <c r="P413" s="536">
        <v>11</v>
      </c>
      <c r="Q413" s="406">
        <v>0</v>
      </c>
      <c r="R413" s="407">
        <v>0</v>
      </c>
      <c r="S413" s="738"/>
      <c r="T413" s="739"/>
      <c r="U413" s="410">
        <v>50</v>
      </c>
      <c r="V413" s="410">
        <v>25</v>
      </c>
      <c r="W413" s="740"/>
      <c r="X413" s="740"/>
      <c r="Y413" s="740"/>
      <c r="Z413" s="740"/>
      <c r="AA413" s="740"/>
      <c r="AB413" s="405"/>
    </row>
    <row r="414" spans="1:28" ht="21.75" customHeight="1">
      <c r="A414" s="404"/>
      <c r="B414" s="749" t="s">
        <v>667</v>
      </c>
      <c r="C414" s="749"/>
      <c r="D414" s="749"/>
      <c r="E414" s="749"/>
      <c r="F414" s="749"/>
      <c r="G414" s="749"/>
      <c r="H414" s="749"/>
      <c r="I414" s="749"/>
      <c r="J414" s="749"/>
      <c r="K414" s="749"/>
      <c r="L414" s="749"/>
      <c r="M414" s="750"/>
      <c r="N414" s="630">
        <v>991</v>
      </c>
      <c r="O414" s="536">
        <v>1</v>
      </c>
      <c r="P414" s="536">
        <v>11</v>
      </c>
      <c r="Q414" s="406" t="s">
        <v>668</v>
      </c>
      <c r="R414" s="407">
        <v>0</v>
      </c>
      <c r="S414" s="738"/>
      <c r="T414" s="739"/>
      <c r="U414" s="410">
        <v>50</v>
      </c>
      <c r="V414" s="410">
        <v>25</v>
      </c>
      <c r="W414" s="740"/>
      <c r="X414" s="740"/>
      <c r="Y414" s="740"/>
      <c r="Z414" s="740"/>
      <c r="AA414" s="740"/>
      <c r="AB414" s="405"/>
    </row>
    <row r="415" spans="1:28" ht="12" customHeight="1">
      <c r="A415" s="404"/>
      <c r="B415" s="749" t="s">
        <v>669</v>
      </c>
      <c r="C415" s="749"/>
      <c r="D415" s="749"/>
      <c r="E415" s="749"/>
      <c r="F415" s="749"/>
      <c r="G415" s="749"/>
      <c r="H415" s="749"/>
      <c r="I415" s="749"/>
      <c r="J415" s="749"/>
      <c r="K415" s="749"/>
      <c r="L415" s="749"/>
      <c r="M415" s="750"/>
      <c r="N415" s="630">
        <v>991</v>
      </c>
      <c r="O415" s="536">
        <v>1</v>
      </c>
      <c r="P415" s="536">
        <v>11</v>
      </c>
      <c r="Q415" s="406" t="s">
        <v>670</v>
      </c>
      <c r="R415" s="407">
        <v>0</v>
      </c>
      <c r="S415" s="738"/>
      <c r="T415" s="739"/>
      <c r="U415" s="410">
        <v>50</v>
      </c>
      <c r="V415" s="410">
        <v>25</v>
      </c>
      <c r="W415" s="740"/>
      <c r="X415" s="740"/>
      <c r="Y415" s="740"/>
      <c r="Z415" s="740"/>
      <c r="AA415" s="740"/>
      <c r="AB415" s="405"/>
    </row>
    <row r="416" spans="1:28" ht="12" customHeight="1">
      <c r="A416" s="404"/>
      <c r="B416" s="749" t="s">
        <v>30</v>
      </c>
      <c r="C416" s="749"/>
      <c r="D416" s="749"/>
      <c r="E416" s="749"/>
      <c r="F416" s="749"/>
      <c r="G416" s="749"/>
      <c r="H416" s="749"/>
      <c r="I416" s="749"/>
      <c r="J416" s="749"/>
      <c r="K416" s="749"/>
      <c r="L416" s="749"/>
      <c r="M416" s="750"/>
      <c r="N416" s="630">
        <v>991</v>
      </c>
      <c r="O416" s="536">
        <v>1</v>
      </c>
      <c r="P416" s="536">
        <v>11</v>
      </c>
      <c r="Q416" s="406" t="s">
        <v>670</v>
      </c>
      <c r="R416" s="407" t="s">
        <v>31</v>
      </c>
      <c r="S416" s="738"/>
      <c r="T416" s="739"/>
      <c r="U416" s="410">
        <v>50</v>
      </c>
      <c r="V416" s="410">
        <v>25</v>
      </c>
      <c r="W416" s="740"/>
      <c r="X416" s="740"/>
      <c r="Y416" s="740"/>
      <c r="Z416" s="740"/>
      <c r="AA416" s="740"/>
      <c r="AB416" s="405"/>
    </row>
    <row r="417" spans="1:28" ht="12" customHeight="1">
      <c r="A417" s="404"/>
      <c r="B417" s="749" t="s">
        <v>90</v>
      </c>
      <c r="C417" s="749"/>
      <c r="D417" s="749"/>
      <c r="E417" s="749"/>
      <c r="F417" s="749"/>
      <c r="G417" s="749"/>
      <c r="H417" s="749"/>
      <c r="I417" s="749"/>
      <c r="J417" s="749"/>
      <c r="K417" s="749"/>
      <c r="L417" s="749"/>
      <c r="M417" s="750"/>
      <c r="N417" s="630">
        <v>991</v>
      </c>
      <c r="O417" s="536">
        <v>1</v>
      </c>
      <c r="P417" s="536">
        <v>11</v>
      </c>
      <c r="Q417" s="406" t="s">
        <v>670</v>
      </c>
      <c r="R417" s="407" t="s">
        <v>671</v>
      </c>
      <c r="S417" s="738"/>
      <c r="T417" s="739"/>
      <c r="U417" s="410">
        <v>50</v>
      </c>
      <c r="V417" s="410">
        <v>25</v>
      </c>
      <c r="W417" s="740"/>
      <c r="X417" s="740"/>
      <c r="Y417" s="740"/>
      <c r="Z417" s="740"/>
      <c r="AA417" s="740"/>
      <c r="AB417" s="405"/>
    </row>
    <row r="418" spans="1:28" ht="12" customHeight="1">
      <c r="A418" s="404"/>
      <c r="B418" s="749" t="s">
        <v>93</v>
      </c>
      <c r="C418" s="749"/>
      <c r="D418" s="749"/>
      <c r="E418" s="749"/>
      <c r="F418" s="749"/>
      <c r="G418" s="749"/>
      <c r="H418" s="749"/>
      <c r="I418" s="749"/>
      <c r="J418" s="749"/>
      <c r="K418" s="749"/>
      <c r="L418" s="749"/>
      <c r="M418" s="750"/>
      <c r="N418" s="630">
        <v>991</v>
      </c>
      <c r="O418" s="536">
        <v>1</v>
      </c>
      <c r="P418" s="536">
        <v>13</v>
      </c>
      <c r="Q418" s="406">
        <v>0</v>
      </c>
      <c r="R418" s="407">
        <v>0</v>
      </c>
      <c r="S418" s="738"/>
      <c r="T418" s="739"/>
      <c r="U418" s="410">
        <v>4879</v>
      </c>
      <c r="V418" s="410">
        <v>4798</v>
      </c>
      <c r="W418" s="740"/>
      <c r="X418" s="740"/>
      <c r="Y418" s="740"/>
      <c r="Z418" s="740"/>
      <c r="AA418" s="740"/>
      <c r="AB418" s="405"/>
    </row>
    <row r="419" spans="1:28" ht="21.75" customHeight="1">
      <c r="A419" s="404"/>
      <c r="B419" s="749" t="s">
        <v>672</v>
      </c>
      <c r="C419" s="749"/>
      <c r="D419" s="749"/>
      <c r="E419" s="749"/>
      <c r="F419" s="749"/>
      <c r="G419" s="749"/>
      <c r="H419" s="749"/>
      <c r="I419" s="749"/>
      <c r="J419" s="749"/>
      <c r="K419" s="749"/>
      <c r="L419" s="749"/>
      <c r="M419" s="750"/>
      <c r="N419" s="630">
        <v>991</v>
      </c>
      <c r="O419" s="536">
        <v>1</v>
      </c>
      <c r="P419" s="536">
        <v>13</v>
      </c>
      <c r="Q419" s="406" t="s">
        <v>673</v>
      </c>
      <c r="R419" s="407">
        <v>0</v>
      </c>
      <c r="S419" s="738"/>
      <c r="T419" s="739"/>
      <c r="U419" s="410">
        <v>25</v>
      </c>
      <c r="V419" s="410">
        <v>12</v>
      </c>
      <c r="W419" s="740"/>
      <c r="X419" s="740"/>
      <c r="Y419" s="740"/>
      <c r="Z419" s="740"/>
      <c r="AA419" s="740"/>
      <c r="AB419" s="405"/>
    </row>
    <row r="420" spans="1:28" ht="12" customHeight="1">
      <c r="A420" s="404"/>
      <c r="B420" s="749" t="s">
        <v>674</v>
      </c>
      <c r="C420" s="749"/>
      <c r="D420" s="749"/>
      <c r="E420" s="749"/>
      <c r="F420" s="749"/>
      <c r="G420" s="749"/>
      <c r="H420" s="749"/>
      <c r="I420" s="749"/>
      <c r="J420" s="749"/>
      <c r="K420" s="749"/>
      <c r="L420" s="749"/>
      <c r="M420" s="750"/>
      <c r="N420" s="630">
        <v>991</v>
      </c>
      <c r="O420" s="536">
        <v>1</v>
      </c>
      <c r="P420" s="536">
        <v>13</v>
      </c>
      <c r="Q420" s="406" t="s">
        <v>675</v>
      </c>
      <c r="R420" s="407">
        <v>0</v>
      </c>
      <c r="S420" s="738"/>
      <c r="T420" s="739"/>
      <c r="U420" s="410">
        <v>25</v>
      </c>
      <c r="V420" s="410">
        <v>12</v>
      </c>
      <c r="W420" s="740"/>
      <c r="X420" s="740"/>
      <c r="Y420" s="740"/>
      <c r="Z420" s="740"/>
      <c r="AA420" s="740"/>
      <c r="AB420" s="405"/>
    </row>
    <row r="421" spans="1:28" ht="32.25" customHeight="1">
      <c r="A421" s="404"/>
      <c r="B421" s="749" t="s">
        <v>676</v>
      </c>
      <c r="C421" s="749"/>
      <c r="D421" s="749"/>
      <c r="E421" s="749"/>
      <c r="F421" s="749"/>
      <c r="G421" s="749"/>
      <c r="H421" s="749"/>
      <c r="I421" s="749"/>
      <c r="J421" s="749"/>
      <c r="K421" s="749"/>
      <c r="L421" s="749"/>
      <c r="M421" s="750"/>
      <c r="N421" s="630">
        <v>991</v>
      </c>
      <c r="O421" s="536">
        <v>1</v>
      </c>
      <c r="P421" s="536">
        <v>13</v>
      </c>
      <c r="Q421" s="406" t="s">
        <v>677</v>
      </c>
      <c r="R421" s="407">
        <v>0</v>
      </c>
      <c r="S421" s="738"/>
      <c r="T421" s="739"/>
      <c r="U421" s="410">
        <v>25</v>
      </c>
      <c r="V421" s="410">
        <v>12</v>
      </c>
      <c r="W421" s="740"/>
      <c r="X421" s="740"/>
      <c r="Y421" s="740"/>
      <c r="Z421" s="740"/>
      <c r="AA421" s="740"/>
      <c r="AB421" s="405"/>
    </row>
    <row r="422" spans="1:28" ht="21.75" customHeight="1">
      <c r="A422" s="404"/>
      <c r="B422" s="749" t="s">
        <v>633</v>
      </c>
      <c r="C422" s="749"/>
      <c r="D422" s="749"/>
      <c r="E422" s="749"/>
      <c r="F422" s="749"/>
      <c r="G422" s="749"/>
      <c r="H422" s="749"/>
      <c r="I422" s="749"/>
      <c r="J422" s="749"/>
      <c r="K422" s="749"/>
      <c r="L422" s="749"/>
      <c r="M422" s="750"/>
      <c r="N422" s="630">
        <v>991</v>
      </c>
      <c r="O422" s="536">
        <v>1</v>
      </c>
      <c r="P422" s="536">
        <v>13</v>
      </c>
      <c r="Q422" s="406" t="s">
        <v>677</v>
      </c>
      <c r="R422" s="407" t="s">
        <v>25</v>
      </c>
      <c r="S422" s="738"/>
      <c r="T422" s="739"/>
      <c r="U422" s="410">
        <v>25</v>
      </c>
      <c r="V422" s="410">
        <v>12</v>
      </c>
      <c r="W422" s="740"/>
      <c r="X422" s="740"/>
      <c r="Y422" s="740"/>
      <c r="Z422" s="740"/>
      <c r="AA422" s="740"/>
      <c r="AB422" s="405"/>
    </row>
    <row r="423" spans="1:28" ht="21.75" customHeight="1">
      <c r="A423" s="404"/>
      <c r="B423" s="749" t="s">
        <v>634</v>
      </c>
      <c r="C423" s="749"/>
      <c r="D423" s="749"/>
      <c r="E423" s="749"/>
      <c r="F423" s="749"/>
      <c r="G423" s="749"/>
      <c r="H423" s="749"/>
      <c r="I423" s="749"/>
      <c r="J423" s="749"/>
      <c r="K423" s="749"/>
      <c r="L423" s="749"/>
      <c r="M423" s="750"/>
      <c r="N423" s="630">
        <v>991</v>
      </c>
      <c r="O423" s="536">
        <v>1</v>
      </c>
      <c r="P423" s="536">
        <v>13</v>
      </c>
      <c r="Q423" s="406" t="s">
        <v>677</v>
      </c>
      <c r="R423" s="407" t="s">
        <v>27</v>
      </c>
      <c r="S423" s="738"/>
      <c r="T423" s="739"/>
      <c r="U423" s="410">
        <v>25</v>
      </c>
      <c r="V423" s="410">
        <v>12</v>
      </c>
      <c r="W423" s="740"/>
      <c r="X423" s="740"/>
      <c r="Y423" s="740"/>
      <c r="Z423" s="740"/>
      <c r="AA423" s="740"/>
      <c r="AB423" s="405"/>
    </row>
    <row r="424" spans="1:28" ht="12" customHeight="1">
      <c r="A424" s="404"/>
      <c r="B424" s="749" t="s">
        <v>636</v>
      </c>
      <c r="C424" s="749"/>
      <c r="D424" s="749"/>
      <c r="E424" s="749"/>
      <c r="F424" s="749"/>
      <c r="G424" s="749"/>
      <c r="H424" s="749"/>
      <c r="I424" s="749"/>
      <c r="J424" s="749"/>
      <c r="K424" s="749"/>
      <c r="L424" s="749"/>
      <c r="M424" s="750"/>
      <c r="N424" s="630">
        <v>991</v>
      </c>
      <c r="O424" s="536">
        <v>1</v>
      </c>
      <c r="P424" s="536">
        <v>13</v>
      </c>
      <c r="Q424" s="406" t="s">
        <v>677</v>
      </c>
      <c r="R424" s="407" t="s">
        <v>29</v>
      </c>
      <c r="S424" s="738"/>
      <c r="T424" s="739"/>
      <c r="U424" s="410">
        <v>25</v>
      </c>
      <c r="V424" s="410">
        <v>12</v>
      </c>
      <c r="W424" s="740"/>
      <c r="X424" s="740"/>
      <c r="Y424" s="740"/>
      <c r="Z424" s="740"/>
      <c r="AA424" s="740"/>
      <c r="AB424" s="405"/>
    </row>
    <row r="425" spans="1:28" ht="21.75" customHeight="1">
      <c r="A425" s="404"/>
      <c r="B425" s="749" t="s">
        <v>94</v>
      </c>
      <c r="C425" s="749"/>
      <c r="D425" s="749"/>
      <c r="E425" s="749"/>
      <c r="F425" s="749"/>
      <c r="G425" s="749"/>
      <c r="H425" s="749"/>
      <c r="I425" s="749"/>
      <c r="J425" s="749"/>
      <c r="K425" s="749"/>
      <c r="L425" s="749"/>
      <c r="M425" s="750"/>
      <c r="N425" s="630">
        <v>991</v>
      </c>
      <c r="O425" s="536">
        <v>1</v>
      </c>
      <c r="P425" s="536">
        <v>13</v>
      </c>
      <c r="Q425" s="406" t="s">
        <v>874</v>
      </c>
      <c r="R425" s="407">
        <v>0</v>
      </c>
      <c r="S425" s="738"/>
      <c r="T425" s="739"/>
      <c r="U425" s="410">
        <v>50</v>
      </c>
      <c r="V425" s="410">
        <v>25</v>
      </c>
      <c r="W425" s="740"/>
      <c r="X425" s="740"/>
      <c r="Y425" s="740"/>
      <c r="Z425" s="740"/>
      <c r="AA425" s="740"/>
      <c r="AB425" s="405"/>
    </row>
    <row r="426" spans="1:28" ht="21.75" customHeight="1">
      <c r="A426" s="404"/>
      <c r="B426" s="749" t="s">
        <v>875</v>
      </c>
      <c r="C426" s="749"/>
      <c r="D426" s="749"/>
      <c r="E426" s="749"/>
      <c r="F426" s="749"/>
      <c r="G426" s="749"/>
      <c r="H426" s="749"/>
      <c r="I426" s="749"/>
      <c r="J426" s="749"/>
      <c r="K426" s="749"/>
      <c r="L426" s="749"/>
      <c r="M426" s="750"/>
      <c r="N426" s="630">
        <v>991</v>
      </c>
      <c r="O426" s="536">
        <v>1</v>
      </c>
      <c r="P426" s="536">
        <v>13</v>
      </c>
      <c r="Q426" s="406" t="s">
        <v>876</v>
      </c>
      <c r="R426" s="407">
        <v>0</v>
      </c>
      <c r="S426" s="738"/>
      <c r="T426" s="739"/>
      <c r="U426" s="410">
        <v>50</v>
      </c>
      <c r="V426" s="410">
        <v>25</v>
      </c>
      <c r="W426" s="740"/>
      <c r="X426" s="740"/>
      <c r="Y426" s="740"/>
      <c r="Z426" s="740"/>
      <c r="AA426" s="740"/>
      <c r="AB426" s="405"/>
    </row>
    <row r="427" spans="1:28" ht="21.75" customHeight="1">
      <c r="A427" s="404"/>
      <c r="B427" s="749" t="s">
        <v>875</v>
      </c>
      <c r="C427" s="749"/>
      <c r="D427" s="749"/>
      <c r="E427" s="749"/>
      <c r="F427" s="749"/>
      <c r="G427" s="749"/>
      <c r="H427" s="749"/>
      <c r="I427" s="749"/>
      <c r="J427" s="749"/>
      <c r="K427" s="749"/>
      <c r="L427" s="749"/>
      <c r="M427" s="750"/>
      <c r="N427" s="630">
        <v>991</v>
      </c>
      <c r="O427" s="536">
        <v>1</v>
      </c>
      <c r="P427" s="536">
        <v>13</v>
      </c>
      <c r="Q427" s="406" t="s">
        <v>877</v>
      </c>
      <c r="R427" s="407">
        <v>0</v>
      </c>
      <c r="S427" s="738"/>
      <c r="T427" s="739"/>
      <c r="U427" s="410">
        <v>50</v>
      </c>
      <c r="V427" s="410">
        <v>25</v>
      </c>
      <c r="W427" s="740"/>
      <c r="X427" s="740"/>
      <c r="Y427" s="740"/>
      <c r="Z427" s="740"/>
      <c r="AA427" s="740"/>
      <c r="AB427" s="405"/>
    </row>
    <row r="428" spans="1:28" ht="21.75" customHeight="1">
      <c r="A428" s="404"/>
      <c r="B428" s="749" t="s">
        <v>633</v>
      </c>
      <c r="C428" s="749"/>
      <c r="D428" s="749"/>
      <c r="E428" s="749"/>
      <c r="F428" s="749"/>
      <c r="G428" s="749"/>
      <c r="H428" s="749"/>
      <c r="I428" s="749"/>
      <c r="J428" s="749"/>
      <c r="K428" s="749"/>
      <c r="L428" s="749"/>
      <c r="M428" s="750"/>
      <c r="N428" s="630">
        <v>991</v>
      </c>
      <c r="O428" s="536">
        <v>1</v>
      </c>
      <c r="P428" s="536">
        <v>13</v>
      </c>
      <c r="Q428" s="406" t="s">
        <v>877</v>
      </c>
      <c r="R428" s="407" t="s">
        <v>25</v>
      </c>
      <c r="S428" s="738"/>
      <c r="T428" s="739"/>
      <c r="U428" s="410">
        <v>50</v>
      </c>
      <c r="V428" s="410">
        <v>25</v>
      </c>
      <c r="W428" s="740"/>
      <c r="X428" s="740"/>
      <c r="Y428" s="740"/>
      <c r="Z428" s="740"/>
      <c r="AA428" s="740"/>
      <c r="AB428" s="405"/>
    </row>
    <row r="429" spans="1:28" ht="21.75" customHeight="1">
      <c r="A429" s="404"/>
      <c r="B429" s="749" t="s">
        <v>634</v>
      </c>
      <c r="C429" s="749"/>
      <c r="D429" s="749"/>
      <c r="E429" s="749"/>
      <c r="F429" s="749"/>
      <c r="G429" s="749"/>
      <c r="H429" s="749"/>
      <c r="I429" s="749"/>
      <c r="J429" s="749"/>
      <c r="K429" s="749"/>
      <c r="L429" s="749"/>
      <c r="M429" s="750"/>
      <c r="N429" s="630">
        <v>991</v>
      </c>
      <c r="O429" s="536">
        <v>1</v>
      </c>
      <c r="P429" s="536">
        <v>13</v>
      </c>
      <c r="Q429" s="406" t="s">
        <v>877</v>
      </c>
      <c r="R429" s="407" t="s">
        <v>27</v>
      </c>
      <c r="S429" s="738"/>
      <c r="T429" s="739"/>
      <c r="U429" s="410">
        <v>50</v>
      </c>
      <c r="V429" s="410">
        <v>25</v>
      </c>
      <c r="W429" s="740"/>
      <c r="X429" s="740"/>
      <c r="Y429" s="740"/>
      <c r="Z429" s="740"/>
      <c r="AA429" s="740"/>
      <c r="AB429" s="405"/>
    </row>
    <row r="430" spans="1:28" ht="12" customHeight="1">
      <c r="A430" s="404"/>
      <c r="B430" s="749" t="s">
        <v>636</v>
      </c>
      <c r="C430" s="749"/>
      <c r="D430" s="749"/>
      <c r="E430" s="749"/>
      <c r="F430" s="749"/>
      <c r="G430" s="749"/>
      <c r="H430" s="749"/>
      <c r="I430" s="749"/>
      <c r="J430" s="749"/>
      <c r="K430" s="749"/>
      <c r="L430" s="749"/>
      <c r="M430" s="750"/>
      <c r="N430" s="630">
        <v>991</v>
      </c>
      <c r="O430" s="536">
        <v>1</v>
      </c>
      <c r="P430" s="536">
        <v>13</v>
      </c>
      <c r="Q430" s="406" t="s">
        <v>877</v>
      </c>
      <c r="R430" s="407" t="s">
        <v>29</v>
      </c>
      <c r="S430" s="738"/>
      <c r="T430" s="739"/>
      <c r="U430" s="410">
        <v>50</v>
      </c>
      <c r="V430" s="410">
        <v>25</v>
      </c>
      <c r="W430" s="740"/>
      <c r="X430" s="740"/>
      <c r="Y430" s="740"/>
      <c r="Z430" s="740"/>
      <c r="AA430" s="740"/>
      <c r="AB430" s="405"/>
    </row>
    <row r="431" spans="1:28" ht="53.25" customHeight="1">
      <c r="A431" s="404"/>
      <c r="B431" s="749" t="s">
        <v>878</v>
      </c>
      <c r="C431" s="749"/>
      <c r="D431" s="749"/>
      <c r="E431" s="749"/>
      <c r="F431" s="749"/>
      <c r="G431" s="749"/>
      <c r="H431" s="749"/>
      <c r="I431" s="749"/>
      <c r="J431" s="749"/>
      <c r="K431" s="749"/>
      <c r="L431" s="749"/>
      <c r="M431" s="750"/>
      <c r="N431" s="630">
        <v>991</v>
      </c>
      <c r="O431" s="536">
        <v>1</v>
      </c>
      <c r="P431" s="536">
        <v>13</v>
      </c>
      <c r="Q431" s="406" t="s">
        <v>879</v>
      </c>
      <c r="R431" s="407">
        <v>0</v>
      </c>
      <c r="S431" s="738"/>
      <c r="T431" s="739"/>
      <c r="U431" s="410">
        <v>25</v>
      </c>
      <c r="V431" s="410">
        <v>12</v>
      </c>
      <c r="W431" s="740"/>
      <c r="X431" s="740"/>
      <c r="Y431" s="740"/>
      <c r="Z431" s="740"/>
      <c r="AA431" s="740"/>
      <c r="AB431" s="405"/>
    </row>
    <row r="432" spans="1:28" ht="21.75" customHeight="1">
      <c r="A432" s="404"/>
      <c r="B432" s="749" t="s">
        <v>633</v>
      </c>
      <c r="C432" s="749"/>
      <c r="D432" s="749"/>
      <c r="E432" s="749"/>
      <c r="F432" s="749"/>
      <c r="G432" s="749"/>
      <c r="H432" s="749"/>
      <c r="I432" s="749"/>
      <c r="J432" s="749"/>
      <c r="K432" s="749"/>
      <c r="L432" s="749"/>
      <c r="M432" s="750"/>
      <c r="N432" s="630">
        <v>991</v>
      </c>
      <c r="O432" s="536">
        <v>1</v>
      </c>
      <c r="P432" s="536">
        <v>13</v>
      </c>
      <c r="Q432" s="406" t="s">
        <v>879</v>
      </c>
      <c r="R432" s="407" t="s">
        <v>25</v>
      </c>
      <c r="S432" s="738"/>
      <c r="T432" s="739"/>
      <c r="U432" s="410">
        <v>25</v>
      </c>
      <c r="V432" s="410">
        <v>12</v>
      </c>
      <c r="W432" s="740"/>
      <c r="X432" s="740"/>
      <c r="Y432" s="740"/>
      <c r="Z432" s="740"/>
      <c r="AA432" s="740"/>
      <c r="AB432" s="405"/>
    </row>
    <row r="433" spans="1:28" ht="21.75" customHeight="1">
      <c r="A433" s="404"/>
      <c r="B433" s="749" t="s">
        <v>634</v>
      </c>
      <c r="C433" s="749"/>
      <c r="D433" s="749"/>
      <c r="E433" s="749"/>
      <c r="F433" s="749"/>
      <c r="G433" s="749"/>
      <c r="H433" s="749"/>
      <c r="I433" s="749"/>
      <c r="J433" s="749"/>
      <c r="K433" s="749"/>
      <c r="L433" s="749"/>
      <c r="M433" s="750"/>
      <c r="N433" s="630">
        <v>991</v>
      </c>
      <c r="O433" s="536">
        <v>1</v>
      </c>
      <c r="P433" s="536">
        <v>13</v>
      </c>
      <c r="Q433" s="406" t="s">
        <v>879</v>
      </c>
      <c r="R433" s="407" t="s">
        <v>27</v>
      </c>
      <c r="S433" s="738"/>
      <c r="T433" s="739"/>
      <c r="U433" s="410">
        <v>25</v>
      </c>
      <c r="V433" s="410">
        <v>12</v>
      </c>
      <c r="W433" s="740"/>
      <c r="X433" s="740"/>
      <c r="Y433" s="740"/>
      <c r="Z433" s="740"/>
      <c r="AA433" s="740"/>
      <c r="AB433" s="405"/>
    </row>
    <row r="434" spans="1:28" ht="12" customHeight="1">
      <c r="A434" s="404"/>
      <c r="B434" s="749" t="s">
        <v>636</v>
      </c>
      <c r="C434" s="749"/>
      <c r="D434" s="749"/>
      <c r="E434" s="749"/>
      <c r="F434" s="749"/>
      <c r="G434" s="749"/>
      <c r="H434" s="749"/>
      <c r="I434" s="749"/>
      <c r="J434" s="749"/>
      <c r="K434" s="749"/>
      <c r="L434" s="749"/>
      <c r="M434" s="750"/>
      <c r="N434" s="630">
        <v>991</v>
      </c>
      <c r="O434" s="536">
        <v>1</v>
      </c>
      <c r="P434" s="536">
        <v>13</v>
      </c>
      <c r="Q434" s="406" t="s">
        <v>879</v>
      </c>
      <c r="R434" s="407" t="s">
        <v>29</v>
      </c>
      <c r="S434" s="738"/>
      <c r="T434" s="739"/>
      <c r="U434" s="410">
        <v>25</v>
      </c>
      <c r="V434" s="410">
        <v>12</v>
      </c>
      <c r="W434" s="740"/>
      <c r="X434" s="740"/>
      <c r="Y434" s="740"/>
      <c r="Z434" s="740"/>
      <c r="AA434" s="740"/>
      <c r="AB434" s="405"/>
    </row>
    <row r="435" spans="1:28" ht="53.25" customHeight="1">
      <c r="A435" s="404"/>
      <c r="B435" s="749" t="s">
        <v>880</v>
      </c>
      <c r="C435" s="749"/>
      <c r="D435" s="749"/>
      <c r="E435" s="749"/>
      <c r="F435" s="749"/>
      <c r="G435" s="749"/>
      <c r="H435" s="749"/>
      <c r="I435" s="749"/>
      <c r="J435" s="749"/>
      <c r="K435" s="749"/>
      <c r="L435" s="749"/>
      <c r="M435" s="750"/>
      <c r="N435" s="630">
        <v>991</v>
      </c>
      <c r="O435" s="536">
        <v>1</v>
      </c>
      <c r="P435" s="536">
        <v>13</v>
      </c>
      <c r="Q435" s="406" t="s">
        <v>881</v>
      </c>
      <c r="R435" s="407">
        <v>0</v>
      </c>
      <c r="S435" s="738"/>
      <c r="T435" s="739"/>
      <c r="U435" s="410">
        <v>45</v>
      </c>
      <c r="V435" s="410">
        <v>18</v>
      </c>
      <c r="W435" s="740"/>
      <c r="X435" s="740"/>
      <c r="Y435" s="740"/>
      <c r="Z435" s="740"/>
      <c r="AA435" s="740"/>
      <c r="AB435" s="405"/>
    </row>
    <row r="436" spans="1:28" ht="32.25" customHeight="1">
      <c r="A436" s="404"/>
      <c r="B436" s="749" t="s">
        <v>882</v>
      </c>
      <c r="C436" s="749"/>
      <c r="D436" s="749"/>
      <c r="E436" s="749"/>
      <c r="F436" s="749"/>
      <c r="G436" s="749"/>
      <c r="H436" s="749"/>
      <c r="I436" s="749"/>
      <c r="J436" s="749"/>
      <c r="K436" s="749"/>
      <c r="L436" s="749"/>
      <c r="M436" s="750"/>
      <c r="N436" s="630">
        <v>991</v>
      </c>
      <c r="O436" s="536">
        <v>1</v>
      </c>
      <c r="P436" s="536">
        <v>13</v>
      </c>
      <c r="Q436" s="406" t="s">
        <v>883</v>
      </c>
      <c r="R436" s="407">
        <v>0</v>
      </c>
      <c r="S436" s="738"/>
      <c r="T436" s="739"/>
      <c r="U436" s="410">
        <v>45</v>
      </c>
      <c r="V436" s="410">
        <v>18</v>
      </c>
      <c r="W436" s="740"/>
      <c r="X436" s="740"/>
      <c r="Y436" s="740"/>
      <c r="Z436" s="740"/>
      <c r="AA436" s="740"/>
      <c r="AB436" s="405"/>
    </row>
    <row r="437" spans="1:28" ht="21.75" customHeight="1">
      <c r="A437" s="404"/>
      <c r="B437" s="749" t="s">
        <v>633</v>
      </c>
      <c r="C437" s="749"/>
      <c r="D437" s="749"/>
      <c r="E437" s="749"/>
      <c r="F437" s="749"/>
      <c r="G437" s="749"/>
      <c r="H437" s="749"/>
      <c r="I437" s="749"/>
      <c r="J437" s="749"/>
      <c r="K437" s="749"/>
      <c r="L437" s="749"/>
      <c r="M437" s="750"/>
      <c r="N437" s="630">
        <v>991</v>
      </c>
      <c r="O437" s="536">
        <v>1</v>
      </c>
      <c r="P437" s="536">
        <v>13</v>
      </c>
      <c r="Q437" s="406" t="s">
        <v>883</v>
      </c>
      <c r="R437" s="407" t="s">
        <v>25</v>
      </c>
      <c r="S437" s="738"/>
      <c r="T437" s="739"/>
      <c r="U437" s="410">
        <v>45</v>
      </c>
      <c r="V437" s="410">
        <v>18</v>
      </c>
      <c r="W437" s="740"/>
      <c r="X437" s="740"/>
      <c r="Y437" s="740"/>
      <c r="Z437" s="740"/>
      <c r="AA437" s="740"/>
      <c r="AB437" s="405"/>
    </row>
    <row r="438" spans="1:28" ht="21.75" customHeight="1">
      <c r="A438" s="404"/>
      <c r="B438" s="749" t="s">
        <v>634</v>
      </c>
      <c r="C438" s="749"/>
      <c r="D438" s="749"/>
      <c r="E438" s="749"/>
      <c r="F438" s="749"/>
      <c r="G438" s="749"/>
      <c r="H438" s="749"/>
      <c r="I438" s="749"/>
      <c r="J438" s="749"/>
      <c r="K438" s="749"/>
      <c r="L438" s="749"/>
      <c r="M438" s="750"/>
      <c r="N438" s="630">
        <v>991</v>
      </c>
      <c r="O438" s="536">
        <v>1</v>
      </c>
      <c r="P438" s="536">
        <v>13</v>
      </c>
      <c r="Q438" s="406" t="s">
        <v>883</v>
      </c>
      <c r="R438" s="407" t="s">
        <v>27</v>
      </c>
      <c r="S438" s="738"/>
      <c r="T438" s="739"/>
      <c r="U438" s="410">
        <v>45</v>
      </c>
      <c r="V438" s="410">
        <v>18</v>
      </c>
      <c r="W438" s="740"/>
      <c r="X438" s="740"/>
      <c r="Y438" s="740"/>
      <c r="Z438" s="740"/>
      <c r="AA438" s="740"/>
      <c r="AB438" s="405"/>
    </row>
    <row r="439" spans="1:28" ht="12" customHeight="1">
      <c r="A439" s="404"/>
      <c r="B439" s="749" t="s">
        <v>636</v>
      </c>
      <c r="C439" s="749"/>
      <c r="D439" s="749"/>
      <c r="E439" s="749"/>
      <c r="F439" s="749"/>
      <c r="G439" s="749"/>
      <c r="H439" s="749"/>
      <c r="I439" s="749"/>
      <c r="J439" s="749"/>
      <c r="K439" s="749"/>
      <c r="L439" s="749"/>
      <c r="M439" s="750"/>
      <c r="N439" s="630">
        <v>991</v>
      </c>
      <c r="O439" s="536">
        <v>1</v>
      </c>
      <c r="P439" s="536">
        <v>13</v>
      </c>
      <c r="Q439" s="406" t="s">
        <v>883</v>
      </c>
      <c r="R439" s="407" t="s">
        <v>29</v>
      </c>
      <c r="S439" s="738"/>
      <c r="T439" s="739"/>
      <c r="U439" s="410">
        <v>45</v>
      </c>
      <c r="V439" s="410">
        <v>18</v>
      </c>
      <c r="W439" s="740"/>
      <c r="X439" s="740"/>
      <c r="Y439" s="740"/>
      <c r="Z439" s="740"/>
      <c r="AA439" s="740"/>
      <c r="AB439" s="405"/>
    </row>
    <row r="440" spans="1:28" ht="32.25" customHeight="1">
      <c r="A440" s="404"/>
      <c r="B440" s="749" t="s">
        <v>617</v>
      </c>
      <c r="C440" s="749"/>
      <c r="D440" s="749"/>
      <c r="E440" s="749"/>
      <c r="F440" s="749"/>
      <c r="G440" s="749"/>
      <c r="H440" s="749"/>
      <c r="I440" s="749"/>
      <c r="J440" s="749"/>
      <c r="K440" s="749"/>
      <c r="L440" s="749"/>
      <c r="M440" s="750"/>
      <c r="N440" s="630">
        <v>991</v>
      </c>
      <c r="O440" s="536">
        <v>1</v>
      </c>
      <c r="P440" s="536">
        <v>13</v>
      </c>
      <c r="Q440" s="406" t="s">
        <v>618</v>
      </c>
      <c r="R440" s="407">
        <v>0</v>
      </c>
      <c r="S440" s="738"/>
      <c r="T440" s="739"/>
      <c r="U440" s="410">
        <v>4207</v>
      </c>
      <c r="V440" s="410">
        <v>4207</v>
      </c>
      <c r="W440" s="740"/>
      <c r="X440" s="740"/>
      <c r="Y440" s="740"/>
      <c r="Z440" s="740"/>
      <c r="AA440" s="740"/>
      <c r="AB440" s="405"/>
    </row>
    <row r="441" spans="1:28" ht="21.75" customHeight="1">
      <c r="A441" s="404"/>
      <c r="B441" s="749" t="s">
        <v>681</v>
      </c>
      <c r="C441" s="749"/>
      <c r="D441" s="749"/>
      <c r="E441" s="749"/>
      <c r="F441" s="749"/>
      <c r="G441" s="749"/>
      <c r="H441" s="749"/>
      <c r="I441" s="749"/>
      <c r="J441" s="749"/>
      <c r="K441" s="749"/>
      <c r="L441" s="749"/>
      <c r="M441" s="750"/>
      <c r="N441" s="630">
        <v>991</v>
      </c>
      <c r="O441" s="536">
        <v>1</v>
      </c>
      <c r="P441" s="536">
        <v>13</v>
      </c>
      <c r="Q441" s="406" t="s">
        <v>682</v>
      </c>
      <c r="R441" s="407">
        <v>0</v>
      </c>
      <c r="S441" s="738"/>
      <c r="T441" s="739"/>
      <c r="U441" s="410">
        <v>4207</v>
      </c>
      <c r="V441" s="410">
        <v>4207</v>
      </c>
      <c r="W441" s="740"/>
      <c r="X441" s="740"/>
      <c r="Y441" s="740"/>
      <c r="Z441" s="740"/>
      <c r="AA441" s="740"/>
      <c r="AB441" s="405"/>
    </row>
    <row r="442" spans="1:28" ht="53.25" customHeight="1">
      <c r="A442" s="404"/>
      <c r="B442" s="749" t="s">
        <v>18</v>
      </c>
      <c r="C442" s="749"/>
      <c r="D442" s="749"/>
      <c r="E442" s="749"/>
      <c r="F442" s="749"/>
      <c r="G442" s="749"/>
      <c r="H442" s="749"/>
      <c r="I442" s="749"/>
      <c r="J442" s="749"/>
      <c r="K442" s="749"/>
      <c r="L442" s="749"/>
      <c r="M442" s="750"/>
      <c r="N442" s="630">
        <v>991</v>
      </c>
      <c r="O442" s="536">
        <v>1</v>
      </c>
      <c r="P442" s="536">
        <v>13</v>
      </c>
      <c r="Q442" s="406" t="s">
        <v>682</v>
      </c>
      <c r="R442" s="407" t="s">
        <v>19</v>
      </c>
      <c r="S442" s="738"/>
      <c r="T442" s="739"/>
      <c r="U442" s="410">
        <v>4207</v>
      </c>
      <c r="V442" s="410">
        <v>4207</v>
      </c>
      <c r="W442" s="740"/>
      <c r="X442" s="740"/>
      <c r="Y442" s="740"/>
      <c r="Z442" s="740"/>
      <c r="AA442" s="740"/>
      <c r="AB442" s="405"/>
    </row>
    <row r="443" spans="1:28" ht="21.75" customHeight="1">
      <c r="A443" s="404"/>
      <c r="B443" s="749" t="s">
        <v>38</v>
      </c>
      <c r="C443" s="749"/>
      <c r="D443" s="749"/>
      <c r="E443" s="749"/>
      <c r="F443" s="749"/>
      <c r="G443" s="749"/>
      <c r="H443" s="749"/>
      <c r="I443" s="749"/>
      <c r="J443" s="749"/>
      <c r="K443" s="749"/>
      <c r="L443" s="749"/>
      <c r="M443" s="750"/>
      <c r="N443" s="630">
        <v>991</v>
      </c>
      <c r="O443" s="536">
        <v>1</v>
      </c>
      <c r="P443" s="536">
        <v>13</v>
      </c>
      <c r="Q443" s="406" t="s">
        <v>682</v>
      </c>
      <c r="R443" s="407" t="s">
        <v>39</v>
      </c>
      <c r="S443" s="738"/>
      <c r="T443" s="739"/>
      <c r="U443" s="410">
        <v>4207</v>
      </c>
      <c r="V443" s="410">
        <v>4207</v>
      </c>
      <c r="W443" s="740"/>
      <c r="X443" s="740"/>
      <c r="Y443" s="740"/>
      <c r="Z443" s="740"/>
      <c r="AA443" s="740"/>
      <c r="AB443" s="405"/>
    </row>
    <row r="444" spans="1:28" ht="21.75" customHeight="1">
      <c r="A444" s="404"/>
      <c r="B444" s="749" t="s">
        <v>621</v>
      </c>
      <c r="C444" s="749"/>
      <c r="D444" s="749"/>
      <c r="E444" s="749"/>
      <c r="F444" s="749"/>
      <c r="G444" s="749"/>
      <c r="H444" s="749"/>
      <c r="I444" s="749"/>
      <c r="J444" s="749"/>
      <c r="K444" s="749"/>
      <c r="L444" s="749"/>
      <c r="M444" s="750"/>
      <c r="N444" s="630">
        <v>991</v>
      </c>
      <c r="O444" s="536">
        <v>1</v>
      </c>
      <c r="P444" s="536">
        <v>13</v>
      </c>
      <c r="Q444" s="406" t="s">
        <v>682</v>
      </c>
      <c r="R444" s="407" t="s">
        <v>40</v>
      </c>
      <c r="S444" s="738"/>
      <c r="T444" s="739"/>
      <c r="U444" s="410">
        <v>3231</v>
      </c>
      <c r="V444" s="410">
        <v>3231</v>
      </c>
      <c r="W444" s="740"/>
      <c r="X444" s="740"/>
      <c r="Y444" s="740"/>
      <c r="Z444" s="740"/>
      <c r="AA444" s="740"/>
      <c r="AB444" s="405"/>
    </row>
    <row r="445" spans="1:28" ht="32.25" customHeight="1">
      <c r="A445" s="404"/>
      <c r="B445" s="749" t="s">
        <v>622</v>
      </c>
      <c r="C445" s="749"/>
      <c r="D445" s="749"/>
      <c r="E445" s="749"/>
      <c r="F445" s="749"/>
      <c r="G445" s="749"/>
      <c r="H445" s="749"/>
      <c r="I445" s="749"/>
      <c r="J445" s="749"/>
      <c r="K445" s="749"/>
      <c r="L445" s="749"/>
      <c r="M445" s="750"/>
      <c r="N445" s="630">
        <v>991</v>
      </c>
      <c r="O445" s="536">
        <v>1</v>
      </c>
      <c r="P445" s="536">
        <v>13</v>
      </c>
      <c r="Q445" s="406" t="s">
        <v>682</v>
      </c>
      <c r="R445" s="407" t="s">
        <v>42</v>
      </c>
      <c r="S445" s="738"/>
      <c r="T445" s="739"/>
      <c r="U445" s="410">
        <v>976</v>
      </c>
      <c r="V445" s="410">
        <v>976</v>
      </c>
      <c r="W445" s="740"/>
      <c r="X445" s="740"/>
      <c r="Y445" s="740"/>
      <c r="Z445" s="740"/>
      <c r="AA445" s="740"/>
      <c r="AB445" s="405"/>
    </row>
    <row r="446" spans="1:28" ht="32.25" customHeight="1">
      <c r="A446" s="404"/>
      <c r="B446" s="749" t="s">
        <v>645</v>
      </c>
      <c r="C446" s="749"/>
      <c r="D446" s="749"/>
      <c r="E446" s="749"/>
      <c r="F446" s="749"/>
      <c r="G446" s="749"/>
      <c r="H446" s="749"/>
      <c r="I446" s="749"/>
      <c r="J446" s="749"/>
      <c r="K446" s="749"/>
      <c r="L446" s="749"/>
      <c r="M446" s="750"/>
      <c r="N446" s="630">
        <v>991</v>
      </c>
      <c r="O446" s="536">
        <v>1</v>
      </c>
      <c r="P446" s="536">
        <v>13</v>
      </c>
      <c r="Q446" s="406" t="s">
        <v>646</v>
      </c>
      <c r="R446" s="407">
        <v>0</v>
      </c>
      <c r="S446" s="738"/>
      <c r="T446" s="739"/>
      <c r="U446" s="410">
        <v>527</v>
      </c>
      <c r="V446" s="410">
        <v>524</v>
      </c>
      <c r="W446" s="740"/>
      <c r="X446" s="740"/>
      <c r="Y446" s="740"/>
      <c r="Z446" s="740"/>
      <c r="AA446" s="740"/>
      <c r="AB446" s="405"/>
    </row>
    <row r="447" spans="1:28" ht="32.25" customHeight="1">
      <c r="A447" s="404"/>
      <c r="B447" s="749" t="s">
        <v>685</v>
      </c>
      <c r="C447" s="749"/>
      <c r="D447" s="749"/>
      <c r="E447" s="749"/>
      <c r="F447" s="749"/>
      <c r="G447" s="749"/>
      <c r="H447" s="749"/>
      <c r="I447" s="749"/>
      <c r="J447" s="749"/>
      <c r="K447" s="749"/>
      <c r="L447" s="749"/>
      <c r="M447" s="750"/>
      <c r="N447" s="630">
        <v>991</v>
      </c>
      <c r="O447" s="536">
        <v>1</v>
      </c>
      <c r="P447" s="536">
        <v>13</v>
      </c>
      <c r="Q447" s="406" t="s">
        <v>686</v>
      </c>
      <c r="R447" s="407">
        <v>0</v>
      </c>
      <c r="S447" s="738"/>
      <c r="T447" s="739"/>
      <c r="U447" s="410">
        <v>1</v>
      </c>
      <c r="V447" s="410">
        <v>1</v>
      </c>
      <c r="W447" s="740"/>
      <c r="X447" s="740"/>
      <c r="Y447" s="740"/>
      <c r="Z447" s="740"/>
      <c r="AA447" s="740"/>
      <c r="AB447" s="405"/>
    </row>
    <row r="448" spans="1:28" ht="21.75" customHeight="1">
      <c r="A448" s="404"/>
      <c r="B448" s="749" t="s">
        <v>633</v>
      </c>
      <c r="C448" s="749"/>
      <c r="D448" s="749"/>
      <c r="E448" s="749"/>
      <c r="F448" s="749"/>
      <c r="G448" s="749"/>
      <c r="H448" s="749"/>
      <c r="I448" s="749"/>
      <c r="J448" s="749"/>
      <c r="K448" s="749"/>
      <c r="L448" s="749"/>
      <c r="M448" s="750"/>
      <c r="N448" s="630">
        <v>991</v>
      </c>
      <c r="O448" s="536">
        <v>1</v>
      </c>
      <c r="P448" s="536">
        <v>13</v>
      </c>
      <c r="Q448" s="406" t="s">
        <v>686</v>
      </c>
      <c r="R448" s="407" t="s">
        <v>25</v>
      </c>
      <c r="S448" s="738"/>
      <c r="T448" s="739"/>
      <c r="U448" s="410">
        <v>1</v>
      </c>
      <c r="V448" s="410">
        <v>1</v>
      </c>
      <c r="W448" s="740"/>
      <c r="X448" s="740"/>
      <c r="Y448" s="740"/>
      <c r="Z448" s="740"/>
      <c r="AA448" s="740"/>
      <c r="AB448" s="405"/>
    </row>
    <row r="449" spans="1:28" ht="21.75" customHeight="1">
      <c r="A449" s="404"/>
      <c r="B449" s="749" t="s">
        <v>634</v>
      </c>
      <c r="C449" s="749"/>
      <c r="D449" s="749"/>
      <c r="E449" s="749"/>
      <c r="F449" s="749"/>
      <c r="G449" s="749"/>
      <c r="H449" s="749"/>
      <c r="I449" s="749"/>
      <c r="J449" s="749"/>
      <c r="K449" s="749"/>
      <c r="L449" s="749"/>
      <c r="M449" s="750"/>
      <c r="N449" s="630">
        <v>991</v>
      </c>
      <c r="O449" s="536">
        <v>1</v>
      </c>
      <c r="P449" s="536">
        <v>13</v>
      </c>
      <c r="Q449" s="406" t="s">
        <v>686</v>
      </c>
      <c r="R449" s="407" t="s">
        <v>27</v>
      </c>
      <c r="S449" s="738"/>
      <c r="T449" s="739"/>
      <c r="U449" s="410">
        <v>1</v>
      </c>
      <c r="V449" s="410">
        <v>1</v>
      </c>
      <c r="W449" s="740"/>
      <c r="X449" s="740"/>
      <c r="Y449" s="740"/>
      <c r="Z449" s="740"/>
      <c r="AA449" s="740"/>
      <c r="AB449" s="405"/>
    </row>
    <row r="450" spans="1:28" ht="12" customHeight="1">
      <c r="A450" s="404"/>
      <c r="B450" s="749" t="s">
        <v>636</v>
      </c>
      <c r="C450" s="749"/>
      <c r="D450" s="749"/>
      <c r="E450" s="749"/>
      <c r="F450" s="749"/>
      <c r="G450" s="749"/>
      <c r="H450" s="749"/>
      <c r="I450" s="749"/>
      <c r="J450" s="749"/>
      <c r="K450" s="749"/>
      <c r="L450" s="749"/>
      <c r="M450" s="750"/>
      <c r="N450" s="630">
        <v>991</v>
      </c>
      <c r="O450" s="536">
        <v>1</v>
      </c>
      <c r="P450" s="536">
        <v>13</v>
      </c>
      <c r="Q450" s="406" t="s">
        <v>686</v>
      </c>
      <c r="R450" s="407" t="s">
        <v>29</v>
      </c>
      <c r="S450" s="738"/>
      <c r="T450" s="739"/>
      <c r="U450" s="410">
        <v>1</v>
      </c>
      <c r="V450" s="410">
        <v>1</v>
      </c>
      <c r="W450" s="740"/>
      <c r="X450" s="740"/>
      <c r="Y450" s="740"/>
      <c r="Z450" s="740"/>
      <c r="AA450" s="740"/>
      <c r="AB450" s="405"/>
    </row>
    <row r="451" spans="1:28" ht="32.25" customHeight="1">
      <c r="A451" s="404"/>
      <c r="B451" s="749" t="s">
        <v>687</v>
      </c>
      <c r="C451" s="749"/>
      <c r="D451" s="749"/>
      <c r="E451" s="749"/>
      <c r="F451" s="749"/>
      <c r="G451" s="749"/>
      <c r="H451" s="749"/>
      <c r="I451" s="749"/>
      <c r="J451" s="749"/>
      <c r="K451" s="749"/>
      <c r="L451" s="749"/>
      <c r="M451" s="750"/>
      <c r="N451" s="630">
        <v>991</v>
      </c>
      <c r="O451" s="536">
        <v>1</v>
      </c>
      <c r="P451" s="536">
        <v>13</v>
      </c>
      <c r="Q451" s="406" t="s">
        <v>688</v>
      </c>
      <c r="R451" s="407">
        <v>0</v>
      </c>
      <c r="S451" s="738"/>
      <c r="T451" s="739"/>
      <c r="U451" s="410">
        <v>526</v>
      </c>
      <c r="V451" s="410">
        <v>523</v>
      </c>
      <c r="W451" s="740"/>
      <c r="X451" s="740"/>
      <c r="Y451" s="740"/>
      <c r="Z451" s="740"/>
      <c r="AA451" s="740"/>
      <c r="AB451" s="405"/>
    </row>
    <row r="452" spans="1:28" ht="53.25" customHeight="1">
      <c r="A452" s="404"/>
      <c r="B452" s="749" t="s">
        <v>18</v>
      </c>
      <c r="C452" s="749"/>
      <c r="D452" s="749"/>
      <c r="E452" s="749"/>
      <c r="F452" s="749"/>
      <c r="G452" s="749"/>
      <c r="H452" s="749"/>
      <c r="I452" s="749"/>
      <c r="J452" s="749"/>
      <c r="K452" s="749"/>
      <c r="L452" s="749"/>
      <c r="M452" s="750"/>
      <c r="N452" s="630">
        <v>991</v>
      </c>
      <c r="O452" s="536">
        <v>1</v>
      </c>
      <c r="P452" s="536">
        <v>13</v>
      </c>
      <c r="Q452" s="406" t="s">
        <v>688</v>
      </c>
      <c r="R452" s="407" t="s">
        <v>19</v>
      </c>
      <c r="S452" s="738"/>
      <c r="T452" s="739"/>
      <c r="U452" s="410">
        <v>447</v>
      </c>
      <c r="V452" s="410">
        <v>447</v>
      </c>
      <c r="W452" s="740"/>
      <c r="X452" s="740"/>
      <c r="Y452" s="740"/>
      <c r="Z452" s="740"/>
      <c r="AA452" s="740"/>
      <c r="AB452" s="405"/>
    </row>
    <row r="453" spans="1:28" ht="21.75" customHeight="1">
      <c r="A453" s="404"/>
      <c r="B453" s="749" t="s">
        <v>38</v>
      </c>
      <c r="C453" s="749"/>
      <c r="D453" s="749"/>
      <c r="E453" s="749"/>
      <c r="F453" s="749"/>
      <c r="G453" s="749"/>
      <c r="H453" s="749"/>
      <c r="I453" s="749"/>
      <c r="J453" s="749"/>
      <c r="K453" s="749"/>
      <c r="L453" s="749"/>
      <c r="M453" s="750"/>
      <c r="N453" s="630">
        <v>991</v>
      </c>
      <c r="O453" s="536">
        <v>1</v>
      </c>
      <c r="P453" s="536">
        <v>13</v>
      </c>
      <c r="Q453" s="406" t="s">
        <v>688</v>
      </c>
      <c r="R453" s="407" t="s">
        <v>39</v>
      </c>
      <c r="S453" s="738"/>
      <c r="T453" s="739"/>
      <c r="U453" s="410">
        <v>447</v>
      </c>
      <c r="V453" s="410">
        <v>447</v>
      </c>
      <c r="W453" s="740"/>
      <c r="X453" s="740"/>
      <c r="Y453" s="740"/>
      <c r="Z453" s="740"/>
      <c r="AA453" s="740"/>
      <c r="AB453" s="405"/>
    </row>
    <row r="454" spans="1:28" ht="21.75" customHeight="1">
      <c r="A454" s="404"/>
      <c r="B454" s="749" t="s">
        <v>621</v>
      </c>
      <c r="C454" s="749"/>
      <c r="D454" s="749"/>
      <c r="E454" s="749"/>
      <c r="F454" s="749"/>
      <c r="G454" s="749"/>
      <c r="H454" s="749"/>
      <c r="I454" s="749"/>
      <c r="J454" s="749"/>
      <c r="K454" s="749"/>
      <c r="L454" s="749"/>
      <c r="M454" s="750"/>
      <c r="N454" s="630">
        <v>991</v>
      </c>
      <c r="O454" s="536">
        <v>1</v>
      </c>
      <c r="P454" s="536">
        <v>13</v>
      </c>
      <c r="Q454" s="406" t="s">
        <v>688</v>
      </c>
      <c r="R454" s="407" t="s">
        <v>40</v>
      </c>
      <c r="S454" s="738"/>
      <c r="T454" s="739"/>
      <c r="U454" s="410">
        <v>343</v>
      </c>
      <c r="V454" s="410">
        <v>343</v>
      </c>
      <c r="W454" s="740"/>
      <c r="X454" s="740"/>
      <c r="Y454" s="740"/>
      <c r="Z454" s="740"/>
      <c r="AA454" s="740"/>
      <c r="AB454" s="405"/>
    </row>
    <row r="455" spans="1:28" ht="32.25" customHeight="1">
      <c r="A455" s="404"/>
      <c r="B455" s="749" t="s">
        <v>622</v>
      </c>
      <c r="C455" s="749"/>
      <c r="D455" s="749"/>
      <c r="E455" s="749"/>
      <c r="F455" s="749"/>
      <c r="G455" s="749"/>
      <c r="H455" s="749"/>
      <c r="I455" s="749"/>
      <c r="J455" s="749"/>
      <c r="K455" s="749"/>
      <c r="L455" s="749"/>
      <c r="M455" s="750"/>
      <c r="N455" s="630">
        <v>991</v>
      </c>
      <c r="O455" s="536">
        <v>1</v>
      </c>
      <c r="P455" s="536">
        <v>13</v>
      </c>
      <c r="Q455" s="406" t="s">
        <v>688</v>
      </c>
      <c r="R455" s="407" t="s">
        <v>42</v>
      </c>
      <c r="S455" s="738"/>
      <c r="T455" s="739"/>
      <c r="U455" s="410">
        <v>104</v>
      </c>
      <c r="V455" s="410">
        <v>104</v>
      </c>
      <c r="W455" s="740"/>
      <c r="X455" s="740"/>
      <c r="Y455" s="740"/>
      <c r="Z455" s="740"/>
      <c r="AA455" s="740"/>
      <c r="AB455" s="405"/>
    </row>
    <row r="456" spans="1:28" ht="21.75" customHeight="1">
      <c r="A456" s="404"/>
      <c r="B456" s="749" t="s">
        <v>633</v>
      </c>
      <c r="C456" s="749"/>
      <c r="D456" s="749"/>
      <c r="E456" s="749"/>
      <c r="F456" s="749"/>
      <c r="G456" s="749"/>
      <c r="H456" s="749"/>
      <c r="I456" s="749"/>
      <c r="J456" s="749"/>
      <c r="K456" s="749"/>
      <c r="L456" s="749"/>
      <c r="M456" s="750"/>
      <c r="N456" s="630">
        <v>991</v>
      </c>
      <c r="O456" s="536">
        <v>1</v>
      </c>
      <c r="P456" s="536">
        <v>13</v>
      </c>
      <c r="Q456" s="406" t="s">
        <v>688</v>
      </c>
      <c r="R456" s="407" t="s">
        <v>25</v>
      </c>
      <c r="S456" s="738"/>
      <c r="T456" s="739"/>
      <c r="U456" s="410">
        <v>79</v>
      </c>
      <c r="V456" s="410">
        <v>76</v>
      </c>
      <c r="W456" s="740"/>
      <c r="X456" s="740"/>
      <c r="Y456" s="740"/>
      <c r="Z456" s="740"/>
      <c r="AA456" s="740"/>
      <c r="AB456" s="405"/>
    </row>
    <row r="457" spans="1:28" ht="21.75" customHeight="1">
      <c r="A457" s="404"/>
      <c r="B457" s="749" t="s">
        <v>634</v>
      </c>
      <c r="C457" s="749"/>
      <c r="D457" s="749"/>
      <c r="E457" s="749"/>
      <c r="F457" s="749"/>
      <c r="G457" s="749"/>
      <c r="H457" s="749"/>
      <c r="I457" s="749"/>
      <c r="J457" s="749"/>
      <c r="K457" s="749"/>
      <c r="L457" s="749"/>
      <c r="M457" s="750"/>
      <c r="N457" s="630">
        <v>991</v>
      </c>
      <c r="O457" s="536">
        <v>1</v>
      </c>
      <c r="P457" s="536">
        <v>13</v>
      </c>
      <c r="Q457" s="406" t="s">
        <v>688</v>
      </c>
      <c r="R457" s="407" t="s">
        <v>27</v>
      </c>
      <c r="S457" s="738"/>
      <c r="T457" s="739"/>
      <c r="U457" s="410">
        <v>79</v>
      </c>
      <c r="V457" s="410">
        <v>76</v>
      </c>
      <c r="W457" s="740"/>
      <c r="X457" s="740"/>
      <c r="Y457" s="740"/>
      <c r="Z457" s="740"/>
      <c r="AA457" s="740"/>
      <c r="AB457" s="405"/>
    </row>
    <row r="458" spans="1:28" ht="21.75" customHeight="1">
      <c r="A458" s="404"/>
      <c r="B458" s="749" t="s">
        <v>635</v>
      </c>
      <c r="C458" s="749"/>
      <c r="D458" s="749"/>
      <c r="E458" s="749"/>
      <c r="F458" s="749"/>
      <c r="G458" s="749"/>
      <c r="H458" s="749"/>
      <c r="I458" s="749"/>
      <c r="J458" s="749"/>
      <c r="K458" s="749"/>
      <c r="L458" s="749"/>
      <c r="M458" s="750"/>
      <c r="N458" s="630">
        <v>991</v>
      </c>
      <c r="O458" s="536">
        <v>1</v>
      </c>
      <c r="P458" s="536">
        <v>13</v>
      </c>
      <c r="Q458" s="406" t="s">
        <v>688</v>
      </c>
      <c r="R458" s="407" t="s">
        <v>28</v>
      </c>
      <c r="S458" s="738"/>
      <c r="T458" s="739"/>
      <c r="U458" s="410">
        <v>5</v>
      </c>
      <c r="V458" s="410">
        <v>5</v>
      </c>
      <c r="W458" s="740"/>
      <c r="X458" s="740"/>
      <c r="Y458" s="740"/>
      <c r="Z458" s="740"/>
      <c r="AA458" s="740"/>
      <c r="AB458" s="405"/>
    </row>
    <row r="459" spans="1:28" ht="12" customHeight="1">
      <c r="A459" s="404"/>
      <c r="B459" s="749" t="s">
        <v>636</v>
      </c>
      <c r="C459" s="749"/>
      <c r="D459" s="749"/>
      <c r="E459" s="749"/>
      <c r="F459" s="749"/>
      <c r="G459" s="749"/>
      <c r="H459" s="749"/>
      <c r="I459" s="749"/>
      <c r="J459" s="749"/>
      <c r="K459" s="749"/>
      <c r="L459" s="749"/>
      <c r="M459" s="750"/>
      <c r="N459" s="630">
        <v>991</v>
      </c>
      <c r="O459" s="536">
        <v>1</v>
      </c>
      <c r="P459" s="536">
        <v>13</v>
      </c>
      <c r="Q459" s="406" t="s">
        <v>688</v>
      </c>
      <c r="R459" s="407" t="s">
        <v>29</v>
      </c>
      <c r="S459" s="738"/>
      <c r="T459" s="739"/>
      <c r="U459" s="410">
        <v>74</v>
      </c>
      <c r="V459" s="410">
        <v>71</v>
      </c>
      <c r="W459" s="740"/>
      <c r="X459" s="740"/>
      <c r="Y459" s="740"/>
      <c r="Z459" s="740"/>
      <c r="AA459" s="740"/>
      <c r="AB459" s="405"/>
    </row>
    <row r="460" spans="1:28" ht="12" customHeight="1">
      <c r="A460" s="404"/>
      <c r="B460" s="749" t="s">
        <v>689</v>
      </c>
      <c r="C460" s="749"/>
      <c r="D460" s="749"/>
      <c r="E460" s="749"/>
      <c r="F460" s="749"/>
      <c r="G460" s="749"/>
      <c r="H460" s="749"/>
      <c r="I460" s="749"/>
      <c r="J460" s="749"/>
      <c r="K460" s="749"/>
      <c r="L460" s="749"/>
      <c r="M460" s="750"/>
      <c r="N460" s="630">
        <v>991</v>
      </c>
      <c r="O460" s="536">
        <v>2</v>
      </c>
      <c r="P460" s="536">
        <v>0</v>
      </c>
      <c r="Q460" s="406">
        <v>0</v>
      </c>
      <c r="R460" s="407">
        <v>0</v>
      </c>
      <c r="S460" s="738"/>
      <c r="T460" s="739"/>
      <c r="U460" s="410">
        <v>340</v>
      </c>
      <c r="V460" s="410">
        <v>338</v>
      </c>
      <c r="W460" s="740"/>
      <c r="X460" s="740"/>
      <c r="Y460" s="740"/>
      <c r="Z460" s="740"/>
      <c r="AA460" s="740"/>
      <c r="AB460" s="405"/>
    </row>
    <row r="461" spans="1:28" ht="12" customHeight="1">
      <c r="A461" s="404"/>
      <c r="B461" s="749" t="s">
        <v>100</v>
      </c>
      <c r="C461" s="749"/>
      <c r="D461" s="749"/>
      <c r="E461" s="749"/>
      <c r="F461" s="749"/>
      <c r="G461" s="749"/>
      <c r="H461" s="749"/>
      <c r="I461" s="749"/>
      <c r="J461" s="749"/>
      <c r="K461" s="749"/>
      <c r="L461" s="749"/>
      <c r="M461" s="750"/>
      <c r="N461" s="630">
        <v>991</v>
      </c>
      <c r="O461" s="536">
        <v>2</v>
      </c>
      <c r="P461" s="536">
        <v>3</v>
      </c>
      <c r="Q461" s="406">
        <v>0</v>
      </c>
      <c r="R461" s="407">
        <v>0</v>
      </c>
      <c r="S461" s="738"/>
      <c r="T461" s="739"/>
      <c r="U461" s="410">
        <v>340</v>
      </c>
      <c r="V461" s="410">
        <v>338</v>
      </c>
      <c r="W461" s="740"/>
      <c r="X461" s="740"/>
      <c r="Y461" s="740"/>
      <c r="Z461" s="740"/>
      <c r="AA461" s="740"/>
      <c r="AB461" s="405"/>
    </row>
    <row r="462" spans="1:28" ht="32.25" customHeight="1">
      <c r="A462" s="404"/>
      <c r="B462" s="749" t="s">
        <v>645</v>
      </c>
      <c r="C462" s="749"/>
      <c r="D462" s="749"/>
      <c r="E462" s="749"/>
      <c r="F462" s="749"/>
      <c r="G462" s="749"/>
      <c r="H462" s="749"/>
      <c r="I462" s="749"/>
      <c r="J462" s="749"/>
      <c r="K462" s="749"/>
      <c r="L462" s="749"/>
      <c r="M462" s="750"/>
      <c r="N462" s="630">
        <v>991</v>
      </c>
      <c r="O462" s="536">
        <v>2</v>
      </c>
      <c r="P462" s="536">
        <v>3</v>
      </c>
      <c r="Q462" s="406" t="s">
        <v>646</v>
      </c>
      <c r="R462" s="407">
        <v>0</v>
      </c>
      <c r="S462" s="738"/>
      <c r="T462" s="739"/>
      <c r="U462" s="410">
        <v>340</v>
      </c>
      <c r="V462" s="410">
        <v>338</v>
      </c>
      <c r="W462" s="740"/>
      <c r="X462" s="740"/>
      <c r="Y462" s="740"/>
      <c r="Z462" s="740"/>
      <c r="AA462" s="740"/>
      <c r="AB462" s="405"/>
    </row>
    <row r="463" spans="1:28" ht="32.25" customHeight="1">
      <c r="A463" s="404"/>
      <c r="B463" s="749" t="s">
        <v>690</v>
      </c>
      <c r="C463" s="749"/>
      <c r="D463" s="749"/>
      <c r="E463" s="749"/>
      <c r="F463" s="749"/>
      <c r="G463" s="749"/>
      <c r="H463" s="749"/>
      <c r="I463" s="749"/>
      <c r="J463" s="749"/>
      <c r="K463" s="749"/>
      <c r="L463" s="749"/>
      <c r="M463" s="750"/>
      <c r="N463" s="630">
        <v>991</v>
      </c>
      <c r="O463" s="536">
        <v>2</v>
      </c>
      <c r="P463" s="536">
        <v>3</v>
      </c>
      <c r="Q463" s="406" t="s">
        <v>691</v>
      </c>
      <c r="R463" s="407">
        <v>0</v>
      </c>
      <c r="S463" s="738"/>
      <c r="T463" s="739"/>
      <c r="U463" s="410">
        <v>340</v>
      </c>
      <c r="V463" s="410">
        <v>338</v>
      </c>
      <c r="W463" s="740"/>
      <c r="X463" s="740"/>
      <c r="Y463" s="740"/>
      <c r="Z463" s="740"/>
      <c r="AA463" s="740"/>
      <c r="AB463" s="405"/>
    </row>
    <row r="464" spans="1:28" ht="53.25" customHeight="1">
      <c r="A464" s="404"/>
      <c r="B464" s="749" t="s">
        <v>18</v>
      </c>
      <c r="C464" s="749"/>
      <c r="D464" s="749"/>
      <c r="E464" s="749"/>
      <c r="F464" s="749"/>
      <c r="G464" s="749"/>
      <c r="H464" s="749"/>
      <c r="I464" s="749"/>
      <c r="J464" s="749"/>
      <c r="K464" s="749"/>
      <c r="L464" s="749"/>
      <c r="M464" s="750"/>
      <c r="N464" s="630">
        <v>991</v>
      </c>
      <c r="O464" s="536">
        <v>2</v>
      </c>
      <c r="P464" s="536">
        <v>3</v>
      </c>
      <c r="Q464" s="406" t="s">
        <v>691</v>
      </c>
      <c r="R464" s="407" t="s">
        <v>19</v>
      </c>
      <c r="S464" s="738"/>
      <c r="T464" s="739"/>
      <c r="U464" s="410">
        <v>340</v>
      </c>
      <c r="V464" s="410">
        <v>338</v>
      </c>
      <c r="W464" s="740"/>
      <c r="X464" s="740"/>
      <c r="Y464" s="740"/>
      <c r="Z464" s="740"/>
      <c r="AA464" s="740"/>
      <c r="AB464" s="405"/>
    </row>
    <row r="465" spans="1:28" ht="21.75" customHeight="1">
      <c r="A465" s="404"/>
      <c r="B465" s="749" t="s">
        <v>38</v>
      </c>
      <c r="C465" s="749"/>
      <c r="D465" s="749"/>
      <c r="E465" s="749"/>
      <c r="F465" s="749"/>
      <c r="G465" s="749"/>
      <c r="H465" s="749"/>
      <c r="I465" s="749"/>
      <c r="J465" s="749"/>
      <c r="K465" s="749"/>
      <c r="L465" s="749"/>
      <c r="M465" s="750"/>
      <c r="N465" s="630">
        <v>991</v>
      </c>
      <c r="O465" s="536">
        <v>2</v>
      </c>
      <c r="P465" s="536">
        <v>3</v>
      </c>
      <c r="Q465" s="406" t="s">
        <v>691</v>
      </c>
      <c r="R465" s="407" t="s">
        <v>39</v>
      </c>
      <c r="S465" s="738"/>
      <c r="T465" s="739"/>
      <c r="U465" s="410">
        <v>340</v>
      </c>
      <c r="V465" s="410">
        <v>338</v>
      </c>
      <c r="W465" s="740"/>
      <c r="X465" s="740"/>
      <c r="Y465" s="740"/>
      <c r="Z465" s="740"/>
      <c r="AA465" s="740"/>
      <c r="AB465" s="405"/>
    </row>
    <row r="466" spans="1:28" ht="21.75" customHeight="1">
      <c r="A466" s="404"/>
      <c r="B466" s="749" t="s">
        <v>621</v>
      </c>
      <c r="C466" s="749"/>
      <c r="D466" s="749"/>
      <c r="E466" s="749"/>
      <c r="F466" s="749"/>
      <c r="G466" s="749"/>
      <c r="H466" s="749"/>
      <c r="I466" s="749"/>
      <c r="J466" s="749"/>
      <c r="K466" s="749"/>
      <c r="L466" s="749"/>
      <c r="M466" s="750"/>
      <c r="N466" s="630">
        <v>991</v>
      </c>
      <c r="O466" s="536">
        <v>2</v>
      </c>
      <c r="P466" s="536">
        <v>3</v>
      </c>
      <c r="Q466" s="406" t="s">
        <v>691</v>
      </c>
      <c r="R466" s="407" t="s">
        <v>40</v>
      </c>
      <c r="S466" s="738"/>
      <c r="T466" s="739"/>
      <c r="U466" s="410">
        <v>274</v>
      </c>
      <c r="V466" s="410">
        <v>274</v>
      </c>
      <c r="W466" s="740"/>
      <c r="X466" s="740"/>
      <c r="Y466" s="740"/>
      <c r="Z466" s="740"/>
      <c r="AA466" s="740"/>
      <c r="AB466" s="405"/>
    </row>
    <row r="467" spans="1:28" ht="32.25" customHeight="1">
      <c r="A467" s="404"/>
      <c r="B467" s="749" t="s">
        <v>622</v>
      </c>
      <c r="C467" s="749"/>
      <c r="D467" s="749"/>
      <c r="E467" s="749"/>
      <c r="F467" s="749"/>
      <c r="G467" s="749"/>
      <c r="H467" s="749"/>
      <c r="I467" s="749"/>
      <c r="J467" s="749"/>
      <c r="K467" s="749"/>
      <c r="L467" s="749"/>
      <c r="M467" s="750"/>
      <c r="N467" s="630">
        <v>991</v>
      </c>
      <c r="O467" s="536">
        <v>2</v>
      </c>
      <c r="P467" s="536">
        <v>3</v>
      </c>
      <c r="Q467" s="406" t="s">
        <v>691</v>
      </c>
      <c r="R467" s="407" t="s">
        <v>42</v>
      </c>
      <c r="S467" s="738"/>
      <c r="T467" s="739"/>
      <c r="U467" s="410">
        <v>66</v>
      </c>
      <c r="V467" s="410">
        <v>64</v>
      </c>
      <c r="W467" s="740"/>
      <c r="X467" s="740"/>
      <c r="Y467" s="740"/>
      <c r="Z467" s="740"/>
      <c r="AA467" s="740"/>
      <c r="AB467" s="405"/>
    </row>
    <row r="468" spans="1:28" ht="21.75" customHeight="1">
      <c r="A468" s="404"/>
      <c r="B468" s="749" t="s">
        <v>695</v>
      </c>
      <c r="C468" s="749"/>
      <c r="D468" s="749"/>
      <c r="E468" s="749"/>
      <c r="F468" s="749"/>
      <c r="G468" s="749"/>
      <c r="H468" s="749"/>
      <c r="I468" s="749"/>
      <c r="J468" s="749"/>
      <c r="K468" s="749"/>
      <c r="L468" s="749"/>
      <c r="M468" s="750"/>
      <c r="N468" s="630">
        <v>991</v>
      </c>
      <c r="O468" s="536">
        <v>3</v>
      </c>
      <c r="P468" s="536">
        <v>0</v>
      </c>
      <c r="Q468" s="406">
        <v>0</v>
      </c>
      <c r="R468" s="407">
        <v>0</v>
      </c>
      <c r="S468" s="738"/>
      <c r="T468" s="739"/>
      <c r="U468" s="410">
        <v>1518</v>
      </c>
      <c r="V468" s="410">
        <v>1461</v>
      </c>
      <c r="W468" s="740"/>
      <c r="X468" s="740"/>
      <c r="Y468" s="740"/>
      <c r="Z468" s="740"/>
      <c r="AA468" s="740"/>
      <c r="AB468" s="405"/>
    </row>
    <row r="469" spans="1:28" ht="32.25" customHeight="1">
      <c r="A469" s="404"/>
      <c r="B469" s="749" t="s">
        <v>696</v>
      </c>
      <c r="C469" s="749"/>
      <c r="D469" s="749"/>
      <c r="E469" s="749"/>
      <c r="F469" s="749"/>
      <c r="G469" s="749"/>
      <c r="H469" s="749"/>
      <c r="I469" s="749"/>
      <c r="J469" s="749"/>
      <c r="K469" s="749"/>
      <c r="L469" s="749"/>
      <c r="M469" s="750"/>
      <c r="N469" s="630">
        <v>991</v>
      </c>
      <c r="O469" s="536">
        <v>3</v>
      </c>
      <c r="P469" s="536">
        <v>9</v>
      </c>
      <c r="Q469" s="406">
        <v>0</v>
      </c>
      <c r="R469" s="407">
        <v>0</v>
      </c>
      <c r="S469" s="738"/>
      <c r="T469" s="739"/>
      <c r="U469" s="410">
        <v>1447</v>
      </c>
      <c r="V469" s="410">
        <v>1426</v>
      </c>
      <c r="W469" s="740"/>
      <c r="X469" s="740"/>
      <c r="Y469" s="740"/>
      <c r="Z469" s="740"/>
      <c r="AA469" s="740"/>
      <c r="AB469" s="405"/>
    </row>
    <row r="470" spans="1:28" ht="21.75" customHeight="1">
      <c r="A470" s="404"/>
      <c r="B470" s="749" t="s">
        <v>697</v>
      </c>
      <c r="C470" s="749"/>
      <c r="D470" s="749"/>
      <c r="E470" s="749"/>
      <c r="F470" s="749"/>
      <c r="G470" s="749"/>
      <c r="H470" s="749"/>
      <c r="I470" s="749"/>
      <c r="J470" s="749"/>
      <c r="K470" s="749"/>
      <c r="L470" s="749"/>
      <c r="M470" s="750"/>
      <c r="N470" s="630">
        <v>991</v>
      </c>
      <c r="O470" s="536">
        <v>3</v>
      </c>
      <c r="P470" s="536">
        <v>9</v>
      </c>
      <c r="Q470" s="406" t="s">
        <v>698</v>
      </c>
      <c r="R470" s="407">
        <v>0</v>
      </c>
      <c r="S470" s="738"/>
      <c r="T470" s="739"/>
      <c r="U470" s="410">
        <v>1447</v>
      </c>
      <c r="V470" s="410">
        <v>1426</v>
      </c>
      <c r="W470" s="740"/>
      <c r="X470" s="740"/>
      <c r="Y470" s="740"/>
      <c r="Z470" s="740"/>
      <c r="AA470" s="740"/>
      <c r="AB470" s="405"/>
    </row>
    <row r="471" spans="1:28" ht="12" customHeight="1">
      <c r="A471" s="404"/>
      <c r="B471" s="749" t="s">
        <v>699</v>
      </c>
      <c r="C471" s="749"/>
      <c r="D471" s="749"/>
      <c r="E471" s="749"/>
      <c r="F471" s="749"/>
      <c r="G471" s="749"/>
      <c r="H471" s="749"/>
      <c r="I471" s="749"/>
      <c r="J471" s="749"/>
      <c r="K471" s="749"/>
      <c r="L471" s="749"/>
      <c r="M471" s="750"/>
      <c r="N471" s="630">
        <v>991</v>
      </c>
      <c r="O471" s="536">
        <v>3</v>
      </c>
      <c r="P471" s="536">
        <v>9</v>
      </c>
      <c r="Q471" s="406" t="s">
        <v>700</v>
      </c>
      <c r="R471" s="407">
        <v>0</v>
      </c>
      <c r="S471" s="738"/>
      <c r="T471" s="739"/>
      <c r="U471" s="410">
        <v>1406</v>
      </c>
      <c r="V471" s="410">
        <v>1406</v>
      </c>
      <c r="W471" s="740"/>
      <c r="X471" s="740"/>
      <c r="Y471" s="740"/>
      <c r="Z471" s="740"/>
      <c r="AA471" s="740"/>
      <c r="AB471" s="405"/>
    </row>
    <row r="472" spans="1:28" ht="53.25" customHeight="1">
      <c r="A472" s="404"/>
      <c r="B472" s="749" t="s">
        <v>18</v>
      </c>
      <c r="C472" s="749"/>
      <c r="D472" s="749"/>
      <c r="E472" s="749"/>
      <c r="F472" s="749"/>
      <c r="G472" s="749"/>
      <c r="H472" s="749"/>
      <c r="I472" s="749"/>
      <c r="J472" s="749"/>
      <c r="K472" s="749"/>
      <c r="L472" s="749"/>
      <c r="M472" s="750"/>
      <c r="N472" s="630">
        <v>991</v>
      </c>
      <c r="O472" s="536">
        <v>3</v>
      </c>
      <c r="P472" s="536">
        <v>9</v>
      </c>
      <c r="Q472" s="406" t="s">
        <v>700</v>
      </c>
      <c r="R472" s="407" t="s">
        <v>19</v>
      </c>
      <c r="S472" s="738"/>
      <c r="T472" s="739"/>
      <c r="U472" s="410">
        <v>1406</v>
      </c>
      <c r="V472" s="410">
        <v>1406</v>
      </c>
      <c r="W472" s="740"/>
      <c r="X472" s="740"/>
      <c r="Y472" s="740"/>
      <c r="Z472" s="740"/>
      <c r="AA472" s="740"/>
      <c r="AB472" s="405"/>
    </row>
    <row r="473" spans="1:28" ht="21.75" customHeight="1">
      <c r="A473" s="404"/>
      <c r="B473" s="749" t="s">
        <v>38</v>
      </c>
      <c r="C473" s="749"/>
      <c r="D473" s="749"/>
      <c r="E473" s="749"/>
      <c r="F473" s="749"/>
      <c r="G473" s="749"/>
      <c r="H473" s="749"/>
      <c r="I473" s="749"/>
      <c r="J473" s="749"/>
      <c r="K473" s="749"/>
      <c r="L473" s="749"/>
      <c r="M473" s="750"/>
      <c r="N473" s="630">
        <v>991</v>
      </c>
      <c r="O473" s="536">
        <v>3</v>
      </c>
      <c r="P473" s="536">
        <v>9</v>
      </c>
      <c r="Q473" s="406" t="s">
        <v>700</v>
      </c>
      <c r="R473" s="407" t="s">
        <v>39</v>
      </c>
      <c r="S473" s="738"/>
      <c r="T473" s="739"/>
      <c r="U473" s="410">
        <v>1406</v>
      </c>
      <c r="V473" s="410">
        <v>1406</v>
      </c>
      <c r="W473" s="740"/>
      <c r="X473" s="740"/>
      <c r="Y473" s="740"/>
      <c r="Z473" s="740"/>
      <c r="AA473" s="740"/>
      <c r="AB473" s="405"/>
    </row>
    <row r="474" spans="1:28" ht="21.75" customHeight="1">
      <c r="A474" s="404"/>
      <c r="B474" s="749" t="s">
        <v>621</v>
      </c>
      <c r="C474" s="749"/>
      <c r="D474" s="749"/>
      <c r="E474" s="749"/>
      <c r="F474" s="749"/>
      <c r="G474" s="749"/>
      <c r="H474" s="749"/>
      <c r="I474" s="749"/>
      <c r="J474" s="749"/>
      <c r="K474" s="749"/>
      <c r="L474" s="749"/>
      <c r="M474" s="750"/>
      <c r="N474" s="630">
        <v>991</v>
      </c>
      <c r="O474" s="536">
        <v>3</v>
      </c>
      <c r="P474" s="536">
        <v>9</v>
      </c>
      <c r="Q474" s="406" t="s">
        <v>700</v>
      </c>
      <c r="R474" s="407" t="s">
        <v>40</v>
      </c>
      <c r="S474" s="738"/>
      <c r="T474" s="739"/>
      <c r="U474" s="410">
        <v>1080</v>
      </c>
      <c r="V474" s="410">
        <v>1080</v>
      </c>
      <c r="W474" s="740"/>
      <c r="X474" s="740"/>
      <c r="Y474" s="740"/>
      <c r="Z474" s="740"/>
      <c r="AA474" s="740"/>
      <c r="AB474" s="405"/>
    </row>
    <row r="475" spans="1:28" ht="32.25" customHeight="1">
      <c r="A475" s="404"/>
      <c r="B475" s="749" t="s">
        <v>622</v>
      </c>
      <c r="C475" s="749"/>
      <c r="D475" s="749"/>
      <c r="E475" s="749"/>
      <c r="F475" s="749"/>
      <c r="G475" s="749"/>
      <c r="H475" s="749"/>
      <c r="I475" s="749"/>
      <c r="J475" s="749"/>
      <c r="K475" s="749"/>
      <c r="L475" s="749"/>
      <c r="M475" s="750"/>
      <c r="N475" s="630">
        <v>991</v>
      </c>
      <c r="O475" s="536">
        <v>3</v>
      </c>
      <c r="P475" s="536">
        <v>9</v>
      </c>
      <c r="Q475" s="406" t="s">
        <v>700</v>
      </c>
      <c r="R475" s="407" t="s">
        <v>42</v>
      </c>
      <c r="S475" s="738"/>
      <c r="T475" s="739"/>
      <c r="U475" s="410">
        <v>326</v>
      </c>
      <c r="V475" s="410">
        <v>326</v>
      </c>
      <c r="W475" s="740"/>
      <c r="X475" s="740"/>
      <c r="Y475" s="740"/>
      <c r="Z475" s="740"/>
      <c r="AA475" s="740"/>
      <c r="AB475" s="405"/>
    </row>
    <row r="476" spans="1:28" ht="12" customHeight="1">
      <c r="A476" s="404"/>
      <c r="B476" s="749" t="s">
        <v>701</v>
      </c>
      <c r="C476" s="749"/>
      <c r="D476" s="749"/>
      <c r="E476" s="749"/>
      <c r="F476" s="749"/>
      <c r="G476" s="749"/>
      <c r="H476" s="749"/>
      <c r="I476" s="749"/>
      <c r="J476" s="749"/>
      <c r="K476" s="749"/>
      <c r="L476" s="749"/>
      <c r="M476" s="750"/>
      <c r="N476" s="630">
        <v>991</v>
      </c>
      <c r="O476" s="536">
        <v>3</v>
      </c>
      <c r="P476" s="536">
        <v>9</v>
      </c>
      <c r="Q476" s="406" t="s">
        <v>702</v>
      </c>
      <c r="R476" s="407">
        <v>0</v>
      </c>
      <c r="S476" s="738"/>
      <c r="T476" s="739"/>
      <c r="U476" s="410">
        <v>41</v>
      </c>
      <c r="V476" s="410">
        <v>20</v>
      </c>
      <c r="W476" s="740"/>
      <c r="X476" s="740"/>
      <c r="Y476" s="740"/>
      <c r="Z476" s="740"/>
      <c r="AA476" s="740"/>
      <c r="AB476" s="405"/>
    </row>
    <row r="477" spans="1:28" ht="21.75" customHeight="1">
      <c r="A477" s="404"/>
      <c r="B477" s="749" t="s">
        <v>633</v>
      </c>
      <c r="C477" s="749"/>
      <c r="D477" s="749"/>
      <c r="E477" s="749"/>
      <c r="F477" s="749"/>
      <c r="G477" s="749"/>
      <c r="H477" s="749"/>
      <c r="I477" s="749"/>
      <c r="J477" s="749"/>
      <c r="K477" s="749"/>
      <c r="L477" s="749"/>
      <c r="M477" s="750"/>
      <c r="N477" s="630">
        <v>991</v>
      </c>
      <c r="O477" s="536">
        <v>3</v>
      </c>
      <c r="P477" s="536">
        <v>9</v>
      </c>
      <c r="Q477" s="406" t="s">
        <v>702</v>
      </c>
      <c r="R477" s="407" t="s">
        <v>25</v>
      </c>
      <c r="S477" s="738"/>
      <c r="T477" s="739"/>
      <c r="U477" s="410">
        <v>41</v>
      </c>
      <c r="V477" s="410">
        <v>20</v>
      </c>
      <c r="W477" s="740"/>
      <c r="X477" s="740"/>
      <c r="Y477" s="740"/>
      <c r="Z477" s="740"/>
      <c r="AA477" s="740"/>
      <c r="AB477" s="405"/>
    </row>
    <row r="478" spans="1:28" ht="21.75" customHeight="1">
      <c r="A478" s="404"/>
      <c r="B478" s="749" t="s">
        <v>634</v>
      </c>
      <c r="C478" s="749"/>
      <c r="D478" s="749"/>
      <c r="E478" s="749"/>
      <c r="F478" s="749"/>
      <c r="G478" s="749"/>
      <c r="H478" s="749"/>
      <c r="I478" s="749"/>
      <c r="J478" s="749"/>
      <c r="K478" s="749"/>
      <c r="L478" s="749"/>
      <c r="M478" s="750"/>
      <c r="N478" s="630">
        <v>991</v>
      </c>
      <c r="O478" s="536">
        <v>3</v>
      </c>
      <c r="P478" s="536">
        <v>9</v>
      </c>
      <c r="Q478" s="406" t="s">
        <v>702</v>
      </c>
      <c r="R478" s="407" t="s">
        <v>27</v>
      </c>
      <c r="S478" s="738"/>
      <c r="T478" s="739"/>
      <c r="U478" s="410">
        <v>41</v>
      </c>
      <c r="V478" s="410">
        <v>20</v>
      </c>
      <c r="W478" s="740"/>
      <c r="X478" s="740"/>
      <c r="Y478" s="740"/>
      <c r="Z478" s="740"/>
      <c r="AA478" s="740"/>
      <c r="AB478" s="405"/>
    </row>
    <row r="479" spans="1:28" ht="21.75" customHeight="1">
      <c r="A479" s="404"/>
      <c r="B479" s="749" t="s">
        <v>635</v>
      </c>
      <c r="C479" s="749"/>
      <c r="D479" s="749"/>
      <c r="E479" s="749"/>
      <c r="F479" s="749"/>
      <c r="G479" s="749"/>
      <c r="H479" s="749"/>
      <c r="I479" s="749"/>
      <c r="J479" s="749"/>
      <c r="K479" s="749"/>
      <c r="L479" s="749"/>
      <c r="M479" s="750"/>
      <c r="N479" s="630">
        <v>991</v>
      </c>
      <c r="O479" s="536">
        <v>3</v>
      </c>
      <c r="P479" s="536">
        <v>9</v>
      </c>
      <c r="Q479" s="406" t="s">
        <v>702</v>
      </c>
      <c r="R479" s="407" t="s">
        <v>28</v>
      </c>
      <c r="S479" s="738"/>
      <c r="T479" s="739"/>
      <c r="U479" s="410">
        <v>41</v>
      </c>
      <c r="V479" s="410">
        <v>20</v>
      </c>
      <c r="W479" s="740"/>
      <c r="X479" s="740"/>
      <c r="Y479" s="740"/>
      <c r="Z479" s="740"/>
      <c r="AA479" s="740"/>
      <c r="AB479" s="405"/>
    </row>
    <row r="480" spans="1:28" ht="21.75" customHeight="1">
      <c r="A480" s="404"/>
      <c r="B480" s="749" t="s">
        <v>884</v>
      </c>
      <c r="C480" s="749"/>
      <c r="D480" s="749"/>
      <c r="E480" s="749"/>
      <c r="F480" s="749"/>
      <c r="G480" s="749"/>
      <c r="H480" s="749"/>
      <c r="I480" s="749"/>
      <c r="J480" s="749"/>
      <c r="K480" s="749"/>
      <c r="L480" s="749"/>
      <c r="M480" s="750"/>
      <c r="N480" s="630">
        <v>991</v>
      </c>
      <c r="O480" s="536">
        <v>3</v>
      </c>
      <c r="P480" s="536">
        <v>14</v>
      </c>
      <c r="Q480" s="406">
        <v>0</v>
      </c>
      <c r="R480" s="407">
        <v>0</v>
      </c>
      <c r="S480" s="738"/>
      <c r="T480" s="739"/>
      <c r="U480" s="410">
        <v>71</v>
      </c>
      <c r="V480" s="410">
        <v>35</v>
      </c>
      <c r="W480" s="740"/>
      <c r="X480" s="740"/>
      <c r="Y480" s="740"/>
      <c r="Z480" s="740"/>
      <c r="AA480" s="740"/>
      <c r="AB480" s="405"/>
    </row>
    <row r="481" spans="1:28" ht="21.75" customHeight="1">
      <c r="A481" s="404"/>
      <c r="B481" s="749" t="s">
        <v>672</v>
      </c>
      <c r="C481" s="749"/>
      <c r="D481" s="749"/>
      <c r="E481" s="749"/>
      <c r="F481" s="749"/>
      <c r="G481" s="749"/>
      <c r="H481" s="749"/>
      <c r="I481" s="749"/>
      <c r="J481" s="749"/>
      <c r="K481" s="749"/>
      <c r="L481" s="749"/>
      <c r="M481" s="750"/>
      <c r="N481" s="630">
        <v>991</v>
      </c>
      <c r="O481" s="536">
        <v>3</v>
      </c>
      <c r="P481" s="536">
        <v>14</v>
      </c>
      <c r="Q481" s="406" t="s">
        <v>673</v>
      </c>
      <c r="R481" s="407">
        <v>0</v>
      </c>
      <c r="S481" s="738"/>
      <c r="T481" s="739"/>
      <c r="U481" s="410">
        <v>71</v>
      </c>
      <c r="V481" s="410">
        <v>35</v>
      </c>
      <c r="W481" s="740"/>
      <c r="X481" s="740"/>
      <c r="Y481" s="740"/>
      <c r="Z481" s="740"/>
      <c r="AA481" s="740"/>
      <c r="AB481" s="405"/>
    </row>
    <row r="482" spans="1:28" ht="12" customHeight="1">
      <c r="A482" s="404"/>
      <c r="B482" s="749" t="s">
        <v>674</v>
      </c>
      <c r="C482" s="749"/>
      <c r="D482" s="749"/>
      <c r="E482" s="749"/>
      <c r="F482" s="749"/>
      <c r="G482" s="749"/>
      <c r="H482" s="749"/>
      <c r="I482" s="749"/>
      <c r="J482" s="749"/>
      <c r="K482" s="749"/>
      <c r="L482" s="749"/>
      <c r="M482" s="750"/>
      <c r="N482" s="630">
        <v>991</v>
      </c>
      <c r="O482" s="536">
        <v>3</v>
      </c>
      <c r="P482" s="536">
        <v>14</v>
      </c>
      <c r="Q482" s="406" t="s">
        <v>675</v>
      </c>
      <c r="R482" s="407">
        <v>0</v>
      </c>
      <c r="S482" s="738"/>
      <c r="T482" s="739"/>
      <c r="U482" s="410">
        <v>71</v>
      </c>
      <c r="V482" s="410">
        <v>35</v>
      </c>
      <c r="W482" s="740"/>
      <c r="X482" s="740"/>
      <c r="Y482" s="740"/>
      <c r="Z482" s="740"/>
      <c r="AA482" s="740"/>
      <c r="AB482" s="405"/>
    </row>
    <row r="483" spans="1:28" ht="32.25" customHeight="1">
      <c r="A483" s="404"/>
      <c r="B483" s="749" t="s">
        <v>676</v>
      </c>
      <c r="C483" s="749"/>
      <c r="D483" s="749"/>
      <c r="E483" s="749"/>
      <c r="F483" s="749"/>
      <c r="G483" s="749"/>
      <c r="H483" s="749"/>
      <c r="I483" s="749"/>
      <c r="J483" s="749"/>
      <c r="K483" s="749"/>
      <c r="L483" s="749"/>
      <c r="M483" s="750"/>
      <c r="N483" s="630">
        <v>991</v>
      </c>
      <c r="O483" s="536">
        <v>3</v>
      </c>
      <c r="P483" s="536">
        <v>14</v>
      </c>
      <c r="Q483" s="406" t="s">
        <v>677</v>
      </c>
      <c r="R483" s="407">
        <v>0</v>
      </c>
      <c r="S483" s="738"/>
      <c r="T483" s="739"/>
      <c r="U483" s="410">
        <v>71</v>
      </c>
      <c r="V483" s="410">
        <v>35</v>
      </c>
      <c r="W483" s="740"/>
      <c r="X483" s="740"/>
      <c r="Y483" s="740"/>
      <c r="Z483" s="740"/>
      <c r="AA483" s="740"/>
      <c r="AB483" s="405"/>
    </row>
    <row r="484" spans="1:28" ht="21.75" customHeight="1">
      <c r="A484" s="404"/>
      <c r="B484" s="749" t="s">
        <v>633</v>
      </c>
      <c r="C484" s="749"/>
      <c r="D484" s="749"/>
      <c r="E484" s="749"/>
      <c r="F484" s="749"/>
      <c r="G484" s="749"/>
      <c r="H484" s="749"/>
      <c r="I484" s="749"/>
      <c r="J484" s="749"/>
      <c r="K484" s="749"/>
      <c r="L484" s="749"/>
      <c r="M484" s="750"/>
      <c r="N484" s="630">
        <v>991</v>
      </c>
      <c r="O484" s="536">
        <v>3</v>
      </c>
      <c r="P484" s="536">
        <v>14</v>
      </c>
      <c r="Q484" s="406" t="s">
        <v>677</v>
      </c>
      <c r="R484" s="407" t="s">
        <v>25</v>
      </c>
      <c r="S484" s="738"/>
      <c r="T484" s="739"/>
      <c r="U484" s="410">
        <v>71</v>
      </c>
      <c r="V484" s="410">
        <v>35</v>
      </c>
      <c r="W484" s="740"/>
      <c r="X484" s="740"/>
      <c r="Y484" s="740"/>
      <c r="Z484" s="740"/>
      <c r="AA484" s="740"/>
      <c r="AB484" s="405"/>
    </row>
    <row r="485" spans="1:28" ht="21.75" customHeight="1">
      <c r="A485" s="404"/>
      <c r="B485" s="749" t="s">
        <v>634</v>
      </c>
      <c r="C485" s="749"/>
      <c r="D485" s="749"/>
      <c r="E485" s="749"/>
      <c r="F485" s="749"/>
      <c r="G485" s="749"/>
      <c r="H485" s="749"/>
      <c r="I485" s="749"/>
      <c r="J485" s="749"/>
      <c r="K485" s="749"/>
      <c r="L485" s="749"/>
      <c r="M485" s="750"/>
      <c r="N485" s="630">
        <v>991</v>
      </c>
      <c r="O485" s="536">
        <v>3</v>
      </c>
      <c r="P485" s="536">
        <v>14</v>
      </c>
      <c r="Q485" s="406" t="s">
        <v>677</v>
      </c>
      <c r="R485" s="407" t="s">
        <v>27</v>
      </c>
      <c r="S485" s="738"/>
      <c r="T485" s="739"/>
      <c r="U485" s="410">
        <v>71</v>
      </c>
      <c r="V485" s="410">
        <v>35</v>
      </c>
      <c r="W485" s="740"/>
      <c r="X485" s="740"/>
      <c r="Y485" s="740"/>
      <c r="Z485" s="740"/>
      <c r="AA485" s="740"/>
      <c r="AB485" s="405"/>
    </row>
    <row r="486" spans="1:28" ht="12" customHeight="1">
      <c r="A486" s="404"/>
      <c r="B486" s="749" t="s">
        <v>636</v>
      </c>
      <c r="C486" s="749"/>
      <c r="D486" s="749"/>
      <c r="E486" s="749"/>
      <c r="F486" s="749"/>
      <c r="G486" s="749"/>
      <c r="H486" s="749"/>
      <c r="I486" s="749"/>
      <c r="J486" s="749"/>
      <c r="K486" s="749"/>
      <c r="L486" s="749"/>
      <c r="M486" s="750"/>
      <c r="N486" s="630">
        <v>991</v>
      </c>
      <c r="O486" s="536">
        <v>3</v>
      </c>
      <c r="P486" s="536">
        <v>14</v>
      </c>
      <c r="Q486" s="406" t="s">
        <v>677</v>
      </c>
      <c r="R486" s="407" t="s">
        <v>29</v>
      </c>
      <c r="S486" s="738"/>
      <c r="T486" s="739"/>
      <c r="U486" s="410">
        <v>71</v>
      </c>
      <c r="V486" s="410">
        <v>35</v>
      </c>
      <c r="W486" s="740"/>
      <c r="X486" s="740"/>
      <c r="Y486" s="740"/>
      <c r="Z486" s="740"/>
      <c r="AA486" s="740"/>
      <c r="AB486" s="405"/>
    </row>
    <row r="487" spans="1:28" ht="12" customHeight="1">
      <c r="A487" s="404"/>
      <c r="B487" s="749" t="s">
        <v>703</v>
      </c>
      <c r="C487" s="749"/>
      <c r="D487" s="749"/>
      <c r="E487" s="749"/>
      <c r="F487" s="749"/>
      <c r="G487" s="749"/>
      <c r="H487" s="749"/>
      <c r="I487" s="749"/>
      <c r="J487" s="749"/>
      <c r="K487" s="749"/>
      <c r="L487" s="749"/>
      <c r="M487" s="750"/>
      <c r="N487" s="630">
        <v>991</v>
      </c>
      <c r="O487" s="536">
        <v>4</v>
      </c>
      <c r="P487" s="536">
        <v>0</v>
      </c>
      <c r="Q487" s="406">
        <v>0</v>
      </c>
      <c r="R487" s="407">
        <v>0</v>
      </c>
      <c r="S487" s="738"/>
      <c r="T487" s="739"/>
      <c r="U487" s="410">
        <v>3363</v>
      </c>
      <c r="V487" s="410">
        <v>3320</v>
      </c>
      <c r="W487" s="740"/>
      <c r="X487" s="740"/>
      <c r="Y487" s="740"/>
      <c r="Z487" s="740"/>
      <c r="AA487" s="740"/>
      <c r="AB487" s="405"/>
    </row>
    <row r="488" spans="1:28" ht="12" customHeight="1">
      <c r="A488" s="404"/>
      <c r="B488" s="749" t="s">
        <v>102</v>
      </c>
      <c r="C488" s="749"/>
      <c r="D488" s="749"/>
      <c r="E488" s="749"/>
      <c r="F488" s="749"/>
      <c r="G488" s="749"/>
      <c r="H488" s="749"/>
      <c r="I488" s="749"/>
      <c r="J488" s="749"/>
      <c r="K488" s="749"/>
      <c r="L488" s="749"/>
      <c r="M488" s="750"/>
      <c r="N488" s="630">
        <v>991</v>
      </c>
      <c r="O488" s="536">
        <v>4</v>
      </c>
      <c r="P488" s="536">
        <v>9</v>
      </c>
      <c r="Q488" s="406">
        <v>0</v>
      </c>
      <c r="R488" s="407">
        <v>0</v>
      </c>
      <c r="S488" s="738"/>
      <c r="T488" s="739"/>
      <c r="U488" s="410">
        <v>1091</v>
      </c>
      <c r="V488" s="410">
        <v>1135</v>
      </c>
      <c r="W488" s="740"/>
      <c r="X488" s="740"/>
      <c r="Y488" s="740"/>
      <c r="Z488" s="740"/>
      <c r="AA488" s="740"/>
      <c r="AB488" s="405"/>
    </row>
    <row r="489" spans="1:28" ht="21.75" customHeight="1">
      <c r="A489" s="404"/>
      <c r="B489" s="749" t="s">
        <v>103</v>
      </c>
      <c r="C489" s="749"/>
      <c r="D489" s="749"/>
      <c r="E489" s="749"/>
      <c r="F489" s="749"/>
      <c r="G489" s="749"/>
      <c r="H489" s="749"/>
      <c r="I489" s="749"/>
      <c r="J489" s="749"/>
      <c r="K489" s="749"/>
      <c r="L489" s="749"/>
      <c r="M489" s="750"/>
      <c r="N489" s="630">
        <v>991</v>
      </c>
      <c r="O489" s="536">
        <v>4</v>
      </c>
      <c r="P489" s="536">
        <v>9</v>
      </c>
      <c r="Q489" s="406" t="s">
        <v>709</v>
      </c>
      <c r="R489" s="407">
        <v>0</v>
      </c>
      <c r="S489" s="738"/>
      <c r="T489" s="739"/>
      <c r="U489" s="410">
        <v>1091</v>
      </c>
      <c r="V489" s="410">
        <v>1135</v>
      </c>
      <c r="W489" s="740"/>
      <c r="X489" s="740"/>
      <c r="Y489" s="740"/>
      <c r="Z489" s="740"/>
      <c r="AA489" s="740"/>
      <c r="AB489" s="405"/>
    </row>
    <row r="490" spans="1:28" ht="21.75" customHeight="1">
      <c r="A490" s="404"/>
      <c r="B490" s="749" t="s">
        <v>349</v>
      </c>
      <c r="C490" s="749"/>
      <c r="D490" s="749"/>
      <c r="E490" s="749"/>
      <c r="F490" s="749"/>
      <c r="G490" s="749"/>
      <c r="H490" s="749"/>
      <c r="I490" s="749"/>
      <c r="J490" s="749"/>
      <c r="K490" s="749"/>
      <c r="L490" s="749"/>
      <c r="M490" s="750"/>
      <c r="N490" s="630">
        <v>991</v>
      </c>
      <c r="O490" s="536">
        <v>4</v>
      </c>
      <c r="P490" s="536">
        <v>9</v>
      </c>
      <c r="Q490" s="406" t="s">
        <v>710</v>
      </c>
      <c r="R490" s="407">
        <v>0</v>
      </c>
      <c r="S490" s="738"/>
      <c r="T490" s="739"/>
      <c r="U490" s="410">
        <v>1091</v>
      </c>
      <c r="V490" s="410">
        <v>1135</v>
      </c>
      <c r="W490" s="740"/>
      <c r="X490" s="740"/>
      <c r="Y490" s="740"/>
      <c r="Z490" s="740"/>
      <c r="AA490" s="740"/>
      <c r="AB490" s="405"/>
    </row>
    <row r="491" spans="1:28" ht="42.75" customHeight="1">
      <c r="A491" s="404"/>
      <c r="B491" s="749" t="s">
        <v>104</v>
      </c>
      <c r="C491" s="749"/>
      <c r="D491" s="749"/>
      <c r="E491" s="749"/>
      <c r="F491" s="749"/>
      <c r="G491" s="749"/>
      <c r="H491" s="749"/>
      <c r="I491" s="749"/>
      <c r="J491" s="749"/>
      <c r="K491" s="749"/>
      <c r="L491" s="749"/>
      <c r="M491" s="750"/>
      <c r="N491" s="630">
        <v>991</v>
      </c>
      <c r="O491" s="536">
        <v>4</v>
      </c>
      <c r="P491" s="536">
        <v>9</v>
      </c>
      <c r="Q491" s="406" t="s">
        <v>711</v>
      </c>
      <c r="R491" s="407">
        <v>0</v>
      </c>
      <c r="S491" s="738"/>
      <c r="T491" s="739"/>
      <c r="U491" s="410">
        <v>1091</v>
      </c>
      <c r="V491" s="410">
        <v>1135</v>
      </c>
      <c r="W491" s="740"/>
      <c r="X491" s="740"/>
      <c r="Y491" s="740"/>
      <c r="Z491" s="740"/>
      <c r="AA491" s="740"/>
      <c r="AB491" s="405"/>
    </row>
    <row r="492" spans="1:28" ht="21.75" customHeight="1">
      <c r="A492" s="404"/>
      <c r="B492" s="749" t="s">
        <v>633</v>
      </c>
      <c r="C492" s="749"/>
      <c r="D492" s="749"/>
      <c r="E492" s="749"/>
      <c r="F492" s="749"/>
      <c r="G492" s="749"/>
      <c r="H492" s="749"/>
      <c r="I492" s="749"/>
      <c r="J492" s="749"/>
      <c r="K492" s="749"/>
      <c r="L492" s="749"/>
      <c r="M492" s="750"/>
      <c r="N492" s="630">
        <v>991</v>
      </c>
      <c r="O492" s="536">
        <v>4</v>
      </c>
      <c r="P492" s="536">
        <v>9</v>
      </c>
      <c r="Q492" s="406" t="s">
        <v>711</v>
      </c>
      <c r="R492" s="407" t="s">
        <v>25</v>
      </c>
      <c r="S492" s="738"/>
      <c r="T492" s="739"/>
      <c r="U492" s="410">
        <v>1091</v>
      </c>
      <c r="V492" s="410">
        <v>1135</v>
      </c>
      <c r="W492" s="740"/>
      <c r="X492" s="740"/>
      <c r="Y492" s="740"/>
      <c r="Z492" s="740"/>
      <c r="AA492" s="740"/>
      <c r="AB492" s="405"/>
    </row>
    <row r="493" spans="1:28" ht="21.75" customHeight="1">
      <c r="A493" s="404"/>
      <c r="B493" s="749" t="s">
        <v>634</v>
      </c>
      <c r="C493" s="749"/>
      <c r="D493" s="749"/>
      <c r="E493" s="749"/>
      <c r="F493" s="749"/>
      <c r="G493" s="749"/>
      <c r="H493" s="749"/>
      <c r="I493" s="749"/>
      <c r="J493" s="749"/>
      <c r="K493" s="749"/>
      <c r="L493" s="749"/>
      <c r="M493" s="750"/>
      <c r="N493" s="630">
        <v>991</v>
      </c>
      <c r="O493" s="536">
        <v>4</v>
      </c>
      <c r="P493" s="536">
        <v>9</v>
      </c>
      <c r="Q493" s="406" t="s">
        <v>711</v>
      </c>
      <c r="R493" s="407" t="s">
        <v>27</v>
      </c>
      <c r="S493" s="738"/>
      <c r="T493" s="739"/>
      <c r="U493" s="410">
        <v>1091</v>
      </c>
      <c r="V493" s="410">
        <v>1135</v>
      </c>
      <c r="W493" s="740"/>
      <c r="X493" s="740"/>
      <c r="Y493" s="740"/>
      <c r="Z493" s="740"/>
      <c r="AA493" s="740"/>
      <c r="AB493" s="405"/>
    </row>
    <row r="494" spans="1:28" ht="12" customHeight="1">
      <c r="A494" s="404"/>
      <c r="B494" s="749" t="s">
        <v>636</v>
      </c>
      <c r="C494" s="749"/>
      <c r="D494" s="749"/>
      <c r="E494" s="749"/>
      <c r="F494" s="749"/>
      <c r="G494" s="749"/>
      <c r="H494" s="749"/>
      <c r="I494" s="749"/>
      <c r="J494" s="749"/>
      <c r="K494" s="749"/>
      <c r="L494" s="749"/>
      <c r="M494" s="750"/>
      <c r="N494" s="630">
        <v>991</v>
      </c>
      <c r="O494" s="536">
        <v>4</v>
      </c>
      <c r="P494" s="536">
        <v>9</v>
      </c>
      <c r="Q494" s="406" t="s">
        <v>711</v>
      </c>
      <c r="R494" s="407" t="s">
        <v>29</v>
      </c>
      <c r="S494" s="738"/>
      <c r="T494" s="739"/>
      <c r="U494" s="410">
        <v>1091</v>
      </c>
      <c r="V494" s="410">
        <v>1135</v>
      </c>
      <c r="W494" s="740"/>
      <c r="X494" s="740"/>
      <c r="Y494" s="740"/>
      <c r="Z494" s="740"/>
      <c r="AA494" s="740"/>
      <c r="AB494" s="405"/>
    </row>
    <row r="495" spans="1:28" ht="12" customHeight="1">
      <c r="A495" s="404"/>
      <c r="B495" s="749" t="s">
        <v>712</v>
      </c>
      <c r="C495" s="749"/>
      <c r="D495" s="749"/>
      <c r="E495" s="749"/>
      <c r="F495" s="749"/>
      <c r="G495" s="749"/>
      <c r="H495" s="749"/>
      <c r="I495" s="749"/>
      <c r="J495" s="749"/>
      <c r="K495" s="749"/>
      <c r="L495" s="749"/>
      <c r="M495" s="750"/>
      <c r="N495" s="630">
        <v>991</v>
      </c>
      <c r="O495" s="536">
        <v>4</v>
      </c>
      <c r="P495" s="536">
        <v>12</v>
      </c>
      <c r="Q495" s="406">
        <v>0</v>
      </c>
      <c r="R495" s="407">
        <v>0</v>
      </c>
      <c r="S495" s="738"/>
      <c r="T495" s="739"/>
      <c r="U495" s="410">
        <v>2272</v>
      </c>
      <c r="V495" s="410">
        <v>2185</v>
      </c>
      <c r="W495" s="740"/>
      <c r="X495" s="740"/>
      <c r="Y495" s="740"/>
      <c r="Z495" s="740"/>
      <c r="AA495" s="740"/>
      <c r="AB495" s="405"/>
    </row>
    <row r="496" spans="1:28" ht="32.25" customHeight="1">
      <c r="A496" s="404"/>
      <c r="B496" s="749" t="s">
        <v>105</v>
      </c>
      <c r="C496" s="749"/>
      <c r="D496" s="749"/>
      <c r="E496" s="749"/>
      <c r="F496" s="749"/>
      <c r="G496" s="749"/>
      <c r="H496" s="749"/>
      <c r="I496" s="749"/>
      <c r="J496" s="749"/>
      <c r="K496" s="749"/>
      <c r="L496" s="749"/>
      <c r="M496" s="750"/>
      <c r="N496" s="630">
        <v>991</v>
      </c>
      <c r="O496" s="536">
        <v>4</v>
      </c>
      <c r="P496" s="536">
        <v>12</v>
      </c>
      <c r="Q496" s="406" t="s">
        <v>713</v>
      </c>
      <c r="R496" s="407">
        <v>0</v>
      </c>
      <c r="S496" s="738"/>
      <c r="T496" s="739"/>
      <c r="U496" s="410">
        <v>100</v>
      </c>
      <c r="V496" s="410">
        <v>50</v>
      </c>
      <c r="W496" s="740"/>
      <c r="X496" s="740"/>
      <c r="Y496" s="740"/>
      <c r="Z496" s="740"/>
      <c r="AA496" s="740"/>
      <c r="AB496" s="405"/>
    </row>
    <row r="497" spans="1:28" ht="21.75" customHeight="1">
      <c r="A497" s="404"/>
      <c r="B497" s="749" t="s">
        <v>106</v>
      </c>
      <c r="C497" s="749"/>
      <c r="D497" s="749"/>
      <c r="E497" s="749"/>
      <c r="F497" s="749"/>
      <c r="G497" s="749"/>
      <c r="H497" s="749"/>
      <c r="I497" s="749"/>
      <c r="J497" s="749"/>
      <c r="K497" s="749"/>
      <c r="L497" s="749"/>
      <c r="M497" s="750"/>
      <c r="N497" s="630">
        <v>991</v>
      </c>
      <c r="O497" s="536">
        <v>4</v>
      </c>
      <c r="P497" s="536">
        <v>12</v>
      </c>
      <c r="Q497" s="406" t="s">
        <v>714</v>
      </c>
      <c r="R497" s="407">
        <v>0</v>
      </c>
      <c r="S497" s="738"/>
      <c r="T497" s="739"/>
      <c r="U497" s="410">
        <v>100</v>
      </c>
      <c r="V497" s="410">
        <v>50</v>
      </c>
      <c r="W497" s="740"/>
      <c r="X497" s="740"/>
      <c r="Y497" s="740"/>
      <c r="Z497" s="740"/>
      <c r="AA497" s="740"/>
      <c r="AB497" s="405"/>
    </row>
    <row r="498" spans="1:28" ht="21.75" customHeight="1">
      <c r="A498" s="404"/>
      <c r="B498" s="749" t="s">
        <v>107</v>
      </c>
      <c r="C498" s="749"/>
      <c r="D498" s="749"/>
      <c r="E498" s="749"/>
      <c r="F498" s="749"/>
      <c r="G498" s="749"/>
      <c r="H498" s="749"/>
      <c r="I498" s="749"/>
      <c r="J498" s="749"/>
      <c r="K498" s="749"/>
      <c r="L498" s="749"/>
      <c r="M498" s="750"/>
      <c r="N498" s="630">
        <v>991</v>
      </c>
      <c r="O498" s="536">
        <v>4</v>
      </c>
      <c r="P498" s="536">
        <v>12</v>
      </c>
      <c r="Q498" s="406" t="s">
        <v>715</v>
      </c>
      <c r="R498" s="407">
        <v>0</v>
      </c>
      <c r="S498" s="738"/>
      <c r="T498" s="739"/>
      <c r="U498" s="410">
        <v>100</v>
      </c>
      <c r="V498" s="410">
        <v>50</v>
      </c>
      <c r="W498" s="740"/>
      <c r="X498" s="740"/>
      <c r="Y498" s="740"/>
      <c r="Z498" s="740"/>
      <c r="AA498" s="740"/>
      <c r="AB498" s="405"/>
    </row>
    <row r="499" spans="1:28" ht="21.75" customHeight="1">
      <c r="A499" s="404"/>
      <c r="B499" s="749" t="s">
        <v>633</v>
      </c>
      <c r="C499" s="749"/>
      <c r="D499" s="749"/>
      <c r="E499" s="749"/>
      <c r="F499" s="749"/>
      <c r="G499" s="749"/>
      <c r="H499" s="749"/>
      <c r="I499" s="749"/>
      <c r="J499" s="749"/>
      <c r="K499" s="749"/>
      <c r="L499" s="749"/>
      <c r="M499" s="750"/>
      <c r="N499" s="630">
        <v>991</v>
      </c>
      <c r="O499" s="536">
        <v>4</v>
      </c>
      <c r="P499" s="536">
        <v>12</v>
      </c>
      <c r="Q499" s="406" t="s">
        <v>715</v>
      </c>
      <c r="R499" s="407" t="s">
        <v>25</v>
      </c>
      <c r="S499" s="738"/>
      <c r="T499" s="739"/>
      <c r="U499" s="410">
        <v>100</v>
      </c>
      <c r="V499" s="410">
        <v>50</v>
      </c>
      <c r="W499" s="740"/>
      <c r="X499" s="740"/>
      <c r="Y499" s="740"/>
      <c r="Z499" s="740"/>
      <c r="AA499" s="740"/>
      <c r="AB499" s="405"/>
    </row>
    <row r="500" spans="1:28" ht="21.75" customHeight="1">
      <c r="A500" s="404"/>
      <c r="B500" s="749" t="s">
        <v>634</v>
      </c>
      <c r="C500" s="749"/>
      <c r="D500" s="749"/>
      <c r="E500" s="749"/>
      <c r="F500" s="749"/>
      <c r="G500" s="749"/>
      <c r="H500" s="749"/>
      <c r="I500" s="749"/>
      <c r="J500" s="749"/>
      <c r="K500" s="749"/>
      <c r="L500" s="749"/>
      <c r="M500" s="750"/>
      <c r="N500" s="630">
        <v>991</v>
      </c>
      <c r="O500" s="536">
        <v>4</v>
      </c>
      <c r="P500" s="536">
        <v>12</v>
      </c>
      <c r="Q500" s="406" t="s">
        <v>715</v>
      </c>
      <c r="R500" s="407" t="s">
        <v>27</v>
      </c>
      <c r="S500" s="738"/>
      <c r="T500" s="739"/>
      <c r="U500" s="410">
        <v>100</v>
      </c>
      <c r="V500" s="410">
        <v>50</v>
      </c>
      <c r="W500" s="740"/>
      <c r="X500" s="740"/>
      <c r="Y500" s="740"/>
      <c r="Z500" s="740"/>
      <c r="AA500" s="740"/>
      <c r="AB500" s="405"/>
    </row>
    <row r="501" spans="1:28" ht="12" customHeight="1">
      <c r="A501" s="404"/>
      <c r="B501" s="749" t="s">
        <v>636</v>
      </c>
      <c r="C501" s="749"/>
      <c r="D501" s="749"/>
      <c r="E501" s="749"/>
      <c r="F501" s="749"/>
      <c r="G501" s="749"/>
      <c r="H501" s="749"/>
      <c r="I501" s="749"/>
      <c r="J501" s="749"/>
      <c r="K501" s="749"/>
      <c r="L501" s="749"/>
      <c r="M501" s="750"/>
      <c r="N501" s="630">
        <v>991</v>
      </c>
      <c r="O501" s="536">
        <v>4</v>
      </c>
      <c r="P501" s="536">
        <v>12</v>
      </c>
      <c r="Q501" s="406" t="s">
        <v>715</v>
      </c>
      <c r="R501" s="407" t="s">
        <v>29</v>
      </c>
      <c r="S501" s="738"/>
      <c r="T501" s="739"/>
      <c r="U501" s="410">
        <v>100</v>
      </c>
      <c r="V501" s="410">
        <v>50</v>
      </c>
      <c r="W501" s="740"/>
      <c r="X501" s="740"/>
      <c r="Y501" s="740"/>
      <c r="Z501" s="740"/>
      <c r="AA501" s="740"/>
      <c r="AB501" s="405"/>
    </row>
    <row r="502" spans="1:28" ht="32.25" customHeight="1">
      <c r="A502" s="404"/>
      <c r="B502" s="749" t="s">
        <v>105</v>
      </c>
      <c r="C502" s="749"/>
      <c r="D502" s="749"/>
      <c r="E502" s="749"/>
      <c r="F502" s="749"/>
      <c r="G502" s="749"/>
      <c r="H502" s="749"/>
      <c r="I502" s="749"/>
      <c r="J502" s="749"/>
      <c r="K502" s="749"/>
      <c r="L502" s="749"/>
      <c r="M502" s="750"/>
      <c r="N502" s="630">
        <v>991</v>
      </c>
      <c r="O502" s="536">
        <v>4</v>
      </c>
      <c r="P502" s="536">
        <v>12</v>
      </c>
      <c r="Q502" s="406" t="s">
        <v>713</v>
      </c>
      <c r="R502" s="407">
        <v>0</v>
      </c>
      <c r="S502" s="738"/>
      <c r="T502" s="739"/>
      <c r="U502" s="410">
        <v>2172</v>
      </c>
      <c r="V502" s="410">
        <v>2135</v>
      </c>
      <c r="W502" s="740"/>
      <c r="X502" s="740"/>
      <c r="Y502" s="740"/>
      <c r="Z502" s="740"/>
      <c r="AA502" s="740"/>
      <c r="AB502" s="405"/>
    </row>
    <row r="503" spans="1:28" ht="21.75" customHeight="1">
      <c r="A503" s="404"/>
      <c r="B503" s="749" t="s">
        <v>106</v>
      </c>
      <c r="C503" s="749"/>
      <c r="D503" s="749"/>
      <c r="E503" s="749"/>
      <c r="F503" s="749"/>
      <c r="G503" s="749"/>
      <c r="H503" s="749"/>
      <c r="I503" s="749"/>
      <c r="J503" s="749"/>
      <c r="K503" s="749"/>
      <c r="L503" s="749"/>
      <c r="M503" s="750"/>
      <c r="N503" s="630">
        <v>991</v>
      </c>
      <c r="O503" s="536">
        <v>4</v>
      </c>
      <c r="P503" s="536">
        <v>12</v>
      </c>
      <c r="Q503" s="406" t="s">
        <v>714</v>
      </c>
      <c r="R503" s="407">
        <v>0</v>
      </c>
      <c r="S503" s="738"/>
      <c r="T503" s="739"/>
      <c r="U503" s="410">
        <v>2172</v>
      </c>
      <c r="V503" s="410">
        <v>2135</v>
      </c>
      <c r="W503" s="740"/>
      <c r="X503" s="740"/>
      <c r="Y503" s="740"/>
      <c r="Z503" s="740"/>
      <c r="AA503" s="740"/>
      <c r="AB503" s="405"/>
    </row>
    <row r="504" spans="1:28" ht="12" customHeight="1">
      <c r="A504" s="404"/>
      <c r="B504" s="749" t="s">
        <v>887</v>
      </c>
      <c r="C504" s="749"/>
      <c r="D504" s="749"/>
      <c r="E504" s="749"/>
      <c r="F504" s="749"/>
      <c r="G504" s="749"/>
      <c r="H504" s="749"/>
      <c r="I504" s="749"/>
      <c r="J504" s="749"/>
      <c r="K504" s="749"/>
      <c r="L504" s="749"/>
      <c r="M504" s="750"/>
      <c r="N504" s="630">
        <v>991</v>
      </c>
      <c r="O504" s="536">
        <v>4</v>
      </c>
      <c r="P504" s="536">
        <v>12</v>
      </c>
      <c r="Q504" s="406" t="s">
        <v>888</v>
      </c>
      <c r="R504" s="407">
        <v>0</v>
      </c>
      <c r="S504" s="738"/>
      <c r="T504" s="739"/>
      <c r="U504" s="410">
        <v>2172</v>
      </c>
      <c r="V504" s="410">
        <v>2135</v>
      </c>
      <c r="W504" s="740"/>
      <c r="X504" s="740"/>
      <c r="Y504" s="740"/>
      <c r="Z504" s="740"/>
      <c r="AA504" s="740"/>
      <c r="AB504" s="405"/>
    </row>
    <row r="505" spans="1:28" ht="21.75" customHeight="1">
      <c r="A505" s="404"/>
      <c r="B505" s="749" t="s">
        <v>633</v>
      </c>
      <c r="C505" s="749"/>
      <c r="D505" s="749"/>
      <c r="E505" s="749"/>
      <c r="F505" s="749"/>
      <c r="G505" s="749"/>
      <c r="H505" s="749"/>
      <c r="I505" s="749"/>
      <c r="J505" s="749"/>
      <c r="K505" s="749"/>
      <c r="L505" s="749"/>
      <c r="M505" s="750"/>
      <c r="N505" s="630">
        <v>991</v>
      </c>
      <c r="O505" s="536">
        <v>4</v>
      </c>
      <c r="P505" s="536">
        <v>12</v>
      </c>
      <c r="Q505" s="406" t="s">
        <v>888</v>
      </c>
      <c r="R505" s="407" t="s">
        <v>25</v>
      </c>
      <c r="S505" s="738"/>
      <c r="T505" s="739"/>
      <c r="U505" s="410">
        <v>2172</v>
      </c>
      <c r="V505" s="410">
        <v>2135</v>
      </c>
      <c r="W505" s="740"/>
      <c r="X505" s="740"/>
      <c r="Y505" s="740"/>
      <c r="Z505" s="740"/>
      <c r="AA505" s="740"/>
      <c r="AB505" s="405"/>
    </row>
    <row r="506" spans="1:28" ht="21.75" customHeight="1">
      <c r="A506" s="404"/>
      <c r="B506" s="749" t="s">
        <v>634</v>
      </c>
      <c r="C506" s="749"/>
      <c r="D506" s="749"/>
      <c r="E506" s="749"/>
      <c r="F506" s="749"/>
      <c r="G506" s="749"/>
      <c r="H506" s="749"/>
      <c r="I506" s="749"/>
      <c r="J506" s="749"/>
      <c r="K506" s="749"/>
      <c r="L506" s="749"/>
      <c r="M506" s="750"/>
      <c r="N506" s="630">
        <v>991</v>
      </c>
      <c r="O506" s="536">
        <v>4</v>
      </c>
      <c r="P506" s="536">
        <v>12</v>
      </c>
      <c r="Q506" s="406" t="s">
        <v>888</v>
      </c>
      <c r="R506" s="407" t="s">
        <v>27</v>
      </c>
      <c r="S506" s="738"/>
      <c r="T506" s="739"/>
      <c r="U506" s="410">
        <v>2172</v>
      </c>
      <c r="V506" s="410">
        <v>2135</v>
      </c>
      <c r="W506" s="740"/>
      <c r="X506" s="740"/>
      <c r="Y506" s="740"/>
      <c r="Z506" s="740"/>
      <c r="AA506" s="740"/>
      <c r="AB506" s="405"/>
    </row>
    <row r="507" spans="1:28" ht="12" customHeight="1">
      <c r="A507" s="404"/>
      <c r="B507" s="749" t="s">
        <v>636</v>
      </c>
      <c r="C507" s="749"/>
      <c r="D507" s="749"/>
      <c r="E507" s="749"/>
      <c r="F507" s="749"/>
      <c r="G507" s="749"/>
      <c r="H507" s="749"/>
      <c r="I507" s="749"/>
      <c r="J507" s="749"/>
      <c r="K507" s="749"/>
      <c r="L507" s="749"/>
      <c r="M507" s="750"/>
      <c r="N507" s="630">
        <v>991</v>
      </c>
      <c r="O507" s="536">
        <v>4</v>
      </c>
      <c r="P507" s="536">
        <v>12</v>
      </c>
      <c r="Q507" s="406" t="s">
        <v>888</v>
      </c>
      <c r="R507" s="407" t="s">
        <v>29</v>
      </c>
      <c r="S507" s="738"/>
      <c r="T507" s="739"/>
      <c r="U507" s="410">
        <v>2172</v>
      </c>
      <c r="V507" s="410">
        <v>2135</v>
      </c>
      <c r="W507" s="740"/>
      <c r="X507" s="740"/>
      <c r="Y507" s="740"/>
      <c r="Z507" s="740"/>
      <c r="AA507" s="740"/>
      <c r="AB507" s="405"/>
    </row>
    <row r="508" spans="1:28" ht="12" customHeight="1">
      <c r="A508" s="404"/>
      <c r="B508" s="749" t="s">
        <v>716</v>
      </c>
      <c r="C508" s="749"/>
      <c r="D508" s="749"/>
      <c r="E508" s="749"/>
      <c r="F508" s="749"/>
      <c r="G508" s="749"/>
      <c r="H508" s="749"/>
      <c r="I508" s="749"/>
      <c r="J508" s="749"/>
      <c r="K508" s="749"/>
      <c r="L508" s="749"/>
      <c r="M508" s="750"/>
      <c r="N508" s="630">
        <v>991</v>
      </c>
      <c r="O508" s="536">
        <v>5</v>
      </c>
      <c r="P508" s="536">
        <v>0</v>
      </c>
      <c r="Q508" s="406">
        <v>0</v>
      </c>
      <c r="R508" s="407">
        <v>0</v>
      </c>
      <c r="S508" s="738"/>
      <c r="T508" s="739"/>
      <c r="U508" s="410">
        <v>1170</v>
      </c>
      <c r="V508" s="410">
        <v>1278</v>
      </c>
      <c r="W508" s="740"/>
      <c r="X508" s="740"/>
      <c r="Y508" s="740"/>
      <c r="Z508" s="740"/>
      <c r="AA508" s="740"/>
      <c r="AB508" s="405"/>
    </row>
    <row r="509" spans="1:28" ht="12" customHeight="1">
      <c r="A509" s="404"/>
      <c r="B509" s="749" t="s">
        <v>109</v>
      </c>
      <c r="C509" s="749"/>
      <c r="D509" s="749"/>
      <c r="E509" s="749"/>
      <c r="F509" s="749"/>
      <c r="G509" s="749"/>
      <c r="H509" s="749"/>
      <c r="I509" s="749"/>
      <c r="J509" s="749"/>
      <c r="K509" s="749"/>
      <c r="L509" s="749"/>
      <c r="M509" s="750"/>
      <c r="N509" s="630">
        <v>991</v>
      </c>
      <c r="O509" s="536">
        <v>5</v>
      </c>
      <c r="P509" s="536">
        <v>3</v>
      </c>
      <c r="Q509" s="406">
        <v>0</v>
      </c>
      <c r="R509" s="407">
        <v>0</v>
      </c>
      <c r="S509" s="738"/>
      <c r="T509" s="739"/>
      <c r="U509" s="410">
        <v>1170</v>
      </c>
      <c r="V509" s="410">
        <v>1278</v>
      </c>
      <c r="W509" s="740"/>
      <c r="X509" s="740"/>
      <c r="Y509" s="740"/>
      <c r="Z509" s="740"/>
      <c r="AA509" s="740"/>
      <c r="AB509" s="405"/>
    </row>
    <row r="510" spans="1:28" ht="21.75" customHeight="1">
      <c r="A510" s="404"/>
      <c r="B510" s="749" t="s">
        <v>103</v>
      </c>
      <c r="C510" s="749"/>
      <c r="D510" s="749"/>
      <c r="E510" s="749"/>
      <c r="F510" s="749"/>
      <c r="G510" s="749"/>
      <c r="H510" s="749"/>
      <c r="I510" s="749"/>
      <c r="J510" s="749"/>
      <c r="K510" s="749"/>
      <c r="L510" s="749"/>
      <c r="M510" s="750"/>
      <c r="N510" s="630">
        <v>991</v>
      </c>
      <c r="O510" s="536">
        <v>5</v>
      </c>
      <c r="P510" s="536">
        <v>3</v>
      </c>
      <c r="Q510" s="406" t="s">
        <v>709</v>
      </c>
      <c r="R510" s="407">
        <v>0</v>
      </c>
      <c r="S510" s="738"/>
      <c r="T510" s="739"/>
      <c r="U510" s="410">
        <v>1170</v>
      </c>
      <c r="V510" s="410">
        <v>1278</v>
      </c>
      <c r="W510" s="740"/>
      <c r="X510" s="740"/>
      <c r="Y510" s="740"/>
      <c r="Z510" s="740"/>
      <c r="AA510" s="740"/>
      <c r="AB510" s="405"/>
    </row>
    <row r="511" spans="1:28" ht="12" customHeight="1">
      <c r="A511" s="404"/>
      <c r="B511" s="749" t="s">
        <v>110</v>
      </c>
      <c r="C511" s="749"/>
      <c r="D511" s="749"/>
      <c r="E511" s="749"/>
      <c r="F511" s="749"/>
      <c r="G511" s="749"/>
      <c r="H511" s="749"/>
      <c r="I511" s="749"/>
      <c r="J511" s="749"/>
      <c r="K511" s="749"/>
      <c r="L511" s="749"/>
      <c r="M511" s="750"/>
      <c r="N511" s="630">
        <v>991</v>
      </c>
      <c r="O511" s="536">
        <v>5</v>
      </c>
      <c r="P511" s="536">
        <v>3</v>
      </c>
      <c r="Q511" s="406" t="s">
        <v>717</v>
      </c>
      <c r="R511" s="407">
        <v>0</v>
      </c>
      <c r="S511" s="738"/>
      <c r="T511" s="739"/>
      <c r="U511" s="410">
        <v>1170</v>
      </c>
      <c r="V511" s="410">
        <v>1278</v>
      </c>
      <c r="W511" s="740"/>
      <c r="X511" s="740"/>
      <c r="Y511" s="740"/>
      <c r="Z511" s="740"/>
      <c r="AA511" s="740"/>
      <c r="AB511" s="405"/>
    </row>
    <row r="512" spans="1:28" ht="12" customHeight="1">
      <c r="A512" s="404"/>
      <c r="B512" s="749" t="s">
        <v>111</v>
      </c>
      <c r="C512" s="749"/>
      <c r="D512" s="749"/>
      <c r="E512" s="749"/>
      <c r="F512" s="749"/>
      <c r="G512" s="749"/>
      <c r="H512" s="749"/>
      <c r="I512" s="749"/>
      <c r="J512" s="749"/>
      <c r="K512" s="749"/>
      <c r="L512" s="749"/>
      <c r="M512" s="750"/>
      <c r="N512" s="630">
        <v>991</v>
      </c>
      <c r="O512" s="536">
        <v>5</v>
      </c>
      <c r="P512" s="536">
        <v>3</v>
      </c>
      <c r="Q512" s="406" t="s">
        <v>718</v>
      </c>
      <c r="R512" s="407">
        <v>0</v>
      </c>
      <c r="S512" s="738"/>
      <c r="T512" s="739"/>
      <c r="U512" s="410">
        <v>1170</v>
      </c>
      <c r="V512" s="410">
        <v>1278</v>
      </c>
      <c r="W512" s="740"/>
      <c r="X512" s="740"/>
      <c r="Y512" s="740"/>
      <c r="Z512" s="740"/>
      <c r="AA512" s="740"/>
      <c r="AB512" s="405"/>
    </row>
    <row r="513" spans="1:28" ht="21.75" customHeight="1">
      <c r="A513" s="404"/>
      <c r="B513" s="749" t="s">
        <v>633</v>
      </c>
      <c r="C513" s="749"/>
      <c r="D513" s="749"/>
      <c r="E513" s="749"/>
      <c r="F513" s="749"/>
      <c r="G513" s="749"/>
      <c r="H513" s="749"/>
      <c r="I513" s="749"/>
      <c r="J513" s="749"/>
      <c r="K513" s="749"/>
      <c r="L513" s="749"/>
      <c r="M513" s="750"/>
      <c r="N513" s="630">
        <v>991</v>
      </c>
      <c r="O513" s="536">
        <v>5</v>
      </c>
      <c r="P513" s="536">
        <v>3</v>
      </c>
      <c r="Q513" s="406" t="s">
        <v>718</v>
      </c>
      <c r="R513" s="407" t="s">
        <v>25</v>
      </c>
      <c r="S513" s="738"/>
      <c r="T513" s="739"/>
      <c r="U513" s="410">
        <v>1170</v>
      </c>
      <c r="V513" s="410">
        <v>1278</v>
      </c>
      <c r="W513" s="740"/>
      <c r="X513" s="740"/>
      <c r="Y513" s="740"/>
      <c r="Z513" s="740"/>
      <c r="AA513" s="740"/>
      <c r="AB513" s="405"/>
    </row>
    <row r="514" spans="1:28" ht="21.75" customHeight="1">
      <c r="A514" s="404"/>
      <c r="B514" s="749" t="s">
        <v>634</v>
      </c>
      <c r="C514" s="749"/>
      <c r="D514" s="749"/>
      <c r="E514" s="749"/>
      <c r="F514" s="749"/>
      <c r="G514" s="749"/>
      <c r="H514" s="749"/>
      <c r="I514" s="749"/>
      <c r="J514" s="749"/>
      <c r="K514" s="749"/>
      <c r="L514" s="749"/>
      <c r="M514" s="750"/>
      <c r="N514" s="630">
        <v>991</v>
      </c>
      <c r="O514" s="536">
        <v>5</v>
      </c>
      <c r="P514" s="536">
        <v>3</v>
      </c>
      <c r="Q514" s="406" t="s">
        <v>718</v>
      </c>
      <c r="R514" s="407" t="s">
        <v>27</v>
      </c>
      <c r="S514" s="738"/>
      <c r="T514" s="739"/>
      <c r="U514" s="410">
        <v>1170</v>
      </c>
      <c r="V514" s="410">
        <v>1278</v>
      </c>
      <c r="W514" s="740"/>
      <c r="X514" s="740"/>
      <c r="Y514" s="740"/>
      <c r="Z514" s="740"/>
      <c r="AA514" s="740"/>
      <c r="AB514" s="405"/>
    </row>
    <row r="515" spans="1:28" ht="12" customHeight="1">
      <c r="A515" s="404"/>
      <c r="B515" s="749" t="s">
        <v>636</v>
      </c>
      <c r="C515" s="749"/>
      <c r="D515" s="749"/>
      <c r="E515" s="749"/>
      <c r="F515" s="749"/>
      <c r="G515" s="749"/>
      <c r="H515" s="749"/>
      <c r="I515" s="749"/>
      <c r="J515" s="749"/>
      <c r="K515" s="749"/>
      <c r="L515" s="749"/>
      <c r="M515" s="750"/>
      <c r="N515" s="630">
        <v>991</v>
      </c>
      <c r="O515" s="536">
        <v>5</v>
      </c>
      <c r="P515" s="536">
        <v>3</v>
      </c>
      <c r="Q515" s="406" t="s">
        <v>718</v>
      </c>
      <c r="R515" s="407" t="s">
        <v>29</v>
      </c>
      <c r="S515" s="738"/>
      <c r="T515" s="739"/>
      <c r="U515" s="410">
        <v>1170</v>
      </c>
      <c r="V515" s="410">
        <v>1278</v>
      </c>
      <c r="W515" s="740"/>
      <c r="X515" s="740"/>
      <c r="Y515" s="740"/>
      <c r="Z515" s="740"/>
      <c r="AA515" s="740"/>
      <c r="AB515" s="405"/>
    </row>
    <row r="516" spans="1:28" ht="12" customHeight="1">
      <c r="A516" s="404"/>
      <c r="B516" s="749" t="s">
        <v>5</v>
      </c>
      <c r="C516" s="749"/>
      <c r="D516" s="749"/>
      <c r="E516" s="749"/>
      <c r="F516" s="749"/>
      <c r="G516" s="749"/>
      <c r="H516" s="749"/>
      <c r="I516" s="749"/>
      <c r="J516" s="749"/>
      <c r="K516" s="749"/>
      <c r="L516" s="749"/>
      <c r="M516" s="750"/>
      <c r="N516" s="630">
        <v>991</v>
      </c>
      <c r="O516" s="536">
        <v>7</v>
      </c>
      <c r="P516" s="536">
        <v>0</v>
      </c>
      <c r="Q516" s="406">
        <v>0</v>
      </c>
      <c r="R516" s="407">
        <v>0</v>
      </c>
      <c r="S516" s="738"/>
      <c r="T516" s="739"/>
      <c r="U516" s="410">
        <v>442</v>
      </c>
      <c r="V516" s="410">
        <v>439</v>
      </c>
      <c r="W516" s="740"/>
      <c r="X516" s="740"/>
      <c r="Y516" s="740"/>
      <c r="Z516" s="740"/>
      <c r="AA516" s="740"/>
      <c r="AB516" s="405"/>
    </row>
    <row r="517" spans="1:28" ht="12" customHeight="1">
      <c r="A517" s="404"/>
      <c r="B517" s="749" t="s">
        <v>81</v>
      </c>
      <c r="C517" s="749"/>
      <c r="D517" s="749"/>
      <c r="E517" s="749"/>
      <c r="F517" s="749"/>
      <c r="G517" s="749"/>
      <c r="H517" s="749"/>
      <c r="I517" s="749"/>
      <c r="J517" s="749"/>
      <c r="K517" s="749"/>
      <c r="L517" s="749"/>
      <c r="M517" s="750"/>
      <c r="N517" s="630">
        <v>991</v>
      </c>
      <c r="O517" s="536">
        <v>7</v>
      </c>
      <c r="P517" s="536">
        <v>9</v>
      </c>
      <c r="Q517" s="406">
        <v>0</v>
      </c>
      <c r="R517" s="407">
        <v>0</v>
      </c>
      <c r="S517" s="738"/>
      <c r="T517" s="739"/>
      <c r="U517" s="410">
        <v>442</v>
      </c>
      <c r="V517" s="410">
        <v>439</v>
      </c>
      <c r="W517" s="740"/>
      <c r="X517" s="740"/>
      <c r="Y517" s="740"/>
      <c r="Z517" s="740"/>
      <c r="AA517" s="740"/>
      <c r="AB517" s="405"/>
    </row>
    <row r="518" spans="1:28" ht="32.25" customHeight="1">
      <c r="A518" s="404"/>
      <c r="B518" s="749" t="s">
        <v>645</v>
      </c>
      <c r="C518" s="749"/>
      <c r="D518" s="749"/>
      <c r="E518" s="749"/>
      <c r="F518" s="749"/>
      <c r="G518" s="749"/>
      <c r="H518" s="749"/>
      <c r="I518" s="749"/>
      <c r="J518" s="749"/>
      <c r="K518" s="749"/>
      <c r="L518" s="749"/>
      <c r="M518" s="750"/>
      <c r="N518" s="630">
        <v>991</v>
      </c>
      <c r="O518" s="536">
        <v>7</v>
      </c>
      <c r="P518" s="536">
        <v>9</v>
      </c>
      <c r="Q518" s="406" t="s">
        <v>646</v>
      </c>
      <c r="R518" s="407">
        <v>0</v>
      </c>
      <c r="S518" s="738"/>
      <c r="T518" s="739"/>
      <c r="U518" s="410">
        <v>442</v>
      </c>
      <c r="V518" s="410">
        <v>439</v>
      </c>
      <c r="W518" s="740"/>
      <c r="X518" s="740"/>
      <c r="Y518" s="740"/>
      <c r="Z518" s="740"/>
      <c r="AA518" s="740"/>
      <c r="AB518" s="405"/>
    </row>
    <row r="519" spans="1:28" ht="32.25" customHeight="1">
      <c r="A519" s="404"/>
      <c r="B519" s="749" t="s">
        <v>742</v>
      </c>
      <c r="C519" s="749"/>
      <c r="D519" s="749"/>
      <c r="E519" s="749"/>
      <c r="F519" s="749"/>
      <c r="G519" s="749"/>
      <c r="H519" s="749"/>
      <c r="I519" s="749"/>
      <c r="J519" s="749"/>
      <c r="K519" s="749"/>
      <c r="L519" s="749"/>
      <c r="M519" s="750"/>
      <c r="N519" s="630">
        <v>991</v>
      </c>
      <c r="O519" s="536">
        <v>7</v>
      </c>
      <c r="P519" s="536">
        <v>9</v>
      </c>
      <c r="Q519" s="406" t="s">
        <v>743</v>
      </c>
      <c r="R519" s="407">
        <v>0</v>
      </c>
      <c r="S519" s="738"/>
      <c r="T519" s="739"/>
      <c r="U519" s="410">
        <v>442</v>
      </c>
      <c r="V519" s="410">
        <v>439</v>
      </c>
      <c r="W519" s="740"/>
      <c r="X519" s="740"/>
      <c r="Y519" s="740"/>
      <c r="Z519" s="740"/>
      <c r="AA519" s="740"/>
      <c r="AB519" s="405"/>
    </row>
    <row r="520" spans="1:28" ht="53.25" customHeight="1">
      <c r="A520" s="404"/>
      <c r="B520" s="749" t="s">
        <v>18</v>
      </c>
      <c r="C520" s="749"/>
      <c r="D520" s="749"/>
      <c r="E520" s="749"/>
      <c r="F520" s="749"/>
      <c r="G520" s="749"/>
      <c r="H520" s="749"/>
      <c r="I520" s="749"/>
      <c r="J520" s="749"/>
      <c r="K520" s="749"/>
      <c r="L520" s="749"/>
      <c r="M520" s="750"/>
      <c r="N520" s="630">
        <v>991</v>
      </c>
      <c r="O520" s="536">
        <v>7</v>
      </c>
      <c r="P520" s="536">
        <v>9</v>
      </c>
      <c r="Q520" s="406" t="s">
        <v>743</v>
      </c>
      <c r="R520" s="407" t="s">
        <v>19</v>
      </c>
      <c r="S520" s="738"/>
      <c r="T520" s="739"/>
      <c r="U520" s="410">
        <v>406</v>
      </c>
      <c r="V520" s="410">
        <v>405</v>
      </c>
      <c r="W520" s="740"/>
      <c r="X520" s="740"/>
      <c r="Y520" s="740"/>
      <c r="Z520" s="740"/>
      <c r="AA520" s="740"/>
      <c r="AB520" s="405"/>
    </row>
    <row r="521" spans="1:28" ht="21.75" customHeight="1">
      <c r="A521" s="404"/>
      <c r="B521" s="749" t="s">
        <v>38</v>
      </c>
      <c r="C521" s="749"/>
      <c r="D521" s="749"/>
      <c r="E521" s="749"/>
      <c r="F521" s="749"/>
      <c r="G521" s="749"/>
      <c r="H521" s="749"/>
      <c r="I521" s="749"/>
      <c r="J521" s="749"/>
      <c r="K521" s="749"/>
      <c r="L521" s="749"/>
      <c r="M521" s="750"/>
      <c r="N521" s="630">
        <v>991</v>
      </c>
      <c r="O521" s="536">
        <v>7</v>
      </c>
      <c r="P521" s="536">
        <v>9</v>
      </c>
      <c r="Q521" s="406" t="s">
        <v>743</v>
      </c>
      <c r="R521" s="407" t="s">
        <v>39</v>
      </c>
      <c r="S521" s="738"/>
      <c r="T521" s="739"/>
      <c r="U521" s="410">
        <v>406</v>
      </c>
      <c r="V521" s="410">
        <v>405</v>
      </c>
      <c r="W521" s="740"/>
      <c r="X521" s="740"/>
      <c r="Y521" s="740"/>
      <c r="Z521" s="740"/>
      <c r="AA521" s="740"/>
      <c r="AB521" s="405"/>
    </row>
    <row r="522" spans="1:28" ht="21.75" customHeight="1">
      <c r="A522" s="404"/>
      <c r="B522" s="749" t="s">
        <v>621</v>
      </c>
      <c r="C522" s="749"/>
      <c r="D522" s="749"/>
      <c r="E522" s="749"/>
      <c r="F522" s="749"/>
      <c r="G522" s="749"/>
      <c r="H522" s="749"/>
      <c r="I522" s="749"/>
      <c r="J522" s="749"/>
      <c r="K522" s="749"/>
      <c r="L522" s="749"/>
      <c r="M522" s="750"/>
      <c r="N522" s="630">
        <v>991</v>
      </c>
      <c r="O522" s="536">
        <v>7</v>
      </c>
      <c r="P522" s="536">
        <v>9</v>
      </c>
      <c r="Q522" s="406" t="s">
        <v>743</v>
      </c>
      <c r="R522" s="407" t="s">
        <v>40</v>
      </c>
      <c r="S522" s="738"/>
      <c r="T522" s="739"/>
      <c r="U522" s="410">
        <v>303</v>
      </c>
      <c r="V522" s="410">
        <v>303</v>
      </c>
      <c r="W522" s="740"/>
      <c r="X522" s="740"/>
      <c r="Y522" s="740"/>
      <c r="Z522" s="740"/>
      <c r="AA522" s="740"/>
      <c r="AB522" s="405"/>
    </row>
    <row r="523" spans="1:28" ht="32.25" customHeight="1">
      <c r="A523" s="404"/>
      <c r="B523" s="749" t="s">
        <v>639</v>
      </c>
      <c r="C523" s="749"/>
      <c r="D523" s="749"/>
      <c r="E523" s="749"/>
      <c r="F523" s="749"/>
      <c r="G523" s="749"/>
      <c r="H523" s="749"/>
      <c r="I523" s="749"/>
      <c r="J523" s="749"/>
      <c r="K523" s="749"/>
      <c r="L523" s="749"/>
      <c r="M523" s="750"/>
      <c r="N523" s="630">
        <v>991</v>
      </c>
      <c r="O523" s="536">
        <v>7</v>
      </c>
      <c r="P523" s="536">
        <v>9</v>
      </c>
      <c r="Q523" s="406" t="s">
        <v>743</v>
      </c>
      <c r="R523" s="407" t="s">
        <v>41</v>
      </c>
      <c r="S523" s="738"/>
      <c r="T523" s="739"/>
      <c r="U523" s="410">
        <v>11</v>
      </c>
      <c r="V523" s="410">
        <v>11</v>
      </c>
      <c r="W523" s="740"/>
      <c r="X523" s="740"/>
      <c r="Y523" s="740"/>
      <c r="Z523" s="740"/>
      <c r="AA523" s="740"/>
      <c r="AB523" s="405"/>
    </row>
    <row r="524" spans="1:28" ht="32.25" customHeight="1">
      <c r="A524" s="404"/>
      <c r="B524" s="749" t="s">
        <v>622</v>
      </c>
      <c r="C524" s="749"/>
      <c r="D524" s="749"/>
      <c r="E524" s="749"/>
      <c r="F524" s="749"/>
      <c r="G524" s="749"/>
      <c r="H524" s="749"/>
      <c r="I524" s="749"/>
      <c r="J524" s="749"/>
      <c r="K524" s="749"/>
      <c r="L524" s="749"/>
      <c r="M524" s="750"/>
      <c r="N524" s="630">
        <v>991</v>
      </c>
      <c r="O524" s="536">
        <v>7</v>
      </c>
      <c r="P524" s="536">
        <v>9</v>
      </c>
      <c r="Q524" s="406" t="s">
        <v>743</v>
      </c>
      <c r="R524" s="407" t="s">
        <v>42</v>
      </c>
      <c r="S524" s="738"/>
      <c r="T524" s="739"/>
      <c r="U524" s="410">
        <v>92</v>
      </c>
      <c r="V524" s="410">
        <v>91</v>
      </c>
      <c r="W524" s="740"/>
      <c r="X524" s="740"/>
      <c r="Y524" s="740"/>
      <c r="Z524" s="740"/>
      <c r="AA524" s="740"/>
      <c r="AB524" s="405"/>
    </row>
    <row r="525" spans="1:28" ht="21.75" customHeight="1">
      <c r="A525" s="404"/>
      <c r="B525" s="749" t="s">
        <v>633</v>
      </c>
      <c r="C525" s="749"/>
      <c r="D525" s="749"/>
      <c r="E525" s="749"/>
      <c r="F525" s="749"/>
      <c r="G525" s="749"/>
      <c r="H525" s="749"/>
      <c r="I525" s="749"/>
      <c r="J525" s="749"/>
      <c r="K525" s="749"/>
      <c r="L525" s="749"/>
      <c r="M525" s="750"/>
      <c r="N525" s="630">
        <v>991</v>
      </c>
      <c r="O525" s="536">
        <v>7</v>
      </c>
      <c r="P525" s="536">
        <v>9</v>
      </c>
      <c r="Q525" s="406" t="s">
        <v>743</v>
      </c>
      <c r="R525" s="407" t="s">
        <v>25</v>
      </c>
      <c r="S525" s="738"/>
      <c r="T525" s="739"/>
      <c r="U525" s="410">
        <v>36</v>
      </c>
      <c r="V525" s="410">
        <v>34</v>
      </c>
      <c r="W525" s="740"/>
      <c r="X525" s="740"/>
      <c r="Y525" s="740"/>
      <c r="Z525" s="740"/>
      <c r="AA525" s="740"/>
      <c r="AB525" s="405"/>
    </row>
    <row r="526" spans="1:28" ht="21.75" customHeight="1">
      <c r="A526" s="404"/>
      <c r="B526" s="749" t="s">
        <v>634</v>
      </c>
      <c r="C526" s="749"/>
      <c r="D526" s="749"/>
      <c r="E526" s="749"/>
      <c r="F526" s="749"/>
      <c r="G526" s="749"/>
      <c r="H526" s="749"/>
      <c r="I526" s="749"/>
      <c r="J526" s="749"/>
      <c r="K526" s="749"/>
      <c r="L526" s="749"/>
      <c r="M526" s="750"/>
      <c r="N526" s="630">
        <v>991</v>
      </c>
      <c r="O526" s="536">
        <v>7</v>
      </c>
      <c r="P526" s="536">
        <v>9</v>
      </c>
      <c r="Q526" s="406" t="s">
        <v>743</v>
      </c>
      <c r="R526" s="407" t="s">
        <v>27</v>
      </c>
      <c r="S526" s="738"/>
      <c r="T526" s="739"/>
      <c r="U526" s="410">
        <v>36</v>
      </c>
      <c r="V526" s="410">
        <v>34</v>
      </c>
      <c r="W526" s="740"/>
      <c r="X526" s="740"/>
      <c r="Y526" s="740"/>
      <c r="Z526" s="740"/>
      <c r="AA526" s="740"/>
      <c r="AB526" s="405"/>
    </row>
    <row r="527" spans="1:28" ht="21.75" customHeight="1">
      <c r="A527" s="404"/>
      <c r="B527" s="749" t="s">
        <v>635</v>
      </c>
      <c r="C527" s="749"/>
      <c r="D527" s="749"/>
      <c r="E527" s="749"/>
      <c r="F527" s="749"/>
      <c r="G527" s="749"/>
      <c r="H527" s="749"/>
      <c r="I527" s="749"/>
      <c r="J527" s="749"/>
      <c r="K527" s="749"/>
      <c r="L527" s="749"/>
      <c r="M527" s="750"/>
      <c r="N527" s="630">
        <v>991</v>
      </c>
      <c r="O527" s="536">
        <v>7</v>
      </c>
      <c r="P527" s="536">
        <v>9</v>
      </c>
      <c r="Q527" s="406" t="s">
        <v>743</v>
      </c>
      <c r="R527" s="407" t="s">
        <v>28</v>
      </c>
      <c r="S527" s="738"/>
      <c r="T527" s="739"/>
      <c r="U527" s="410">
        <v>12</v>
      </c>
      <c r="V527" s="410">
        <v>12</v>
      </c>
      <c r="W527" s="740"/>
      <c r="X527" s="740"/>
      <c r="Y527" s="740"/>
      <c r="Z527" s="740"/>
      <c r="AA527" s="740"/>
      <c r="AB527" s="405"/>
    </row>
    <row r="528" spans="1:28" ht="12" customHeight="1">
      <c r="A528" s="404"/>
      <c r="B528" s="749" t="s">
        <v>636</v>
      </c>
      <c r="C528" s="749"/>
      <c r="D528" s="749"/>
      <c r="E528" s="749"/>
      <c r="F528" s="749"/>
      <c r="G528" s="749"/>
      <c r="H528" s="749"/>
      <c r="I528" s="749"/>
      <c r="J528" s="749"/>
      <c r="K528" s="749"/>
      <c r="L528" s="749"/>
      <c r="M528" s="750"/>
      <c r="N528" s="630">
        <v>991</v>
      </c>
      <c r="O528" s="536">
        <v>7</v>
      </c>
      <c r="P528" s="536">
        <v>9</v>
      </c>
      <c r="Q528" s="406" t="s">
        <v>743</v>
      </c>
      <c r="R528" s="407" t="s">
        <v>29</v>
      </c>
      <c r="S528" s="738"/>
      <c r="T528" s="739"/>
      <c r="U528" s="410">
        <v>24</v>
      </c>
      <c r="V528" s="410">
        <v>22</v>
      </c>
      <c r="W528" s="740"/>
      <c r="X528" s="740"/>
      <c r="Y528" s="740"/>
      <c r="Z528" s="740"/>
      <c r="AA528" s="740"/>
      <c r="AB528" s="405"/>
    </row>
    <row r="529" spans="1:28" ht="12" customHeight="1">
      <c r="A529" s="404"/>
      <c r="B529" s="749" t="s">
        <v>895</v>
      </c>
      <c r="C529" s="749"/>
      <c r="D529" s="749"/>
      <c r="E529" s="749"/>
      <c r="F529" s="749"/>
      <c r="G529" s="749"/>
      <c r="H529" s="749"/>
      <c r="I529" s="749"/>
      <c r="J529" s="749"/>
      <c r="K529" s="749"/>
      <c r="L529" s="749"/>
      <c r="M529" s="750"/>
      <c r="N529" s="630">
        <v>991</v>
      </c>
      <c r="O529" s="536">
        <v>9</v>
      </c>
      <c r="P529" s="536">
        <v>0</v>
      </c>
      <c r="Q529" s="406">
        <v>0</v>
      </c>
      <c r="R529" s="407">
        <v>0</v>
      </c>
      <c r="S529" s="738"/>
      <c r="T529" s="739"/>
      <c r="U529" s="410">
        <v>106</v>
      </c>
      <c r="V529" s="410">
        <v>52</v>
      </c>
      <c r="W529" s="740"/>
      <c r="X529" s="740"/>
      <c r="Y529" s="740"/>
      <c r="Z529" s="740"/>
      <c r="AA529" s="740"/>
      <c r="AB529" s="405"/>
    </row>
    <row r="530" spans="1:28" ht="12" customHeight="1">
      <c r="A530" s="404"/>
      <c r="B530" s="749" t="s">
        <v>896</v>
      </c>
      <c r="C530" s="749"/>
      <c r="D530" s="749"/>
      <c r="E530" s="749"/>
      <c r="F530" s="749"/>
      <c r="G530" s="749"/>
      <c r="H530" s="749"/>
      <c r="I530" s="749"/>
      <c r="J530" s="749"/>
      <c r="K530" s="749"/>
      <c r="L530" s="749"/>
      <c r="M530" s="750"/>
      <c r="N530" s="630">
        <v>991</v>
      </c>
      <c r="O530" s="536">
        <v>9</v>
      </c>
      <c r="P530" s="536">
        <v>9</v>
      </c>
      <c r="Q530" s="406">
        <v>0</v>
      </c>
      <c r="R530" s="407">
        <v>0</v>
      </c>
      <c r="S530" s="738"/>
      <c r="T530" s="739"/>
      <c r="U530" s="410">
        <v>106</v>
      </c>
      <c r="V530" s="410">
        <v>52</v>
      </c>
      <c r="W530" s="740"/>
      <c r="X530" s="740"/>
      <c r="Y530" s="740"/>
      <c r="Z530" s="740"/>
      <c r="AA530" s="740"/>
      <c r="AB530" s="405"/>
    </row>
    <row r="531" spans="1:28" ht="32.25" customHeight="1">
      <c r="A531" s="404"/>
      <c r="B531" s="749" t="s">
        <v>678</v>
      </c>
      <c r="C531" s="749"/>
      <c r="D531" s="749"/>
      <c r="E531" s="749"/>
      <c r="F531" s="749"/>
      <c r="G531" s="749"/>
      <c r="H531" s="749"/>
      <c r="I531" s="749"/>
      <c r="J531" s="749"/>
      <c r="K531" s="749"/>
      <c r="L531" s="749"/>
      <c r="M531" s="750"/>
      <c r="N531" s="630">
        <v>991</v>
      </c>
      <c r="O531" s="536">
        <v>9</v>
      </c>
      <c r="P531" s="536">
        <v>9</v>
      </c>
      <c r="Q531" s="406" t="s">
        <v>679</v>
      </c>
      <c r="R531" s="407">
        <v>0</v>
      </c>
      <c r="S531" s="738"/>
      <c r="T531" s="739"/>
      <c r="U531" s="410">
        <v>106</v>
      </c>
      <c r="V531" s="410">
        <v>52</v>
      </c>
      <c r="W531" s="740"/>
      <c r="X531" s="740"/>
      <c r="Y531" s="740"/>
      <c r="Z531" s="740"/>
      <c r="AA531" s="740"/>
      <c r="AB531" s="405"/>
    </row>
    <row r="532" spans="1:28" ht="42.75" customHeight="1">
      <c r="A532" s="404"/>
      <c r="B532" s="749" t="s">
        <v>98</v>
      </c>
      <c r="C532" s="749"/>
      <c r="D532" s="749"/>
      <c r="E532" s="749"/>
      <c r="F532" s="749"/>
      <c r="G532" s="749"/>
      <c r="H532" s="749"/>
      <c r="I532" s="749"/>
      <c r="J532" s="749"/>
      <c r="K532" s="749"/>
      <c r="L532" s="749"/>
      <c r="M532" s="750"/>
      <c r="N532" s="630">
        <v>991</v>
      </c>
      <c r="O532" s="536">
        <v>9</v>
      </c>
      <c r="P532" s="536">
        <v>9</v>
      </c>
      <c r="Q532" s="406" t="s">
        <v>680</v>
      </c>
      <c r="R532" s="407">
        <v>0</v>
      </c>
      <c r="S532" s="738"/>
      <c r="T532" s="739"/>
      <c r="U532" s="410">
        <v>106</v>
      </c>
      <c r="V532" s="410">
        <v>52</v>
      </c>
      <c r="W532" s="740"/>
      <c r="X532" s="740"/>
      <c r="Y532" s="740"/>
      <c r="Z532" s="740"/>
      <c r="AA532" s="740"/>
      <c r="AB532" s="405"/>
    </row>
    <row r="533" spans="1:28" ht="21.75" customHeight="1">
      <c r="A533" s="404"/>
      <c r="B533" s="749" t="s">
        <v>633</v>
      </c>
      <c r="C533" s="749"/>
      <c r="D533" s="749"/>
      <c r="E533" s="749"/>
      <c r="F533" s="749"/>
      <c r="G533" s="749"/>
      <c r="H533" s="749"/>
      <c r="I533" s="749"/>
      <c r="J533" s="749"/>
      <c r="K533" s="749"/>
      <c r="L533" s="749"/>
      <c r="M533" s="750"/>
      <c r="N533" s="630">
        <v>991</v>
      </c>
      <c r="O533" s="536">
        <v>9</v>
      </c>
      <c r="P533" s="536">
        <v>9</v>
      </c>
      <c r="Q533" s="406" t="s">
        <v>680</v>
      </c>
      <c r="R533" s="407" t="s">
        <v>25</v>
      </c>
      <c r="S533" s="738"/>
      <c r="T533" s="739"/>
      <c r="U533" s="410">
        <v>106</v>
      </c>
      <c r="V533" s="410">
        <v>52</v>
      </c>
      <c r="W533" s="740"/>
      <c r="X533" s="740"/>
      <c r="Y533" s="740"/>
      <c r="Z533" s="740"/>
      <c r="AA533" s="740"/>
      <c r="AB533" s="405"/>
    </row>
    <row r="534" spans="1:28" ht="21.75" customHeight="1">
      <c r="A534" s="404"/>
      <c r="B534" s="749" t="s">
        <v>634</v>
      </c>
      <c r="C534" s="749"/>
      <c r="D534" s="749"/>
      <c r="E534" s="749"/>
      <c r="F534" s="749"/>
      <c r="G534" s="749"/>
      <c r="H534" s="749"/>
      <c r="I534" s="749"/>
      <c r="J534" s="749"/>
      <c r="K534" s="749"/>
      <c r="L534" s="749"/>
      <c r="M534" s="750"/>
      <c r="N534" s="630">
        <v>991</v>
      </c>
      <c r="O534" s="536">
        <v>9</v>
      </c>
      <c r="P534" s="536">
        <v>9</v>
      </c>
      <c r="Q534" s="406" t="s">
        <v>680</v>
      </c>
      <c r="R534" s="407" t="s">
        <v>27</v>
      </c>
      <c r="S534" s="738"/>
      <c r="T534" s="739"/>
      <c r="U534" s="410">
        <v>106</v>
      </c>
      <c r="V534" s="410">
        <v>52</v>
      </c>
      <c r="W534" s="740"/>
      <c r="X534" s="740"/>
      <c r="Y534" s="740"/>
      <c r="Z534" s="740"/>
      <c r="AA534" s="740"/>
      <c r="AB534" s="405"/>
    </row>
    <row r="535" spans="1:28" ht="12" customHeight="1">
      <c r="A535" s="404"/>
      <c r="B535" s="749" t="s">
        <v>636</v>
      </c>
      <c r="C535" s="749"/>
      <c r="D535" s="749"/>
      <c r="E535" s="749"/>
      <c r="F535" s="749"/>
      <c r="G535" s="749"/>
      <c r="H535" s="749"/>
      <c r="I535" s="749"/>
      <c r="J535" s="749"/>
      <c r="K535" s="749"/>
      <c r="L535" s="749"/>
      <c r="M535" s="750"/>
      <c r="N535" s="630">
        <v>991</v>
      </c>
      <c r="O535" s="536">
        <v>9</v>
      </c>
      <c r="P535" s="536">
        <v>9</v>
      </c>
      <c r="Q535" s="406" t="s">
        <v>680</v>
      </c>
      <c r="R535" s="407" t="s">
        <v>29</v>
      </c>
      <c r="S535" s="738"/>
      <c r="T535" s="739"/>
      <c r="U535" s="410">
        <v>106</v>
      </c>
      <c r="V535" s="410">
        <v>52</v>
      </c>
      <c r="W535" s="740"/>
      <c r="X535" s="740"/>
      <c r="Y535" s="740"/>
      <c r="Z535" s="740"/>
      <c r="AA535" s="740"/>
      <c r="AB535" s="405"/>
    </row>
    <row r="536" spans="1:28" ht="12" customHeight="1">
      <c r="A536" s="404"/>
      <c r="B536" s="749" t="s">
        <v>168</v>
      </c>
      <c r="C536" s="749"/>
      <c r="D536" s="749"/>
      <c r="E536" s="749"/>
      <c r="F536" s="749"/>
      <c r="G536" s="749"/>
      <c r="H536" s="749"/>
      <c r="I536" s="749"/>
      <c r="J536" s="749"/>
      <c r="K536" s="749"/>
      <c r="L536" s="749"/>
      <c r="M536" s="750"/>
      <c r="N536" s="630">
        <v>991</v>
      </c>
      <c r="O536" s="536">
        <v>10</v>
      </c>
      <c r="P536" s="536">
        <v>0</v>
      </c>
      <c r="Q536" s="406">
        <v>0</v>
      </c>
      <c r="R536" s="407">
        <v>0</v>
      </c>
      <c r="S536" s="738"/>
      <c r="T536" s="739"/>
      <c r="U536" s="410">
        <v>4619</v>
      </c>
      <c r="V536" s="410">
        <v>4492</v>
      </c>
      <c r="W536" s="740"/>
      <c r="X536" s="740"/>
      <c r="Y536" s="740"/>
      <c r="Z536" s="740"/>
      <c r="AA536" s="740"/>
      <c r="AB536" s="405"/>
    </row>
    <row r="537" spans="1:28" ht="12" customHeight="1">
      <c r="A537" s="404"/>
      <c r="B537" s="749" t="s">
        <v>54</v>
      </c>
      <c r="C537" s="749"/>
      <c r="D537" s="749"/>
      <c r="E537" s="749"/>
      <c r="F537" s="749"/>
      <c r="G537" s="749"/>
      <c r="H537" s="749"/>
      <c r="I537" s="749"/>
      <c r="J537" s="749"/>
      <c r="K537" s="749"/>
      <c r="L537" s="749"/>
      <c r="M537" s="750"/>
      <c r="N537" s="630">
        <v>991</v>
      </c>
      <c r="O537" s="536">
        <v>10</v>
      </c>
      <c r="P537" s="536">
        <v>3</v>
      </c>
      <c r="Q537" s="406">
        <v>0</v>
      </c>
      <c r="R537" s="407">
        <v>0</v>
      </c>
      <c r="S537" s="738"/>
      <c r="T537" s="739"/>
      <c r="U537" s="410">
        <v>4619</v>
      </c>
      <c r="V537" s="410">
        <v>4492</v>
      </c>
      <c r="W537" s="740"/>
      <c r="X537" s="740"/>
      <c r="Y537" s="740"/>
      <c r="Z537" s="740"/>
      <c r="AA537" s="740"/>
      <c r="AB537" s="405"/>
    </row>
    <row r="538" spans="1:28" ht="21.75" customHeight="1">
      <c r="A538" s="404"/>
      <c r="B538" s="749" t="s">
        <v>67</v>
      </c>
      <c r="C538" s="749"/>
      <c r="D538" s="749"/>
      <c r="E538" s="749"/>
      <c r="F538" s="749"/>
      <c r="G538" s="749"/>
      <c r="H538" s="749"/>
      <c r="I538" s="749"/>
      <c r="J538" s="749"/>
      <c r="K538" s="749"/>
      <c r="L538" s="749"/>
      <c r="M538" s="750"/>
      <c r="N538" s="630">
        <v>991</v>
      </c>
      <c r="O538" s="536">
        <v>10</v>
      </c>
      <c r="P538" s="536">
        <v>3</v>
      </c>
      <c r="Q538" s="406" t="s">
        <v>704</v>
      </c>
      <c r="R538" s="407">
        <v>0</v>
      </c>
      <c r="S538" s="738"/>
      <c r="T538" s="739"/>
      <c r="U538" s="410">
        <v>209</v>
      </c>
      <c r="V538" s="410">
        <v>105</v>
      </c>
      <c r="W538" s="740"/>
      <c r="X538" s="740"/>
      <c r="Y538" s="740"/>
      <c r="Z538" s="740"/>
      <c r="AA538" s="740"/>
      <c r="AB538" s="405"/>
    </row>
    <row r="539" spans="1:28" ht="21.75" customHeight="1">
      <c r="A539" s="404"/>
      <c r="B539" s="749" t="s">
        <v>68</v>
      </c>
      <c r="C539" s="749"/>
      <c r="D539" s="749"/>
      <c r="E539" s="749"/>
      <c r="F539" s="749"/>
      <c r="G539" s="749"/>
      <c r="H539" s="749"/>
      <c r="I539" s="749"/>
      <c r="J539" s="749"/>
      <c r="K539" s="749"/>
      <c r="L539" s="749"/>
      <c r="M539" s="750"/>
      <c r="N539" s="630">
        <v>991</v>
      </c>
      <c r="O539" s="536">
        <v>10</v>
      </c>
      <c r="P539" s="536">
        <v>3</v>
      </c>
      <c r="Q539" s="406" t="s">
        <v>777</v>
      </c>
      <c r="R539" s="407">
        <v>0</v>
      </c>
      <c r="S539" s="738"/>
      <c r="T539" s="739"/>
      <c r="U539" s="410">
        <v>209</v>
      </c>
      <c r="V539" s="410">
        <v>105</v>
      </c>
      <c r="W539" s="740"/>
      <c r="X539" s="740"/>
      <c r="Y539" s="740"/>
      <c r="Z539" s="740"/>
      <c r="AA539" s="740"/>
      <c r="AB539" s="405"/>
    </row>
    <row r="540" spans="1:28" ht="42.75" customHeight="1">
      <c r="A540" s="404"/>
      <c r="B540" s="749" t="s">
        <v>778</v>
      </c>
      <c r="C540" s="749"/>
      <c r="D540" s="749"/>
      <c r="E540" s="749"/>
      <c r="F540" s="749"/>
      <c r="G540" s="749"/>
      <c r="H540" s="749"/>
      <c r="I540" s="749"/>
      <c r="J540" s="749"/>
      <c r="K540" s="749"/>
      <c r="L540" s="749"/>
      <c r="M540" s="750"/>
      <c r="N540" s="630">
        <v>991</v>
      </c>
      <c r="O540" s="536">
        <v>10</v>
      </c>
      <c r="P540" s="536">
        <v>3</v>
      </c>
      <c r="Q540" s="406" t="s">
        <v>779</v>
      </c>
      <c r="R540" s="407">
        <v>0</v>
      </c>
      <c r="S540" s="738"/>
      <c r="T540" s="739"/>
      <c r="U540" s="410">
        <v>209</v>
      </c>
      <c r="V540" s="410">
        <v>105</v>
      </c>
      <c r="W540" s="740"/>
      <c r="X540" s="740"/>
      <c r="Y540" s="740"/>
      <c r="Z540" s="740"/>
      <c r="AA540" s="740"/>
      <c r="AB540" s="405"/>
    </row>
    <row r="541" spans="1:28" ht="12" customHeight="1">
      <c r="A541" s="404"/>
      <c r="B541" s="749" t="s">
        <v>48</v>
      </c>
      <c r="C541" s="749"/>
      <c r="D541" s="749"/>
      <c r="E541" s="749"/>
      <c r="F541" s="749"/>
      <c r="G541" s="749"/>
      <c r="H541" s="749"/>
      <c r="I541" s="749"/>
      <c r="J541" s="749"/>
      <c r="K541" s="749"/>
      <c r="L541" s="749"/>
      <c r="M541" s="750"/>
      <c r="N541" s="630">
        <v>991</v>
      </c>
      <c r="O541" s="536">
        <v>10</v>
      </c>
      <c r="P541" s="536">
        <v>3</v>
      </c>
      <c r="Q541" s="406" t="s">
        <v>779</v>
      </c>
      <c r="R541" s="407" t="s">
        <v>45</v>
      </c>
      <c r="S541" s="738"/>
      <c r="T541" s="739"/>
      <c r="U541" s="410">
        <v>209</v>
      </c>
      <c r="V541" s="410">
        <v>105</v>
      </c>
      <c r="W541" s="740"/>
      <c r="X541" s="740"/>
      <c r="Y541" s="740"/>
      <c r="Z541" s="740"/>
      <c r="AA541" s="740"/>
      <c r="AB541" s="405"/>
    </row>
    <row r="542" spans="1:28" ht="21.75" customHeight="1">
      <c r="A542" s="404"/>
      <c r="B542" s="749" t="s">
        <v>780</v>
      </c>
      <c r="C542" s="749"/>
      <c r="D542" s="749"/>
      <c r="E542" s="749"/>
      <c r="F542" s="749"/>
      <c r="G542" s="749"/>
      <c r="H542" s="749"/>
      <c r="I542" s="749"/>
      <c r="J542" s="749"/>
      <c r="K542" s="749"/>
      <c r="L542" s="749"/>
      <c r="M542" s="750"/>
      <c r="N542" s="630">
        <v>991</v>
      </c>
      <c r="O542" s="536">
        <v>10</v>
      </c>
      <c r="P542" s="536">
        <v>3</v>
      </c>
      <c r="Q542" s="406" t="s">
        <v>779</v>
      </c>
      <c r="R542" s="407" t="s">
        <v>781</v>
      </c>
      <c r="S542" s="738"/>
      <c r="T542" s="739"/>
      <c r="U542" s="410">
        <v>209</v>
      </c>
      <c r="V542" s="410">
        <v>105</v>
      </c>
      <c r="W542" s="740"/>
      <c r="X542" s="740"/>
      <c r="Y542" s="740"/>
      <c r="Z542" s="740"/>
      <c r="AA542" s="740"/>
      <c r="AB542" s="405"/>
    </row>
    <row r="543" spans="1:28" ht="12" customHeight="1">
      <c r="A543" s="404"/>
      <c r="B543" s="749" t="s">
        <v>96</v>
      </c>
      <c r="C543" s="749"/>
      <c r="D543" s="749"/>
      <c r="E543" s="749"/>
      <c r="F543" s="749"/>
      <c r="G543" s="749"/>
      <c r="H543" s="749"/>
      <c r="I543" s="749"/>
      <c r="J543" s="749"/>
      <c r="K543" s="749"/>
      <c r="L543" s="749"/>
      <c r="M543" s="750"/>
      <c r="N543" s="630">
        <v>991</v>
      </c>
      <c r="O543" s="536">
        <v>10</v>
      </c>
      <c r="P543" s="536">
        <v>3</v>
      </c>
      <c r="Q543" s="406" t="s">
        <v>779</v>
      </c>
      <c r="R543" s="407" t="s">
        <v>782</v>
      </c>
      <c r="S543" s="738"/>
      <c r="T543" s="739"/>
      <c r="U543" s="410">
        <v>209</v>
      </c>
      <c r="V543" s="410">
        <v>105</v>
      </c>
      <c r="W543" s="740"/>
      <c r="X543" s="740"/>
      <c r="Y543" s="740"/>
      <c r="Z543" s="740"/>
      <c r="AA543" s="740"/>
      <c r="AB543" s="405"/>
    </row>
    <row r="544" spans="1:28" ht="21.75" customHeight="1">
      <c r="A544" s="404"/>
      <c r="B544" s="749" t="s">
        <v>67</v>
      </c>
      <c r="C544" s="749"/>
      <c r="D544" s="749"/>
      <c r="E544" s="749"/>
      <c r="F544" s="749"/>
      <c r="G544" s="749"/>
      <c r="H544" s="749"/>
      <c r="I544" s="749"/>
      <c r="J544" s="749"/>
      <c r="K544" s="749"/>
      <c r="L544" s="749"/>
      <c r="M544" s="750"/>
      <c r="N544" s="630">
        <v>991</v>
      </c>
      <c r="O544" s="536">
        <v>10</v>
      </c>
      <c r="P544" s="536">
        <v>3</v>
      </c>
      <c r="Q544" s="406" t="s">
        <v>704</v>
      </c>
      <c r="R544" s="407">
        <v>0</v>
      </c>
      <c r="S544" s="738"/>
      <c r="T544" s="739"/>
      <c r="U544" s="410">
        <v>3215</v>
      </c>
      <c r="V544" s="410">
        <v>3198</v>
      </c>
      <c r="W544" s="740"/>
      <c r="X544" s="740"/>
      <c r="Y544" s="740"/>
      <c r="Z544" s="740"/>
      <c r="AA544" s="740"/>
      <c r="AB544" s="405"/>
    </row>
    <row r="545" spans="1:28" ht="12" customHeight="1">
      <c r="A545" s="404"/>
      <c r="B545" s="749" t="s">
        <v>899</v>
      </c>
      <c r="C545" s="749"/>
      <c r="D545" s="749"/>
      <c r="E545" s="749"/>
      <c r="F545" s="749"/>
      <c r="G545" s="749"/>
      <c r="H545" s="749"/>
      <c r="I545" s="749"/>
      <c r="J545" s="749"/>
      <c r="K545" s="749"/>
      <c r="L545" s="749"/>
      <c r="M545" s="750"/>
      <c r="N545" s="630">
        <v>991</v>
      </c>
      <c r="O545" s="536">
        <v>10</v>
      </c>
      <c r="P545" s="536">
        <v>3</v>
      </c>
      <c r="Q545" s="406" t="s">
        <v>900</v>
      </c>
      <c r="R545" s="407">
        <v>0</v>
      </c>
      <c r="S545" s="738"/>
      <c r="T545" s="739"/>
      <c r="U545" s="410">
        <v>3215</v>
      </c>
      <c r="V545" s="410">
        <v>3198</v>
      </c>
      <c r="W545" s="740"/>
      <c r="X545" s="740"/>
      <c r="Y545" s="740"/>
      <c r="Z545" s="740"/>
      <c r="AA545" s="740"/>
      <c r="AB545" s="405"/>
    </row>
    <row r="546" spans="1:28" ht="12" customHeight="1">
      <c r="A546" s="404"/>
      <c r="B546" s="749" t="s">
        <v>899</v>
      </c>
      <c r="C546" s="749"/>
      <c r="D546" s="749"/>
      <c r="E546" s="749"/>
      <c r="F546" s="749"/>
      <c r="G546" s="749"/>
      <c r="H546" s="749"/>
      <c r="I546" s="749"/>
      <c r="J546" s="749"/>
      <c r="K546" s="749"/>
      <c r="L546" s="749"/>
      <c r="M546" s="750"/>
      <c r="N546" s="630">
        <v>991</v>
      </c>
      <c r="O546" s="536">
        <v>10</v>
      </c>
      <c r="P546" s="536">
        <v>3</v>
      </c>
      <c r="Q546" s="406" t="s">
        <v>901</v>
      </c>
      <c r="R546" s="407">
        <v>0</v>
      </c>
      <c r="S546" s="738"/>
      <c r="T546" s="739"/>
      <c r="U546" s="410">
        <v>3215</v>
      </c>
      <c r="V546" s="410">
        <v>3198</v>
      </c>
      <c r="W546" s="740"/>
      <c r="X546" s="740"/>
      <c r="Y546" s="740"/>
      <c r="Z546" s="740"/>
      <c r="AA546" s="740"/>
      <c r="AB546" s="405"/>
    </row>
    <row r="547" spans="1:28" ht="12" customHeight="1">
      <c r="A547" s="404"/>
      <c r="B547" s="749" t="s">
        <v>48</v>
      </c>
      <c r="C547" s="749"/>
      <c r="D547" s="749"/>
      <c r="E547" s="749"/>
      <c r="F547" s="749"/>
      <c r="G547" s="749"/>
      <c r="H547" s="749"/>
      <c r="I547" s="749"/>
      <c r="J547" s="749"/>
      <c r="K547" s="749"/>
      <c r="L547" s="749"/>
      <c r="M547" s="750"/>
      <c r="N547" s="630">
        <v>991</v>
      </c>
      <c r="O547" s="536">
        <v>10</v>
      </c>
      <c r="P547" s="536">
        <v>3</v>
      </c>
      <c r="Q547" s="406" t="s">
        <v>901</v>
      </c>
      <c r="R547" s="407" t="s">
        <v>45</v>
      </c>
      <c r="S547" s="738"/>
      <c r="T547" s="739"/>
      <c r="U547" s="410">
        <v>3215</v>
      </c>
      <c r="V547" s="410">
        <v>3198</v>
      </c>
      <c r="W547" s="740"/>
      <c r="X547" s="740"/>
      <c r="Y547" s="740"/>
      <c r="Z547" s="740"/>
      <c r="AA547" s="740"/>
      <c r="AB547" s="405"/>
    </row>
    <row r="548" spans="1:28" ht="21.75" customHeight="1">
      <c r="A548" s="404"/>
      <c r="B548" s="749" t="s">
        <v>780</v>
      </c>
      <c r="C548" s="749"/>
      <c r="D548" s="749"/>
      <c r="E548" s="749"/>
      <c r="F548" s="749"/>
      <c r="G548" s="749"/>
      <c r="H548" s="749"/>
      <c r="I548" s="749"/>
      <c r="J548" s="749"/>
      <c r="K548" s="749"/>
      <c r="L548" s="749"/>
      <c r="M548" s="750"/>
      <c r="N548" s="630">
        <v>991</v>
      </c>
      <c r="O548" s="536">
        <v>10</v>
      </c>
      <c r="P548" s="536">
        <v>3</v>
      </c>
      <c r="Q548" s="406" t="s">
        <v>901</v>
      </c>
      <c r="R548" s="407" t="s">
        <v>781</v>
      </c>
      <c r="S548" s="738"/>
      <c r="T548" s="739"/>
      <c r="U548" s="410">
        <v>3215</v>
      </c>
      <c r="V548" s="410">
        <v>3198</v>
      </c>
      <c r="W548" s="740"/>
      <c r="X548" s="740"/>
      <c r="Y548" s="740"/>
      <c r="Z548" s="740"/>
      <c r="AA548" s="740"/>
      <c r="AB548" s="405"/>
    </row>
    <row r="549" spans="1:28" ht="12" customHeight="1">
      <c r="A549" s="404"/>
      <c r="B549" s="749" t="s">
        <v>96</v>
      </c>
      <c r="C549" s="749"/>
      <c r="D549" s="749"/>
      <c r="E549" s="749"/>
      <c r="F549" s="749"/>
      <c r="G549" s="749"/>
      <c r="H549" s="749"/>
      <c r="I549" s="749"/>
      <c r="J549" s="749"/>
      <c r="K549" s="749"/>
      <c r="L549" s="749"/>
      <c r="M549" s="750"/>
      <c r="N549" s="630">
        <v>991</v>
      </c>
      <c r="O549" s="536">
        <v>10</v>
      </c>
      <c r="P549" s="536">
        <v>3</v>
      </c>
      <c r="Q549" s="406" t="s">
        <v>901</v>
      </c>
      <c r="R549" s="407" t="s">
        <v>782</v>
      </c>
      <c r="S549" s="738"/>
      <c r="T549" s="739"/>
      <c r="U549" s="410">
        <v>3215</v>
      </c>
      <c r="V549" s="410">
        <v>3198</v>
      </c>
      <c r="W549" s="740"/>
      <c r="X549" s="740"/>
      <c r="Y549" s="740"/>
      <c r="Z549" s="740"/>
      <c r="AA549" s="740"/>
      <c r="AB549" s="405"/>
    </row>
    <row r="550" spans="1:28" ht="32.25" customHeight="1">
      <c r="A550" s="404"/>
      <c r="B550" s="749" t="s">
        <v>783</v>
      </c>
      <c r="C550" s="749"/>
      <c r="D550" s="749"/>
      <c r="E550" s="749"/>
      <c r="F550" s="749"/>
      <c r="G550" s="749"/>
      <c r="H550" s="749"/>
      <c r="I550" s="749"/>
      <c r="J550" s="749"/>
      <c r="K550" s="749"/>
      <c r="L550" s="749"/>
      <c r="M550" s="750"/>
      <c r="N550" s="630">
        <v>991</v>
      </c>
      <c r="O550" s="536">
        <v>10</v>
      </c>
      <c r="P550" s="536">
        <v>3</v>
      </c>
      <c r="Q550" s="406" t="s">
        <v>784</v>
      </c>
      <c r="R550" s="407">
        <v>0</v>
      </c>
      <c r="S550" s="738"/>
      <c r="T550" s="739"/>
      <c r="U550" s="410">
        <v>1195</v>
      </c>
      <c r="V550" s="410">
        <v>1189</v>
      </c>
      <c r="W550" s="740"/>
      <c r="X550" s="740"/>
      <c r="Y550" s="740"/>
      <c r="Z550" s="740"/>
      <c r="AA550" s="740"/>
      <c r="AB550" s="405"/>
    </row>
    <row r="551" spans="1:28" ht="12" customHeight="1">
      <c r="A551" s="404"/>
      <c r="B551" s="749" t="s">
        <v>785</v>
      </c>
      <c r="C551" s="749"/>
      <c r="D551" s="749"/>
      <c r="E551" s="749"/>
      <c r="F551" s="749"/>
      <c r="G551" s="749"/>
      <c r="H551" s="749"/>
      <c r="I551" s="749"/>
      <c r="J551" s="749"/>
      <c r="K551" s="749"/>
      <c r="L551" s="749"/>
      <c r="M551" s="750"/>
      <c r="N551" s="630">
        <v>991</v>
      </c>
      <c r="O551" s="536">
        <v>10</v>
      </c>
      <c r="P551" s="536">
        <v>3</v>
      </c>
      <c r="Q551" s="406" t="s">
        <v>786</v>
      </c>
      <c r="R551" s="407">
        <v>0</v>
      </c>
      <c r="S551" s="738"/>
      <c r="T551" s="739"/>
      <c r="U551" s="410">
        <v>1195</v>
      </c>
      <c r="V551" s="410">
        <v>1189</v>
      </c>
      <c r="W551" s="740"/>
      <c r="X551" s="740"/>
      <c r="Y551" s="740"/>
      <c r="Z551" s="740"/>
      <c r="AA551" s="740"/>
      <c r="AB551" s="405"/>
    </row>
    <row r="552" spans="1:28" ht="12" customHeight="1">
      <c r="A552" s="404"/>
      <c r="B552" s="749" t="s">
        <v>902</v>
      </c>
      <c r="C552" s="749"/>
      <c r="D552" s="749"/>
      <c r="E552" s="749"/>
      <c r="F552" s="749"/>
      <c r="G552" s="749"/>
      <c r="H552" s="749"/>
      <c r="I552" s="749"/>
      <c r="J552" s="749"/>
      <c r="K552" s="749"/>
      <c r="L552" s="749"/>
      <c r="M552" s="750"/>
      <c r="N552" s="630">
        <v>991</v>
      </c>
      <c r="O552" s="536">
        <v>10</v>
      </c>
      <c r="P552" s="536">
        <v>3</v>
      </c>
      <c r="Q552" s="406" t="s">
        <v>903</v>
      </c>
      <c r="R552" s="407">
        <v>0</v>
      </c>
      <c r="S552" s="738"/>
      <c r="T552" s="739"/>
      <c r="U552" s="410">
        <v>1195</v>
      </c>
      <c r="V552" s="410">
        <v>1189</v>
      </c>
      <c r="W552" s="740"/>
      <c r="X552" s="740"/>
      <c r="Y552" s="740"/>
      <c r="Z552" s="740"/>
      <c r="AA552" s="740"/>
      <c r="AB552" s="405"/>
    </row>
    <row r="553" spans="1:28" ht="12" customHeight="1">
      <c r="A553" s="404"/>
      <c r="B553" s="749" t="s">
        <v>48</v>
      </c>
      <c r="C553" s="749"/>
      <c r="D553" s="749"/>
      <c r="E553" s="749"/>
      <c r="F553" s="749"/>
      <c r="G553" s="749"/>
      <c r="H553" s="749"/>
      <c r="I553" s="749"/>
      <c r="J553" s="749"/>
      <c r="K553" s="749"/>
      <c r="L553" s="749"/>
      <c r="M553" s="750"/>
      <c r="N553" s="630">
        <v>991</v>
      </c>
      <c r="O553" s="536">
        <v>10</v>
      </c>
      <c r="P553" s="536">
        <v>3</v>
      </c>
      <c r="Q553" s="406" t="s">
        <v>903</v>
      </c>
      <c r="R553" s="407" t="s">
        <v>45</v>
      </c>
      <c r="S553" s="738"/>
      <c r="T553" s="739"/>
      <c r="U553" s="410">
        <v>1195</v>
      </c>
      <c r="V553" s="410">
        <v>1189</v>
      </c>
      <c r="W553" s="740"/>
      <c r="X553" s="740"/>
      <c r="Y553" s="740"/>
      <c r="Z553" s="740"/>
      <c r="AA553" s="740"/>
      <c r="AB553" s="405"/>
    </row>
    <row r="554" spans="1:28" ht="21.75" customHeight="1">
      <c r="A554" s="404"/>
      <c r="B554" s="749" t="s">
        <v>780</v>
      </c>
      <c r="C554" s="749"/>
      <c r="D554" s="749"/>
      <c r="E554" s="749"/>
      <c r="F554" s="749"/>
      <c r="G554" s="749"/>
      <c r="H554" s="749"/>
      <c r="I554" s="749"/>
      <c r="J554" s="749"/>
      <c r="K554" s="749"/>
      <c r="L554" s="749"/>
      <c r="M554" s="750"/>
      <c r="N554" s="630">
        <v>991</v>
      </c>
      <c r="O554" s="536">
        <v>10</v>
      </c>
      <c r="P554" s="536">
        <v>3</v>
      </c>
      <c r="Q554" s="406" t="s">
        <v>903</v>
      </c>
      <c r="R554" s="407" t="s">
        <v>781</v>
      </c>
      <c r="S554" s="738"/>
      <c r="T554" s="739"/>
      <c r="U554" s="410">
        <v>1195</v>
      </c>
      <c r="V554" s="410">
        <v>1189</v>
      </c>
      <c r="W554" s="740"/>
      <c r="X554" s="740"/>
      <c r="Y554" s="740"/>
      <c r="Z554" s="740"/>
      <c r="AA554" s="740"/>
      <c r="AB554" s="405"/>
    </row>
    <row r="555" spans="1:28" ht="12" customHeight="1">
      <c r="A555" s="404"/>
      <c r="B555" s="749" t="s">
        <v>96</v>
      </c>
      <c r="C555" s="749"/>
      <c r="D555" s="749"/>
      <c r="E555" s="749"/>
      <c r="F555" s="749"/>
      <c r="G555" s="749"/>
      <c r="H555" s="749"/>
      <c r="I555" s="749"/>
      <c r="J555" s="749"/>
      <c r="K555" s="749"/>
      <c r="L555" s="749"/>
      <c r="M555" s="750"/>
      <c r="N555" s="630">
        <v>991</v>
      </c>
      <c r="O555" s="536">
        <v>10</v>
      </c>
      <c r="P555" s="536">
        <v>3</v>
      </c>
      <c r="Q555" s="406" t="s">
        <v>903</v>
      </c>
      <c r="R555" s="407" t="s">
        <v>782</v>
      </c>
      <c r="S555" s="738"/>
      <c r="T555" s="739"/>
      <c r="U555" s="410">
        <v>1195</v>
      </c>
      <c r="V555" s="410">
        <v>1189</v>
      </c>
      <c r="W555" s="740"/>
      <c r="X555" s="740"/>
      <c r="Y555" s="740"/>
      <c r="Z555" s="740"/>
      <c r="AA555" s="740"/>
      <c r="AB555" s="405"/>
    </row>
    <row r="556" spans="1:28" ht="12" customHeight="1">
      <c r="A556" s="404"/>
      <c r="B556" s="749" t="s">
        <v>795</v>
      </c>
      <c r="C556" s="749"/>
      <c r="D556" s="749"/>
      <c r="E556" s="749"/>
      <c r="F556" s="749"/>
      <c r="G556" s="749"/>
      <c r="H556" s="749"/>
      <c r="I556" s="749"/>
      <c r="J556" s="749"/>
      <c r="K556" s="749"/>
      <c r="L556" s="749"/>
      <c r="M556" s="750"/>
      <c r="N556" s="630">
        <v>991</v>
      </c>
      <c r="O556" s="536">
        <v>11</v>
      </c>
      <c r="P556" s="536">
        <v>0</v>
      </c>
      <c r="Q556" s="406">
        <v>0</v>
      </c>
      <c r="R556" s="407">
        <v>0</v>
      </c>
      <c r="S556" s="738"/>
      <c r="T556" s="739"/>
      <c r="U556" s="410">
        <v>196</v>
      </c>
      <c r="V556" s="410">
        <v>96</v>
      </c>
      <c r="W556" s="740"/>
      <c r="X556" s="740"/>
      <c r="Y556" s="740"/>
      <c r="Z556" s="740"/>
      <c r="AA556" s="740"/>
      <c r="AB556" s="405"/>
    </row>
    <row r="557" spans="1:28" ht="12" customHeight="1">
      <c r="A557" s="404"/>
      <c r="B557" s="749" t="s">
        <v>113</v>
      </c>
      <c r="C557" s="749"/>
      <c r="D557" s="749"/>
      <c r="E557" s="749"/>
      <c r="F557" s="749"/>
      <c r="G557" s="749"/>
      <c r="H557" s="749"/>
      <c r="I557" s="749"/>
      <c r="J557" s="749"/>
      <c r="K557" s="749"/>
      <c r="L557" s="749"/>
      <c r="M557" s="750"/>
      <c r="N557" s="630">
        <v>991</v>
      </c>
      <c r="O557" s="536">
        <v>11</v>
      </c>
      <c r="P557" s="536">
        <v>5</v>
      </c>
      <c r="Q557" s="406">
        <v>0</v>
      </c>
      <c r="R557" s="407">
        <v>0</v>
      </c>
      <c r="S557" s="738"/>
      <c r="T557" s="739"/>
      <c r="U557" s="410">
        <v>196</v>
      </c>
      <c r="V557" s="410">
        <v>96</v>
      </c>
      <c r="W557" s="740"/>
      <c r="X557" s="740"/>
      <c r="Y557" s="740"/>
      <c r="Z557" s="740"/>
      <c r="AA557" s="740"/>
      <c r="AB557" s="405"/>
    </row>
    <row r="558" spans="1:28" ht="32.25" customHeight="1">
      <c r="A558" s="404"/>
      <c r="B558" s="749" t="s">
        <v>783</v>
      </c>
      <c r="C558" s="749"/>
      <c r="D558" s="749"/>
      <c r="E558" s="749"/>
      <c r="F558" s="749"/>
      <c r="G558" s="749"/>
      <c r="H558" s="749"/>
      <c r="I558" s="749"/>
      <c r="J558" s="749"/>
      <c r="K558" s="749"/>
      <c r="L558" s="749"/>
      <c r="M558" s="750"/>
      <c r="N558" s="630">
        <v>991</v>
      </c>
      <c r="O558" s="536">
        <v>11</v>
      </c>
      <c r="P558" s="536">
        <v>5</v>
      </c>
      <c r="Q558" s="406" t="s">
        <v>784</v>
      </c>
      <c r="R558" s="407">
        <v>0</v>
      </c>
      <c r="S558" s="738"/>
      <c r="T558" s="739"/>
      <c r="U558" s="410">
        <v>90</v>
      </c>
      <c r="V558" s="410">
        <v>55</v>
      </c>
      <c r="W558" s="740"/>
      <c r="X558" s="740"/>
      <c r="Y558" s="740"/>
      <c r="Z558" s="740"/>
      <c r="AA558" s="740"/>
      <c r="AB558" s="405"/>
    </row>
    <row r="559" spans="1:28" ht="12" customHeight="1">
      <c r="A559" s="404"/>
      <c r="B559" s="749" t="s">
        <v>131</v>
      </c>
      <c r="C559" s="749"/>
      <c r="D559" s="749"/>
      <c r="E559" s="749"/>
      <c r="F559" s="749"/>
      <c r="G559" s="749"/>
      <c r="H559" s="749"/>
      <c r="I559" s="749"/>
      <c r="J559" s="749"/>
      <c r="K559" s="749"/>
      <c r="L559" s="749"/>
      <c r="M559" s="750"/>
      <c r="N559" s="630">
        <v>991</v>
      </c>
      <c r="O559" s="536">
        <v>11</v>
      </c>
      <c r="P559" s="536">
        <v>5</v>
      </c>
      <c r="Q559" s="406" t="s">
        <v>796</v>
      </c>
      <c r="R559" s="407">
        <v>0</v>
      </c>
      <c r="S559" s="738"/>
      <c r="T559" s="739"/>
      <c r="U559" s="410">
        <v>90</v>
      </c>
      <c r="V559" s="410">
        <v>55</v>
      </c>
      <c r="W559" s="740"/>
      <c r="X559" s="740"/>
      <c r="Y559" s="740"/>
      <c r="Z559" s="740"/>
      <c r="AA559" s="740"/>
      <c r="AB559" s="405"/>
    </row>
    <row r="560" spans="1:28" ht="12" customHeight="1">
      <c r="A560" s="404"/>
      <c r="B560" s="749" t="s">
        <v>114</v>
      </c>
      <c r="C560" s="749"/>
      <c r="D560" s="749"/>
      <c r="E560" s="749"/>
      <c r="F560" s="749"/>
      <c r="G560" s="749"/>
      <c r="H560" s="749"/>
      <c r="I560" s="749"/>
      <c r="J560" s="749"/>
      <c r="K560" s="749"/>
      <c r="L560" s="749"/>
      <c r="M560" s="750"/>
      <c r="N560" s="630">
        <v>991</v>
      </c>
      <c r="O560" s="536">
        <v>11</v>
      </c>
      <c r="P560" s="536">
        <v>5</v>
      </c>
      <c r="Q560" s="406" t="s">
        <v>797</v>
      </c>
      <c r="R560" s="407">
        <v>0</v>
      </c>
      <c r="S560" s="738"/>
      <c r="T560" s="739"/>
      <c r="U560" s="410">
        <v>90</v>
      </c>
      <c r="V560" s="410">
        <v>55</v>
      </c>
      <c r="W560" s="740"/>
      <c r="X560" s="740"/>
      <c r="Y560" s="740"/>
      <c r="Z560" s="740"/>
      <c r="AA560" s="740"/>
      <c r="AB560" s="405"/>
    </row>
    <row r="561" spans="1:28" ht="21.75" customHeight="1">
      <c r="A561" s="404"/>
      <c r="B561" s="749" t="s">
        <v>633</v>
      </c>
      <c r="C561" s="749"/>
      <c r="D561" s="749"/>
      <c r="E561" s="749"/>
      <c r="F561" s="749"/>
      <c r="G561" s="749"/>
      <c r="H561" s="749"/>
      <c r="I561" s="749"/>
      <c r="J561" s="749"/>
      <c r="K561" s="749"/>
      <c r="L561" s="749"/>
      <c r="M561" s="750"/>
      <c r="N561" s="630">
        <v>991</v>
      </c>
      <c r="O561" s="536">
        <v>11</v>
      </c>
      <c r="P561" s="536">
        <v>5</v>
      </c>
      <c r="Q561" s="406" t="s">
        <v>797</v>
      </c>
      <c r="R561" s="407" t="s">
        <v>25</v>
      </c>
      <c r="S561" s="738"/>
      <c r="T561" s="739"/>
      <c r="U561" s="410">
        <v>90</v>
      </c>
      <c r="V561" s="410">
        <v>55</v>
      </c>
      <c r="W561" s="740"/>
      <c r="X561" s="740"/>
      <c r="Y561" s="740"/>
      <c r="Z561" s="740"/>
      <c r="AA561" s="740"/>
      <c r="AB561" s="405"/>
    </row>
    <row r="562" spans="1:28" ht="21.75" customHeight="1">
      <c r="A562" s="404"/>
      <c r="B562" s="749" t="s">
        <v>634</v>
      </c>
      <c r="C562" s="749"/>
      <c r="D562" s="749"/>
      <c r="E562" s="749"/>
      <c r="F562" s="749"/>
      <c r="G562" s="749"/>
      <c r="H562" s="749"/>
      <c r="I562" s="749"/>
      <c r="J562" s="749"/>
      <c r="K562" s="749"/>
      <c r="L562" s="749"/>
      <c r="M562" s="750"/>
      <c r="N562" s="630">
        <v>991</v>
      </c>
      <c r="O562" s="536">
        <v>11</v>
      </c>
      <c r="P562" s="536">
        <v>5</v>
      </c>
      <c r="Q562" s="406" t="s">
        <v>797</v>
      </c>
      <c r="R562" s="407" t="s">
        <v>27</v>
      </c>
      <c r="S562" s="738"/>
      <c r="T562" s="739"/>
      <c r="U562" s="410">
        <v>90</v>
      </c>
      <c r="V562" s="410">
        <v>55</v>
      </c>
      <c r="W562" s="740"/>
      <c r="X562" s="740"/>
      <c r="Y562" s="740"/>
      <c r="Z562" s="740"/>
      <c r="AA562" s="740"/>
      <c r="AB562" s="405"/>
    </row>
    <row r="563" spans="1:28" ht="12" customHeight="1">
      <c r="A563" s="404"/>
      <c r="B563" s="749" t="s">
        <v>636</v>
      </c>
      <c r="C563" s="749"/>
      <c r="D563" s="749"/>
      <c r="E563" s="749"/>
      <c r="F563" s="749"/>
      <c r="G563" s="749"/>
      <c r="H563" s="749"/>
      <c r="I563" s="749"/>
      <c r="J563" s="749"/>
      <c r="K563" s="749"/>
      <c r="L563" s="749"/>
      <c r="M563" s="750"/>
      <c r="N563" s="630">
        <v>991</v>
      </c>
      <c r="O563" s="536">
        <v>11</v>
      </c>
      <c r="P563" s="536">
        <v>5</v>
      </c>
      <c r="Q563" s="406" t="s">
        <v>797</v>
      </c>
      <c r="R563" s="407" t="s">
        <v>29</v>
      </c>
      <c r="S563" s="738"/>
      <c r="T563" s="739"/>
      <c r="U563" s="410">
        <v>90</v>
      </c>
      <c r="V563" s="410">
        <v>55</v>
      </c>
      <c r="W563" s="740"/>
      <c r="X563" s="740"/>
      <c r="Y563" s="740"/>
      <c r="Z563" s="740"/>
      <c r="AA563" s="740"/>
      <c r="AB563" s="405"/>
    </row>
    <row r="564" spans="1:28" ht="32.25" customHeight="1">
      <c r="A564" s="404"/>
      <c r="B564" s="749" t="s">
        <v>783</v>
      </c>
      <c r="C564" s="749"/>
      <c r="D564" s="749"/>
      <c r="E564" s="749"/>
      <c r="F564" s="749"/>
      <c r="G564" s="749"/>
      <c r="H564" s="749"/>
      <c r="I564" s="749"/>
      <c r="J564" s="749"/>
      <c r="K564" s="749"/>
      <c r="L564" s="749"/>
      <c r="M564" s="750"/>
      <c r="N564" s="630">
        <v>991</v>
      </c>
      <c r="O564" s="536">
        <v>11</v>
      </c>
      <c r="P564" s="536">
        <v>5</v>
      </c>
      <c r="Q564" s="406" t="s">
        <v>784</v>
      </c>
      <c r="R564" s="407">
        <v>0</v>
      </c>
      <c r="S564" s="738"/>
      <c r="T564" s="739"/>
      <c r="U564" s="410">
        <v>106</v>
      </c>
      <c r="V564" s="410">
        <v>41</v>
      </c>
      <c r="W564" s="740"/>
      <c r="X564" s="740"/>
      <c r="Y564" s="740"/>
      <c r="Z564" s="740"/>
      <c r="AA564" s="740"/>
      <c r="AB564" s="405"/>
    </row>
    <row r="565" spans="1:28" ht="12" customHeight="1">
      <c r="A565" s="404"/>
      <c r="B565" s="749" t="s">
        <v>785</v>
      </c>
      <c r="C565" s="749"/>
      <c r="D565" s="749"/>
      <c r="E565" s="749"/>
      <c r="F565" s="749"/>
      <c r="G565" s="749"/>
      <c r="H565" s="749"/>
      <c r="I565" s="749"/>
      <c r="J565" s="749"/>
      <c r="K565" s="749"/>
      <c r="L565" s="749"/>
      <c r="M565" s="750"/>
      <c r="N565" s="630">
        <v>991</v>
      </c>
      <c r="O565" s="536">
        <v>11</v>
      </c>
      <c r="P565" s="536">
        <v>5</v>
      </c>
      <c r="Q565" s="406" t="s">
        <v>786</v>
      </c>
      <c r="R565" s="407">
        <v>0</v>
      </c>
      <c r="S565" s="738"/>
      <c r="T565" s="739"/>
      <c r="U565" s="410">
        <v>106</v>
      </c>
      <c r="V565" s="410">
        <v>41</v>
      </c>
      <c r="W565" s="740"/>
      <c r="X565" s="740"/>
      <c r="Y565" s="740"/>
      <c r="Z565" s="740"/>
      <c r="AA565" s="740"/>
      <c r="AB565" s="405"/>
    </row>
    <row r="566" spans="1:28" ht="12" customHeight="1">
      <c r="A566" s="404"/>
      <c r="B566" s="749" t="s">
        <v>114</v>
      </c>
      <c r="C566" s="749"/>
      <c r="D566" s="749"/>
      <c r="E566" s="749"/>
      <c r="F566" s="749"/>
      <c r="G566" s="749"/>
      <c r="H566" s="749"/>
      <c r="I566" s="749"/>
      <c r="J566" s="749"/>
      <c r="K566" s="749"/>
      <c r="L566" s="749"/>
      <c r="M566" s="750"/>
      <c r="N566" s="630">
        <v>991</v>
      </c>
      <c r="O566" s="536">
        <v>11</v>
      </c>
      <c r="P566" s="536">
        <v>5</v>
      </c>
      <c r="Q566" s="406" t="s">
        <v>798</v>
      </c>
      <c r="R566" s="407">
        <v>0</v>
      </c>
      <c r="S566" s="738"/>
      <c r="T566" s="739"/>
      <c r="U566" s="410">
        <v>106</v>
      </c>
      <c r="V566" s="410">
        <v>41</v>
      </c>
      <c r="W566" s="740"/>
      <c r="X566" s="740"/>
      <c r="Y566" s="740"/>
      <c r="Z566" s="740"/>
      <c r="AA566" s="740"/>
      <c r="AB566" s="405"/>
    </row>
    <row r="567" spans="1:28" ht="21.75" customHeight="1">
      <c r="A567" s="404"/>
      <c r="B567" s="749" t="s">
        <v>633</v>
      </c>
      <c r="C567" s="749"/>
      <c r="D567" s="749"/>
      <c r="E567" s="749"/>
      <c r="F567" s="749"/>
      <c r="G567" s="749"/>
      <c r="H567" s="749"/>
      <c r="I567" s="749"/>
      <c r="J567" s="749"/>
      <c r="K567" s="749"/>
      <c r="L567" s="749"/>
      <c r="M567" s="750"/>
      <c r="N567" s="630">
        <v>991</v>
      </c>
      <c r="O567" s="536">
        <v>11</v>
      </c>
      <c r="P567" s="536">
        <v>5</v>
      </c>
      <c r="Q567" s="406" t="s">
        <v>798</v>
      </c>
      <c r="R567" s="407" t="s">
        <v>25</v>
      </c>
      <c r="S567" s="738"/>
      <c r="T567" s="739"/>
      <c r="U567" s="410">
        <v>106</v>
      </c>
      <c r="V567" s="410">
        <v>41</v>
      </c>
      <c r="W567" s="740"/>
      <c r="X567" s="740"/>
      <c r="Y567" s="740"/>
      <c r="Z567" s="740"/>
      <c r="AA567" s="740"/>
      <c r="AB567" s="405"/>
    </row>
    <row r="568" spans="1:28" ht="21.75" customHeight="1">
      <c r="A568" s="404"/>
      <c r="B568" s="749" t="s">
        <v>634</v>
      </c>
      <c r="C568" s="749"/>
      <c r="D568" s="749"/>
      <c r="E568" s="749"/>
      <c r="F568" s="749"/>
      <c r="G568" s="749"/>
      <c r="H568" s="749"/>
      <c r="I568" s="749"/>
      <c r="J568" s="749"/>
      <c r="K568" s="749"/>
      <c r="L568" s="749"/>
      <c r="M568" s="750"/>
      <c r="N568" s="630">
        <v>991</v>
      </c>
      <c r="O568" s="536">
        <v>11</v>
      </c>
      <c r="P568" s="536">
        <v>5</v>
      </c>
      <c r="Q568" s="406" t="s">
        <v>798</v>
      </c>
      <c r="R568" s="407" t="s">
        <v>27</v>
      </c>
      <c r="S568" s="738"/>
      <c r="T568" s="739"/>
      <c r="U568" s="410">
        <v>106</v>
      </c>
      <c r="V568" s="410">
        <v>41</v>
      </c>
      <c r="W568" s="740"/>
      <c r="X568" s="740"/>
      <c r="Y568" s="740"/>
      <c r="Z568" s="740"/>
      <c r="AA568" s="740"/>
      <c r="AB568" s="405"/>
    </row>
    <row r="569" spans="1:28" ht="12" customHeight="1">
      <c r="A569" s="404"/>
      <c r="B569" s="749" t="s">
        <v>636</v>
      </c>
      <c r="C569" s="749"/>
      <c r="D569" s="749"/>
      <c r="E569" s="749"/>
      <c r="F569" s="749"/>
      <c r="G569" s="749"/>
      <c r="H569" s="749"/>
      <c r="I569" s="749"/>
      <c r="J569" s="749"/>
      <c r="K569" s="749"/>
      <c r="L569" s="749"/>
      <c r="M569" s="750"/>
      <c r="N569" s="630">
        <v>991</v>
      </c>
      <c r="O569" s="536">
        <v>11</v>
      </c>
      <c r="P569" s="536">
        <v>5</v>
      </c>
      <c r="Q569" s="406" t="s">
        <v>798</v>
      </c>
      <c r="R569" s="407" t="s">
        <v>29</v>
      </c>
      <c r="S569" s="738"/>
      <c r="T569" s="739"/>
      <c r="U569" s="410">
        <v>106</v>
      </c>
      <c r="V569" s="410">
        <v>41</v>
      </c>
      <c r="W569" s="740"/>
      <c r="X569" s="740"/>
      <c r="Y569" s="740"/>
      <c r="Z569" s="740"/>
      <c r="AA569" s="740"/>
      <c r="AB569" s="405"/>
    </row>
    <row r="570" spans="1:28" ht="12" customHeight="1">
      <c r="A570" s="404"/>
      <c r="B570" s="749" t="s">
        <v>799</v>
      </c>
      <c r="C570" s="749"/>
      <c r="D570" s="749"/>
      <c r="E570" s="749"/>
      <c r="F570" s="749"/>
      <c r="G570" s="749"/>
      <c r="H570" s="749"/>
      <c r="I570" s="749"/>
      <c r="J570" s="749"/>
      <c r="K570" s="749"/>
      <c r="L570" s="749"/>
      <c r="M570" s="750"/>
      <c r="N570" s="630">
        <v>991</v>
      </c>
      <c r="O570" s="536">
        <v>12</v>
      </c>
      <c r="P570" s="536">
        <v>0</v>
      </c>
      <c r="Q570" s="406">
        <v>0</v>
      </c>
      <c r="R570" s="407">
        <v>0</v>
      </c>
      <c r="S570" s="738"/>
      <c r="T570" s="739"/>
      <c r="U570" s="410">
        <v>75</v>
      </c>
      <c r="V570" s="410">
        <v>55</v>
      </c>
      <c r="W570" s="740"/>
      <c r="X570" s="740"/>
      <c r="Y570" s="740"/>
      <c r="Z570" s="740"/>
      <c r="AA570" s="740"/>
      <c r="AB570" s="405"/>
    </row>
    <row r="571" spans="1:28" ht="12" customHeight="1">
      <c r="A571" s="404"/>
      <c r="B571" s="749" t="s">
        <v>115</v>
      </c>
      <c r="C571" s="749"/>
      <c r="D571" s="749"/>
      <c r="E571" s="749"/>
      <c r="F571" s="749"/>
      <c r="G571" s="749"/>
      <c r="H571" s="749"/>
      <c r="I571" s="749"/>
      <c r="J571" s="749"/>
      <c r="K571" s="749"/>
      <c r="L571" s="749"/>
      <c r="M571" s="750"/>
      <c r="N571" s="630">
        <v>991</v>
      </c>
      <c r="O571" s="536">
        <v>12</v>
      </c>
      <c r="P571" s="536">
        <v>2</v>
      </c>
      <c r="Q571" s="406">
        <v>0</v>
      </c>
      <c r="R571" s="407">
        <v>0</v>
      </c>
      <c r="S571" s="738"/>
      <c r="T571" s="739"/>
      <c r="U571" s="410">
        <v>75</v>
      </c>
      <c r="V571" s="410">
        <v>55</v>
      </c>
      <c r="W571" s="740"/>
      <c r="X571" s="740"/>
      <c r="Y571" s="740"/>
      <c r="Z571" s="740"/>
      <c r="AA571" s="740"/>
      <c r="AB571" s="405"/>
    </row>
    <row r="572" spans="1:28" ht="32.25" customHeight="1">
      <c r="A572" s="404"/>
      <c r="B572" s="749" t="s">
        <v>617</v>
      </c>
      <c r="C572" s="749"/>
      <c r="D572" s="749"/>
      <c r="E572" s="749"/>
      <c r="F572" s="749"/>
      <c r="G572" s="749"/>
      <c r="H572" s="749"/>
      <c r="I572" s="749"/>
      <c r="J572" s="749"/>
      <c r="K572" s="749"/>
      <c r="L572" s="749"/>
      <c r="M572" s="750"/>
      <c r="N572" s="630">
        <v>991</v>
      </c>
      <c r="O572" s="536">
        <v>12</v>
      </c>
      <c r="P572" s="536">
        <v>2</v>
      </c>
      <c r="Q572" s="406" t="s">
        <v>618</v>
      </c>
      <c r="R572" s="407">
        <v>0</v>
      </c>
      <c r="S572" s="738"/>
      <c r="T572" s="739"/>
      <c r="U572" s="410">
        <v>75</v>
      </c>
      <c r="V572" s="410">
        <v>55</v>
      </c>
      <c r="W572" s="740"/>
      <c r="X572" s="740"/>
      <c r="Y572" s="740"/>
      <c r="Z572" s="740"/>
      <c r="AA572" s="740"/>
      <c r="AB572" s="405"/>
    </row>
    <row r="573" spans="1:28" ht="21.75" customHeight="1">
      <c r="A573" s="404"/>
      <c r="B573" s="749" t="s">
        <v>800</v>
      </c>
      <c r="C573" s="749"/>
      <c r="D573" s="749"/>
      <c r="E573" s="749"/>
      <c r="F573" s="749"/>
      <c r="G573" s="749"/>
      <c r="H573" s="749"/>
      <c r="I573" s="749"/>
      <c r="J573" s="749"/>
      <c r="K573" s="749"/>
      <c r="L573" s="749"/>
      <c r="M573" s="750"/>
      <c r="N573" s="630">
        <v>991</v>
      </c>
      <c r="O573" s="536">
        <v>12</v>
      </c>
      <c r="P573" s="536">
        <v>2</v>
      </c>
      <c r="Q573" s="406" t="s">
        <v>801</v>
      </c>
      <c r="R573" s="407">
        <v>0</v>
      </c>
      <c r="S573" s="738"/>
      <c r="T573" s="739"/>
      <c r="U573" s="410">
        <v>75</v>
      </c>
      <c r="V573" s="410">
        <v>55</v>
      </c>
      <c r="W573" s="740"/>
      <c r="X573" s="740"/>
      <c r="Y573" s="740"/>
      <c r="Z573" s="740"/>
      <c r="AA573" s="740"/>
      <c r="AB573" s="405"/>
    </row>
    <row r="574" spans="1:28" ht="21.75" customHeight="1">
      <c r="A574" s="404"/>
      <c r="B574" s="749" t="s">
        <v>633</v>
      </c>
      <c r="C574" s="749"/>
      <c r="D574" s="749"/>
      <c r="E574" s="749"/>
      <c r="F574" s="749"/>
      <c r="G574" s="749"/>
      <c r="H574" s="749"/>
      <c r="I574" s="749"/>
      <c r="J574" s="749"/>
      <c r="K574" s="749"/>
      <c r="L574" s="749"/>
      <c r="M574" s="750"/>
      <c r="N574" s="630">
        <v>991</v>
      </c>
      <c r="O574" s="536">
        <v>12</v>
      </c>
      <c r="P574" s="536">
        <v>2</v>
      </c>
      <c r="Q574" s="406" t="s">
        <v>801</v>
      </c>
      <c r="R574" s="407" t="s">
        <v>25</v>
      </c>
      <c r="S574" s="738"/>
      <c r="T574" s="739"/>
      <c r="U574" s="410">
        <v>75</v>
      </c>
      <c r="V574" s="410">
        <v>55</v>
      </c>
      <c r="W574" s="740"/>
      <c r="X574" s="740"/>
      <c r="Y574" s="740"/>
      <c r="Z574" s="740"/>
      <c r="AA574" s="740"/>
      <c r="AB574" s="405"/>
    </row>
    <row r="575" spans="1:28" ht="21.75" customHeight="1">
      <c r="A575" s="404"/>
      <c r="B575" s="749" t="s">
        <v>634</v>
      </c>
      <c r="C575" s="749"/>
      <c r="D575" s="749"/>
      <c r="E575" s="749"/>
      <c r="F575" s="749"/>
      <c r="G575" s="749"/>
      <c r="H575" s="749"/>
      <c r="I575" s="749"/>
      <c r="J575" s="749"/>
      <c r="K575" s="749"/>
      <c r="L575" s="749"/>
      <c r="M575" s="750"/>
      <c r="N575" s="630">
        <v>991</v>
      </c>
      <c r="O575" s="536">
        <v>12</v>
      </c>
      <c r="P575" s="536">
        <v>2</v>
      </c>
      <c r="Q575" s="406" t="s">
        <v>801</v>
      </c>
      <c r="R575" s="407" t="s">
        <v>27</v>
      </c>
      <c r="S575" s="738"/>
      <c r="T575" s="739"/>
      <c r="U575" s="410">
        <v>75</v>
      </c>
      <c r="V575" s="410">
        <v>55</v>
      </c>
      <c r="W575" s="740"/>
      <c r="X575" s="740"/>
      <c r="Y575" s="740"/>
      <c r="Z575" s="740"/>
      <c r="AA575" s="740"/>
      <c r="AB575" s="405"/>
    </row>
    <row r="576" spans="1:28" ht="12" customHeight="1">
      <c r="A576" s="404"/>
      <c r="B576" s="749" t="s">
        <v>636</v>
      </c>
      <c r="C576" s="749"/>
      <c r="D576" s="749"/>
      <c r="E576" s="749"/>
      <c r="F576" s="749"/>
      <c r="G576" s="749"/>
      <c r="H576" s="749"/>
      <c r="I576" s="749"/>
      <c r="J576" s="749"/>
      <c r="K576" s="749"/>
      <c r="L576" s="749"/>
      <c r="M576" s="750"/>
      <c r="N576" s="630">
        <v>991</v>
      </c>
      <c r="O576" s="536">
        <v>12</v>
      </c>
      <c r="P576" s="536">
        <v>2</v>
      </c>
      <c r="Q576" s="406" t="s">
        <v>801</v>
      </c>
      <c r="R576" s="407" t="s">
        <v>29</v>
      </c>
      <c r="S576" s="738"/>
      <c r="T576" s="739"/>
      <c r="U576" s="410">
        <v>75</v>
      </c>
      <c r="V576" s="410">
        <v>55</v>
      </c>
      <c r="W576" s="740"/>
      <c r="X576" s="740"/>
      <c r="Y576" s="740"/>
      <c r="Z576" s="740"/>
      <c r="AA576" s="740"/>
      <c r="AB576" s="405"/>
    </row>
    <row r="577" spans="1:28" ht="21.75" customHeight="1">
      <c r="A577" s="404"/>
      <c r="B577" s="749" t="s">
        <v>116</v>
      </c>
      <c r="C577" s="749"/>
      <c r="D577" s="749"/>
      <c r="E577" s="749"/>
      <c r="F577" s="749"/>
      <c r="G577" s="749"/>
      <c r="H577" s="749"/>
      <c r="I577" s="749"/>
      <c r="J577" s="749"/>
      <c r="K577" s="749"/>
      <c r="L577" s="749"/>
      <c r="M577" s="750"/>
      <c r="N577" s="630">
        <v>998</v>
      </c>
      <c r="O577" s="536">
        <v>0</v>
      </c>
      <c r="P577" s="536">
        <v>0</v>
      </c>
      <c r="Q577" s="406">
        <v>0</v>
      </c>
      <c r="R577" s="407">
        <v>0</v>
      </c>
      <c r="S577" s="738"/>
      <c r="T577" s="739"/>
      <c r="U577" s="410">
        <v>21485</v>
      </c>
      <c r="V577" s="410">
        <v>21267</v>
      </c>
      <c r="W577" s="740"/>
      <c r="X577" s="740"/>
      <c r="Y577" s="740"/>
      <c r="Z577" s="740"/>
      <c r="AA577" s="740"/>
      <c r="AB577" s="405"/>
    </row>
    <row r="578" spans="1:28" ht="12" customHeight="1">
      <c r="A578" s="404"/>
      <c r="B578" s="749" t="s">
        <v>616</v>
      </c>
      <c r="C578" s="749"/>
      <c r="D578" s="749"/>
      <c r="E578" s="749"/>
      <c r="F578" s="749"/>
      <c r="G578" s="749"/>
      <c r="H578" s="749"/>
      <c r="I578" s="749"/>
      <c r="J578" s="749"/>
      <c r="K578" s="749"/>
      <c r="L578" s="749"/>
      <c r="M578" s="750"/>
      <c r="N578" s="630">
        <v>998</v>
      </c>
      <c r="O578" s="536">
        <v>1</v>
      </c>
      <c r="P578" s="536">
        <v>0</v>
      </c>
      <c r="Q578" s="406">
        <v>0</v>
      </c>
      <c r="R578" s="407">
        <v>0</v>
      </c>
      <c r="S578" s="738"/>
      <c r="T578" s="739"/>
      <c r="U578" s="410">
        <v>4905</v>
      </c>
      <c r="V578" s="410">
        <v>4691</v>
      </c>
      <c r="W578" s="740"/>
      <c r="X578" s="740"/>
      <c r="Y578" s="740"/>
      <c r="Z578" s="740"/>
      <c r="AA578" s="740"/>
      <c r="AB578" s="405"/>
    </row>
    <row r="579" spans="1:28" ht="32.25" customHeight="1">
      <c r="A579" s="404"/>
      <c r="B579" s="749" t="s">
        <v>84</v>
      </c>
      <c r="C579" s="749"/>
      <c r="D579" s="749"/>
      <c r="E579" s="749"/>
      <c r="F579" s="749"/>
      <c r="G579" s="749"/>
      <c r="H579" s="749"/>
      <c r="I579" s="749"/>
      <c r="J579" s="749"/>
      <c r="K579" s="749"/>
      <c r="L579" s="749"/>
      <c r="M579" s="750"/>
      <c r="N579" s="630">
        <v>998</v>
      </c>
      <c r="O579" s="536">
        <v>1</v>
      </c>
      <c r="P579" s="536">
        <v>6</v>
      </c>
      <c r="Q579" s="406">
        <v>0</v>
      </c>
      <c r="R579" s="407">
        <v>0</v>
      </c>
      <c r="S579" s="738"/>
      <c r="T579" s="739"/>
      <c r="U579" s="410">
        <v>4520</v>
      </c>
      <c r="V579" s="410">
        <v>4306</v>
      </c>
      <c r="W579" s="740"/>
      <c r="X579" s="740"/>
      <c r="Y579" s="740"/>
      <c r="Z579" s="740"/>
      <c r="AA579" s="740"/>
      <c r="AB579" s="405"/>
    </row>
    <row r="580" spans="1:28" ht="21.75" customHeight="1">
      <c r="A580" s="404"/>
      <c r="B580" s="749" t="s">
        <v>61</v>
      </c>
      <c r="C580" s="749"/>
      <c r="D580" s="749"/>
      <c r="E580" s="749"/>
      <c r="F580" s="749"/>
      <c r="G580" s="749"/>
      <c r="H580" s="749"/>
      <c r="I580" s="749"/>
      <c r="J580" s="749"/>
      <c r="K580" s="749"/>
      <c r="L580" s="749"/>
      <c r="M580" s="750"/>
      <c r="N580" s="630">
        <v>998</v>
      </c>
      <c r="O580" s="536">
        <v>1</v>
      </c>
      <c r="P580" s="536">
        <v>6</v>
      </c>
      <c r="Q580" s="406" t="s">
        <v>649</v>
      </c>
      <c r="R580" s="407">
        <v>0</v>
      </c>
      <c r="S580" s="738"/>
      <c r="T580" s="739"/>
      <c r="U580" s="410">
        <v>4520</v>
      </c>
      <c r="V580" s="410">
        <v>4306</v>
      </c>
      <c r="W580" s="740"/>
      <c r="X580" s="740"/>
      <c r="Y580" s="740"/>
      <c r="Z580" s="740"/>
      <c r="AA580" s="740"/>
      <c r="AB580" s="405"/>
    </row>
    <row r="581" spans="1:28" ht="42.75" customHeight="1">
      <c r="A581" s="404"/>
      <c r="B581" s="749" t="s">
        <v>650</v>
      </c>
      <c r="C581" s="749"/>
      <c r="D581" s="749"/>
      <c r="E581" s="749"/>
      <c r="F581" s="749"/>
      <c r="G581" s="749"/>
      <c r="H581" s="749"/>
      <c r="I581" s="749"/>
      <c r="J581" s="749"/>
      <c r="K581" s="749"/>
      <c r="L581" s="749"/>
      <c r="M581" s="750"/>
      <c r="N581" s="630">
        <v>998</v>
      </c>
      <c r="O581" s="536">
        <v>1</v>
      </c>
      <c r="P581" s="536">
        <v>6</v>
      </c>
      <c r="Q581" s="406" t="s">
        <v>651</v>
      </c>
      <c r="R581" s="407">
        <v>0</v>
      </c>
      <c r="S581" s="738"/>
      <c r="T581" s="739"/>
      <c r="U581" s="410">
        <v>4116</v>
      </c>
      <c r="V581" s="410">
        <v>4117</v>
      </c>
      <c r="W581" s="740"/>
      <c r="X581" s="740"/>
      <c r="Y581" s="740"/>
      <c r="Z581" s="740"/>
      <c r="AA581" s="740"/>
      <c r="AB581" s="405"/>
    </row>
    <row r="582" spans="1:28" ht="53.25" customHeight="1">
      <c r="A582" s="404"/>
      <c r="B582" s="749" t="s">
        <v>18</v>
      </c>
      <c r="C582" s="749"/>
      <c r="D582" s="749"/>
      <c r="E582" s="749"/>
      <c r="F582" s="749"/>
      <c r="G582" s="749"/>
      <c r="H582" s="749"/>
      <c r="I582" s="749"/>
      <c r="J582" s="749"/>
      <c r="K582" s="749"/>
      <c r="L582" s="749"/>
      <c r="M582" s="750"/>
      <c r="N582" s="630">
        <v>998</v>
      </c>
      <c r="O582" s="536">
        <v>1</v>
      </c>
      <c r="P582" s="536">
        <v>6</v>
      </c>
      <c r="Q582" s="406" t="s">
        <v>651</v>
      </c>
      <c r="R582" s="407" t="s">
        <v>19</v>
      </c>
      <c r="S582" s="738"/>
      <c r="T582" s="739"/>
      <c r="U582" s="410">
        <v>4116</v>
      </c>
      <c r="V582" s="410">
        <v>4117</v>
      </c>
      <c r="W582" s="740"/>
      <c r="X582" s="740"/>
      <c r="Y582" s="740"/>
      <c r="Z582" s="740"/>
      <c r="AA582" s="740"/>
      <c r="AB582" s="405"/>
    </row>
    <row r="583" spans="1:28" ht="21.75" customHeight="1">
      <c r="A583" s="404"/>
      <c r="B583" s="749" t="s">
        <v>38</v>
      </c>
      <c r="C583" s="749"/>
      <c r="D583" s="749"/>
      <c r="E583" s="749"/>
      <c r="F583" s="749"/>
      <c r="G583" s="749"/>
      <c r="H583" s="749"/>
      <c r="I583" s="749"/>
      <c r="J583" s="749"/>
      <c r="K583" s="749"/>
      <c r="L583" s="749"/>
      <c r="M583" s="750"/>
      <c r="N583" s="630">
        <v>998</v>
      </c>
      <c r="O583" s="536">
        <v>1</v>
      </c>
      <c r="P583" s="536">
        <v>6</v>
      </c>
      <c r="Q583" s="406" t="s">
        <v>651</v>
      </c>
      <c r="R583" s="407" t="s">
        <v>39</v>
      </c>
      <c r="S583" s="738"/>
      <c r="T583" s="739"/>
      <c r="U583" s="410">
        <v>4116</v>
      </c>
      <c r="V583" s="410">
        <v>4117</v>
      </c>
      <c r="W583" s="740"/>
      <c r="X583" s="740"/>
      <c r="Y583" s="740"/>
      <c r="Z583" s="740"/>
      <c r="AA583" s="740"/>
      <c r="AB583" s="405"/>
    </row>
    <row r="584" spans="1:28" ht="21.75" customHeight="1">
      <c r="A584" s="404"/>
      <c r="B584" s="749" t="s">
        <v>621</v>
      </c>
      <c r="C584" s="749"/>
      <c r="D584" s="749"/>
      <c r="E584" s="749"/>
      <c r="F584" s="749"/>
      <c r="G584" s="749"/>
      <c r="H584" s="749"/>
      <c r="I584" s="749"/>
      <c r="J584" s="749"/>
      <c r="K584" s="749"/>
      <c r="L584" s="749"/>
      <c r="M584" s="750"/>
      <c r="N584" s="630">
        <v>998</v>
      </c>
      <c r="O584" s="536">
        <v>1</v>
      </c>
      <c r="P584" s="536">
        <v>6</v>
      </c>
      <c r="Q584" s="406" t="s">
        <v>651</v>
      </c>
      <c r="R584" s="407" t="s">
        <v>40</v>
      </c>
      <c r="S584" s="738"/>
      <c r="T584" s="739"/>
      <c r="U584" s="410">
        <v>3161</v>
      </c>
      <c r="V584" s="410">
        <v>3162</v>
      </c>
      <c r="W584" s="740"/>
      <c r="X584" s="740"/>
      <c r="Y584" s="740"/>
      <c r="Z584" s="740"/>
      <c r="AA584" s="740"/>
      <c r="AB584" s="405"/>
    </row>
    <row r="585" spans="1:28" ht="32.25" customHeight="1">
      <c r="A585" s="404"/>
      <c r="B585" s="749" t="s">
        <v>622</v>
      </c>
      <c r="C585" s="749"/>
      <c r="D585" s="749"/>
      <c r="E585" s="749"/>
      <c r="F585" s="749"/>
      <c r="G585" s="749"/>
      <c r="H585" s="749"/>
      <c r="I585" s="749"/>
      <c r="J585" s="749"/>
      <c r="K585" s="749"/>
      <c r="L585" s="749"/>
      <c r="M585" s="750"/>
      <c r="N585" s="630">
        <v>998</v>
      </c>
      <c r="O585" s="536">
        <v>1</v>
      </c>
      <c r="P585" s="536">
        <v>6</v>
      </c>
      <c r="Q585" s="406" t="s">
        <v>651</v>
      </c>
      <c r="R585" s="407" t="s">
        <v>42</v>
      </c>
      <c r="S585" s="738"/>
      <c r="T585" s="739"/>
      <c r="U585" s="410">
        <v>955</v>
      </c>
      <c r="V585" s="410">
        <v>955</v>
      </c>
      <c r="W585" s="740"/>
      <c r="X585" s="740"/>
      <c r="Y585" s="740"/>
      <c r="Z585" s="740"/>
      <c r="AA585" s="740"/>
      <c r="AB585" s="405"/>
    </row>
    <row r="586" spans="1:28" ht="21.75" customHeight="1">
      <c r="A586" s="404"/>
      <c r="B586" s="749" t="s">
        <v>61</v>
      </c>
      <c r="C586" s="749"/>
      <c r="D586" s="749"/>
      <c r="E586" s="749"/>
      <c r="F586" s="749"/>
      <c r="G586" s="749"/>
      <c r="H586" s="749"/>
      <c r="I586" s="749"/>
      <c r="J586" s="749"/>
      <c r="K586" s="749"/>
      <c r="L586" s="749"/>
      <c r="M586" s="750"/>
      <c r="N586" s="630">
        <v>998</v>
      </c>
      <c r="O586" s="536">
        <v>1</v>
      </c>
      <c r="P586" s="536">
        <v>6</v>
      </c>
      <c r="Q586" s="406" t="s">
        <v>652</v>
      </c>
      <c r="R586" s="407">
        <v>0</v>
      </c>
      <c r="S586" s="738"/>
      <c r="T586" s="739"/>
      <c r="U586" s="410">
        <v>404</v>
      </c>
      <c r="V586" s="410">
        <v>189</v>
      </c>
      <c r="W586" s="740"/>
      <c r="X586" s="740"/>
      <c r="Y586" s="740"/>
      <c r="Z586" s="740"/>
      <c r="AA586" s="740"/>
      <c r="AB586" s="405"/>
    </row>
    <row r="587" spans="1:28" ht="21.75" customHeight="1">
      <c r="A587" s="404"/>
      <c r="B587" s="749" t="s">
        <v>633</v>
      </c>
      <c r="C587" s="749"/>
      <c r="D587" s="749"/>
      <c r="E587" s="749"/>
      <c r="F587" s="749"/>
      <c r="G587" s="749"/>
      <c r="H587" s="749"/>
      <c r="I587" s="749"/>
      <c r="J587" s="749"/>
      <c r="K587" s="749"/>
      <c r="L587" s="749"/>
      <c r="M587" s="750"/>
      <c r="N587" s="630">
        <v>998</v>
      </c>
      <c r="O587" s="536">
        <v>1</v>
      </c>
      <c r="P587" s="536">
        <v>6</v>
      </c>
      <c r="Q587" s="406" t="s">
        <v>652</v>
      </c>
      <c r="R587" s="407" t="s">
        <v>25</v>
      </c>
      <c r="S587" s="738"/>
      <c r="T587" s="739"/>
      <c r="U587" s="410">
        <v>395</v>
      </c>
      <c r="V587" s="410">
        <v>180</v>
      </c>
      <c r="W587" s="740"/>
      <c r="X587" s="740"/>
      <c r="Y587" s="740"/>
      <c r="Z587" s="740"/>
      <c r="AA587" s="740"/>
      <c r="AB587" s="405"/>
    </row>
    <row r="588" spans="1:28" ht="21.75" customHeight="1">
      <c r="A588" s="404"/>
      <c r="B588" s="749" t="s">
        <v>634</v>
      </c>
      <c r="C588" s="749"/>
      <c r="D588" s="749"/>
      <c r="E588" s="749"/>
      <c r="F588" s="749"/>
      <c r="G588" s="749"/>
      <c r="H588" s="749"/>
      <c r="I588" s="749"/>
      <c r="J588" s="749"/>
      <c r="K588" s="749"/>
      <c r="L588" s="749"/>
      <c r="M588" s="750"/>
      <c r="N588" s="630">
        <v>998</v>
      </c>
      <c r="O588" s="536">
        <v>1</v>
      </c>
      <c r="P588" s="536">
        <v>6</v>
      </c>
      <c r="Q588" s="406" t="s">
        <v>652</v>
      </c>
      <c r="R588" s="407" t="s">
        <v>27</v>
      </c>
      <c r="S588" s="738"/>
      <c r="T588" s="739"/>
      <c r="U588" s="410">
        <v>395</v>
      </c>
      <c r="V588" s="410">
        <v>180</v>
      </c>
      <c r="W588" s="740"/>
      <c r="X588" s="740"/>
      <c r="Y588" s="740"/>
      <c r="Z588" s="740"/>
      <c r="AA588" s="740"/>
      <c r="AB588" s="405"/>
    </row>
    <row r="589" spans="1:28" ht="21.75" customHeight="1">
      <c r="A589" s="404"/>
      <c r="B589" s="749" t="s">
        <v>635</v>
      </c>
      <c r="C589" s="749"/>
      <c r="D589" s="749"/>
      <c r="E589" s="749"/>
      <c r="F589" s="749"/>
      <c r="G589" s="749"/>
      <c r="H589" s="749"/>
      <c r="I589" s="749"/>
      <c r="J589" s="749"/>
      <c r="K589" s="749"/>
      <c r="L589" s="749"/>
      <c r="M589" s="750"/>
      <c r="N589" s="630">
        <v>998</v>
      </c>
      <c r="O589" s="536">
        <v>1</v>
      </c>
      <c r="P589" s="536">
        <v>6</v>
      </c>
      <c r="Q589" s="406" t="s">
        <v>652</v>
      </c>
      <c r="R589" s="407" t="s">
        <v>28</v>
      </c>
      <c r="S589" s="738"/>
      <c r="T589" s="739"/>
      <c r="U589" s="410">
        <v>180</v>
      </c>
      <c r="V589" s="410">
        <v>135</v>
      </c>
      <c r="W589" s="740"/>
      <c r="X589" s="740"/>
      <c r="Y589" s="740"/>
      <c r="Z589" s="740"/>
      <c r="AA589" s="740"/>
      <c r="AB589" s="405"/>
    </row>
    <row r="590" spans="1:28" ht="12" customHeight="1">
      <c r="A590" s="404"/>
      <c r="B590" s="749" t="s">
        <v>636</v>
      </c>
      <c r="C590" s="749"/>
      <c r="D590" s="749"/>
      <c r="E590" s="749"/>
      <c r="F590" s="749"/>
      <c r="G590" s="749"/>
      <c r="H590" s="749"/>
      <c r="I590" s="749"/>
      <c r="J590" s="749"/>
      <c r="K590" s="749"/>
      <c r="L590" s="749"/>
      <c r="M590" s="750"/>
      <c r="N590" s="630">
        <v>998</v>
      </c>
      <c r="O590" s="536">
        <v>1</v>
      </c>
      <c r="P590" s="536">
        <v>6</v>
      </c>
      <c r="Q590" s="406" t="s">
        <v>652</v>
      </c>
      <c r="R590" s="407" t="s">
        <v>29</v>
      </c>
      <c r="S590" s="738"/>
      <c r="T590" s="739"/>
      <c r="U590" s="410">
        <v>215</v>
      </c>
      <c r="V590" s="410">
        <v>45</v>
      </c>
      <c r="W590" s="740"/>
      <c r="X590" s="740"/>
      <c r="Y590" s="740"/>
      <c r="Z590" s="740"/>
      <c r="AA590" s="740"/>
      <c r="AB590" s="405"/>
    </row>
    <row r="591" spans="1:28" ht="12" customHeight="1">
      <c r="A591" s="404"/>
      <c r="B591" s="749" t="s">
        <v>30</v>
      </c>
      <c r="C591" s="749"/>
      <c r="D591" s="749"/>
      <c r="E591" s="749"/>
      <c r="F591" s="749"/>
      <c r="G591" s="749"/>
      <c r="H591" s="749"/>
      <c r="I591" s="749"/>
      <c r="J591" s="749"/>
      <c r="K591" s="749"/>
      <c r="L591" s="749"/>
      <c r="M591" s="750"/>
      <c r="N591" s="630">
        <v>998</v>
      </c>
      <c r="O591" s="536">
        <v>1</v>
      </c>
      <c r="P591" s="536">
        <v>6</v>
      </c>
      <c r="Q591" s="406" t="s">
        <v>652</v>
      </c>
      <c r="R591" s="407" t="s">
        <v>31</v>
      </c>
      <c r="S591" s="738"/>
      <c r="T591" s="739"/>
      <c r="U591" s="410">
        <v>9</v>
      </c>
      <c r="V591" s="410">
        <v>9</v>
      </c>
      <c r="W591" s="740"/>
      <c r="X591" s="740"/>
      <c r="Y591" s="740"/>
      <c r="Z591" s="740"/>
      <c r="AA591" s="740"/>
      <c r="AB591" s="405"/>
    </row>
    <row r="592" spans="1:28" ht="12" customHeight="1">
      <c r="A592" s="404"/>
      <c r="B592" s="749" t="s">
        <v>637</v>
      </c>
      <c r="C592" s="749"/>
      <c r="D592" s="749"/>
      <c r="E592" s="749"/>
      <c r="F592" s="749"/>
      <c r="G592" s="749"/>
      <c r="H592" s="749"/>
      <c r="I592" s="749"/>
      <c r="J592" s="749"/>
      <c r="K592" s="749"/>
      <c r="L592" s="749"/>
      <c r="M592" s="750"/>
      <c r="N592" s="630">
        <v>998</v>
      </c>
      <c r="O592" s="536">
        <v>1</v>
      </c>
      <c r="P592" s="536">
        <v>6</v>
      </c>
      <c r="Q592" s="406" t="s">
        <v>652</v>
      </c>
      <c r="R592" s="407" t="s">
        <v>32</v>
      </c>
      <c r="S592" s="738"/>
      <c r="T592" s="739"/>
      <c r="U592" s="410">
        <v>9</v>
      </c>
      <c r="V592" s="410">
        <v>9</v>
      </c>
      <c r="W592" s="740"/>
      <c r="X592" s="740"/>
      <c r="Y592" s="740"/>
      <c r="Z592" s="740"/>
      <c r="AA592" s="740"/>
      <c r="AB592" s="405"/>
    </row>
    <row r="593" spans="1:28" ht="21.75" customHeight="1">
      <c r="A593" s="404"/>
      <c r="B593" s="749" t="s">
        <v>33</v>
      </c>
      <c r="C593" s="749"/>
      <c r="D593" s="749"/>
      <c r="E593" s="749"/>
      <c r="F593" s="749"/>
      <c r="G593" s="749"/>
      <c r="H593" s="749"/>
      <c r="I593" s="749"/>
      <c r="J593" s="749"/>
      <c r="K593" s="749"/>
      <c r="L593" s="749"/>
      <c r="M593" s="750"/>
      <c r="N593" s="630">
        <v>998</v>
      </c>
      <c r="O593" s="536">
        <v>1</v>
      </c>
      <c r="P593" s="536">
        <v>6</v>
      </c>
      <c r="Q593" s="406" t="s">
        <v>652</v>
      </c>
      <c r="R593" s="407" t="s">
        <v>34</v>
      </c>
      <c r="S593" s="738"/>
      <c r="T593" s="739"/>
      <c r="U593" s="410">
        <v>5</v>
      </c>
      <c r="V593" s="410">
        <v>5</v>
      </c>
      <c r="W593" s="740"/>
      <c r="X593" s="740"/>
      <c r="Y593" s="740"/>
      <c r="Z593" s="740"/>
      <c r="AA593" s="740"/>
      <c r="AB593" s="405"/>
    </row>
    <row r="594" spans="1:28" ht="12" customHeight="1">
      <c r="A594" s="404"/>
      <c r="B594" s="749" t="s">
        <v>638</v>
      </c>
      <c r="C594" s="749"/>
      <c r="D594" s="749"/>
      <c r="E594" s="749"/>
      <c r="F594" s="749"/>
      <c r="G594" s="749"/>
      <c r="H594" s="749"/>
      <c r="I594" s="749"/>
      <c r="J594" s="749"/>
      <c r="K594" s="749"/>
      <c r="L594" s="749"/>
      <c r="M594" s="750"/>
      <c r="N594" s="630">
        <v>998</v>
      </c>
      <c r="O594" s="536">
        <v>1</v>
      </c>
      <c r="P594" s="536">
        <v>6</v>
      </c>
      <c r="Q594" s="406" t="s">
        <v>652</v>
      </c>
      <c r="R594" s="407" t="s">
        <v>35</v>
      </c>
      <c r="S594" s="738"/>
      <c r="T594" s="739"/>
      <c r="U594" s="410">
        <v>3</v>
      </c>
      <c r="V594" s="410">
        <v>3</v>
      </c>
      <c r="W594" s="740"/>
      <c r="X594" s="740"/>
      <c r="Y594" s="740"/>
      <c r="Z594" s="740"/>
      <c r="AA594" s="740"/>
      <c r="AB594" s="405"/>
    </row>
    <row r="595" spans="1:28" ht="12" customHeight="1">
      <c r="A595" s="404"/>
      <c r="B595" s="749" t="s">
        <v>88</v>
      </c>
      <c r="C595" s="749"/>
      <c r="D595" s="749"/>
      <c r="E595" s="749"/>
      <c r="F595" s="749"/>
      <c r="G595" s="749"/>
      <c r="H595" s="749"/>
      <c r="I595" s="749"/>
      <c r="J595" s="749"/>
      <c r="K595" s="749"/>
      <c r="L595" s="749"/>
      <c r="M595" s="750"/>
      <c r="N595" s="630">
        <v>998</v>
      </c>
      <c r="O595" s="536">
        <v>1</v>
      </c>
      <c r="P595" s="536">
        <v>6</v>
      </c>
      <c r="Q595" s="406" t="s">
        <v>652</v>
      </c>
      <c r="R595" s="407" t="s">
        <v>89</v>
      </c>
      <c r="S595" s="738"/>
      <c r="T595" s="739"/>
      <c r="U595" s="410">
        <v>1</v>
      </c>
      <c r="V595" s="410">
        <v>1</v>
      </c>
      <c r="W595" s="740"/>
      <c r="X595" s="740"/>
      <c r="Y595" s="740"/>
      <c r="Z595" s="740"/>
      <c r="AA595" s="740"/>
      <c r="AB595" s="405"/>
    </row>
    <row r="596" spans="1:28" ht="42.75" customHeight="1">
      <c r="A596" s="404"/>
      <c r="B596" s="749" t="s">
        <v>653</v>
      </c>
      <c r="C596" s="749"/>
      <c r="D596" s="749"/>
      <c r="E596" s="749"/>
      <c r="F596" s="749"/>
      <c r="G596" s="749"/>
      <c r="H596" s="749"/>
      <c r="I596" s="749"/>
      <c r="J596" s="749"/>
      <c r="K596" s="749"/>
      <c r="L596" s="749"/>
      <c r="M596" s="750"/>
      <c r="N596" s="630">
        <v>998</v>
      </c>
      <c r="O596" s="536">
        <v>1</v>
      </c>
      <c r="P596" s="536">
        <v>6</v>
      </c>
      <c r="Q596" s="406" t="s">
        <v>654</v>
      </c>
      <c r="R596" s="407">
        <v>0</v>
      </c>
      <c r="S596" s="738"/>
      <c r="T596" s="739"/>
      <c r="U596" s="410">
        <v>0</v>
      </c>
      <c r="V596" s="410">
        <v>0</v>
      </c>
      <c r="W596" s="740"/>
      <c r="X596" s="740"/>
      <c r="Y596" s="740"/>
      <c r="Z596" s="740"/>
      <c r="AA596" s="740"/>
      <c r="AB596" s="405"/>
    </row>
    <row r="597" spans="1:28" ht="53.25" customHeight="1">
      <c r="A597" s="404"/>
      <c r="B597" s="749" t="s">
        <v>18</v>
      </c>
      <c r="C597" s="749"/>
      <c r="D597" s="749"/>
      <c r="E597" s="749"/>
      <c r="F597" s="749"/>
      <c r="G597" s="749"/>
      <c r="H597" s="749"/>
      <c r="I597" s="749"/>
      <c r="J597" s="749"/>
      <c r="K597" s="749"/>
      <c r="L597" s="749"/>
      <c r="M597" s="750"/>
      <c r="N597" s="630">
        <v>998</v>
      </c>
      <c r="O597" s="536">
        <v>1</v>
      </c>
      <c r="P597" s="536">
        <v>6</v>
      </c>
      <c r="Q597" s="406" t="s">
        <v>654</v>
      </c>
      <c r="R597" s="407" t="s">
        <v>19</v>
      </c>
      <c r="S597" s="738"/>
      <c r="T597" s="739"/>
      <c r="U597" s="410">
        <v>0</v>
      </c>
      <c r="V597" s="410">
        <v>0</v>
      </c>
      <c r="W597" s="740"/>
      <c r="X597" s="740"/>
      <c r="Y597" s="740"/>
      <c r="Z597" s="740"/>
      <c r="AA597" s="740"/>
      <c r="AB597" s="405"/>
    </row>
    <row r="598" spans="1:28" ht="21.75" customHeight="1">
      <c r="A598" s="404"/>
      <c r="B598" s="749" t="s">
        <v>38</v>
      </c>
      <c r="C598" s="749"/>
      <c r="D598" s="749"/>
      <c r="E598" s="749"/>
      <c r="F598" s="749"/>
      <c r="G598" s="749"/>
      <c r="H598" s="749"/>
      <c r="I598" s="749"/>
      <c r="J598" s="749"/>
      <c r="K598" s="749"/>
      <c r="L598" s="749"/>
      <c r="M598" s="750"/>
      <c r="N598" s="630">
        <v>998</v>
      </c>
      <c r="O598" s="536">
        <v>1</v>
      </c>
      <c r="P598" s="536">
        <v>6</v>
      </c>
      <c r="Q598" s="406" t="s">
        <v>654</v>
      </c>
      <c r="R598" s="407" t="s">
        <v>39</v>
      </c>
      <c r="S598" s="738"/>
      <c r="T598" s="739"/>
      <c r="U598" s="410">
        <v>0</v>
      </c>
      <c r="V598" s="410">
        <v>0</v>
      </c>
      <c r="W598" s="740"/>
      <c r="X598" s="740"/>
      <c r="Y598" s="740"/>
      <c r="Z598" s="740"/>
      <c r="AA598" s="740"/>
      <c r="AB598" s="405"/>
    </row>
    <row r="599" spans="1:28" ht="32.25" customHeight="1">
      <c r="A599" s="404"/>
      <c r="B599" s="749" t="s">
        <v>639</v>
      </c>
      <c r="C599" s="749"/>
      <c r="D599" s="749"/>
      <c r="E599" s="749"/>
      <c r="F599" s="749"/>
      <c r="G599" s="749"/>
      <c r="H599" s="749"/>
      <c r="I599" s="749"/>
      <c r="J599" s="749"/>
      <c r="K599" s="749"/>
      <c r="L599" s="749"/>
      <c r="M599" s="750"/>
      <c r="N599" s="630">
        <v>998</v>
      </c>
      <c r="O599" s="536">
        <v>1</v>
      </c>
      <c r="P599" s="536">
        <v>6</v>
      </c>
      <c r="Q599" s="406" t="s">
        <v>654</v>
      </c>
      <c r="R599" s="407" t="s">
        <v>41</v>
      </c>
      <c r="S599" s="738"/>
      <c r="T599" s="739"/>
      <c r="U599" s="410">
        <v>0</v>
      </c>
      <c r="V599" s="410">
        <v>0</v>
      </c>
      <c r="W599" s="740"/>
      <c r="X599" s="740"/>
      <c r="Y599" s="740"/>
      <c r="Z599" s="740"/>
      <c r="AA599" s="740"/>
      <c r="AB599" s="405"/>
    </row>
    <row r="600" spans="1:28" ht="12" customHeight="1">
      <c r="A600" s="404"/>
      <c r="B600" s="749" t="s">
        <v>93</v>
      </c>
      <c r="C600" s="749"/>
      <c r="D600" s="749"/>
      <c r="E600" s="749"/>
      <c r="F600" s="749"/>
      <c r="G600" s="749"/>
      <c r="H600" s="749"/>
      <c r="I600" s="749"/>
      <c r="J600" s="749"/>
      <c r="K600" s="749"/>
      <c r="L600" s="749"/>
      <c r="M600" s="750"/>
      <c r="N600" s="630">
        <v>998</v>
      </c>
      <c r="O600" s="536">
        <v>1</v>
      </c>
      <c r="P600" s="536">
        <v>13</v>
      </c>
      <c r="Q600" s="406">
        <v>0</v>
      </c>
      <c r="R600" s="407">
        <v>0</v>
      </c>
      <c r="S600" s="738"/>
      <c r="T600" s="739"/>
      <c r="U600" s="410">
        <v>385</v>
      </c>
      <c r="V600" s="410">
        <v>385</v>
      </c>
      <c r="W600" s="740"/>
      <c r="X600" s="740"/>
      <c r="Y600" s="740"/>
      <c r="Z600" s="740"/>
      <c r="AA600" s="740"/>
      <c r="AB600" s="405"/>
    </row>
    <row r="601" spans="1:28" ht="21.75" customHeight="1">
      <c r="A601" s="404"/>
      <c r="B601" s="749" t="s">
        <v>61</v>
      </c>
      <c r="C601" s="749"/>
      <c r="D601" s="749"/>
      <c r="E601" s="749"/>
      <c r="F601" s="749"/>
      <c r="G601" s="749"/>
      <c r="H601" s="749"/>
      <c r="I601" s="749"/>
      <c r="J601" s="749"/>
      <c r="K601" s="749"/>
      <c r="L601" s="749"/>
      <c r="M601" s="750"/>
      <c r="N601" s="630">
        <v>998</v>
      </c>
      <c r="O601" s="536">
        <v>1</v>
      </c>
      <c r="P601" s="536">
        <v>13</v>
      </c>
      <c r="Q601" s="406" t="s">
        <v>649</v>
      </c>
      <c r="R601" s="407">
        <v>0</v>
      </c>
      <c r="S601" s="738"/>
      <c r="T601" s="739"/>
      <c r="U601" s="410">
        <v>380</v>
      </c>
      <c r="V601" s="410">
        <v>380</v>
      </c>
      <c r="W601" s="740"/>
      <c r="X601" s="740"/>
      <c r="Y601" s="740"/>
      <c r="Z601" s="740"/>
      <c r="AA601" s="740"/>
      <c r="AB601" s="405"/>
    </row>
    <row r="602" spans="1:28" ht="21.75" customHeight="1">
      <c r="A602" s="404"/>
      <c r="B602" s="749" t="s">
        <v>683</v>
      </c>
      <c r="C602" s="749"/>
      <c r="D602" s="749"/>
      <c r="E602" s="749"/>
      <c r="F602" s="749"/>
      <c r="G602" s="749"/>
      <c r="H602" s="749"/>
      <c r="I602" s="749"/>
      <c r="J602" s="749"/>
      <c r="K602" s="749"/>
      <c r="L602" s="749"/>
      <c r="M602" s="750"/>
      <c r="N602" s="630">
        <v>998</v>
      </c>
      <c r="O602" s="536">
        <v>1</v>
      </c>
      <c r="P602" s="536">
        <v>13</v>
      </c>
      <c r="Q602" s="406" t="s">
        <v>684</v>
      </c>
      <c r="R602" s="407">
        <v>0</v>
      </c>
      <c r="S602" s="738"/>
      <c r="T602" s="739"/>
      <c r="U602" s="410">
        <v>377</v>
      </c>
      <c r="V602" s="410">
        <v>377</v>
      </c>
      <c r="W602" s="740"/>
      <c r="X602" s="740"/>
      <c r="Y602" s="740"/>
      <c r="Z602" s="740"/>
      <c r="AA602" s="740"/>
      <c r="AB602" s="405"/>
    </row>
    <row r="603" spans="1:28" ht="53.25" customHeight="1">
      <c r="A603" s="404"/>
      <c r="B603" s="749" t="s">
        <v>18</v>
      </c>
      <c r="C603" s="749"/>
      <c r="D603" s="749"/>
      <c r="E603" s="749"/>
      <c r="F603" s="749"/>
      <c r="G603" s="749"/>
      <c r="H603" s="749"/>
      <c r="I603" s="749"/>
      <c r="J603" s="749"/>
      <c r="K603" s="749"/>
      <c r="L603" s="749"/>
      <c r="M603" s="750"/>
      <c r="N603" s="630">
        <v>998</v>
      </c>
      <c r="O603" s="536">
        <v>1</v>
      </c>
      <c r="P603" s="536">
        <v>13</v>
      </c>
      <c r="Q603" s="406" t="s">
        <v>684</v>
      </c>
      <c r="R603" s="407" t="s">
        <v>19</v>
      </c>
      <c r="S603" s="738"/>
      <c r="T603" s="739"/>
      <c r="U603" s="410">
        <v>377</v>
      </c>
      <c r="V603" s="410">
        <v>377</v>
      </c>
      <c r="W603" s="740"/>
      <c r="X603" s="740"/>
      <c r="Y603" s="740"/>
      <c r="Z603" s="740"/>
      <c r="AA603" s="740"/>
      <c r="AB603" s="405"/>
    </row>
    <row r="604" spans="1:28" ht="21.75" customHeight="1">
      <c r="A604" s="404"/>
      <c r="B604" s="749" t="s">
        <v>38</v>
      </c>
      <c r="C604" s="749"/>
      <c r="D604" s="749"/>
      <c r="E604" s="749"/>
      <c r="F604" s="749"/>
      <c r="G604" s="749"/>
      <c r="H604" s="749"/>
      <c r="I604" s="749"/>
      <c r="J604" s="749"/>
      <c r="K604" s="749"/>
      <c r="L604" s="749"/>
      <c r="M604" s="750"/>
      <c r="N604" s="630">
        <v>998</v>
      </c>
      <c r="O604" s="536">
        <v>1</v>
      </c>
      <c r="P604" s="536">
        <v>13</v>
      </c>
      <c r="Q604" s="406" t="s">
        <v>684</v>
      </c>
      <c r="R604" s="407" t="s">
        <v>39</v>
      </c>
      <c r="S604" s="738"/>
      <c r="T604" s="739"/>
      <c r="U604" s="410">
        <v>377</v>
      </c>
      <c r="V604" s="410">
        <v>377</v>
      </c>
      <c r="W604" s="740"/>
      <c r="X604" s="740"/>
      <c r="Y604" s="740"/>
      <c r="Z604" s="740"/>
      <c r="AA604" s="740"/>
      <c r="AB604" s="405"/>
    </row>
    <row r="605" spans="1:28" ht="21.75" customHeight="1">
      <c r="A605" s="404"/>
      <c r="B605" s="749" t="s">
        <v>621</v>
      </c>
      <c r="C605" s="749"/>
      <c r="D605" s="749"/>
      <c r="E605" s="749"/>
      <c r="F605" s="749"/>
      <c r="G605" s="749"/>
      <c r="H605" s="749"/>
      <c r="I605" s="749"/>
      <c r="J605" s="749"/>
      <c r="K605" s="749"/>
      <c r="L605" s="749"/>
      <c r="M605" s="750"/>
      <c r="N605" s="630">
        <v>998</v>
      </c>
      <c r="O605" s="536">
        <v>1</v>
      </c>
      <c r="P605" s="536">
        <v>13</v>
      </c>
      <c r="Q605" s="406" t="s">
        <v>684</v>
      </c>
      <c r="R605" s="407" t="s">
        <v>40</v>
      </c>
      <c r="S605" s="738"/>
      <c r="T605" s="739"/>
      <c r="U605" s="410">
        <v>290</v>
      </c>
      <c r="V605" s="410">
        <v>290</v>
      </c>
      <c r="W605" s="740"/>
      <c r="X605" s="740"/>
      <c r="Y605" s="740"/>
      <c r="Z605" s="740"/>
      <c r="AA605" s="740"/>
      <c r="AB605" s="405"/>
    </row>
    <row r="606" spans="1:28" ht="32.25" customHeight="1">
      <c r="A606" s="404"/>
      <c r="B606" s="749" t="s">
        <v>622</v>
      </c>
      <c r="C606" s="749"/>
      <c r="D606" s="749"/>
      <c r="E606" s="749"/>
      <c r="F606" s="749"/>
      <c r="G606" s="749"/>
      <c r="H606" s="749"/>
      <c r="I606" s="749"/>
      <c r="J606" s="749"/>
      <c r="K606" s="749"/>
      <c r="L606" s="749"/>
      <c r="M606" s="750"/>
      <c r="N606" s="630">
        <v>998</v>
      </c>
      <c r="O606" s="536">
        <v>1</v>
      </c>
      <c r="P606" s="536">
        <v>13</v>
      </c>
      <c r="Q606" s="406" t="s">
        <v>684</v>
      </c>
      <c r="R606" s="407" t="s">
        <v>42</v>
      </c>
      <c r="S606" s="738"/>
      <c r="T606" s="739"/>
      <c r="U606" s="410">
        <v>87</v>
      </c>
      <c r="V606" s="410">
        <v>87</v>
      </c>
      <c r="W606" s="740"/>
      <c r="X606" s="740"/>
      <c r="Y606" s="740"/>
      <c r="Z606" s="740"/>
      <c r="AA606" s="740"/>
      <c r="AB606" s="405"/>
    </row>
    <row r="607" spans="1:28" ht="42.75" customHeight="1">
      <c r="A607" s="404"/>
      <c r="B607" s="749" t="s">
        <v>653</v>
      </c>
      <c r="C607" s="749"/>
      <c r="D607" s="749"/>
      <c r="E607" s="749"/>
      <c r="F607" s="749"/>
      <c r="G607" s="749"/>
      <c r="H607" s="749"/>
      <c r="I607" s="749"/>
      <c r="J607" s="749"/>
      <c r="K607" s="749"/>
      <c r="L607" s="749"/>
      <c r="M607" s="750"/>
      <c r="N607" s="630">
        <v>998</v>
      </c>
      <c r="O607" s="536">
        <v>1</v>
      </c>
      <c r="P607" s="536">
        <v>13</v>
      </c>
      <c r="Q607" s="406" t="s">
        <v>654</v>
      </c>
      <c r="R607" s="407">
        <v>0</v>
      </c>
      <c r="S607" s="738"/>
      <c r="T607" s="739"/>
      <c r="U607" s="410">
        <v>3</v>
      </c>
      <c r="V607" s="410">
        <v>3</v>
      </c>
      <c r="W607" s="740"/>
      <c r="X607" s="740"/>
      <c r="Y607" s="740"/>
      <c r="Z607" s="740"/>
      <c r="AA607" s="740"/>
      <c r="AB607" s="405"/>
    </row>
    <row r="608" spans="1:28" ht="53.25" customHeight="1">
      <c r="A608" s="404"/>
      <c r="B608" s="749" t="s">
        <v>18</v>
      </c>
      <c r="C608" s="749"/>
      <c r="D608" s="749"/>
      <c r="E608" s="749"/>
      <c r="F608" s="749"/>
      <c r="G608" s="749"/>
      <c r="H608" s="749"/>
      <c r="I608" s="749"/>
      <c r="J608" s="749"/>
      <c r="K608" s="749"/>
      <c r="L608" s="749"/>
      <c r="M608" s="750"/>
      <c r="N608" s="630">
        <v>998</v>
      </c>
      <c r="O608" s="536">
        <v>1</v>
      </c>
      <c r="P608" s="536">
        <v>13</v>
      </c>
      <c r="Q608" s="406" t="s">
        <v>654</v>
      </c>
      <c r="R608" s="407" t="s">
        <v>19</v>
      </c>
      <c r="S608" s="738"/>
      <c r="T608" s="739"/>
      <c r="U608" s="410">
        <v>3</v>
      </c>
      <c r="V608" s="410">
        <v>3</v>
      </c>
      <c r="W608" s="740"/>
      <c r="X608" s="740"/>
      <c r="Y608" s="740"/>
      <c r="Z608" s="740"/>
      <c r="AA608" s="740"/>
      <c r="AB608" s="405"/>
    </row>
    <row r="609" spans="1:28" ht="21.75" customHeight="1">
      <c r="A609" s="404"/>
      <c r="B609" s="749" t="s">
        <v>38</v>
      </c>
      <c r="C609" s="749"/>
      <c r="D609" s="749"/>
      <c r="E609" s="749"/>
      <c r="F609" s="749"/>
      <c r="G609" s="749"/>
      <c r="H609" s="749"/>
      <c r="I609" s="749"/>
      <c r="J609" s="749"/>
      <c r="K609" s="749"/>
      <c r="L609" s="749"/>
      <c r="M609" s="750"/>
      <c r="N609" s="630">
        <v>998</v>
      </c>
      <c r="O609" s="536">
        <v>1</v>
      </c>
      <c r="P609" s="536">
        <v>13</v>
      </c>
      <c r="Q609" s="406" t="s">
        <v>654</v>
      </c>
      <c r="R609" s="407" t="s">
        <v>39</v>
      </c>
      <c r="S609" s="738"/>
      <c r="T609" s="739"/>
      <c r="U609" s="410">
        <v>3</v>
      </c>
      <c r="V609" s="410">
        <v>3</v>
      </c>
      <c r="W609" s="740"/>
      <c r="X609" s="740"/>
      <c r="Y609" s="740"/>
      <c r="Z609" s="740"/>
      <c r="AA609" s="740"/>
      <c r="AB609" s="405"/>
    </row>
    <row r="610" spans="1:28" ht="32.25" customHeight="1">
      <c r="A610" s="404"/>
      <c r="B610" s="749" t="s">
        <v>639</v>
      </c>
      <c r="C610" s="749"/>
      <c r="D610" s="749"/>
      <c r="E610" s="749"/>
      <c r="F610" s="749"/>
      <c r="G610" s="749"/>
      <c r="H610" s="749"/>
      <c r="I610" s="749"/>
      <c r="J610" s="749"/>
      <c r="K610" s="749"/>
      <c r="L610" s="749"/>
      <c r="M610" s="750"/>
      <c r="N610" s="630">
        <v>998</v>
      </c>
      <c r="O610" s="536">
        <v>1</v>
      </c>
      <c r="P610" s="536">
        <v>13</v>
      </c>
      <c r="Q610" s="406" t="s">
        <v>654</v>
      </c>
      <c r="R610" s="407" t="s">
        <v>41</v>
      </c>
      <c r="S610" s="738"/>
      <c r="T610" s="739"/>
      <c r="U610" s="410">
        <v>3</v>
      </c>
      <c r="V610" s="410">
        <v>3</v>
      </c>
      <c r="W610" s="740"/>
      <c r="X610" s="740"/>
      <c r="Y610" s="740"/>
      <c r="Z610" s="740"/>
      <c r="AA610" s="740"/>
      <c r="AB610" s="405"/>
    </row>
    <row r="611" spans="1:28" ht="32.25" customHeight="1">
      <c r="A611" s="404"/>
      <c r="B611" s="749" t="s">
        <v>645</v>
      </c>
      <c r="C611" s="749"/>
      <c r="D611" s="749"/>
      <c r="E611" s="749"/>
      <c r="F611" s="749"/>
      <c r="G611" s="749"/>
      <c r="H611" s="749"/>
      <c r="I611" s="749"/>
      <c r="J611" s="749"/>
      <c r="K611" s="749"/>
      <c r="L611" s="749"/>
      <c r="M611" s="750"/>
      <c r="N611" s="630">
        <v>998</v>
      </c>
      <c r="O611" s="536">
        <v>1</v>
      </c>
      <c r="P611" s="536">
        <v>13</v>
      </c>
      <c r="Q611" s="406" t="s">
        <v>646</v>
      </c>
      <c r="R611" s="407">
        <v>0</v>
      </c>
      <c r="S611" s="738"/>
      <c r="T611" s="739"/>
      <c r="U611" s="410">
        <v>5</v>
      </c>
      <c r="V611" s="410">
        <v>5</v>
      </c>
      <c r="W611" s="740"/>
      <c r="X611" s="740"/>
      <c r="Y611" s="740"/>
      <c r="Z611" s="740"/>
      <c r="AA611" s="740"/>
      <c r="AB611" s="405"/>
    </row>
    <row r="612" spans="1:28" ht="32.25" customHeight="1">
      <c r="A612" s="404"/>
      <c r="B612" s="749" t="s">
        <v>685</v>
      </c>
      <c r="C612" s="749"/>
      <c r="D612" s="749"/>
      <c r="E612" s="749"/>
      <c r="F612" s="749"/>
      <c r="G612" s="749"/>
      <c r="H612" s="749"/>
      <c r="I612" s="749"/>
      <c r="J612" s="749"/>
      <c r="K612" s="749"/>
      <c r="L612" s="749"/>
      <c r="M612" s="750"/>
      <c r="N612" s="630">
        <v>998</v>
      </c>
      <c r="O612" s="536">
        <v>1</v>
      </c>
      <c r="P612" s="536">
        <v>13</v>
      </c>
      <c r="Q612" s="406" t="s">
        <v>686</v>
      </c>
      <c r="R612" s="407">
        <v>0</v>
      </c>
      <c r="S612" s="738"/>
      <c r="T612" s="739"/>
      <c r="U612" s="410">
        <v>5</v>
      </c>
      <c r="V612" s="410">
        <v>5</v>
      </c>
      <c r="W612" s="740"/>
      <c r="X612" s="740"/>
      <c r="Y612" s="740"/>
      <c r="Z612" s="740"/>
      <c r="AA612" s="740"/>
      <c r="AB612" s="405"/>
    </row>
    <row r="613" spans="1:28" ht="12" customHeight="1">
      <c r="A613" s="404"/>
      <c r="B613" s="749" t="s">
        <v>63</v>
      </c>
      <c r="C613" s="749"/>
      <c r="D613" s="749"/>
      <c r="E613" s="749"/>
      <c r="F613" s="749"/>
      <c r="G613" s="749"/>
      <c r="H613" s="749"/>
      <c r="I613" s="749"/>
      <c r="J613" s="749"/>
      <c r="K613" s="749"/>
      <c r="L613" s="749"/>
      <c r="M613" s="750"/>
      <c r="N613" s="630">
        <v>998</v>
      </c>
      <c r="O613" s="536">
        <v>1</v>
      </c>
      <c r="P613" s="536">
        <v>13</v>
      </c>
      <c r="Q613" s="406" t="s">
        <v>686</v>
      </c>
      <c r="R613" s="407" t="s">
        <v>118</v>
      </c>
      <c r="S613" s="738"/>
      <c r="T613" s="739"/>
      <c r="U613" s="410">
        <v>5</v>
      </c>
      <c r="V613" s="410">
        <v>5</v>
      </c>
      <c r="W613" s="740"/>
      <c r="X613" s="740"/>
      <c r="Y613" s="740"/>
      <c r="Z613" s="740"/>
      <c r="AA613" s="740"/>
      <c r="AB613" s="405"/>
    </row>
    <row r="614" spans="1:28" ht="12" customHeight="1">
      <c r="A614" s="404"/>
      <c r="B614" s="749" t="s">
        <v>119</v>
      </c>
      <c r="C614" s="749"/>
      <c r="D614" s="749"/>
      <c r="E614" s="749"/>
      <c r="F614" s="749"/>
      <c r="G614" s="749"/>
      <c r="H614" s="749"/>
      <c r="I614" s="749"/>
      <c r="J614" s="749"/>
      <c r="K614" s="749"/>
      <c r="L614" s="749"/>
      <c r="M614" s="750"/>
      <c r="N614" s="630">
        <v>998</v>
      </c>
      <c r="O614" s="536">
        <v>1</v>
      </c>
      <c r="P614" s="536">
        <v>13</v>
      </c>
      <c r="Q614" s="406" t="s">
        <v>686</v>
      </c>
      <c r="R614" s="407" t="s">
        <v>120</v>
      </c>
      <c r="S614" s="738"/>
      <c r="T614" s="739"/>
      <c r="U614" s="410">
        <v>5</v>
      </c>
      <c r="V614" s="410">
        <v>5</v>
      </c>
      <c r="W614" s="740"/>
      <c r="X614" s="740"/>
      <c r="Y614" s="740"/>
      <c r="Z614" s="740"/>
      <c r="AA614" s="740"/>
      <c r="AB614" s="405"/>
    </row>
    <row r="615" spans="1:28" ht="12" customHeight="1">
      <c r="A615" s="404"/>
      <c r="B615" s="749" t="s">
        <v>689</v>
      </c>
      <c r="C615" s="749"/>
      <c r="D615" s="749"/>
      <c r="E615" s="749"/>
      <c r="F615" s="749"/>
      <c r="G615" s="749"/>
      <c r="H615" s="749"/>
      <c r="I615" s="749"/>
      <c r="J615" s="749"/>
      <c r="K615" s="749"/>
      <c r="L615" s="749"/>
      <c r="M615" s="750"/>
      <c r="N615" s="630">
        <v>998</v>
      </c>
      <c r="O615" s="536">
        <v>2</v>
      </c>
      <c r="P615" s="536">
        <v>0</v>
      </c>
      <c r="Q615" s="406">
        <v>0</v>
      </c>
      <c r="R615" s="407">
        <v>0</v>
      </c>
      <c r="S615" s="738"/>
      <c r="T615" s="739"/>
      <c r="U615" s="410">
        <v>615</v>
      </c>
      <c r="V615" s="410">
        <v>611</v>
      </c>
      <c r="W615" s="740"/>
      <c r="X615" s="740"/>
      <c r="Y615" s="740"/>
      <c r="Z615" s="740"/>
      <c r="AA615" s="740"/>
      <c r="AB615" s="405"/>
    </row>
    <row r="616" spans="1:28" ht="12" customHeight="1">
      <c r="A616" s="404"/>
      <c r="B616" s="749" t="s">
        <v>100</v>
      </c>
      <c r="C616" s="749"/>
      <c r="D616" s="749"/>
      <c r="E616" s="749"/>
      <c r="F616" s="749"/>
      <c r="G616" s="749"/>
      <c r="H616" s="749"/>
      <c r="I616" s="749"/>
      <c r="J616" s="749"/>
      <c r="K616" s="749"/>
      <c r="L616" s="749"/>
      <c r="M616" s="750"/>
      <c r="N616" s="630">
        <v>998</v>
      </c>
      <c r="O616" s="536">
        <v>2</v>
      </c>
      <c r="P616" s="536">
        <v>3</v>
      </c>
      <c r="Q616" s="406">
        <v>0</v>
      </c>
      <c r="R616" s="407">
        <v>0</v>
      </c>
      <c r="S616" s="738"/>
      <c r="T616" s="739"/>
      <c r="U616" s="410">
        <v>615</v>
      </c>
      <c r="V616" s="410">
        <v>611</v>
      </c>
      <c r="W616" s="740"/>
      <c r="X616" s="740"/>
      <c r="Y616" s="740"/>
      <c r="Z616" s="740"/>
      <c r="AA616" s="740"/>
      <c r="AB616" s="405"/>
    </row>
    <row r="617" spans="1:28" ht="32.25" customHeight="1">
      <c r="A617" s="404"/>
      <c r="B617" s="749" t="s">
        <v>645</v>
      </c>
      <c r="C617" s="749"/>
      <c r="D617" s="749"/>
      <c r="E617" s="749"/>
      <c r="F617" s="749"/>
      <c r="G617" s="749"/>
      <c r="H617" s="749"/>
      <c r="I617" s="749"/>
      <c r="J617" s="749"/>
      <c r="K617" s="749"/>
      <c r="L617" s="749"/>
      <c r="M617" s="750"/>
      <c r="N617" s="630">
        <v>998</v>
      </c>
      <c r="O617" s="536">
        <v>2</v>
      </c>
      <c r="P617" s="536">
        <v>3</v>
      </c>
      <c r="Q617" s="406" t="s">
        <v>646</v>
      </c>
      <c r="R617" s="407">
        <v>0</v>
      </c>
      <c r="S617" s="738"/>
      <c r="T617" s="739"/>
      <c r="U617" s="410">
        <v>615</v>
      </c>
      <c r="V617" s="410">
        <v>611</v>
      </c>
      <c r="W617" s="740"/>
      <c r="X617" s="740"/>
      <c r="Y617" s="740"/>
      <c r="Z617" s="740"/>
      <c r="AA617" s="740"/>
      <c r="AB617" s="405"/>
    </row>
    <row r="618" spans="1:28" ht="32.25" customHeight="1">
      <c r="A618" s="404"/>
      <c r="B618" s="749" t="s">
        <v>690</v>
      </c>
      <c r="C618" s="749"/>
      <c r="D618" s="749"/>
      <c r="E618" s="749"/>
      <c r="F618" s="749"/>
      <c r="G618" s="749"/>
      <c r="H618" s="749"/>
      <c r="I618" s="749"/>
      <c r="J618" s="749"/>
      <c r="K618" s="749"/>
      <c r="L618" s="749"/>
      <c r="M618" s="750"/>
      <c r="N618" s="630">
        <v>998</v>
      </c>
      <c r="O618" s="536">
        <v>2</v>
      </c>
      <c r="P618" s="536">
        <v>3</v>
      </c>
      <c r="Q618" s="406" t="s">
        <v>691</v>
      </c>
      <c r="R618" s="407">
        <v>0</v>
      </c>
      <c r="S618" s="738"/>
      <c r="T618" s="739"/>
      <c r="U618" s="410">
        <v>615</v>
      </c>
      <c r="V618" s="410">
        <v>611</v>
      </c>
      <c r="W618" s="740"/>
      <c r="X618" s="740"/>
      <c r="Y618" s="740"/>
      <c r="Z618" s="740"/>
      <c r="AA618" s="740"/>
      <c r="AB618" s="405"/>
    </row>
    <row r="619" spans="1:28" ht="12" customHeight="1">
      <c r="A619" s="404"/>
      <c r="B619" s="749" t="s">
        <v>63</v>
      </c>
      <c r="C619" s="749"/>
      <c r="D619" s="749"/>
      <c r="E619" s="749"/>
      <c r="F619" s="749"/>
      <c r="G619" s="749"/>
      <c r="H619" s="749"/>
      <c r="I619" s="749"/>
      <c r="J619" s="749"/>
      <c r="K619" s="749"/>
      <c r="L619" s="749"/>
      <c r="M619" s="750"/>
      <c r="N619" s="630">
        <v>998</v>
      </c>
      <c r="O619" s="536">
        <v>2</v>
      </c>
      <c r="P619" s="536">
        <v>3</v>
      </c>
      <c r="Q619" s="406" t="s">
        <v>691</v>
      </c>
      <c r="R619" s="407" t="s">
        <v>118</v>
      </c>
      <c r="S619" s="738"/>
      <c r="T619" s="739"/>
      <c r="U619" s="410">
        <v>615</v>
      </c>
      <c r="V619" s="410">
        <v>611</v>
      </c>
      <c r="W619" s="740"/>
      <c r="X619" s="740"/>
      <c r="Y619" s="740"/>
      <c r="Z619" s="740"/>
      <c r="AA619" s="740"/>
      <c r="AB619" s="405"/>
    </row>
    <row r="620" spans="1:28" ht="12" customHeight="1">
      <c r="A620" s="404"/>
      <c r="B620" s="749" t="s">
        <v>119</v>
      </c>
      <c r="C620" s="749"/>
      <c r="D620" s="749"/>
      <c r="E620" s="749"/>
      <c r="F620" s="749"/>
      <c r="G620" s="749"/>
      <c r="H620" s="749"/>
      <c r="I620" s="749"/>
      <c r="J620" s="749"/>
      <c r="K620" s="749"/>
      <c r="L620" s="749"/>
      <c r="M620" s="750"/>
      <c r="N620" s="630">
        <v>998</v>
      </c>
      <c r="O620" s="536">
        <v>2</v>
      </c>
      <c r="P620" s="536">
        <v>3</v>
      </c>
      <c r="Q620" s="406" t="s">
        <v>691</v>
      </c>
      <c r="R620" s="407" t="s">
        <v>120</v>
      </c>
      <c r="S620" s="738"/>
      <c r="T620" s="739"/>
      <c r="U620" s="410">
        <v>615</v>
      </c>
      <c r="V620" s="410">
        <v>611</v>
      </c>
      <c r="W620" s="740"/>
      <c r="X620" s="740"/>
      <c r="Y620" s="740"/>
      <c r="Z620" s="740"/>
      <c r="AA620" s="740"/>
      <c r="AB620" s="405"/>
    </row>
    <row r="621" spans="1:28" ht="32.25" customHeight="1">
      <c r="A621" s="404"/>
      <c r="B621" s="749" t="s">
        <v>802</v>
      </c>
      <c r="C621" s="749"/>
      <c r="D621" s="749"/>
      <c r="E621" s="749"/>
      <c r="F621" s="749"/>
      <c r="G621" s="749"/>
      <c r="H621" s="749"/>
      <c r="I621" s="749"/>
      <c r="J621" s="749"/>
      <c r="K621" s="749"/>
      <c r="L621" s="749"/>
      <c r="M621" s="750"/>
      <c r="N621" s="630">
        <v>998</v>
      </c>
      <c r="O621" s="536">
        <v>14</v>
      </c>
      <c r="P621" s="536">
        <v>0</v>
      </c>
      <c r="Q621" s="406">
        <v>0</v>
      </c>
      <c r="R621" s="407">
        <v>0</v>
      </c>
      <c r="S621" s="738"/>
      <c r="T621" s="739"/>
      <c r="U621" s="410">
        <v>15965</v>
      </c>
      <c r="V621" s="410">
        <v>15965</v>
      </c>
      <c r="W621" s="740"/>
      <c r="X621" s="740"/>
      <c r="Y621" s="740"/>
      <c r="Z621" s="740"/>
      <c r="AA621" s="740"/>
      <c r="AB621" s="405"/>
    </row>
    <row r="622" spans="1:28" ht="32.25" customHeight="1">
      <c r="A622" s="404"/>
      <c r="B622" s="749" t="s">
        <v>121</v>
      </c>
      <c r="C622" s="749"/>
      <c r="D622" s="749"/>
      <c r="E622" s="749"/>
      <c r="F622" s="749"/>
      <c r="G622" s="749"/>
      <c r="H622" s="749"/>
      <c r="I622" s="749"/>
      <c r="J622" s="749"/>
      <c r="K622" s="749"/>
      <c r="L622" s="749"/>
      <c r="M622" s="750"/>
      <c r="N622" s="630">
        <v>998</v>
      </c>
      <c r="O622" s="536">
        <v>14</v>
      </c>
      <c r="P622" s="536">
        <v>1</v>
      </c>
      <c r="Q622" s="406">
        <v>0</v>
      </c>
      <c r="R622" s="407">
        <v>0</v>
      </c>
      <c r="S622" s="738"/>
      <c r="T622" s="739"/>
      <c r="U622" s="410">
        <v>14845</v>
      </c>
      <c r="V622" s="410">
        <v>14845</v>
      </c>
      <c r="W622" s="740"/>
      <c r="X622" s="740"/>
      <c r="Y622" s="740"/>
      <c r="Z622" s="740"/>
      <c r="AA622" s="740"/>
      <c r="AB622" s="405"/>
    </row>
    <row r="623" spans="1:28" ht="21.75" customHeight="1">
      <c r="A623" s="404"/>
      <c r="B623" s="749" t="s">
        <v>667</v>
      </c>
      <c r="C623" s="749"/>
      <c r="D623" s="749"/>
      <c r="E623" s="749"/>
      <c r="F623" s="749"/>
      <c r="G623" s="749"/>
      <c r="H623" s="749"/>
      <c r="I623" s="749"/>
      <c r="J623" s="749"/>
      <c r="K623" s="749"/>
      <c r="L623" s="749"/>
      <c r="M623" s="750"/>
      <c r="N623" s="630">
        <v>998</v>
      </c>
      <c r="O623" s="536">
        <v>14</v>
      </c>
      <c r="P623" s="536">
        <v>1</v>
      </c>
      <c r="Q623" s="406" t="s">
        <v>668</v>
      </c>
      <c r="R623" s="407">
        <v>0</v>
      </c>
      <c r="S623" s="738"/>
      <c r="T623" s="739"/>
      <c r="U623" s="410">
        <v>14845</v>
      </c>
      <c r="V623" s="410">
        <v>14845</v>
      </c>
      <c r="W623" s="740"/>
      <c r="X623" s="740"/>
      <c r="Y623" s="740"/>
      <c r="Z623" s="740"/>
      <c r="AA623" s="740"/>
      <c r="AB623" s="405"/>
    </row>
    <row r="624" spans="1:28" ht="12" customHeight="1">
      <c r="A624" s="404"/>
      <c r="B624" s="749" t="s">
        <v>803</v>
      </c>
      <c r="C624" s="749"/>
      <c r="D624" s="749"/>
      <c r="E624" s="749"/>
      <c r="F624" s="749"/>
      <c r="G624" s="749"/>
      <c r="H624" s="749"/>
      <c r="I624" s="749"/>
      <c r="J624" s="749"/>
      <c r="K624" s="749"/>
      <c r="L624" s="749"/>
      <c r="M624" s="750"/>
      <c r="N624" s="630">
        <v>998</v>
      </c>
      <c r="O624" s="536">
        <v>14</v>
      </c>
      <c r="P624" s="536">
        <v>1</v>
      </c>
      <c r="Q624" s="406" t="s">
        <v>804</v>
      </c>
      <c r="R624" s="407">
        <v>0</v>
      </c>
      <c r="S624" s="738"/>
      <c r="T624" s="739"/>
      <c r="U624" s="410">
        <v>14845</v>
      </c>
      <c r="V624" s="410">
        <v>14845</v>
      </c>
      <c r="W624" s="740"/>
      <c r="X624" s="740"/>
      <c r="Y624" s="740"/>
      <c r="Z624" s="740"/>
      <c r="AA624" s="740"/>
      <c r="AB624" s="405"/>
    </row>
    <row r="625" spans="1:28" ht="12" customHeight="1">
      <c r="A625" s="404"/>
      <c r="B625" s="749" t="s">
        <v>63</v>
      </c>
      <c r="C625" s="749"/>
      <c r="D625" s="749"/>
      <c r="E625" s="749"/>
      <c r="F625" s="749"/>
      <c r="G625" s="749"/>
      <c r="H625" s="749"/>
      <c r="I625" s="749"/>
      <c r="J625" s="749"/>
      <c r="K625" s="749"/>
      <c r="L625" s="749"/>
      <c r="M625" s="750"/>
      <c r="N625" s="630">
        <v>998</v>
      </c>
      <c r="O625" s="536">
        <v>14</v>
      </c>
      <c r="P625" s="536">
        <v>1</v>
      </c>
      <c r="Q625" s="406" t="s">
        <v>804</v>
      </c>
      <c r="R625" s="407" t="s">
        <v>118</v>
      </c>
      <c r="S625" s="738"/>
      <c r="T625" s="739"/>
      <c r="U625" s="410">
        <v>14845</v>
      </c>
      <c r="V625" s="410">
        <v>14845</v>
      </c>
      <c r="W625" s="740"/>
      <c r="X625" s="740"/>
      <c r="Y625" s="740"/>
      <c r="Z625" s="740"/>
      <c r="AA625" s="740"/>
      <c r="AB625" s="405"/>
    </row>
    <row r="626" spans="1:28" ht="12" customHeight="1">
      <c r="A626" s="404"/>
      <c r="B626" s="749" t="s">
        <v>122</v>
      </c>
      <c r="C626" s="749"/>
      <c r="D626" s="749"/>
      <c r="E626" s="749"/>
      <c r="F626" s="749"/>
      <c r="G626" s="749"/>
      <c r="H626" s="749"/>
      <c r="I626" s="749"/>
      <c r="J626" s="749"/>
      <c r="K626" s="749"/>
      <c r="L626" s="749"/>
      <c r="M626" s="750"/>
      <c r="N626" s="630">
        <v>998</v>
      </c>
      <c r="O626" s="536">
        <v>14</v>
      </c>
      <c r="P626" s="536">
        <v>1</v>
      </c>
      <c r="Q626" s="406" t="s">
        <v>804</v>
      </c>
      <c r="R626" s="407" t="s">
        <v>123</v>
      </c>
      <c r="S626" s="738"/>
      <c r="T626" s="739"/>
      <c r="U626" s="410">
        <v>14845</v>
      </c>
      <c r="V626" s="410">
        <v>14845</v>
      </c>
      <c r="W626" s="740"/>
      <c r="X626" s="740"/>
      <c r="Y626" s="740"/>
      <c r="Z626" s="740"/>
      <c r="AA626" s="740"/>
      <c r="AB626" s="405"/>
    </row>
    <row r="627" spans="1:28" ht="12" customHeight="1">
      <c r="A627" s="404"/>
      <c r="B627" s="749" t="s">
        <v>803</v>
      </c>
      <c r="C627" s="749"/>
      <c r="D627" s="749"/>
      <c r="E627" s="749"/>
      <c r="F627" s="749"/>
      <c r="G627" s="749"/>
      <c r="H627" s="749"/>
      <c r="I627" s="749"/>
      <c r="J627" s="749"/>
      <c r="K627" s="749"/>
      <c r="L627" s="749"/>
      <c r="M627" s="750"/>
      <c r="N627" s="630">
        <v>998</v>
      </c>
      <c r="O627" s="536">
        <v>14</v>
      </c>
      <c r="P627" s="536">
        <v>1</v>
      </c>
      <c r="Q627" s="406" t="s">
        <v>804</v>
      </c>
      <c r="R627" s="407" t="s">
        <v>124</v>
      </c>
      <c r="S627" s="738"/>
      <c r="T627" s="739"/>
      <c r="U627" s="410">
        <v>14845</v>
      </c>
      <c r="V627" s="410">
        <v>14845</v>
      </c>
      <c r="W627" s="740"/>
      <c r="X627" s="740"/>
      <c r="Y627" s="740"/>
      <c r="Z627" s="740"/>
      <c r="AA627" s="740"/>
      <c r="AB627" s="405"/>
    </row>
    <row r="628" spans="1:28" ht="12" customHeight="1">
      <c r="A628" s="404"/>
      <c r="B628" s="749" t="s">
        <v>906</v>
      </c>
      <c r="C628" s="749"/>
      <c r="D628" s="749"/>
      <c r="E628" s="749"/>
      <c r="F628" s="749"/>
      <c r="G628" s="749"/>
      <c r="H628" s="749"/>
      <c r="I628" s="749"/>
      <c r="J628" s="749"/>
      <c r="K628" s="749"/>
      <c r="L628" s="749"/>
      <c r="M628" s="750"/>
      <c r="N628" s="630">
        <v>998</v>
      </c>
      <c r="O628" s="536">
        <v>14</v>
      </c>
      <c r="P628" s="536">
        <v>2</v>
      </c>
      <c r="Q628" s="406">
        <v>0</v>
      </c>
      <c r="R628" s="407">
        <v>0</v>
      </c>
      <c r="S628" s="738"/>
      <c r="T628" s="739"/>
      <c r="U628" s="410">
        <v>0</v>
      </c>
      <c r="V628" s="410">
        <v>0</v>
      </c>
      <c r="W628" s="740"/>
      <c r="X628" s="740"/>
      <c r="Y628" s="740"/>
      <c r="Z628" s="740"/>
      <c r="AA628" s="740"/>
      <c r="AB628" s="405"/>
    </row>
    <row r="629" spans="1:28" ht="21.75" customHeight="1">
      <c r="A629" s="404"/>
      <c r="B629" s="749" t="s">
        <v>667</v>
      </c>
      <c r="C629" s="749"/>
      <c r="D629" s="749"/>
      <c r="E629" s="749"/>
      <c r="F629" s="749"/>
      <c r="G629" s="749"/>
      <c r="H629" s="749"/>
      <c r="I629" s="749"/>
      <c r="J629" s="749"/>
      <c r="K629" s="749"/>
      <c r="L629" s="749"/>
      <c r="M629" s="750"/>
      <c r="N629" s="630">
        <v>998</v>
      </c>
      <c r="O629" s="536">
        <v>14</v>
      </c>
      <c r="P629" s="536">
        <v>2</v>
      </c>
      <c r="Q629" s="406" t="s">
        <v>668</v>
      </c>
      <c r="R629" s="407">
        <v>0</v>
      </c>
      <c r="S629" s="738"/>
      <c r="T629" s="739"/>
      <c r="U629" s="410">
        <v>0</v>
      </c>
      <c r="V629" s="410">
        <v>0</v>
      </c>
      <c r="W629" s="740"/>
      <c r="X629" s="740"/>
      <c r="Y629" s="740"/>
      <c r="Z629" s="740"/>
      <c r="AA629" s="740"/>
      <c r="AB629" s="405"/>
    </row>
    <row r="630" spans="1:28" ht="21.75" customHeight="1">
      <c r="A630" s="404"/>
      <c r="B630" s="749" t="s">
        <v>907</v>
      </c>
      <c r="C630" s="749"/>
      <c r="D630" s="749"/>
      <c r="E630" s="749"/>
      <c r="F630" s="749"/>
      <c r="G630" s="749"/>
      <c r="H630" s="749"/>
      <c r="I630" s="749"/>
      <c r="J630" s="749"/>
      <c r="K630" s="749"/>
      <c r="L630" s="749"/>
      <c r="M630" s="750"/>
      <c r="N630" s="630">
        <v>998</v>
      </c>
      <c r="O630" s="536">
        <v>14</v>
      </c>
      <c r="P630" s="536">
        <v>2</v>
      </c>
      <c r="Q630" s="406" t="s">
        <v>908</v>
      </c>
      <c r="R630" s="407">
        <v>0</v>
      </c>
      <c r="S630" s="738"/>
      <c r="T630" s="739"/>
      <c r="U630" s="410">
        <v>0</v>
      </c>
      <c r="V630" s="410">
        <v>0</v>
      </c>
      <c r="W630" s="740"/>
      <c r="X630" s="740"/>
      <c r="Y630" s="740"/>
      <c r="Z630" s="740"/>
      <c r="AA630" s="740"/>
      <c r="AB630" s="405"/>
    </row>
    <row r="631" spans="1:28" ht="12" customHeight="1">
      <c r="A631" s="404"/>
      <c r="B631" s="749" t="s">
        <v>63</v>
      </c>
      <c r="C631" s="749"/>
      <c r="D631" s="749"/>
      <c r="E631" s="749"/>
      <c r="F631" s="749"/>
      <c r="G631" s="749"/>
      <c r="H631" s="749"/>
      <c r="I631" s="749"/>
      <c r="J631" s="749"/>
      <c r="K631" s="749"/>
      <c r="L631" s="749"/>
      <c r="M631" s="750"/>
      <c r="N631" s="630">
        <v>998</v>
      </c>
      <c r="O631" s="536">
        <v>14</v>
      </c>
      <c r="P631" s="536">
        <v>2</v>
      </c>
      <c r="Q631" s="406" t="s">
        <v>908</v>
      </c>
      <c r="R631" s="407" t="s">
        <v>118</v>
      </c>
      <c r="S631" s="738"/>
      <c r="T631" s="739"/>
      <c r="U631" s="410">
        <v>0</v>
      </c>
      <c r="V631" s="410">
        <v>0</v>
      </c>
      <c r="W631" s="740"/>
      <c r="X631" s="740"/>
      <c r="Y631" s="740"/>
      <c r="Z631" s="740"/>
      <c r="AA631" s="740"/>
      <c r="AB631" s="405"/>
    </row>
    <row r="632" spans="1:28" ht="12" customHeight="1">
      <c r="A632" s="404"/>
      <c r="B632" s="749" t="s">
        <v>122</v>
      </c>
      <c r="C632" s="749"/>
      <c r="D632" s="749"/>
      <c r="E632" s="749"/>
      <c r="F632" s="749"/>
      <c r="G632" s="749"/>
      <c r="H632" s="749"/>
      <c r="I632" s="749"/>
      <c r="J632" s="749"/>
      <c r="K632" s="749"/>
      <c r="L632" s="749"/>
      <c r="M632" s="750"/>
      <c r="N632" s="630">
        <v>998</v>
      </c>
      <c r="O632" s="536">
        <v>14</v>
      </c>
      <c r="P632" s="536">
        <v>2</v>
      </c>
      <c r="Q632" s="406" t="s">
        <v>908</v>
      </c>
      <c r="R632" s="407" t="s">
        <v>123</v>
      </c>
      <c r="S632" s="738"/>
      <c r="T632" s="739"/>
      <c r="U632" s="410">
        <v>0</v>
      </c>
      <c r="V632" s="410">
        <v>0</v>
      </c>
      <c r="W632" s="740"/>
      <c r="X632" s="740"/>
      <c r="Y632" s="740"/>
      <c r="Z632" s="740"/>
      <c r="AA632" s="740"/>
      <c r="AB632" s="405"/>
    </row>
    <row r="633" spans="1:28" ht="12" customHeight="1">
      <c r="A633" s="404"/>
      <c r="B633" s="749" t="s">
        <v>906</v>
      </c>
      <c r="C633" s="749"/>
      <c r="D633" s="749"/>
      <c r="E633" s="749"/>
      <c r="F633" s="749"/>
      <c r="G633" s="749"/>
      <c r="H633" s="749"/>
      <c r="I633" s="749"/>
      <c r="J633" s="749"/>
      <c r="K633" s="749"/>
      <c r="L633" s="749"/>
      <c r="M633" s="750"/>
      <c r="N633" s="630">
        <v>998</v>
      </c>
      <c r="O633" s="536">
        <v>14</v>
      </c>
      <c r="P633" s="536">
        <v>2</v>
      </c>
      <c r="Q633" s="406" t="s">
        <v>908</v>
      </c>
      <c r="R633" s="407" t="s">
        <v>909</v>
      </c>
      <c r="S633" s="738"/>
      <c r="T633" s="739"/>
      <c r="U633" s="410">
        <v>0</v>
      </c>
      <c r="V633" s="410">
        <v>0</v>
      </c>
      <c r="W633" s="740"/>
      <c r="X633" s="740"/>
      <c r="Y633" s="740"/>
      <c r="Z633" s="740"/>
      <c r="AA633" s="740"/>
      <c r="AB633" s="405"/>
    </row>
    <row r="634" spans="1:28" ht="12" customHeight="1">
      <c r="A634" s="404"/>
      <c r="B634" s="749" t="s">
        <v>125</v>
      </c>
      <c r="C634" s="749"/>
      <c r="D634" s="749"/>
      <c r="E634" s="749"/>
      <c r="F634" s="749"/>
      <c r="G634" s="749"/>
      <c r="H634" s="749"/>
      <c r="I634" s="749"/>
      <c r="J634" s="749"/>
      <c r="K634" s="749"/>
      <c r="L634" s="749"/>
      <c r="M634" s="750"/>
      <c r="N634" s="630">
        <v>998</v>
      </c>
      <c r="O634" s="536">
        <v>14</v>
      </c>
      <c r="P634" s="536">
        <v>3</v>
      </c>
      <c r="Q634" s="406">
        <v>0</v>
      </c>
      <c r="R634" s="407">
        <v>0</v>
      </c>
      <c r="S634" s="738"/>
      <c r="T634" s="739"/>
      <c r="U634" s="410">
        <v>1120</v>
      </c>
      <c r="V634" s="410">
        <v>1120</v>
      </c>
      <c r="W634" s="740"/>
      <c r="X634" s="740"/>
      <c r="Y634" s="740"/>
      <c r="Z634" s="740"/>
      <c r="AA634" s="740"/>
      <c r="AB634" s="405"/>
    </row>
    <row r="635" spans="1:28" ht="32.25" customHeight="1">
      <c r="A635" s="404"/>
      <c r="B635" s="749" t="s">
        <v>645</v>
      </c>
      <c r="C635" s="749"/>
      <c r="D635" s="749"/>
      <c r="E635" s="749"/>
      <c r="F635" s="749"/>
      <c r="G635" s="749"/>
      <c r="H635" s="749"/>
      <c r="I635" s="749"/>
      <c r="J635" s="749"/>
      <c r="K635" s="749"/>
      <c r="L635" s="749"/>
      <c r="M635" s="750"/>
      <c r="N635" s="630">
        <v>998</v>
      </c>
      <c r="O635" s="536">
        <v>14</v>
      </c>
      <c r="P635" s="536">
        <v>3</v>
      </c>
      <c r="Q635" s="406" t="s">
        <v>646</v>
      </c>
      <c r="R635" s="407">
        <v>0</v>
      </c>
      <c r="S635" s="738"/>
      <c r="T635" s="739"/>
      <c r="U635" s="410">
        <v>1120</v>
      </c>
      <c r="V635" s="410">
        <v>1120</v>
      </c>
      <c r="W635" s="740"/>
      <c r="X635" s="740"/>
      <c r="Y635" s="740"/>
      <c r="Z635" s="740"/>
      <c r="AA635" s="740"/>
      <c r="AB635" s="405"/>
    </row>
    <row r="636" spans="1:28" ht="63.75" customHeight="1">
      <c r="A636" s="404"/>
      <c r="B636" s="749" t="s">
        <v>126</v>
      </c>
      <c r="C636" s="749"/>
      <c r="D636" s="749"/>
      <c r="E636" s="749"/>
      <c r="F636" s="749"/>
      <c r="G636" s="749"/>
      <c r="H636" s="749"/>
      <c r="I636" s="749"/>
      <c r="J636" s="749"/>
      <c r="K636" s="749"/>
      <c r="L636" s="749"/>
      <c r="M636" s="750"/>
      <c r="N636" s="630">
        <v>998</v>
      </c>
      <c r="O636" s="536">
        <v>14</v>
      </c>
      <c r="P636" s="536">
        <v>3</v>
      </c>
      <c r="Q636" s="406" t="s">
        <v>805</v>
      </c>
      <c r="R636" s="407">
        <v>0</v>
      </c>
      <c r="S636" s="738"/>
      <c r="T636" s="739"/>
      <c r="U636" s="410">
        <v>595</v>
      </c>
      <c r="V636" s="410">
        <v>595</v>
      </c>
      <c r="W636" s="740"/>
      <c r="X636" s="740"/>
      <c r="Y636" s="740"/>
      <c r="Z636" s="740"/>
      <c r="AA636" s="740"/>
      <c r="AB636" s="405"/>
    </row>
    <row r="637" spans="1:28" ht="12" customHeight="1">
      <c r="A637" s="404"/>
      <c r="B637" s="749" t="s">
        <v>63</v>
      </c>
      <c r="C637" s="749"/>
      <c r="D637" s="749"/>
      <c r="E637" s="749"/>
      <c r="F637" s="749"/>
      <c r="G637" s="749"/>
      <c r="H637" s="749"/>
      <c r="I637" s="749"/>
      <c r="J637" s="749"/>
      <c r="K637" s="749"/>
      <c r="L637" s="749"/>
      <c r="M637" s="750"/>
      <c r="N637" s="630">
        <v>998</v>
      </c>
      <c r="O637" s="536">
        <v>14</v>
      </c>
      <c r="P637" s="536">
        <v>3</v>
      </c>
      <c r="Q637" s="406" t="s">
        <v>805</v>
      </c>
      <c r="R637" s="407" t="s">
        <v>118</v>
      </c>
      <c r="S637" s="738"/>
      <c r="T637" s="739"/>
      <c r="U637" s="410">
        <v>595</v>
      </c>
      <c r="V637" s="410">
        <v>595</v>
      </c>
      <c r="W637" s="740"/>
      <c r="X637" s="740"/>
      <c r="Y637" s="740"/>
      <c r="Z637" s="740"/>
      <c r="AA637" s="740"/>
      <c r="AB637" s="405"/>
    </row>
    <row r="638" spans="1:28" ht="12" customHeight="1">
      <c r="A638" s="404"/>
      <c r="B638" s="749" t="s">
        <v>179</v>
      </c>
      <c r="C638" s="749"/>
      <c r="D638" s="749"/>
      <c r="E638" s="749"/>
      <c r="F638" s="749"/>
      <c r="G638" s="749"/>
      <c r="H638" s="749"/>
      <c r="I638" s="749"/>
      <c r="J638" s="749"/>
      <c r="K638" s="749"/>
      <c r="L638" s="749"/>
      <c r="M638" s="750"/>
      <c r="N638" s="630">
        <v>998</v>
      </c>
      <c r="O638" s="536">
        <v>14</v>
      </c>
      <c r="P638" s="536">
        <v>3</v>
      </c>
      <c r="Q638" s="406" t="s">
        <v>805</v>
      </c>
      <c r="R638" s="407" t="s">
        <v>180</v>
      </c>
      <c r="S638" s="738"/>
      <c r="T638" s="739"/>
      <c r="U638" s="410">
        <v>595</v>
      </c>
      <c r="V638" s="410">
        <v>595</v>
      </c>
      <c r="W638" s="740"/>
      <c r="X638" s="740"/>
      <c r="Y638" s="740"/>
      <c r="Z638" s="740"/>
      <c r="AA638" s="740"/>
      <c r="AB638" s="405"/>
    </row>
    <row r="639" spans="1:28" ht="32.25" customHeight="1">
      <c r="A639" s="404"/>
      <c r="B639" s="749" t="s">
        <v>127</v>
      </c>
      <c r="C639" s="749"/>
      <c r="D639" s="749"/>
      <c r="E639" s="749"/>
      <c r="F639" s="749"/>
      <c r="G639" s="749"/>
      <c r="H639" s="749"/>
      <c r="I639" s="749"/>
      <c r="J639" s="749"/>
      <c r="K639" s="749"/>
      <c r="L639" s="749"/>
      <c r="M639" s="750"/>
      <c r="N639" s="630">
        <v>998</v>
      </c>
      <c r="O639" s="536">
        <v>14</v>
      </c>
      <c r="P639" s="536">
        <v>3</v>
      </c>
      <c r="Q639" s="406" t="s">
        <v>806</v>
      </c>
      <c r="R639" s="407">
        <v>0</v>
      </c>
      <c r="S639" s="738"/>
      <c r="T639" s="739"/>
      <c r="U639" s="410">
        <v>525</v>
      </c>
      <c r="V639" s="410">
        <v>525</v>
      </c>
      <c r="W639" s="740"/>
      <c r="X639" s="740"/>
      <c r="Y639" s="740"/>
      <c r="Z639" s="740"/>
      <c r="AA639" s="740"/>
      <c r="AB639" s="405"/>
    </row>
    <row r="640" spans="1:28" ht="12" customHeight="1">
      <c r="A640" s="404"/>
      <c r="B640" s="749" t="s">
        <v>63</v>
      </c>
      <c r="C640" s="749"/>
      <c r="D640" s="749"/>
      <c r="E640" s="749"/>
      <c r="F640" s="749"/>
      <c r="G640" s="749"/>
      <c r="H640" s="749"/>
      <c r="I640" s="749"/>
      <c r="J640" s="749"/>
      <c r="K640" s="749"/>
      <c r="L640" s="749"/>
      <c r="M640" s="750"/>
      <c r="N640" s="630">
        <v>998</v>
      </c>
      <c r="O640" s="536">
        <v>14</v>
      </c>
      <c r="P640" s="536">
        <v>3</v>
      </c>
      <c r="Q640" s="406" t="s">
        <v>806</v>
      </c>
      <c r="R640" s="407" t="s">
        <v>118</v>
      </c>
      <c r="S640" s="738"/>
      <c r="T640" s="739"/>
      <c r="U640" s="410">
        <v>525</v>
      </c>
      <c r="V640" s="410">
        <v>525</v>
      </c>
      <c r="W640" s="740"/>
      <c r="X640" s="740"/>
      <c r="Y640" s="740"/>
      <c r="Z640" s="740"/>
      <c r="AA640" s="740"/>
      <c r="AB640" s="405"/>
    </row>
    <row r="641" spans="1:28" ht="12" customHeight="1" thickBot="1">
      <c r="A641" s="404"/>
      <c r="B641" s="752" t="s">
        <v>179</v>
      </c>
      <c r="C641" s="752"/>
      <c r="D641" s="752"/>
      <c r="E641" s="752"/>
      <c r="F641" s="752"/>
      <c r="G641" s="752"/>
      <c r="H641" s="752"/>
      <c r="I641" s="752"/>
      <c r="J641" s="752"/>
      <c r="K641" s="752"/>
      <c r="L641" s="752"/>
      <c r="M641" s="753"/>
      <c r="N641" s="632">
        <v>998</v>
      </c>
      <c r="O641" s="540">
        <v>14</v>
      </c>
      <c r="P641" s="540">
        <v>3</v>
      </c>
      <c r="Q641" s="438" t="s">
        <v>806</v>
      </c>
      <c r="R641" s="439" t="s">
        <v>180</v>
      </c>
      <c r="S641" s="746"/>
      <c r="T641" s="747"/>
      <c r="U641" s="440">
        <v>525</v>
      </c>
      <c r="V641" s="440">
        <v>525</v>
      </c>
      <c r="W641" s="748"/>
      <c r="X641" s="748"/>
      <c r="Y641" s="748"/>
      <c r="Z641" s="748"/>
      <c r="AA641" s="748"/>
      <c r="AB641" s="405"/>
    </row>
    <row r="642" spans="1:28" ht="409.6" hidden="1" customHeight="1">
      <c r="A642" s="404"/>
      <c r="B642" s="643"/>
      <c r="C642" s="480"/>
      <c r="D642" s="480"/>
      <c r="E642" s="480"/>
      <c r="F642" s="480"/>
      <c r="G642" s="480"/>
      <c r="H642" s="480"/>
      <c r="I642" s="480"/>
      <c r="J642" s="480"/>
      <c r="K642" s="480"/>
      <c r="L642" s="480"/>
      <c r="M642" s="481"/>
      <c r="N642" s="482">
        <v>998</v>
      </c>
      <c r="O642" s="482">
        <v>14</v>
      </c>
      <c r="P642" s="482">
        <v>3</v>
      </c>
      <c r="Q642" s="483" t="s">
        <v>806</v>
      </c>
      <c r="R642" s="483" t="s">
        <v>807</v>
      </c>
      <c r="S642" s="482">
        <v>0</v>
      </c>
      <c r="T642" s="482">
        <v>0</v>
      </c>
      <c r="U642" s="482">
        <v>504557</v>
      </c>
      <c r="V642" s="482">
        <v>504340</v>
      </c>
      <c r="W642" s="482"/>
      <c r="X642" s="482"/>
      <c r="Y642" s="485"/>
      <c r="Z642" s="486"/>
      <c r="AA642" s="487"/>
      <c r="AB642" s="475"/>
    </row>
    <row r="643" spans="1:28" ht="12.75" customHeight="1" thickBot="1">
      <c r="A643" s="404" t="s">
        <v>808</v>
      </c>
      <c r="B643" s="637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2"/>
      <c r="N643" s="443"/>
      <c r="O643" s="443"/>
      <c r="P643" s="444"/>
      <c r="Q643" s="441"/>
      <c r="R643" s="445"/>
      <c r="S643" s="445"/>
      <c r="T643" s="443">
        <v>0</v>
      </c>
      <c r="U643" s="443">
        <v>504557</v>
      </c>
      <c r="V643" s="443">
        <v>504340</v>
      </c>
      <c r="W643" s="443">
        <v>0</v>
      </c>
      <c r="X643" s="443">
        <v>0</v>
      </c>
      <c r="Y643" s="444">
        <v>0</v>
      </c>
      <c r="Z643" s="446">
        <v>0</v>
      </c>
      <c r="AA643" s="447">
        <v>0</v>
      </c>
      <c r="AB643" s="418"/>
    </row>
    <row r="644" spans="1:28" ht="25.5" customHeight="1">
      <c r="A644" s="475"/>
      <c r="B644" s="488" t="s">
        <v>820</v>
      </c>
      <c r="C644" s="488"/>
      <c r="D644" s="450"/>
      <c r="E644" s="450"/>
      <c r="F644" s="450"/>
      <c r="G644" s="450"/>
      <c r="H644" s="450"/>
      <c r="I644" s="450"/>
      <c r="J644" s="450"/>
      <c r="K644" s="450"/>
      <c r="L644" s="450"/>
      <c r="M644" s="417"/>
      <c r="N644" s="417"/>
      <c r="O644" s="417"/>
      <c r="P644" s="417"/>
      <c r="Q644" s="417"/>
      <c r="R644" s="417"/>
      <c r="S644" s="417"/>
      <c r="T644" s="417"/>
      <c r="U644" s="417"/>
      <c r="V644" s="417"/>
      <c r="W644" s="417"/>
      <c r="X644" s="417"/>
      <c r="Y644" s="417"/>
      <c r="Z644" s="417"/>
      <c r="AA644" s="417"/>
      <c r="AB644" s="417"/>
    </row>
    <row r="645" spans="1:28" ht="11.25" customHeight="1">
      <c r="A645" s="475"/>
      <c r="B645" s="617" t="s">
        <v>821</v>
      </c>
      <c r="C645" s="617"/>
      <c r="D645" s="417"/>
      <c r="E645" s="417"/>
      <c r="F645" s="417"/>
      <c r="G645" s="417"/>
      <c r="H645" s="417"/>
      <c r="I645" s="417"/>
      <c r="J645" s="417"/>
      <c r="K645" s="417"/>
      <c r="L645" s="417"/>
      <c r="M645" s="417"/>
      <c r="N645" s="417"/>
      <c r="O645" s="417"/>
      <c r="P645" s="417"/>
      <c r="Q645" s="417"/>
      <c r="R645" s="417"/>
      <c r="S645" s="417"/>
      <c r="T645" s="417"/>
      <c r="U645" s="417"/>
      <c r="V645" s="417"/>
      <c r="W645" s="417"/>
      <c r="X645" s="417"/>
      <c r="Y645" s="417"/>
      <c r="Z645" s="417"/>
      <c r="AA645" s="417"/>
      <c r="AB645" s="417"/>
    </row>
    <row r="646" spans="1:28" ht="12.75" customHeight="1">
      <c r="A646" s="417" t="s">
        <v>363</v>
      </c>
      <c r="B646" s="417"/>
      <c r="C646" s="417"/>
      <c r="D646" s="417"/>
      <c r="E646" s="417"/>
      <c r="F646" s="417"/>
      <c r="G646" s="417"/>
      <c r="H646" s="417"/>
      <c r="I646" s="417"/>
      <c r="J646" s="417"/>
      <c r="K646" s="417"/>
      <c r="L646" s="417"/>
      <c r="M646" s="417"/>
      <c r="N646" s="417"/>
      <c r="O646" s="417"/>
      <c r="P646" s="417"/>
      <c r="Q646" s="417"/>
      <c r="R646" s="417"/>
      <c r="S646" s="417"/>
      <c r="T646" s="417"/>
      <c r="U646" s="417"/>
      <c r="V646" s="417"/>
      <c r="W646" s="417"/>
      <c r="X646" s="417"/>
      <c r="Y646" s="417"/>
      <c r="Z646" s="417"/>
      <c r="AA646" s="417"/>
      <c r="AB646" s="417"/>
    </row>
  </sheetData>
  <autoFilter ref="A18:AB646"/>
  <mergeCells count="1878">
    <mergeCell ref="P1:V1"/>
    <mergeCell ref="N2:V3"/>
    <mergeCell ref="M4:V4"/>
    <mergeCell ref="M5:V5"/>
    <mergeCell ref="M6:V6"/>
    <mergeCell ref="A9:V9"/>
    <mergeCell ref="B640:M640"/>
    <mergeCell ref="S640:T640"/>
    <mergeCell ref="W640:AA640"/>
    <mergeCell ref="B641:M641"/>
    <mergeCell ref="S641:T641"/>
    <mergeCell ref="W641:AA641"/>
    <mergeCell ref="B638:M638"/>
    <mergeCell ref="S638:T638"/>
    <mergeCell ref="W638:AA638"/>
    <mergeCell ref="B639:M639"/>
    <mergeCell ref="S639:T639"/>
    <mergeCell ref="W639:AA639"/>
    <mergeCell ref="B636:M636"/>
    <mergeCell ref="S636:T636"/>
    <mergeCell ref="W636:AA636"/>
    <mergeCell ref="B637:M637"/>
    <mergeCell ref="S637:T637"/>
    <mergeCell ref="W637:AA637"/>
    <mergeCell ref="B634:M634"/>
    <mergeCell ref="S634:T634"/>
    <mergeCell ref="W634:AA634"/>
    <mergeCell ref="B635:M635"/>
    <mergeCell ref="S635:T635"/>
    <mergeCell ref="W635:AA635"/>
    <mergeCell ref="B632:M632"/>
    <mergeCell ref="S632:T632"/>
    <mergeCell ref="W632:AA632"/>
    <mergeCell ref="B633:M633"/>
    <mergeCell ref="S633:T633"/>
    <mergeCell ref="W633:AA633"/>
    <mergeCell ref="B630:M630"/>
    <mergeCell ref="S630:T630"/>
    <mergeCell ref="W630:AA630"/>
    <mergeCell ref="B631:M631"/>
    <mergeCell ref="S631:T631"/>
    <mergeCell ref="W631:AA631"/>
    <mergeCell ref="B628:M628"/>
    <mergeCell ref="S628:T628"/>
    <mergeCell ref="W628:AA628"/>
    <mergeCell ref="B629:M629"/>
    <mergeCell ref="S629:T629"/>
    <mergeCell ref="W629:AA629"/>
    <mergeCell ref="B626:M626"/>
    <mergeCell ref="S626:T626"/>
    <mergeCell ref="W626:AA626"/>
    <mergeCell ref="B627:M627"/>
    <mergeCell ref="S627:T627"/>
    <mergeCell ref="W627:AA627"/>
    <mergeCell ref="B624:M624"/>
    <mergeCell ref="S624:T624"/>
    <mergeCell ref="W624:AA624"/>
    <mergeCell ref="B625:M625"/>
    <mergeCell ref="S625:T625"/>
    <mergeCell ref="W625:AA625"/>
    <mergeCell ref="B622:M622"/>
    <mergeCell ref="S622:T622"/>
    <mergeCell ref="W622:AA622"/>
    <mergeCell ref="B623:M623"/>
    <mergeCell ref="S623:T623"/>
    <mergeCell ref="W623:AA623"/>
    <mergeCell ref="B620:M620"/>
    <mergeCell ref="S620:T620"/>
    <mergeCell ref="W620:AA620"/>
    <mergeCell ref="B621:M621"/>
    <mergeCell ref="S621:T621"/>
    <mergeCell ref="W621:AA621"/>
    <mergeCell ref="B618:M618"/>
    <mergeCell ref="S618:T618"/>
    <mergeCell ref="W618:AA618"/>
    <mergeCell ref="B619:M619"/>
    <mergeCell ref="S619:T619"/>
    <mergeCell ref="W619:AA619"/>
    <mergeCell ref="B616:M616"/>
    <mergeCell ref="S616:T616"/>
    <mergeCell ref="W616:AA616"/>
    <mergeCell ref="B617:M617"/>
    <mergeCell ref="S617:T617"/>
    <mergeCell ref="W617:AA617"/>
    <mergeCell ref="B614:M614"/>
    <mergeCell ref="S614:T614"/>
    <mergeCell ref="W614:AA614"/>
    <mergeCell ref="B615:M615"/>
    <mergeCell ref="S615:T615"/>
    <mergeCell ref="W615:AA615"/>
    <mergeCell ref="B612:M612"/>
    <mergeCell ref="S612:T612"/>
    <mergeCell ref="W612:AA612"/>
    <mergeCell ref="B613:M613"/>
    <mergeCell ref="S613:T613"/>
    <mergeCell ref="W613:AA613"/>
    <mergeCell ref="B610:M610"/>
    <mergeCell ref="S610:T610"/>
    <mergeCell ref="W610:AA610"/>
    <mergeCell ref="B611:M611"/>
    <mergeCell ref="S611:T611"/>
    <mergeCell ref="W611:AA611"/>
    <mergeCell ref="B608:M608"/>
    <mergeCell ref="S608:T608"/>
    <mergeCell ref="W608:AA608"/>
    <mergeCell ref="B609:M609"/>
    <mergeCell ref="S609:T609"/>
    <mergeCell ref="W609:AA609"/>
    <mergeCell ref="B606:M606"/>
    <mergeCell ref="S606:T606"/>
    <mergeCell ref="W606:AA606"/>
    <mergeCell ref="B607:M607"/>
    <mergeCell ref="S607:T607"/>
    <mergeCell ref="W607:AA607"/>
    <mergeCell ref="B604:M604"/>
    <mergeCell ref="S604:T604"/>
    <mergeCell ref="W604:AA604"/>
    <mergeCell ref="B605:M605"/>
    <mergeCell ref="S605:T605"/>
    <mergeCell ref="W605:AA605"/>
    <mergeCell ref="B602:M602"/>
    <mergeCell ref="S602:T602"/>
    <mergeCell ref="W602:AA602"/>
    <mergeCell ref="B603:M603"/>
    <mergeCell ref="S603:T603"/>
    <mergeCell ref="W603:AA603"/>
    <mergeCell ref="B600:M600"/>
    <mergeCell ref="S600:T600"/>
    <mergeCell ref="W600:AA600"/>
    <mergeCell ref="B601:M601"/>
    <mergeCell ref="S601:T601"/>
    <mergeCell ref="W601:AA601"/>
    <mergeCell ref="B598:M598"/>
    <mergeCell ref="S598:T598"/>
    <mergeCell ref="W598:AA598"/>
    <mergeCell ref="B599:M599"/>
    <mergeCell ref="S599:T599"/>
    <mergeCell ref="W599:AA599"/>
    <mergeCell ref="B596:M596"/>
    <mergeCell ref="S596:T596"/>
    <mergeCell ref="W596:AA596"/>
    <mergeCell ref="B597:M597"/>
    <mergeCell ref="S597:T597"/>
    <mergeCell ref="W597:AA597"/>
    <mergeCell ref="B594:M594"/>
    <mergeCell ref="S594:T594"/>
    <mergeCell ref="W594:AA594"/>
    <mergeCell ref="B595:M595"/>
    <mergeCell ref="S595:T595"/>
    <mergeCell ref="W595:AA595"/>
    <mergeCell ref="B592:M592"/>
    <mergeCell ref="S592:T592"/>
    <mergeCell ref="W592:AA592"/>
    <mergeCell ref="B593:M593"/>
    <mergeCell ref="S593:T593"/>
    <mergeCell ref="W593:AA593"/>
    <mergeCell ref="B590:M590"/>
    <mergeCell ref="S590:T590"/>
    <mergeCell ref="W590:AA590"/>
    <mergeCell ref="B591:M591"/>
    <mergeCell ref="S591:T591"/>
    <mergeCell ref="W591:AA591"/>
    <mergeCell ref="B588:M588"/>
    <mergeCell ref="S588:T588"/>
    <mergeCell ref="W588:AA588"/>
    <mergeCell ref="B589:M589"/>
    <mergeCell ref="S589:T589"/>
    <mergeCell ref="W589:AA589"/>
    <mergeCell ref="B586:M586"/>
    <mergeCell ref="S586:T586"/>
    <mergeCell ref="W586:AA586"/>
    <mergeCell ref="B587:M587"/>
    <mergeCell ref="S587:T587"/>
    <mergeCell ref="W587:AA587"/>
    <mergeCell ref="B584:M584"/>
    <mergeCell ref="S584:T584"/>
    <mergeCell ref="W584:AA584"/>
    <mergeCell ref="B585:M585"/>
    <mergeCell ref="S585:T585"/>
    <mergeCell ref="W585:AA585"/>
    <mergeCell ref="B582:M582"/>
    <mergeCell ref="S582:T582"/>
    <mergeCell ref="W582:AA582"/>
    <mergeCell ref="B583:M583"/>
    <mergeCell ref="S583:T583"/>
    <mergeCell ref="W583:AA583"/>
    <mergeCell ref="B580:M580"/>
    <mergeCell ref="S580:T580"/>
    <mergeCell ref="W580:AA580"/>
    <mergeCell ref="B581:M581"/>
    <mergeCell ref="S581:T581"/>
    <mergeCell ref="W581:AA581"/>
    <mergeCell ref="B578:M578"/>
    <mergeCell ref="S578:T578"/>
    <mergeCell ref="W578:AA578"/>
    <mergeCell ref="B579:M579"/>
    <mergeCell ref="S579:T579"/>
    <mergeCell ref="W579:AA579"/>
    <mergeCell ref="B576:M576"/>
    <mergeCell ref="S576:T576"/>
    <mergeCell ref="W576:AA576"/>
    <mergeCell ref="B577:M577"/>
    <mergeCell ref="S577:T577"/>
    <mergeCell ref="W577:AA577"/>
    <mergeCell ref="B574:M574"/>
    <mergeCell ref="S574:T574"/>
    <mergeCell ref="W574:AA574"/>
    <mergeCell ref="B575:M575"/>
    <mergeCell ref="S575:T575"/>
    <mergeCell ref="W575:AA575"/>
    <mergeCell ref="B572:M572"/>
    <mergeCell ref="S572:T572"/>
    <mergeCell ref="W572:AA572"/>
    <mergeCell ref="B573:M573"/>
    <mergeCell ref="S573:T573"/>
    <mergeCell ref="W573:AA573"/>
    <mergeCell ref="B570:M570"/>
    <mergeCell ref="S570:T570"/>
    <mergeCell ref="W570:AA570"/>
    <mergeCell ref="B571:M571"/>
    <mergeCell ref="S571:T571"/>
    <mergeCell ref="W571:AA571"/>
    <mergeCell ref="B568:M568"/>
    <mergeCell ref="S568:T568"/>
    <mergeCell ref="W568:AA568"/>
    <mergeCell ref="B569:M569"/>
    <mergeCell ref="S569:T569"/>
    <mergeCell ref="W569:AA569"/>
    <mergeCell ref="B566:M566"/>
    <mergeCell ref="S566:T566"/>
    <mergeCell ref="W566:AA566"/>
    <mergeCell ref="B567:M567"/>
    <mergeCell ref="S567:T567"/>
    <mergeCell ref="W567:AA567"/>
    <mergeCell ref="B564:M564"/>
    <mergeCell ref="S564:T564"/>
    <mergeCell ref="W564:AA564"/>
    <mergeCell ref="B565:M565"/>
    <mergeCell ref="S565:T565"/>
    <mergeCell ref="W565:AA565"/>
    <mergeCell ref="B562:M562"/>
    <mergeCell ref="S562:T562"/>
    <mergeCell ref="W562:AA562"/>
    <mergeCell ref="B563:M563"/>
    <mergeCell ref="S563:T563"/>
    <mergeCell ref="W563:AA563"/>
    <mergeCell ref="B560:M560"/>
    <mergeCell ref="S560:T560"/>
    <mergeCell ref="W560:AA560"/>
    <mergeCell ref="B561:M561"/>
    <mergeCell ref="S561:T561"/>
    <mergeCell ref="W561:AA561"/>
    <mergeCell ref="B558:M558"/>
    <mergeCell ref="S558:T558"/>
    <mergeCell ref="W558:AA558"/>
    <mergeCell ref="B559:M559"/>
    <mergeCell ref="S559:T559"/>
    <mergeCell ref="W559:AA559"/>
    <mergeCell ref="B556:M556"/>
    <mergeCell ref="S556:T556"/>
    <mergeCell ref="W556:AA556"/>
    <mergeCell ref="B557:M557"/>
    <mergeCell ref="S557:T557"/>
    <mergeCell ref="W557:AA557"/>
    <mergeCell ref="B554:M554"/>
    <mergeCell ref="S554:T554"/>
    <mergeCell ref="W554:AA554"/>
    <mergeCell ref="B555:M555"/>
    <mergeCell ref="S555:T555"/>
    <mergeCell ref="W555:AA555"/>
    <mergeCell ref="B552:M552"/>
    <mergeCell ref="S552:T552"/>
    <mergeCell ref="W552:AA552"/>
    <mergeCell ref="B553:M553"/>
    <mergeCell ref="S553:T553"/>
    <mergeCell ref="W553:AA553"/>
    <mergeCell ref="B550:M550"/>
    <mergeCell ref="S550:T550"/>
    <mergeCell ref="W550:AA550"/>
    <mergeCell ref="B551:M551"/>
    <mergeCell ref="S551:T551"/>
    <mergeCell ref="W551:AA551"/>
    <mergeCell ref="B548:M548"/>
    <mergeCell ref="S548:T548"/>
    <mergeCell ref="W548:AA548"/>
    <mergeCell ref="B549:M549"/>
    <mergeCell ref="S549:T549"/>
    <mergeCell ref="W549:AA549"/>
    <mergeCell ref="B546:M546"/>
    <mergeCell ref="S546:T546"/>
    <mergeCell ref="W546:AA546"/>
    <mergeCell ref="B547:M547"/>
    <mergeCell ref="S547:T547"/>
    <mergeCell ref="W547:AA547"/>
    <mergeCell ref="B544:M544"/>
    <mergeCell ref="S544:T544"/>
    <mergeCell ref="W544:AA544"/>
    <mergeCell ref="B545:M545"/>
    <mergeCell ref="S545:T545"/>
    <mergeCell ref="W545:AA545"/>
    <mergeCell ref="B542:M542"/>
    <mergeCell ref="S542:T542"/>
    <mergeCell ref="W542:AA542"/>
    <mergeCell ref="B543:M543"/>
    <mergeCell ref="S543:T543"/>
    <mergeCell ref="W543:AA543"/>
    <mergeCell ref="B540:M540"/>
    <mergeCell ref="S540:T540"/>
    <mergeCell ref="W540:AA540"/>
    <mergeCell ref="B541:M541"/>
    <mergeCell ref="S541:T541"/>
    <mergeCell ref="W541:AA541"/>
    <mergeCell ref="B538:M538"/>
    <mergeCell ref="S538:T538"/>
    <mergeCell ref="W538:AA538"/>
    <mergeCell ref="B539:M539"/>
    <mergeCell ref="S539:T539"/>
    <mergeCell ref="W539:AA539"/>
    <mergeCell ref="B536:M536"/>
    <mergeCell ref="S536:T536"/>
    <mergeCell ref="W536:AA536"/>
    <mergeCell ref="B537:M537"/>
    <mergeCell ref="S537:T537"/>
    <mergeCell ref="W537:AA537"/>
    <mergeCell ref="B534:M534"/>
    <mergeCell ref="S534:T534"/>
    <mergeCell ref="W534:AA534"/>
    <mergeCell ref="B535:M535"/>
    <mergeCell ref="S535:T535"/>
    <mergeCell ref="W535:AA535"/>
    <mergeCell ref="B532:M532"/>
    <mergeCell ref="S532:T532"/>
    <mergeCell ref="W532:AA532"/>
    <mergeCell ref="B533:M533"/>
    <mergeCell ref="S533:T533"/>
    <mergeCell ref="W533:AA533"/>
    <mergeCell ref="B530:M530"/>
    <mergeCell ref="S530:T530"/>
    <mergeCell ref="W530:AA530"/>
    <mergeCell ref="B531:M531"/>
    <mergeCell ref="S531:T531"/>
    <mergeCell ref="W531:AA531"/>
    <mergeCell ref="B528:M528"/>
    <mergeCell ref="S528:T528"/>
    <mergeCell ref="W528:AA528"/>
    <mergeCell ref="B529:M529"/>
    <mergeCell ref="S529:T529"/>
    <mergeCell ref="W529:AA529"/>
    <mergeCell ref="B526:M526"/>
    <mergeCell ref="S526:T526"/>
    <mergeCell ref="W526:AA526"/>
    <mergeCell ref="B527:M527"/>
    <mergeCell ref="S527:T527"/>
    <mergeCell ref="W527:AA527"/>
    <mergeCell ref="B524:M524"/>
    <mergeCell ref="S524:T524"/>
    <mergeCell ref="W524:AA524"/>
    <mergeCell ref="B525:M525"/>
    <mergeCell ref="S525:T525"/>
    <mergeCell ref="W525:AA525"/>
    <mergeCell ref="B522:M522"/>
    <mergeCell ref="S522:T522"/>
    <mergeCell ref="W522:AA522"/>
    <mergeCell ref="B523:M523"/>
    <mergeCell ref="S523:T523"/>
    <mergeCell ref="W523:AA523"/>
    <mergeCell ref="B520:M520"/>
    <mergeCell ref="S520:T520"/>
    <mergeCell ref="W520:AA520"/>
    <mergeCell ref="B521:M521"/>
    <mergeCell ref="S521:T521"/>
    <mergeCell ref="W521:AA521"/>
    <mergeCell ref="B518:M518"/>
    <mergeCell ref="S518:T518"/>
    <mergeCell ref="W518:AA518"/>
    <mergeCell ref="B519:M519"/>
    <mergeCell ref="S519:T519"/>
    <mergeCell ref="W519:AA519"/>
    <mergeCell ref="B516:M516"/>
    <mergeCell ref="S516:T516"/>
    <mergeCell ref="W516:AA516"/>
    <mergeCell ref="B517:M517"/>
    <mergeCell ref="S517:T517"/>
    <mergeCell ref="W517:AA517"/>
    <mergeCell ref="B514:M514"/>
    <mergeCell ref="S514:T514"/>
    <mergeCell ref="W514:AA514"/>
    <mergeCell ref="B515:M515"/>
    <mergeCell ref="S515:T515"/>
    <mergeCell ref="W515:AA515"/>
    <mergeCell ref="B512:M512"/>
    <mergeCell ref="S512:T512"/>
    <mergeCell ref="W512:AA512"/>
    <mergeCell ref="B513:M513"/>
    <mergeCell ref="S513:T513"/>
    <mergeCell ref="W513:AA513"/>
    <mergeCell ref="B510:M510"/>
    <mergeCell ref="S510:T510"/>
    <mergeCell ref="W510:AA510"/>
    <mergeCell ref="B511:M511"/>
    <mergeCell ref="S511:T511"/>
    <mergeCell ref="W511:AA511"/>
    <mergeCell ref="B508:M508"/>
    <mergeCell ref="S508:T508"/>
    <mergeCell ref="W508:AA508"/>
    <mergeCell ref="B509:M509"/>
    <mergeCell ref="S509:T509"/>
    <mergeCell ref="W509:AA509"/>
    <mergeCell ref="B506:M506"/>
    <mergeCell ref="S506:T506"/>
    <mergeCell ref="W506:AA506"/>
    <mergeCell ref="B507:M507"/>
    <mergeCell ref="S507:T507"/>
    <mergeCell ref="W507:AA507"/>
    <mergeCell ref="B504:M504"/>
    <mergeCell ref="S504:T504"/>
    <mergeCell ref="W504:AA504"/>
    <mergeCell ref="B505:M505"/>
    <mergeCell ref="S505:T505"/>
    <mergeCell ref="W505:AA505"/>
    <mergeCell ref="B502:M502"/>
    <mergeCell ref="S502:T502"/>
    <mergeCell ref="W502:AA502"/>
    <mergeCell ref="B503:M503"/>
    <mergeCell ref="S503:T503"/>
    <mergeCell ref="W503:AA503"/>
    <mergeCell ref="B500:M500"/>
    <mergeCell ref="S500:T500"/>
    <mergeCell ref="W500:AA500"/>
    <mergeCell ref="B501:M501"/>
    <mergeCell ref="S501:T501"/>
    <mergeCell ref="W501:AA501"/>
    <mergeCell ref="B498:M498"/>
    <mergeCell ref="S498:T498"/>
    <mergeCell ref="W498:AA498"/>
    <mergeCell ref="B499:M499"/>
    <mergeCell ref="S499:T499"/>
    <mergeCell ref="W499:AA499"/>
    <mergeCell ref="B496:M496"/>
    <mergeCell ref="S496:T496"/>
    <mergeCell ref="W496:AA496"/>
    <mergeCell ref="B497:M497"/>
    <mergeCell ref="S497:T497"/>
    <mergeCell ref="W497:AA497"/>
    <mergeCell ref="B494:M494"/>
    <mergeCell ref="S494:T494"/>
    <mergeCell ref="W494:AA494"/>
    <mergeCell ref="B495:M495"/>
    <mergeCell ref="S495:T495"/>
    <mergeCell ref="W495:AA495"/>
    <mergeCell ref="B492:M492"/>
    <mergeCell ref="S492:T492"/>
    <mergeCell ref="W492:AA492"/>
    <mergeCell ref="B493:M493"/>
    <mergeCell ref="S493:T493"/>
    <mergeCell ref="W493:AA493"/>
    <mergeCell ref="B490:M490"/>
    <mergeCell ref="S490:T490"/>
    <mergeCell ref="W490:AA490"/>
    <mergeCell ref="B491:M491"/>
    <mergeCell ref="S491:T491"/>
    <mergeCell ref="W491:AA491"/>
    <mergeCell ref="B488:M488"/>
    <mergeCell ref="S488:T488"/>
    <mergeCell ref="W488:AA488"/>
    <mergeCell ref="B489:M489"/>
    <mergeCell ref="S489:T489"/>
    <mergeCell ref="W489:AA489"/>
    <mergeCell ref="B486:M486"/>
    <mergeCell ref="S486:T486"/>
    <mergeCell ref="W486:AA486"/>
    <mergeCell ref="B487:M487"/>
    <mergeCell ref="S487:T487"/>
    <mergeCell ref="W487:AA487"/>
    <mergeCell ref="B484:M484"/>
    <mergeCell ref="S484:T484"/>
    <mergeCell ref="W484:AA484"/>
    <mergeCell ref="B485:M485"/>
    <mergeCell ref="S485:T485"/>
    <mergeCell ref="W485:AA485"/>
    <mergeCell ref="B482:M482"/>
    <mergeCell ref="S482:T482"/>
    <mergeCell ref="W482:AA482"/>
    <mergeCell ref="B483:M483"/>
    <mergeCell ref="S483:T483"/>
    <mergeCell ref="W483:AA483"/>
    <mergeCell ref="B480:M480"/>
    <mergeCell ref="S480:T480"/>
    <mergeCell ref="W480:AA480"/>
    <mergeCell ref="B481:M481"/>
    <mergeCell ref="S481:T481"/>
    <mergeCell ref="W481:AA481"/>
    <mergeCell ref="B478:M478"/>
    <mergeCell ref="S478:T478"/>
    <mergeCell ref="W478:AA478"/>
    <mergeCell ref="B479:M479"/>
    <mergeCell ref="S479:T479"/>
    <mergeCell ref="W479:AA479"/>
    <mergeCell ref="B476:M476"/>
    <mergeCell ref="S476:T476"/>
    <mergeCell ref="W476:AA476"/>
    <mergeCell ref="B477:M477"/>
    <mergeCell ref="S477:T477"/>
    <mergeCell ref="W477:AA477"/>
    <mergeCell ref="B474:M474"/>
    <mergeCell ref="S474:T474"/>
    <mergeCell ref="W474:AA474"/>
    <mergeCell ref="B475:M475"/>
    <mergeCell ref="S475:T475"/>
    <mergeCell ref="W475:AA475"/>
    <mergeCell ref="B472:M472"/>
    <mergeCell ref="S472:T472"/>
    <mergeCell ref="W472:AA472"/>
    <mergeCell ref="B473:M473"/>
    <mergeCell ref="S473:T473"/>
    <mergeCell ref="W473:AA473"/>
    <mergeCell ref="B470:M470"/>
    <mergeCell ref="S470:T470"/>
    <mergeCell ref="W470:AA470"/>
    <mergeCell ref="B471:M471"/>
    <mergeCell ref="S471:T471"/>
    <mergeCell ref="W471:AA471"/>
    <mergeCell ref="B468:M468"/>
    <mergeCell ref="S468:T468"/>
    <mergeCell ref="W468:AA468"/>
    <mergeCell ref="B469:M469"/>
    <mergeCell ref="S469:T469"/>
    <mergeCell ref="W469:AA469"/>
    <mergeCell ref="B466:M466"/>
    <mergeCell ref="S466:T466"/>
    <mergeCell ref="W466:AA466"/>
    <mergeCell ref="B467:M467"/>
    <mergeCell ref="S467:T467"/>
    <mergeCell ref="W467:AA467"/>
    <mergeCell ref="B464:M464"/>
    <mergeCell ref="S464:T464"/>
    <mergeCell ref="W464:AA464"/>
    <mergeCell ref="B465:M465"/>
    <mergeCell ref="S465:T465"/>
    <mergeCell ref="W465:AA465"/>
    <mergeCell ref="B462:M462"/>
    <mergeCell ref="S462:T462"/>
    <mergeCell ref="W462:AA462"/>
    <mergeCell ref="B463:M463"/>
    <mergeCell ref="S463:T463"/>
    <mergeCell ref="W463:AA463"/>
    <mergeCell ref="B460:M460"/>
    <mergeCell ref="S460:T460"/>
    <mergeCell ref="W460:AA460"/>
    <mergeCell ref="B461:M461"/>
    <mergeCell ref="S461:T461"/>
    <mergeCell ref="W461:AA461"/>
    <mergeCell ref="B458:M458"/>
    <mergeCell ref="S458:T458"/>
    <mergeCell ref="W458:AA458"/>
    <mergeCell ref="B459:M459"/>
    <mergeCell ref="S459:T459"/>
    <mergeCell ref="W459:AA459"/>
    <mergeCell ref="B456:M456"/>
    <mergeCell ref="S456:T456"/>
    <mergeCell ref="W456:AA456"/>
    <mergeCell ref="B457:M457"/>
    <mergeCell ref="S457:T457"/>
    <mergeCell ref="W457:AA457"/>
    <mergeCell ref="B454:M454"/>
    <mergeCell ref="S454:T454"/>
    <mergeCell ref="W454:AA454"/>
    <mergeCell ref="B455:M455"/>
    <mergeCell ref="S455:T455"/>
    <mergeCell ref="W455:AA455"/>
    <mergeCell ref="B452:M452"/>
    <mergeCell ref="S452:T452"/>
    <mergeCell ref="W452:AA452"/>
    <mergeCell ref="B453:M453"/>
    <mergeCell ref="S453:T453"/>
    <mergeCell ref="W453:AA453"/>
    <mergeCell ref="B450:M450"/>
    <mergeCell ref="S450:T450"/>
    <mergeCell ref="W450:AA450"/>
    <mergeCell ref="B451:M451"/>
    <mergeCell ref="S451:T451"/>
    <mergeCell ref="W451:AA451"/>
    <mergeCell ref="B448:M448"/>
    <mergeCell ref="S448:T448"/>
    <mergeCell ref="W448:AA448"/>
    <mergeCell ref="B449:M449"/>
    <mergeCell ref="S449:T449"/>
    <mergeCell ref="W449:AA449"/>
    <mergeCell ref="B446:M446"/>
    <mergeCell ref="S446:T446"/>
    <mergeCell ref="W446:AA446"/>
    <mergeCell ref="B447:M447"/>
    <mergeCell ref="S447:T447"/>
    <mergeCell ref="W447:AA447"/>
    <mergeCell ref="B444:M444"/>
    <mergeCell ref="S444:T444"/>
    <mergeCell ref="W444:AA444"/>
    <mergeCell ref="B445:M445"/>
    <mergeCell ref="S445:T445"/>
    <mergeCell ref="W445:AA445"/>
    <mergeCell ref="B442:M442"/>
    <mergeCell ref="S442:T442"/>
    <mergeCell ref="W442:AA442"/>
    <mergeCell ref="B443:M443"/>
    <mergeCell ref="S443:T443"/>
    <mergeCell ref="W443:AA443"/>
    <mergeCell ref="B440:M440"/>
    <mergeCell ref="S440:T440"/>
    <mergeCell ref="W440:AA440"/>
    <mergeCell ref="B441:M441"/>
    <mergeCell ref="S441:T441"/>
    <mergeCell ref="W441:AA441"/>
    <mergeCell ref="B438:M438"/>
    <mergeCell ref="S438:T438"/>
    <mergeCell ref="W438:AA438"/>
    <mergeCell ref="B439:M439"/>
    <mergeCell ref="S439:T439"/>
    <mergeCell ref="W439:AA439"/>
    <mergeCell ref="B436:M436"/>
    <mergeCell ref="S436:T436"/>
    <mergeCell ref="W436:AA436"/>
    <mergeCell ref="B437:M437"/>
    <mergeCell ref="S437:T437"/>
    <mergeCell ref="W437:AA437"/>
    <mergeCell ref="B434:M434"/>
    <mergeCell ref="S434:T434"/>
    <mergeCell ref="W434:AA434"/>
    <mergeCell ref="B435:M435"/>
    <mergeCell ref="S435:T435"/>
    <mergeCell ref="W435:AA435"/>
    <mergeCell ref="B432:M432"/>
    <mergeCell ref="S432:T432"/>
    <mergeCell ref="W432:AA432"/>
    <mergeCell ref="B433:M433"/>
    <mergeCell ref="S433:T433"/>
    <mergeCell ref="W433:AA433"/>
    <mergeCell ref="B430:M430"/>
    <mergeCell ref="S430:T430"/>
    <mergeCell ref="W430:AA430"/>
    <mergeCell ref="B431:M431"/>
    <mergeCell ref="S431:T431"/>
    <mergeCell ref="W431:AA431"/>
    <mergeCell ref="B428:M428"/>
    <mergeCell ref="S428:T428"/>
    <mergeCell ref="W428:AA428"/>
    <mergeCell ref="B429:M429"/>
    <mergeCell ref="S429:T429"/>
    <mergeCell ref="W429:AA429"/>
    <mergeCell ref="B426:M426"/>
    <mergeCell ref="S426:T426"/>
    <mergeCell ref="W426:AA426"/>
    <mergeCell ref="B427:M427"/>
    <mergeCell ref="S427:T427"/>
    <mergeCell ref="W427:AA427"/>
    <mergeCell ref="B424:M424"/>
    <mergeCell ref="S424:T424"/>
    <mergeCell ref="W424:AA424"/>
    <mergeCell ref="B425:M425"/>
    <mergeCell ref="S425:T425"/>
    <mergeCell ref="W425:AA425"/>
    <mergeCell ref="B422:M422"/>
    <mergeCell ref="S422:T422"/>
    <mergeCell ref="W422:AA422"/>
    <mergeCell ref="B423:M423"/>
    <mergeCell ref="S423:T423"/>
    <mergeCell ref="W423:AA423"/>
    <mergeCell ref="B420:M420"/>
    <mergeCell ref="S420:T420"/>
    <mergeCell ref="W420:AA420"/>
    <mergeCell ref="B421:M421"/>
    <mergeCell ref="S421:T421"/>
    <mergeCell ref="W421:AA421"/>
    <mergeCell ref="B418:M418"/>
    <mergeCell ref="S418:T418"/>
    <mergeCell ref="W418:AA418"/>
    <mergeCell ref="B419:M419"/>
    <mergeCell ref="S419:T419"/>
    <mergeCell ref="W419:AA419"/>
    <mergeCell ref="B416:M416"/>
    <mergeCell ref="S416:T416"/>
    <mergeCell ref="W416:AA416"/>
    <mergeCell ref="B417:M417"/>
    <mergeCell ref="S417:T417"/>
    <mergeCell ref="W417:AA417"/>
    <mergeCell ref="B414:M414"/>
    <mergeCell ref="S414:T414"/>
    <mergeCell ref="W414:AA414"/>
    <mergeCell ref="B415:M415"/>
    <mergeCell ref="S415:T415"/>
    <mergeCell ref="W415:AA415"/>
    <mergeCell ref="B412:M412"/>
    <mergeCell ref="S412:T412"/>
    <mergeCell ref="W412:AA412"/>
    <mergeCell ref="B413:M413"/>
    <mergeCell ref="S413:T413"/>
    <mergeCell ref="W413:AA413"/>
    <mergeCell ref="B410:M410"/>
    <mergeCell ref="S410:T410"/>
    <mergeCell ref="W410:AA410"/>
    <mergeCell ref="B411:M411"/>
    <mergeCell ref="S411:T411"/>
    <mergeCell ref="W411:AA411"/>
    <mergeCell ref="B408:M408"/>
    <mergeCell ref="S408:T408"/>
    <mergeCell ref="W408:AA408"/>
    <mergeCell ref="B409:M409"/>
    <mergeCell ref="S409:T409"/>
    <mergeCell ref="W409:AA409"/>
    <mergeCell ref="B406:M406"/>
    <mergeCell ref="S406:T406"/>
    <mergeCell ref="W406:AA406"/>
    <mergeCell ref="B407:M407"/>
    <mergeCell ref="S407:T407"/>
    <mergeCell ref="W407:AA407"/>
    <mergeCell ref="B404:M404"/>
    <mergeCell ref="S404:T404"/>
    <mergeCell ref="W404:AA404"/>
    <mergeCell ref="B405:M405"/>
    <mergeCell ref="S405:T405"/>
    <mergeCell ref="W405:AA405"/>
    <mergeCell ref="B402:M402"/>
    <mergeCell ref="S402:T402"/>
    <mergeCell ref="W402:AA402"/>
    <mergeCell ref="B403:M403"/>
    <mergeCell ref="S403:T403"/>
    <mergeCell ref="W403:AA403"/>
    <mergeCell ref="B400:M400"/>
    <mergeCell ref="S400:T400"/>
    <mergeCell ref="W400:AA400"/>
    <mergeCell ref="B401:M401"/>
    <mergeCell ref="S401:T401"/>
    <mergeCell ref="W401:AA401"/>
    <mergeCell ref="B398:M398"/>
    <mergeCell ref="S398:T398"/>
    <mergeCell ref="W398:AA398"/>
    <mergeCell ref="B399:M399"/>
    <mergeCell ref="S399:T399"/>
    <mergeCell ref="W399:AA399"/>
    <mergeCell ref="B396:M396"/>
    <mergeCell ref="S396:T396"/>
    <mergeCell ref="W396:AA396"/>
    <mergeCell ref="B397:M397"/>
    <mergeCell ref="S397:T397"/>
    <mergeCell ref="W397:AA397"/>
    <mergeCell ref="B394:M394"/>
    <mergeCell ref="S394:T394"/>
    <mergeCell ref="W394:AA394"/>
    <mergeCell ref="B395:M395"/>
    <mergeCell ref="S395:T395"/>
    <mergeCell ref="W395:AA395"/>
    <mergeCell ref="B392:M392"/>
    <mergeCell ref="S392:T392"/>
    <mergeCell ref="W392:AA392"/>
    <mergeCell ref="B393:M393"/>
    <mergeCell ref="S393:T393"/>
    <mergeCell ref="W393:AA393"/>
    <mergeCell ref="B390:M390"/>
    <mergeCell ref="S390:T390"/>
    <mergeCell ref="W390:AA390"/>
    <mergeCell ref="B391:M391"/>
    <mergeCell ref="S391:T391"/>
    <mergeCell ref="W391:AA391"/>
    <mergeCell ref="B388:M388"/>
    <mergeCell ref="S388:T388"/>
    <mergeCell ref="W388:AA388"/>
    <mergeCell ref="B389:M389"/>
    <mergeCell ref="S389:T389"/>
    <mergeCell ref="W389:AA389"/>
    <mergeCell ref="B386:M386"/>
    <mergeCell ref="S386:T386"/>
    <mergeCell ref="W386:AA386"/>
    <mergeCell ref="B387:M387"/>
    <mergeCell ref="S387:T387"/>
    <mergeCell ref="W387:AA387"/>
    <mergeCell ref="B384:M384"/>
    <mergeCell ref="S384:T384"/>
    <mergeCell ref="W384:AA384"/>
    <mergeCell ref="B385:M385"/>
    <mergeCell ref="S385:T385"/>
    <mergeCell ref="W385:AA385"/>
    <mergeCell ref="B382:M382"/>
    <mergeCell ref="S382:T382"/>
    <mergeCell ref="W382:AA382"/>
    <mergeCell ref="B383:M383"/>
    <mergeCell ref="S383:T383"/>
    <mergeCell ref="W383:AA383"/>
    <mergeCell ref="B380:M380"/>
    <mergeCell ref="S380:T380"/>
    <mergeCell ref="W380:AA380"/>
    <mergeCell ref="B381:M381"/>
    <mergeCell ref="S381:T381"/>
    <mergeCell ref="W381:AA381"/>
    <mergeCell ref="B378:M378"/>
    <mergeCell ref="S378:T378"/>
    <mergeCell ref="W378:AA378"/>
    <mergeCell ref="B379:M379"/>
    <mergeCell ref="S379:T379"/>
    <mergeCell ref="W379:AA379"/>
    <mergeCell ref="B376:M376"/>
    <mergeCell ref="S376:T376"/>
    <mergeCell ref="W376:AA376"/>
    <mergeCell ref="B377:M377"/>
    <mergeCell ref="S377:T377"/>
    <mergeCell ref="W377:AA377"/>
    <mergeCell ref="B374:M374"/>
    <mergeCell ref="S374:T374"/>
    <mergeCell ref="W374:AA374"/>
    <mergeCell ref="B375:M375"/>
    <mergeCell ref="S375:T375"/>
    <mergeCell ref="W375:AA375"/>
    <mergeCell ref="B372:M372"/>
    <mergeCell ref="S372:T372"/>
    <mergeCell ref="W372:AA372"/>
    <mergeCell ref="B373:M373"/>
    <mergeCell ref="S373:T373"/>
    <mergeCell ref="W373:AA373"/>
    <mergeCell ref="B370:M370"/>
    <mergeCell ref="S370:T370"/>
    <mergeCell ref="W370:AA370"/>
    <mergeCell ref="B371:M371"/>
    <mergeCell ref="S371:T371"/>
    <mergeCell ref="W371:AA371"/>
    <mergeCell ref="B368:M368"/>
    <mergeCell ref="S368:T368"/>
    <mergeCell ref="W368:AA368"/>
    <mergeCell ref="B369:M369"/>
    <mergeCell ref="S369:T369"/>
    <mergeCell ref="W369:AA369"/>
    <mergeCell ref="B366:M366"/>
    <mergeCell ref="S366:T366"/>
    <mergeCell ref="W366:AA366"/>
    <mergeCell ref="B367:M367"/>
    <mergeCell ref="S367:T367"/>
    <mergeCell ref="W367:AA367"/>
    <mergeCell ref="B364:M364"/>
    <mergeCell ref="S364:T364"/>
    <mergeCell ref="W364:AA364"/>
    <mergeCell ref="B365:M365"/>
    <mergeCell ref="S365:T365"/>
    <mergeCell ref="W365:AA365"/>
    <mergeCell ref="B362:M362"/>
    <mergeCell ref="S362:T362"/>
    <mergeCell ref="W362:AA362"/>
    <mergeCell ref="B363:M363"/>
    <mergeCell ref="S363:T363"/>
    <mergeCell ref="W363:AA363"/>
    <mergeCell ref="B360:M360"/>
    <mergeCell ref="S360:T360"/>
    <mergeCell ref="W360:AA360"/>
    <mergeCell ref="B361:M361"/>
    <mergeCell ref="S361:T361"/>
    <mergeCell ref="W361:AA361"/>
    <mergeCell ref="B358:M358"/>
    <mergeCell ref="S358:T358"/>
    <mergeCell ref="W358:AA358"/>
    <mergeCell ref="B359:M359"/>
    <mergeCell ref="S359:T359"/>
    <mergeCell ref="W359:AA359"/>
    <mergeCell ref="B356:M356"/>
    <mergeCell ref="S356:T356"/>
    <mergeCell ref="W356:AA356"/>
    <mergeCell ref="B357:M357"/>
    <mergeCell ref="S357:T357"/>
    <mergeCell ref="W357:AA357"/>
    <mergeCell ref="B354:M354"/>
    <mergeCell ref="S354:T354"/>
    <mergeCell ref="W354:AA354"/>
    <mergeCell ref="B355:M355"/>
    <mergeCell ref="S355:T355"/>
    <mergeCell ref="W355:AA355"/>
    <mergeCell ref="B352:M352"/>
    <mergeCell ref="S352:T352"/>
    <mergeCell ref="W352:AA352"/>
    <mergeCell ref="B353:M353"/>
    <mergeCell ref="S353:T353"/>
    <mergeCell ref="W353:AA353"/>
    <mergeCell ref="B350:M350"/>
    <mergeCell ref="S350:T350"/>
    <mergeCell ref="W350:AA350"/>
    <mergeCell ref="B351:M351"/>
    <mergeCell ref="S351:T351"/>
    <mergeCell ref="W351:AA351"/>
    <mergeCell ref="B348:M348"/>
    <mergeCell ref="S348:T348"/>
    <mergeCell ref="W348:AA348"/>
    <mergeCell ref="B349:M349"/>
    <mergeCell ref="S349:T349"/>
    <mergeCell ref="W349:AA349"/>
    <mergeCell ref="B346:M346"/>
    <mergeCell ref="S346:T346"/>
    <mergeCell ref="W346:AA346"/>
    <mergeCell ref="B347:M347"/>
    <mergeCell ref="S347:T347"/>
    <mergeCell ref="W347:AA347"/>
    <mergeCell ref="B344:M344"/>
    <mergeCell ref="S344:T344"/>
    <mergeCell ref="W344:AA344"/>
    <mergeCell ref="B345:M345"/>
    <mergeCell ref="S345:T345"/>
    <mergeCell ref="W345:AA345"/>
    <mergeCell ref="B342:M342"/>
    <mergeCell ref="S342:T342"/>
    <mergeCell ref="W342:AA342"/>
    <mergeCell ref="B343:M343"/>
    <mergeCell ref="S343:T343"/>
    <mergeCell ref="W343:AA343"/>
    <mergeCell ref="B340:M340"/>
    <mergeCell ref="S340:T340"/>
    <mergeCell ref="W340:AA340"/>
    <mergeCell ref="B341:M341"/>
    <mergeCell ref="S341:T341"/>
    <mergeCell ref="W341:AA341"/>
    <mergeCell ref="B338:M338"/>
    <mergeCell ref="S338:T338"/>
    <mergeCell ref="W338:AA338"/>
    <mergeCell ref="B339:M339"/>
    <mergeCell ref="S339:T339"/>
    <mergeCell ref="W339:AA339"/>
    <mergeCell ref="B336:M336"/>
    <mergeCell ref="S336:T336"/>
    <mergeCell ref="W336:AA336"/>
    <mergeCell ref="B337:M337"/>
    <mergeCell ref="S337:T337"/>
    <mergeCell ref="W337:AA337"/>
    <mergeCell ref="B334:M334"/>
    <mergeCell ref="S334:T334"/>
    <mergeCell ref="W334:AA334"/>
    <mergeCell ref="B335:M335"/>
    <mergeCell ref="S335:T335"/>
    <mergeCell ref="W335:AA335"/>
    <mergeCell ref="B332:M332"/>
    <mergeCell ref="S332:T332"/>
    <mergeCell ref="W332:AA332"/>
    <mergeCell ref="B333:M333"/>
    <mergeCell ref="S333:T333"/>
    <mergeCell ref="W333:AA333"/>
    <mergeCell ref="B330:M330"/>
    <mergeCell ref="S330:T330"/>
    <mergeCell ref="W330:AA330"/>
    <mergeCell ref="B331:M331"/>
    <mergeCell ref="S331:T331"/>
    <mergeCell ref="W331:AA331"/>
    <mergeCell ref="B328:M328"/>
    <mergeCell ref="S328:T328"/>
    <mergeCell ref="W328:AA328"/>
    <mergeCell ref="B329:M329"/>
    <mergeCell ref="S329:T329"/>
    <mergeCell ref="W329:AA329"/>
    <mergeCell ref="B326:M326"/>
    <mergeCell ref="S326:T326"/>
    <mergeCell ref="W326:AA326"/>
    <mergeCell ref="B327:M327"/>
    <mergeCell ref="S327:T327"/>
    <mergeCell ref="W327:AA327"/>
    <mergeCell ref="B324:M324"/>
    <mergeCell ref="S324:T324"/>
    <mergeCell ref="W324:AA324"/>
    <mergeCell ref="B325:M325"/>
    <mergeCell ref="S325:T325"/>
    <mergeCell ref="W325:AA325"/>
    <mergeCell ref="B322:M322"/>
    <mergeCell ref="S322:T322"/>
    <mergeCell ref="W322:AA322"/>
    <mergeCell ref="B323:M323"/>
    <mergeCell ref="S323:T323"/>
    <mergeCell ref="W323:AA323"/>
    <mergeCell ref="B320:M320"/>
    <mergeCell ref="S320:T320"/>
    <mergeCell ref="W320:AA320"/>
    <mergeCell ref="B321:M321"/>
    <mergeCell ref="S321:T321"/>
    <mergeCell ref="W321:AA321"/>
    <mergeCell ref="B318:M318"/>
    <mergeCell ref="S318:T318"/>
    <mergeCell ref="W318:AA318"/>
    <mergeCell ref="B319:M319"/>
    <mergeCell ref="S319:T319"/>
    <mergeCell ref="W319:AA319"/>
    <mergeCell ref="B316:M316"/>
    <mergeCell ref="S316:T316"/>
    <mergeCell ref="W316:AA316"/>
    <mergeCell ref="B317:M317"/>
    <mergeCell ref="S317:T317"/>
    <mergeCell ref="W317:AA317"/>
    <mergeCell ref="B314:M314"/>
    <mergeCell ref="S314:T314"/>
    <mergeCell ref="W314:AA314"/>
    <mergeCell ref="B315:M315"/>
    <mergeCell ref="S315:T315"/>
    <mergeCell ref="W315:AA315"/>
    <mergeCell ref="B312:M312"/>
    <mergeCell ref="S312:T312"/>
    <mergeCell ref="W312:AA312"/>
    <mergeCell ref="B313:M313"/>
    <mergeCell ref="S313:T313"/>
    <mergeCell ref="W313:AA313"/>
    <mergeCell ref="B310:M310"/>
    <mergeCell ref="S310:T310"/>
    <mergeCell ref="W310:AA310"/>
    <mergeCell ref="B311:M311"/>
    <mergeCell ref="S311:T311"/>
    <mergeCell ref="W311:AA311"/>
    <mergeCell ref="B308:M308"/>
    <mergeCell ref="S308:T308"/>
    <mergeCell ref="W308:AA308"/>
    <mergeCell ref="B309:M309"/>
    <mergeCell ref="S309:T309"/>
    <mergeCell ref="W309:AA309"/>
    <mergeCell ref="B306:M306"/>
    <mergeCell ref="S306:T306"/>
    <mergeCell ref="W306:AA306"/>
    <mergeCell ref="B307:M307"/>
    <mergeCell ref="S307:T307"/>
    <mergeCell ref="W307:AA307"/>
    <mergeCell ref="B304:M304"/>
    <mergeCell ref="S304:T304"/>
    <mergeCell ref="W304:AA304"/>
    <mergeCell ref="B305:M305"/>
    <mergeCell ref="S305:T305"/>
    <mergeCell ref="W305:AA305"/>
    <mergeCell ref="B302:M302"/>
    <mergeCell ref="S302:T302"/>
    <mergeCell ref="W302:AA302"/>
    <mergeCell ref="B303:M303"/>
    <mergeCell ref="S303:T303"/>
    <mergeCell ref="W303:AA303"/>
    <mergeCell ref="B300:M300"/>
    <mergeCell ref="S300:T300"/>
    <mergeCell ref="W300:AA300"/>
    <mergeCell ref="B301:M301"/>
    <mergeCell ref="S301:T301"/>
    <mergeCell ref="W301:AA301"/>
    <mergeCell ref="B298:M298"/>
    <mergeCell ref="S298:T298"/>
    <mergeCell ref="W298:AA298"/>
    <mergeCell ref="B299:M299"/>
    <mergeCell ref="S299:T299"/>
    <mergeCell ref="W299:AA299"/>
    <mergeCell ref="B296:M296"/>
    <mergeCell ref="S296:T296"/>
    <mergeCell ref="W296:AA296"/>
    <mergeCell ref="B297:M297"/>
    <mergeCell ref="S297:T297"/>
    <mergeCell ref="W297:AA297"/>
    <mergeCell ref="B294:M294"/>
    <mergeCell ref="S294:T294"/>
    <mergeCell ref="W294:AA294"/>
    <mergeCell ref="B295:M295"/>
    <mergeCell ref="S295:T295"/>
    <mergeCell ref="W295:AA295"/>
    <mergeCell ref="B292:M292"/>
    <mergeCell ref="S292:T292"/>
    <mergeCell ref="W292:AA292"/>
    <mergeCell ref="B293:M293"/>
    <mergeCell ref="S293:T293"/>
    <mergeCell ref="W293:AA293"/>
    <mergeCell ref="B290:M290"/>
    <mergeCell ref="S290:T290"/>
    <mergeCell ref="W290:AA290"/>
    <mergeCell ref="B291:M291"/>
    <mergeCell ref="S291:T291"/>
    <mergeCell ref="W291:AA291"/>
    <mergeCell ref="B288:M288"/>
    <mergeCell ref="S288:T288"/>
    <mergeCell ref="W288:AA288"/>
    <mergeCell ref="B289:M289"/>
    <mergeCell ref="S289:T289"/>
    <mergeCell ref="W289:AA289"/>
    <mergeCell ref="B286:M286"/>
    <mergeCell ref="S286:T286"/>
    <mergeCell ref="W286:AA286"/>
    <mergeCell ref="B287:M287"/>
    <mergeCell ref="S287:T287"/>
    <mergeCell ref="W287:AA287"/>
    <mergeCell ref="B284:M284"/>
    <mergeCell ref="S284:T284"/>
    <mergeCell ref="W284:AA284"/>
    <mergeCell ref="B285:M285"/>
    <mergeCell ref="S285:T285"/>
    <mergeCell ref="W285:AA285"/>
    <mergeCell ref="B282:M282"/>
    <mergeCell ref="S282:T282"/>
    <mergeCell ref="W282:AA282"/>
    <mergeCell ref="B283:M283"/>
    <mergeCell ref="S283:T283"/>
    <mergeCell ref="W283:AA283"/>
    <mergeCell ref="B280:M280"/>
    <mergeCell ref="S280:T280"/>
    <mergeCell ref="W280:AA280"/>
    <mergeCell ref="B281:M281"/>
    <mergeCell ref="S281:T281"/>
    <mergeCell ref="W281:AA281"/>
    <mergeCell ref="B278:M278"/>
    <mergeCell ref="S278:T278"/>
    <mergeCell ref="W278:AA278"/>
    <mergeCell ref="B279:M279"/>
    <mergeCell ref="S279:T279"/>
    <mergeCell ref="W279:AA279"/>
    <mergeCell ref="B276:M276"/>
    <mergeCell ref="S276:T276"/>
    <mergeCell ref="W276:AA276"/>
    <mergeCell ref="B277:M277"/>
    <mergeCell ref="S277:T277"/>
    <mergeCell ref="W277:AA277"/>
    <mergeCell ref="B274:M274"/>
    <mergeCell ref="S274:T274"/>
    <mergeCell ref="W274:AA274"/>
    <mergeCell ref="B275:M275"/>
    <mergeCell ref="S275:T275"/>
    <mergeCell ref="W275:AA275"/>
    <mergeCell ref="B272:M272"/>
    <mergeCell ref="S272:T272"/>
    <mergeCell ref="W272:AA272"/>
    <mergeCell ref="B273:M273"/>
    <mergeCell ref="S273:T273"/>
    <mergeCell ref="W273:AA273"/>
    <mergeCell ref="B270:M270"/>
    <mergeCell ref="S270:T270"/>
    <mergeCell ref="W270:AA270"/>
    <mergeCell ref="B271:M271"/>
    <mergeCell ref="S271:T271"/>
    <mergeCell ref="W271:AA271"/>
    <mergeCell ref="B268:M268"/>
    <mergeCell ref="S268:T268"/>
    <mergeCell ref="W268:AA268"/>
    <mergeCell ref="B269:M269"/>
    <mergeCell ref="S269:T269"/>
    <mergeCell ref="W269:AA269"/>
    <mergeCell ref="B266:M266"/>
    <mergeCell ref="S266:T266"/>
    <mergeCell ref="W266:AA266"/>
    <mergeCell ref="B267:M267"/>
    <mergeCell ref="S267:T267"/>
    <mergeCell ref="W267:AA267"/>
    <mergeCell ref="B264:M264"/>
    <mergeCell ref="S264:T264"/>
    <mergeCell ref="W264:AA264"/>
    <mergeCell ref="B265:M265"/>
    <mergeCell ref="S265:T265"/>
    <mergeCell ref="W265:AA265"/>
    <mergeCell ref="B262:M262"/>
    <mergeCell ref="S262:T262"/>
    <mergeCell ref="W262:AA262"/>
    <mergeCell ref="B263:M263"/>
    <mergeCell ref="S263:T263"/>
    <mergeCell ref="W263:AA263"/>
    <mergeCell ref="B260:M260"/>
    <mergeCell ref="S260:T260"/>
    <mergeCell ref="W260:AA260"/>
    <mergeCell ref="B261:M261"/>
    <mergeCell ref="S261:T261"/>
    <mergeCell ref="W261:AA261"/>
    <mergeCell ref="B258:M258"/>
    <mergeCell ref="S258:T258"/>
    <mergeCell ref="W258:AA258"/>
    <mergeCell ref="B259:M259"/>
    <mergeCell ref="S259:T259"/>
    <mergeCell ref="W259:AA259"/>
    <mergeCell ref="B256:M256"/>
    <mergeCell ref="S256:T256"/>
    <mergeCell ref="W256:AA256"/>
    <mergeCell ref="B257:M257"/>
    <mergeCell ref="S257:T257"/>
    <mergeCell ref="W257:AA257"/>
    <mergeCell ref="B254:M254"/>
    <mergeCell ref="S254:T254"/>
    <mergeCell ref="W254:AA254"/>
    <mergeCell ref="B255:M255"/>
    <mergeCell ref="S255:T255"/>
    <mergeCell ref="W255:AA255"/>
    <mergeCell ref="B252:M252"/>
    <mergeCell ref="S252:T252"/>
    <mergeCell ref="W252:AA252"/>
    <mergeCell ref="B253:M253"/>
    <mergeCell ref="S253:T253"/>
    <mergeCell ref="W253:AA253"/>
    <mergeCell ref="B250:M250"/>
    <mergeCell ref="S250:T250"/>
    <mergeCell ref="W250:AA250"/>
    <mergeCell ref="B251:M251"/>
    <mergeCell ref="S251:T251"/>
    <mergeCell ref="W251:AA251"/>
    <mergeCell ref="B248:M248"/>
    <mergeCell ref="S248:T248"/>
    <mergeCell ref="W248:AA248"/>
    <mergeCell ref="B249:M249"/>
    <mergeCell ref="S249:T249"/>
    <mergeCell ref="W249:AA249"/>
    <mergeCell ref="B246:M246"/>
    <mergeCell ref="S246:T246"/>
    <mergeCell ref="W246:AA246"/>
    <mergeCell ref="B247:M247"/>
    <mergeCell ref="S247:T247"/>
    <mergeCell ref="W247:AA247"/>
    <mergeCell ref="B244:M244"/>
    <mergeCell ref="S244:T244"/>
    <mergeCell ref="W244:AA244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40:M240"/>
    <mergeCell ref="S240:T240"/>
    <mergeCell ref="W240:AA240"/>
    <mergeCell ref="B241:M241"/>
    <mergeCell ref="S241:T241"/>
    <mergeCell ref="W241:AA241"/>
    <mergeCell ref="B238:M238"/>
    <mergeCell ref="S238:T238"/>
    <mergeCell ref="W238:AA238"/>
    <mergeCell ref="B239:M239"/>
    <mergeCell ref="S239:T239"/>
    <mergeCell ref="W239:AA239"/>
    <mergeCell ref="B236:M236"/>
    <mergeCell ref="S236:T236"/>
    <mergeCell ref="W236:AA236"/>
    <mergeCell ref="B237:M237"/>
    <mergeCell ref="S237:T237"/>
    <mergeCell ref="W237:AA237"/>
    <mergeCell ref="B234:M234"/>
    <mergeCell ref="S234:T234"/>
    <mergeCell ref="W234:AA234"/>
    <mergeCell ref="B235:M235"/>
    <mergeCell ref="S235:T235"/>
    <mergeCell ref="W235:AA235"/>
    <mergeCell ref="B232:M232"/>
    <mergeCell ref="S232:T232"/>
    <mergeCell ref="W232:AA232"/>
    <mergeCell ref="B233:M233"/>
    <mergeCell ref="S233:T233"/>
    <mergeCell ref="W233:AA233"/>
    <mergeCell ref="B230:M230"/>
    <mergeCell ref="S230:T230"/>
    <mergeCell ref="W230:AA230"/>
    <mergeCell ref="B231:M231"/>
    <mergeCell ref="S231:T231"/>
    <mergeCell ref="W231:AA231"/>
    <mergeCell ref="B228:M228"/>
    <mergeCell ref="S228:T228"/>
    <mergeCell ref="W228:AA228"/>
    <mergeCell ref="B229:M229"/>
    <mergeCell ref="S229:T229"/>
    <mergeCell ref="W229:AA229"/>
    <mergeCell ref="B226:M226"/>
    <mergeCell ref="S226:T226"/>
    <mergeCell ref="W226:AA226"/>
    <mergeCell ref="B227:M227"/>
    <mergeCell ref="S227:T227"/>
    <mergeCell ref="W227:AA227"/>
    <mergeCell ref="B224:M224"/>
    <mergeCell ref="S224:T224"/>
    <mergeCell ref="W224:AA224"/>
    <mergeCell ref="B225:M225"/>
    <mergeCell ref="S225:T225"/>
    <mergeCell ref="W225:AA225"/>
    <mergeCell ref="B222:M222"/>
    <mergeCell ref="S222:T222"/>
    <mergeCell ref="W222:AA222"/>
    <mergeCell ref="B223:M223"/>
    <mergeCell ref="S223:T223"/>
    <mergeCell ref="W223:AA223"/>
    <mergeCell ref="B220:M220"/>
    <mergeCell ref="S220:T220"/>
    <mergeCell ref="W220:AA220"/>
    <mergeCell ref="B221:M221"/>
    <mergeCell ref="S221:T221"/>
    <mergeCell ref="W221:AA221"/>
    <mergeCell ref="B218:M218"/>
    <mergeCell ref="S218:T218"/>
    <mergeCell ref="W218:AA218"/>
    <mergeCell ref="B219:M219"/>
    <mergeCell ref="S219:T219"/>
    <mergeCell ref="W219:AA219"/>
    <mergeCell ref="B216:M216"/>
    <mergeCell ref="S216:T216"/>
    <mergeCell ref="W216:AA216"/>
    <mergeCell ref="B217:M217"/>
    <mergeCell ref="S217:T217"/>
    <mergeCell ref="W217:AA217"/>
    <mergeCell ref="B214:M214"/>
    <mergeCell ref="S214:T214"/>
    <mergeCell ref="W214:AA214"/>
    <mergeCell ref="B215:M215"/>
    <mergeCell ref="S215:T215"/>
    <mergeCell ref="W215:AA215"/>
    <mergeCell ref="B212:M212"/>
    <mergeCell ref="S212:T212"/>
    <mergeCell ref="W212:AA212"/>
    <mergeCell ref="B213:M213"/>
    <mergeCell ref="S213:T213"/>
    <mergeCell ref="W213:AA213"/>
    <mergeCell ref="B210:M210"/>
    <mergeCell ref="S210:T210"/>
    <mergeCell ref="W210:AA210"/>
    <mergeCell ref="B211:M211"/>
    <mergeCell ref="S211:T211"/>
    <mergeCell ref="W211:AA211"/>
    <mergeCell ref="B208:M208"/>
    <mergeCell ref="S208:T208"/>
    <mergeCell ref="W208:AA208"/>
    <mergeCell ref="B209:M209"/>
    <mergeCell ref="S209:T209"/>
    <mergeCell ref="W209:AA209"/>
    <mergeCell ref="B206:M206"/>
    <mergeCell ref="S206:T206"/>
    <mergeCell ref="W206:AA206"/>
    <mergeCell ref="B207:M207"/>
    <mergeCell ref="S207:T207"/>
    <mergeCell ref="W207:AA207"/>
    <mergeCell ref="B204:M204"/>
    <mergeCell ref="S204:T204"/>
    <mergeCell ref="W204:AA204"/>
    <mergeCell ref="B205:M205"/>
    <mergeCell ref="S205:T205"/>
    <mergeCell ref="W205:AA205"/>
    <mergeCell ref="B202:M202"/>
    <mergeCell ref="S202:T202"/>
    <mergeCell ref="W202:AA202"/>
    <mergeCell ref="B203:M203"/>
    <mergeCell ref="S203:T203"/>
    <mergeCell ref="W203:AA203"/>
    <mergeCell ref="B200:M200"/>
    <mergeCell ref="S200:T200"/>
    <mergeCell ref="W200:AA200"/>
    <mergeCell ref="B201:M201"/>
    <mergeCell ref="S201:T201"/>
    <mergeCell ref="W201:AA201"/>
    <mergeCell ref="B198:M198"/>
    <mergeCell ref="S198:T198"/>
    <mergeCell ref="W198:AA198"/>
    <mergeCell ref="B199:M199"/>
    <mergeCell ref="S199:T199"/>
    <mergeCell ref="W199:AA199"/>
    <mergeCell ref="B196:M196"/>
    <mergeCell ref="S196:T196"/>
    <mergeCell ref="W196:AA196"/>
    <mergeCell ref="B197:M197"/>
    <mergeCell ref="S197:T197"/>
    <mergeCell ref="W197:AA197"/>
    <mergeCell ref="B194:M194"/>
    <mergeCell ref="S194:T194"/>
    <mergeCell ref="W194:AA194"/>
    <mergeCell ref="B195:M195"/>
    <mergeCell ref="S195:T195"/>
    <mergeCell ref="W195:AA195"/>
    <mergeCell ref="B192:M192"/>
    <mergeCell ref="S192:T192"/>
    <mergeCell ref="W192:AA192"/>
    <mergeCell ref="B193:M193"/>
    <mergeCell ref="S193:T193"/>
    <mergeCell ref="W193:AA193"/>
    <mergeCell ref="B190:M190"/>
    <mergeCell ref="S190:T190"/>
    <mergeCell ref="W190:AA190"/>
    <mergeCell ref="B191:M191"/>
    <mergeCell ref="S191:T191"/>
    <mergeCell ref="W191:AA191"/>
    <mergeCell ref="B188:M188"/>
    <mergeCell ref="S188:T188"/>
    <mergeCell ref="W188:AA188"/>
    <mergeCell ref="B189:M189"/>
    <mergeCell ref="S189:T189"/>
    <mergeCell ref="W189:AA189"/>
    <mergeCell ref="B186:M186"/>
    <mergeCell ref="S186:T186"/>
    <mergeCell ref="W186:AA186"/>
    <mergeCell ref="B187:M187"/>
    <mergeCell ref="S187:T187"/>
    <mergeCell ref="W187:AA187"/>
    <mergeCell ref="B184:M184"/>
    <mergeCell ref="S184:T184"/>
    <mergeCell ref="W184:AA184"/>
    <mergeCell ref="B185:M185"/>
    <mergeCell ref="S185:T185"/>
    <mergeCell ref="W185:AA185"/>
    <mergeCell ref="B182:M182"/>
    <mergeCell ref="S182:T182"/>
    <mergeCell ref="W182:AA182"/>
    <mergeCell ref="B183:M183"/>
    <mergeCell ref="S183:T183"/>
    <mergeCell ref="W183:AA183"/>
    <mergeCell ref="B180:M180"/>
    <mergeCell ref="S180:T180"/>
    <mergeCell ref="W180:AA180"/>
    <mergeCell ref="B181:M181"/>
    <mergeCell ref="S181:T181"/>
    <mergeCell ref="W181:AA181"/>
    <mergeCell ref="B178:M178"/>
    <mergeCell ref="S178:T178"/>
    <mergeCell ref="W178:AA178"/>
    <mergeCell ref="B179:M179"/>
    <mergeCell ref="S179:T179"/>
    <mergeCell ref="W179:AA179"/>
    <mergeCell ref="B176:M176"/>
    <mergeCell ref="S176:T176"/>
    <mergeCell ref="W176:AA176"/>
    <mergeCell ref="B177:M177"/>
    <mergeCell ref="S177:T177"/>
    <mergeCell ref="W177:AA177"/>
    <mergeCell ref="B174:M174"/>
    <mergeCell ref="S174:T174"/>
    <mergeCell ref="W174:AA174"/>
    <mergeCell ref="B175:M175"/>
    <mergeCell ref="S175:T175"/>
    <mergeCell ref="W175:AA175"/>
    <mergeCell ref="B172:M172"/>
    <mergeCell ref="S172:T172"/>
    <mergeCell ref="W172:AA172"/>
    <mergeCell ref="B173:M173"/>
    <mergeCell ref="S173:T173"/>
    <mergeCell ref="W173:AA173"/>
    <mergeCell ref="B170:M170"/>
    <mergeCell ref="S170:T170"/>
    <mergeCell ref="W170:AA170"/>
    <mergeCell ref="B171:M171"/>
    <mergeCell ref="S171:T171"/>
    <mergeCell ref="W171:AA171"/>
    <mergeCell ref="B168:M168"/>
    <mergeCell ref="S168:T168"/>
    <mergeCell ref="W168:AA168"/>
    <mergeCell ref="B169:M169"/>
    <mergeCell ref="S169:T169"/>
    <mergeCell ref="W169:AA169"/>
    <mergeCell ref="B166:M166"/>
    <mergeCell ref="S166:T166"/>
    <mergeCell ref="W166:AA166"/>
    <mergeCell ref="B167:M167"/>
    <mergeCell ref="S167:T167"/>
    <mergeCell ref="W167:AA167"/>
    <mergeCell ref="B164:M164"/>
    <mergeCell ref="S164:T164"/>
    <mergeCell ref="W164:AA164"/>
    <mergeCell ref="B165:M165"/>
    <mergeCell ref="S165:T165"/>
    <mergeCell ref="W165:AA165"/>
    <mergeCell ref="B162:M162"/>
    <mergeCell ref="S162:T162"/>
    <mergeCell ref="W162:AA162"/>
    <mergeCell ref="B163:M163"/>
    <mergeCell ref="S163:T163"/>
    <mergeCell ref="W163:AA163"/>
    <mergeCell ref="B160:M160"/>
    <mergeCell ref="S160:T160"/>
    <mergeCell ref="W160:AA160"/>
    <mergeCell ref="B161:M161"/>
    <mergeCell ref="S161:T161"/>
    <mergeCell ref="W161:AA161"/>
    <mergeCell ref="B158:M158"/>
    <mergeCell ref="S158:T158"/>
    <mergeCell ref="W158:AA158"/>
    <mergeCell ref="B159:M159"/>
    <mergeCell ref="S159:T159"/>
    <mergeCell ref="W159:AA159"/>
    <mergeCell ref="B156:M156"/>
    <mergeCell ref="S156:T156"/>
    <mergeCell ref="W156:AA156"/>
    <mergeCell ref="B157:M157"/>
    <mergeCell ref="S157:T157"/>
    <mergeCell ref="W157:AA157"/>
    <mergeCell ref="B154:M154"/>
    <mergeCell ref="S154:T154"/>
    <mergeCell ref="W154:AA154"/>
    <mergeCell ref="B155:M155"/>
    <mergeCell ref="S155:T155"/>
    <mergeCell ref="W155:AA155"/>
    <mergeCell ref="B152:M152"/>
    <mergeCell ref="S152:T152"/>
    <mergeCell ref="W152:AA152"/>
    <mergeCell ref="B153:M153"/>
    <mergeCell ref="S153:T153"/>
    <mergeCell ref="W153:AA153"/>
    <mergeCell ref="B150:M150"/>
    <mergeCell ref="S150:T150"/>
    <mergeCell ref="W150:AA150"/>
    <mergeCell ref="B151:M151"/>
    <mergeCell ref="S151:T151"/>
    <mergeCell ref="W151:AA151"/>
    <mergeCell ref="B148:M148"/>
    <mergeCell ref="S148:T148"/>
    <mergeCell ref="W148:AA148"/>
    <mergeCell ref="B149:M149"/>
    <mergeCell ref="S149:T149"/>
    <mergeCell ref="W149:AA149"/>
    <mergeCell ref="B146:M146"/>
    <mergeCell ref="S146:T146"/>
    <mergeCell ref="W146:AA146"/>
    <mergeCell ref="B147:M147"/>
    <mergeCell ref="S147:T147"/>
    <mergeCell ref="W147:AA147"/>
    <mergeCell ref="B144:M144"/>
    <mergeCell ref="S144:T144"/>
    <mergeCell ref="W144:AA144"/>
    <mergeCell ref="B145:M145"/>
    <mergeCell ref="S145:T145"/>
    <mergeCell ref="W145:AA145"/>
    <mergeCell ref="B142:M142"/>
    <mergeCell ref="S142:T142"/>
    <mergeCell ref="W142:AA142"/>
    <mergeCell ref="B143:M143"/>
    <mergeCell ref="S143:T143"/>
    <mergeCell ref="W143:AA143"/>
    <mergeCell ref="B140:M140"/>
    <mergeCell ref="S140:T140"/>
    <mergeCell ref="W140:AA140"/>
    <mergeCell ref="B141:M141"/>
    <mergeCell ref="S141:T141"/>
    <mergeCell ref="W141:AA141"/>
    <mergeCell ref="B138:M138"/>
    <mergeCell ref="S138:T138"/>
    <mergeCell ref="W138:AA138"/>
    <mergeCell ref="B139:M139"/>
    <mergeCell ref="S139:T139"/>
    <mergeCell ref="W139:AA139"/>
    <mergeCell ref="B136:M136"/>
    <mergeCell ref="S136:T136"/>
    <mergeCell ref="W136:AA136"/>
    <mergeCell ref="B137:M137"/>
    <mergeCell ref="S137:T137"/>
    <mergeCell ref="W137:AA137"/>
    <mergeCell ref="B134:M134"/>
    <mergeCell ref="S134:T134"/>
    <mergeCell ref="W134:AA134"/>
    <mergeCell ref="B135:M135"/>
    <mergeCell ref="S135:T135"/>
    <mergeCell ref="W135:AA135"/>
    <mergeCell ref="B132:M132"/>
    <mergeCell ref="S132:T132"/>
    <mergeCell ref="W132:AA132"/>
    <mergeCell ref="B133:M133"/>
    <mergeCell ref="S133:T133"/>
    <mergeCell ref="W133:AA133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26:M126"/>
    <mergeCell ref="S126:T126"/>
    <mergeCell ref="W126:AA126"/>
    <mergeCell ref="B127:M127"/>
    <mergeCell ref="S127:T127"/>
    <mergeCell ref="W127:AA127"/>
    <mergeCell ref="B124:M124"/>
    <mergeCell ref="S124:T124"/>
    <mergeCell ref="W124:AA124"/>
    <mergeCell ref="B125:M125"/>
    <mergeCell ref="S125:T125"/>
    <mergeCell ref="W125:AA125"/>
    <mergeCell ref="B122:M122"/>
    <mergeCell ref="S122:T122"/>
    <mergeCell ref="W122:AA122"/>
    <mergeCell ref="B123:M123"/>
    <mergeCell ref="S123:T123"/>
    <mergeCell ref="W123:AA123"/>
    <mergeCell ref="B120:M120"/>
    <mergeCell ref="S120:T120"/>
    <mergeCell ref="W120:AA120"/>
    <mergeCell ref="B121:M121"/>
    <mergeCell ref="S121:T121"/>
    <mergeCell ref="W121:AA121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14:M114"/>
    <mergeCell ref="S114:T114"/>
    <mergeCell ref="W114:AA114"/>
    <mergeCell ref="B115:M115"/>
    <mergeCell ref="S115:T115"/>
    <mergeCell ref="W115:AA115"/>
    <mergeCell ref="B112:M112"/>
    <mergeCell ref="S112:T112"/>
    <mergeCell ref="W112:AA112"/>
    <mergeCell ref="B113:M113"/>
    <mergeCell ref="S113:T113"/>
    <mergeCell ref="W113:AA113"/>
    <mergeCell ref="B110:M110"/>
    <mergeCell ref="S110:T110"/>
    <mergeCell ref="W110:AA110"/>
    <mergeCell ref="B111:M111"/>
    <mergeCell ref="S111:T111"/>
    <mergeCell ref="W111:AA111"/>
    <mergeCell ref="B108:M108"/>
    <mergeCell ref="S108:T108"/>
    <mergeCell ref="W108:AA108"/>
    <mergeCell ref="B109:M109"/>
    <mergeCell ref="S109:T109"/>
    <mergeCell ref="W109:AA109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02:M102"/>
    <mergeCell ref="S102:T102"/>
    <mergeCell ref="W102:AA102"/>
    <mergeCell ref="B103:M103"/>
    <mergeCell ref="S103:T103"/>
    <mergeCell ref="W103:AA103"/>
    <mergeCell ref="B100:M100"/>
    <mergeCell ref="S100:T100"/>
    <mergeCell ref="W100:AA100"/>
    <mergeCell ref="B101:M101"/>
    <mergeCell ref="S101:T101"/>
    <mergeCell ref="W101:AA101"/>
    <mergeCell ref="B98:M98"/>
    <mergeCell ref="S98:T98"/>
    <mergeCell ref="W98:AA98"/>
    <mergeCell ref="B99:M99"/>
    <mergeCell ref="S99:T99"/>
    <mergeCell ref="W99:AA99"/>
    <mergeCell ref="B96:M96"/>
    <mergeCell ref="S96:T96"/>
    <mergeCell ref="W96:AA96"/>
    <mergeCell ref="B97:M97"/>
    <mergeCell ref="S97:T97"/>
    <mergeCell ref="W97:AA97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90:M90"/>
    <mergeCell ref="S90:T90"/>
    <mergeCell ref="W90:AA90"/>
    <mergeCell ref="B91:M91"/>
    <mergeCell ref="S91:T91"/>
    <mergeCell ref="W91:AA91"/>
    <mergeCell ref="B88:M88"/>
    <mergeCell ref="S88:T88"/>
    <mergeCell ref="W88:AA88"/>
    <mergeCell ref="B89:M89"/>
    <mergeCell ref="S89:T89"/>
    <mergeCell ref="W89:AA89"/>
    <mergeCell ref="B86:M86"/>
    <mergeCell ref="S86:T86"/>
    <mergeCell ref="W86:AA86"/>
    <mergeCell ref="B87:M87"/>
    <mergeCell ref="S87:T87"/>
    <mergeCell ref="W87:AA87"/>
    <mergeCell ref="B84:M84"/>
    <mergeCell ref="S84:T84"/>
    <mergeCell ref="W84:AA84"/>
    <mergeCell ref="B85:M85"/>
    <mergeCell ref="S85:T85"/>
    <mergeCell ref="W85:AA85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78:M78"/>
    <mergeCell ref="S78:T78"/>
    <mergeCell ref="W78:AA78"/>
    <mergeCell ref="B79:M79"/>
    <mergeCell ref="S79:T79"/>
    <mergeCell ref="W79:AA79"/>
    <mergeCell ref="B76:M76"/>
    <mergeCell ref="S76:T76"/>
    <mergeCell ref="W76:AA76"/>
    <mergeCell ref="B77:M77"/>
    <mergeCell ref="S77:T77"/>
    <mergeCell ref="W77:AA77"/>
    <mergeCell ref="B74:M74"/>
    <mergeCell ref="S74:T74"/>
    <mergeCell ref="W74:AA74"/>
    <mergeCell ref="B75:M75"/>
    <mergeCell ref="S75:T75"/>
    <mergeCell ref="W75:AA75"/>
    <mergeCell ref="B72:M72"/>
    <mergeCell ref="S72:T72"/>
    <mergeCell ref="W72:AA72"/>
    <mergeCell ref="B73:M73"/>
    <mergeCell ref="S73:T73"/>
    <mergeCell ref="W73:AA73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66:M66"/>
    <mergeCell ref="S66:T66"/>
    <mergeCell ref="W66:AA66"/>
    <mergeCell ref="B67:M67"/>
    <mergeCell ref="S67:T67"/>
    <mergeCell ref="W67:AA67"/>
    <mergeCell ref="B64:M64"/>
    <mergeCell ref="S64:T64"/>
    <mergeCell ref="W64:AA64"/>
    <mergeCell ref="B65:M65"/>
    <mergeCell ref="S65:T65"/>
    <mergeCell ref="W65:AA65"/>
    <mergeCell ref="B62:M62"/>
    <mergeCell ref="S62:T62"/>
    <mergeCell ref="W62:AA62"/>
    <mergeCell ref="B63:M63"/>
    <mergeCell ref="S63:T63"/>
    <mergeCell ref="W63:AA63"/>
    <mergeCell ref="B60:M60"/>
    <mergeCell ref="S60:T60"/>
    <mergeCell ref="W60:AA60"/>
    <mergeCell ref="B61:M61"/>
    <mergeCell ref="S61:T61"/>
    <mergeCell ref="W61:AA61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54:M54"/>
    <mergeCell ref="S54:T54"/>
    <mergeCell ref="W54:AA54"/>
    <mergeCell ref="B55:M55"/>
    <mergeCell ref="S55:T55"/>
    <mergeCell ref="W55:AA55"/>
    <mergeCell ref="B52:M52"/>
    <mergeCell ref="S52:T52"/>
    <mergeCell ref="W52:AA52"/>
    <mergeCell ref="B53:M53"/>
    <mergeCell ref="S53:T53"/>
    <mergeCell ref="W53:AA53"/>
    <mergeCell ref="B50:M50"/>
    <mergeCell ref="S50:T50"/>
    <mergeCell ref="W50:AA50"/>
    <mergeCell ref="B51:M51"/>
    <mergeCell ref="S51:T51"/>
    <mergeCell ref="W51:AA51"/>
    <mergeCell ref="B48:M48"/>
    <mergeCell ref="S48:T48"/>
    <mergeCell ref="W48:AA48"/>
    <mergeCell ref="B49:M49"/>
    <mergeCell ref="S49:T49"/>
    <mergeCell ref="W49:AA49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42:M42"/>
    <mergeCell ref="S42:T42"/>
    <mergeCell ref="W42:AA42"/>
    <mergeCell ref="B43:M43"/>
    <mergeCell ref="S43:T43"/>
    <mergeCell ref="W43:AA43"/>
    <mergeCell ref="B40:M40"/>
    <mergeCell ref="S40:T40"/>
    <mergeCell ref="W40:AA40"/>
    <mergeCell ref="B41:M41"/>
    <mergeCell ref="S41:T41"/>
    <mergeCell ref="W41:AA41"/>
    <mergeCell ref="B38:M38"/>
    <mergeCell ref="S38:T38"/>
    <mergeCell ref="W38:AA38"/>
    <mergeCell ref="B39:M39"/>
    <mergeCell ref="S39:T39"/>
    <mergeCell ref="W39:AA39"/>
    <mergeCell ref="B36:M36"/>
    <mergeCell ref="S36:T36"/>
    <mergeCell ref="W36:AA36"/>
    <mergeCell ref="B37:M37"/>
    <mergeCell ref="S37:T37"/>
    <mergeCell ref="W37:AA37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30:M30"/>
    <mergeCell ref="S30:T30"/>
    <mergeCell ref="W30:AA30"/>
    <mergeCell ref="B31:M31"/>
    <mergeCell ref="S31:T31"/>
    <mergeCell ref="W31:AA31"/>
    <mergeCell ref="B28:M28"/>
    <mergeCell ref="S28:T28"/>
    <mergeCell ref="W28:AA28"/>
    <mergeCell ref="B29:M29"/>
    <mergeCell ref="S29:T29"/>
    <mergeCell ref="W29:AA29"/>
    <mergeCell ref="B26:M26"/>
    <mergeCell ref="S26:T26"/>
    <mergeCell ref="W26:AA26"/>
    <mergeCell ref="B27:M27"/>
    <mergeCell ref="S27:T27"/>
    <mergeCell ref="W27:AA27"/>
    <mergeCell ref="B19:M19"/>
    <mergeCell ref="S19:T19"/>
    <mergeCell ref="W19:AA19"/>
    <mergeCell ref="N16:S16"/>
    <mergeCell ref="T16:V16"/>
    <mergeCell ref="A10:V10"/>
    <mergeCell ref="B24:M24"/>
    <mergeCell ref="S24:T24"/>
    <mergeCell ref="W24:AA24"/>
    <mergeCell ref="B25:M25"/>
    <mergeCell ref="S25:T25"/>
    <mergeCell ref="W25:AA25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</mergeCells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8"/>
  <sheetViews>
    <sheetView showGridLines="0" view="pageBreakPreview" zoomScale="60" zoomScaleNormal="100" workbookViewId="0">
      <selection activeCell="AB22" sqref="AB22"/>
    </sheetView>
  </sheetViews>
  <sheetFormatPr defaultColWidth="9.140625" defaultRowHeight="12.75"/>
  <cols>
    <col min="1" max="1" width="1.7109375" style="403" customWidth="1"/>
    <col min="2" max="5" width="0" style="403" hidden="1" customWidth="1"/>
    <col min="6" max="6" width="44" style="403" customWidth="1"/>
    <col min="7" max="7" width="9.5703125" style="403" customWidth="1"/>
    <col min="8" max="10" width="5.7109375" style="403" customWidth="1"/>
    <col min="11" max="12" width="0" style="403" hidden="1" customWidth="1"/>
    <col min="13" max="13" width="12.140625" style="403" customWidth="1"/>
    <col min="14" max="15" width="12.140625" style="403" hidden="1" customWidth="1"/>
    <col min="16" max="23" width="0" style="403" hidden="1" customWidth="1"/>
    <col min="24" max="256" width="9.140625" style="403" customWidth="1"/>
    <col min="257" max="16384" width="9.140625" style="403"/>
  </cols>
  <sheetData>
    <row r="1" spans="1:23" s="395" customFormat="1" ht="12.75" customHeight="1">
      <c r="A1" s="392"/>
      <c r="B1" s="392"/>
      <c r="C1" s="392"/>
      <c r="D1" s="394"/>
      <c r="E1" s="394"/>
      <c r="F1" s="394"/>
      <c r="G1" s="398"/>
      <c r="H1" s="394"/>
      <c r="I1" s="394"/>
      <c r="J1" s="398"/>
      <c r="K1" s="394"/>
      <c r="L1" s="523" t="s">
        <v>486</v>
      </c>
      <c r="M1" s="523" t="s">
        <v>486</v>
      </c>
      <c r="N1" s="394"/>
      <c r="O1" s="394"/>
      <c r="P1" s="394"/>
      <c r="Q1" s="394"/>
      <c r="R1" s="394"/>
      <c r="S1" s="394"/>
      <c r="T1" s="394"/>
    </row>
    <row r="2" spans="1:23" s="395" customFormat="1" ht="12.75" customHeight="1">
      <c r="A2" s="396"/>
      <c r="B2" s="397"/>
      <c r="C2" s="397"/>
      <c r="D2" s="394"/>
      <c r="E2" s="394"/>
      <c r="F2" s="394"/>
      <c r="G2" s="522"/>
      <c r="H2" s="522"/>
      <c r="I2" s="394"/>
      <c r="J2" s="402"/>
      <c r="K2" s="522"/>
      <c r="L2" s="402" t="s">
        <v>145</v>
      </c>
      <c r="M2" s="402" t="s">
        <v>145</v>
      </c>
      <c r="N2" s="394"/>
      <c r="O2" s="394"/>
      <c r="P2" s="394"/>
      <c r="Q2" s="394"/>
      <c r="R2" s="394"/>
      <c r="S2" s="394"/>
      <c r="T2" s="394"/>
    </row>
    <row r="3" spans="1:23" s="395" customFormat="1" ht="14.25" customHeight="1">
      <c r="A3" s="399"/>
      <c r="B3" s="399"/>
      <c r="C3" s="399"/>
      <c r="D3" s="399"/>
      <c r="E3" s="399"/>
      <c r="F3" s="399"/>
      <c r="G3" s="522"/>
      <c r="H3" s="522"/>
      <c r="I3" s="399"/>
      <c r="J3" s="522"/>
      <c r="K3" s="522"/>
      <c r="L3" s="402" t="s">
        <v>189</v>
      </c>
      <c r="M3" s="402" t="s">
        <v>189</v>
      </c>
      <c r="N3" s="394"/>
      <c r="O3" s="394"/>
      <c r="P3" s="394"/>
      <c r="Q3" s="394"/>
      <c r="R3" s="394"/>
      <c r="S3" s="394"/>
      <c r="T3" s="394"/>
    </row>
    <row r="4" spans="1:23" s="395" customFormat="1" ht="12.75" customHeight="1">
      <c r="A4" s="399"/>
      <c r="B4" s="399"/>
      <c r="C4" s="399"/>
      <c r="D4" s="399"/>
      <c r="E4" s="399"/>
      <c r="F4" s="399"/>
      <c r="G4" s="522"/>
      <c r="H4" s="522"/>
      <c r="I4" s="399"/>
      <c r="J4" s="522"/>
      <c r="K4" s="522"/>
      <c r="L4" s="402" t="s">
        <v>827</v>
      </c>
      <c r="M4" s="402" t="s">
        <v>827</v>
      </c>
      <c r="N4" s="394"/>
      <c r="O4" s="394"/>
      <c r="P4" s="394"/>
      <c r="Q4" s="394"/>
      <c r="R4" s="394"/>
      <c r="S4" s="394"/>
      <c r="T4" s="394"/>
    </row>
    <row r="5" spans="1:23" s="395" customFormat="1" ht="13.5" customHeight="1">
      <c r="A5" s="399"/>
      <c r="B5" s="399"/>
      <c r="C5" s="399"/>
      <c r="D5" s="399"/>
      <c r="E5" s="399"/>
      <c r="F5" s="522"/>
      <c r="G5" s="522"/>
      <c r="H5" s="522"/>
      <c r="I5" s="522"/>
      <c r="J5" s="522"/>
      <c r="K5" s="522"/>
      <c r="L5" s="520" t="s">
        <v>830</v>
      </c>
      <c r="M5" s="520" t="s">
        <v>830</v>
      </c>
      <c r="N5" s="394"/>
      <c r="O5" s="394"/>
      <c r="P5" s="394"/>
      <c r="Q5" s="394"/>
      <c r="R5" s="394"/>
      <c r="S5" s="394"/>
      <c r="T5" s="394"/>
    </row>
    <row r="6" spans="1:23" ht="12.75" customHeight="1">
      <c r="A6" s="417"/>
      <c r="B6" s="417"/>
      <c r="C6" s="417"/>
      <c r="D6" s="417"/>
      <c r="E6" s="417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417"/>
      <c r="Q6" s="417"/>
      <c r="R6" s="417"/>
      <c r="S6" s="417"/>
      <c r="T6" s="417"/>
      <c r="U6" s="417"/>
      <c r="V6" s="417"/>
      <c r="W6" s="417"/>
    </row>
    <row r="7" spans="1:23" ht="12.75" customHeight="1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</row>
    <row r="8" spans="1:23" ht="12.75" customHeight="1">
      <c r="A8" s="613" t="s">
        <v>823</v>
      </c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417"/>
      <c r="Q8" s="417"/>
      <c r="R8" s="417"/>
      <c r="S8" s="417"/>
      <c r="T8" s="417"/>
      <c r="U8" s="417"/>
      <c r="V8" s="417"/>
      <c r="W8" s="417"/>
    </row>
    <row r="9" spans="1:23" ht="14.25" customHeight="1">
      <c r="A9" s="613" t="s">
        <v>824</v>
      </c>
      <c r="B9" s="614"/>
      <c r="C9" s="614"/>
      <c r="D9" s="614"/>
      <c r="E9" s="614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417"/>
      <c r="Q9" s="417"/>
      <c r="R9" s="417"/>
      <c r="S9" s="417"/>
      <c r="T9" s="417"/>
      <c r="U9" s="417"/>
      <c r="V9" s="417"/>
      <c r="W9" s="417"/>
    </row>
    <row r="10" spans="1:23" ht="12.75" customHeight="1">
      <c r="A10" s="613" t="s">
        <v>825</v>
      </c>
      <c r="B10" s="647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417"/>
      <c r="Q10" s="417"/>
      <c r="R10" s="417"/>
      <c r="S10" s="417"/>
      <c r="T10" s="417"/>
      <c r="U10" s="417"/>
      <c r="V10" s="417"/>
      <c r="W10" s="417"/>
    </row>
    <row r="11" spans="1:23" ht="12.75" customHeight="1">
      <c r="A11" s="613" t="s">
        <v>916</v>
      </c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417"/>
      <c r="Q11" s="417"/>
      <c r="R11" s="417"/>
      <c r="S11" s="417"/>
      <c r="T11" s="417"/>
      <c r="U11" s="417"/>
      <c r="V11" s="417"/>
      <c r="W11" s="417"/>
    </row>
    <row r="12" spans="1:23" ht="12.75" customHeight="1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7"/>
      <c r="Q12" s="417"/>
      <c r="R12" s="417"/>
      <c r="S12" s="417"/>
      <c r="T12" s="417"/>
      <c r="U12" s="417"/>
      <c r="V12" s="417"/>
      <c r="W12" s="417"/>
    </row>
    <row r="13" spans="1:23" ht="12.75" customHeight="1">
      <c r="A13" s="615" t="s">
        <v>601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7"/>
      <c r="Q13" s="417"/>
      <c r="R13" s="417"/>
      <c r="S13" s="417"/>
      <c r="T13" s="417"/>
      <c r="U13" s="417"/>
      <c r="V13" s="417"/>
      <c r="W13" s="417"/>
    </row>
    <row r="14" spans="1:23" ht="12.75" customHeight="1">
      <c r="A14" s="615" t="s">
        <v>602</v>
      </c>
      <c r="B14" s="419"/>
      <c r="C14" s="419"/>
      <c r="D14" s="419"/>
      <c r="E14" s="419"/>
      <c r="F14" s="615"/>
      <c r="G14" s="419"/>
      <c r="H14" s="419"/>
      <c r="I14" s="419"/>
      <c r="J14" s="419"/>
      <c r="K14" s="419"/>
      <c r="L14" s="419"/>
      <c r="M14" s="419"/>
      <c r="N14" s="419"/>
      <c r="O14" s="419"/>
      <c r="P14" s="417"/>
      <c r="Q14" s="417"/>
      <c r="R14" s="417"/>
      <c r="S14" s="417"/>
      <c r="T14" s="417"/>
      <c r="U14" s="417"/>
      <c r="V14" s="417"/>
      <c r="W14" s="417"/>
    </row>
    <row r="15" spans="1:23" ht="8.25" customHeight="1">
      <c r="A15" s="419"/>
      <c r="B15" s="419"/>
      <c r="C15" s="419"/>
      <c r="D15" s="419"/>
      <c r="E15" s="419"/>
      <c r="F15" s="616"/>
      <c r="G15" s="419"/>
      <c r="H15" s="419"/>
      <c r="I15" s="419"/>
      <c r="J15" s="419"/>
      <c r="K15" s="419"/>
      <c r="L15" s="419"/>
      <c r="M15" s="419"/>
      <c r="N15" s="419"/>
      <c r="O15" s="419"/>
      <c r="P15" s="417"/>
      <c r="Q15" s="417"/>
      <c r="R15" s="417"/>
      <c r="S15" s="417"/>
      <c r="T15" s="417"/>
      <c r="U15" s="417"/>
      <c r="V15" s="417"/>
      <c r="W15" s="417"/>
    </row>
    <row r="16" spans="1:23" ht="6.75" customHeight="1" thickBot="1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7"/>
      <c r="Q16" s="417"/>
      <c r="R16" s="417"/>
      <c r="S16" s="417"/>
      <c r="T16" s="417"/>
      <c r="U16" s="417"/>
      <c r="V16" s="417"/>
      <c r="W16" s="417"/>
    </row>
    <row r="17" spans="1:24" ht="12.75" customHeight="1" thickBot="1">
      <c r="A17" s="419"/>
      <c r="B17" s="419"/>
      <c r="C17" s="419"/>
      <c r="D17" s="419"/>
      <c r="E17" s="419"/>
      <c r="F17" s="451"/>
      <c r="G17" s="452"/>
      <c r="H17" s="453"/>
      <c r="I17" s="452"/>
      <c r="J17" s="453"/>
      <c r="K17" s="490"/>
      <c r="L17" s="622"/>
      <c r="M17" s="453"/>
      <c r="N17" s="622"/>
      <c r="O17" s="525"/>
      <c r="P17" s="623"/>
      <c r="Q17" s="524"/>
      <c r="R17" s="412"/>
      <c r="S17" s="413" t="s">
        <v>546</v>
      </c>
      <c r="T17" s="414"/>
      <c r="U17" s="415"/>
      <c r="V17" s="416"/>
      <c r="W17" s="417"/>
    </row>
    <row r="18" spans="1:24" ht="66" customHeight="1" thickBot="1">
      <c r="A18" s="421"/>
      <c r="B18" s="423"/>
      <c r="C18" s="423"/>
      <c r="D18" s="423" t="s">
        <v>606</v>
      </c>
      <c r="E18" s="423" t="s">
        <v>607</v>
      </c>
      <c r="F18" s="454" t="s">
        <v>0</v>
      </c>
      <c r="G18" s="455" t="s">
        <v>3</v>
      </c>
      <c r="H18" s="425" t="s">
        <v>4</v>
      </c>
      <c r="I18" s="455" t="s">
        <v>1</v>
      </c>
      <c r="J18" s="455" t="s">
        <v>2</v>
      </c>
      <c r="K18" s="456" t="s">
        <v>608</v>
      </c>
      <c r="L18" s="624"/>
      <c r="M18" s="425" t="s">
        <v>869</v>
      </c>
      <c r="N18" s="456" t="s">
        <v>870</v>
      </c>
      <c r="O18" s="425" t="s">
        <v>871</v>
      </c>
      <c r="P18" s="425" t="s">
        <v>609</v>
      </c>
      <c r="Q18" s="425" t="s">
        <v>610</v>
      </c>
      <c r="R18" s="426"/>
      <c r="S18" s="425" t="s">
        <v>611</v>
      </c>
      <c r="T18" s="427" t="s">
        <v>612</v>
      </c>
      <c r="U18" s="428" t="s">
        <v>613</v>
      </c>
      <c r="V18" s="429" t="s">
        <v>614</v>
      </c>
      <c r="W18" s="430"/>
    </row>
    <row r="19" spans="1:24" ht="12.75" customHeight="1">
      <c r="A19" s="421"/>
      <c r="B19" s="431"/>
      <c r="C19" s="431"/>
      <c r="D19" s="431"/>
      <c r="E19" s="432"/>
      <c r="F19" s="457">
        <v>1</v>
      </c>
      <c r="G19" s="458">
        <v>2</v>
      </c>
      <c r="H19" s="458">
        <v>3</v>
      </c>
      <c r="I19" s="458">
        <v>4</v>
      </c>
      <c r="J19" s="458">
        <v>5</v>
      </c>
      <c r="K19" s="435">
        <v>7</v>
      </c>
      <c r="L19" s="435"/>
      <c r="M19" s="458">
        <v>6</v>
      </c>
      <c r="N19" s="435">
        <v>7</v>
      </c>
      <c r="O19" s="435">
        <v>8</v>
      </c>
      <c r="P19" s="459">
        <v>9</v>
      </c>
      <c r="Q19" s="459">
        <v>10</v>
      </c>
      <c r="R19" s="459"/>
      <c r="S19" s="460">
        <v>9</v>
      </c>
      <c r="T19" s="460">
        <v>10</v>
      </c>
      <c r="U19" s="435">
        <v>11</v>
      </c>
      <c r="V19" s="437">
        <v>12</v>
      </c>
      <c r="W19" s="430"/>
    </row>
    <row r="20" spans="1:24" ht="12" customHeight="1" thickBot="1">
      <c r="A20" s="404"/>
      <c r="B20" s="462"/>
      <c r="C20" s="463"/>
      <c r="D20" s="464"/>
      <c r="E20" s="465"/>
      <c r="F20" s="448" t="s">
        <v>144</v>
      </c>
      <c r="G20" s="467"/>
      <c r="H20" s="468"/>
      <c r="I20" s="466"/>
      <c r="J20" s="527"/>
      <c r="K20" s="469"/>
      <c r="L20" s="469"/>
      <c r="M20" s="644">
        <v>524470.81599999999</v>
      </c>
      <c r="N20" s="449">
        <v>0</v>
      </c>
      <c r="O20" s="645">
        <v>524470.81599999999</v>
      </c>
      <c r="P20" s="470"/>
      <c r="Q20" s="471"/>
      <c r="R20" s="472"/>
      <c r="S20" s="471"/>
      <c r="T20" s="473"/>
      <c r="U20" s="471"/>
      <c r="V20" s="474"/>
      <c r="W20" s="475"/>
    </row>
    <row r="21" spans="1:24" ht="21.75" customHeight="1">
      <c r="A21" s="404"/>
      <c r="B21" s="761" t="s">
        <v>173</v>
      </c>
      <c r="C21" s="761"/>
      <c r="D21" s="761"/>
      <c r="E21" s="761"/>
      <c r="F21" s="762"/>
      <c r="G21" s="406" t="s">
        <v>761</v>
      </c>
      <c r="H21" s="407">
        <v>0</v>
      </c>
      <c r="I21" s="526">
        <v>0</v>
      </c>
      <c r="J21" s="526">
        <v>0</v>
      </c>
      <c r="K21" s="738"/>
      <c r="L21" s="739"/>
      <c r="M21" s="640">
        <v>54460.784</v>
      </c>
      <c r="N21" s="631">
        <v>0</v>
      </c>
      <c r="O21" s="409">
        <v>54460.784</v>
      </c>
      <c r="P21" s="751"/>
      <c r="Q21" s="751"/>
      <c r="R21" s="751"/>
      <c r="S21" s="751"/>
      <c r="T21" s="751"/>
      <c r="U21" s="751"/>
      <c r="V21" s="751"/>
      <c r="W21" s="405"/>
      <c r="X21" s="656">
        <f>+M21+M52+M59+M68+M77+M85+M91+M118+M144+M147+M150+M152+M154</f>
        <v>466801.55999999994</v>
      </c>
    </row>
    <row r="22" spans="1:24" ht="21.75" customHeight="1">
      <c r="A22" s="404"/>
      <c r="B22" s="761" t="s">
        <v>44</v>
      </c>
      <c r="C22" s="761"/>
      <c r="D22" s="761"/>
      <c r="E22" s="761"/>
      <c r="F22" s="762"/>
      <c r="G22" s="406" t="s">
        <v>762</v>
      </c>
      <c r="H22" s="407">
        <v>0</v>
      </c>
      <c r="I22" s="526">
        <v>0</v>
      </c>
      <c r="J22" s="526">
        <v>0</v>
      </c>
      <c r="K22" s="738"/>
      <c r="L22" s="739"/>
      <c r="M22" s="640">
        <v>6556.4</v>
      </c>
      <c r="N22" s="631">
        <v>0</v>
      </c>
      <c r="O22" s="409">
        <v>6556.4</v>
      </c>
      <c r="P22" s="751"/>
      <c r="Q22" s="751"/>
      <c r="R22" s="751"/>
      <c r="S22" s="751"/>
      <c r="T22" s="751"/>
      <c r="U22" s="751"/>
      <c r="V22" s="751"/>
      <c r="W22" s="405"/>
      <c r="X22" s="403">
        <f>X21/M20*100</f>
        <v>89.004296475478242</v>
      </c>
    </row>
    <row r="23" spans="1:24" ht="32.25" customHeight="1">
      <c r="A23" s="404"/>
      <c r="B23" s="761" t="s">
        <v>348</v>
      </c>
      <c r="C23" s="761"/>
      <c r="D23" s="761"/>
      <c r="E23" s="761"/>
      <c r="F23" s="762"/>
      <c r="G23" s="406" t="s">
        <v>763</v>
      </c>
      <c r="H23" s="407" t="s">
        <v>898</v>
      </c>
      <c r="I23" s="526">
        <v>10</v>
      </c>
      <c r="J23" s="526">
        <v>3</v>
      </c>
      <c r="K23" s="738"/>
      <c r="L23" s="739"/>
      <c r="M23" s="640">
        <v>1793</v>
      </c>
      <c r="N23" s="631">
        <v>0</v>
      </c>
      <c r="O23" s="409">
        <v>1793</v>
      </c>
      <c r="P23" s="751"/>
      <c r="Q23" s="751"/>
      <c r="R23" s="751"/>
      <c r="S23" s="751"/>
      <c r="T23" s="751"/>
      <c r="U23" s="751"/>
      <c r="V23" s="751"/>
      <c r="W23" s="405"/>
      <c r="X23" s="656">
        <f>M20-X21</f>
        <v>57669.256000000052</v>
      </c>
    </row>
    <row r="24" spans="1:24" ht="21.75" customHeight="1">
      <c r="A24" s="404"/>
      <c r="B24" s="761" t="s">
        <v>47</v>
      </c>
      <c r="C24" s="761"/>
      <c r="D24" s="761"/>
      <c r="E24" s="761"/>
      <c r="F24" s="762"/>
      <c r="G24" s="406" t="s">
        <v>765</v>
      </c>
      <c r="H24" s="407" t="s">
        <v>29</v>
      </c>
      <c r="I24" s="526">
        <v>10</v>
      </c>
      <c r="J24" s="526">
        <v>3</v>
      </c>
      <c r="K24" s="738"/>
      <c r="L24" s="739"/>
      <c r="M24" s="640">
        <v>28</v>
      </c>
      <c r="N24" s="631">
        <v>0</v>
      </c>
      <c r="O24" s="409">
        <v>28</v>
      </c>
      <c r="P24" s="751"/>
      <c r="Q24" s="751"/>
      <c r="R24" s="751"/>
      <c r="S24" s="751"/>
      <c r="T24" s="751"/>
      <c r="U24" s="751"/>
      <c r="V24" s="751"/>
      <c r="W24" s="405"/>
    </row>
    <row r="25" spans="1:24" ht="21.75" customHeight="1">
      <c r="A25" s="404"/>
      <c r="B25" s="761" t="s">
        <v>47</v>
      </c>
      <c r="C25" s="761"/>
      <c r="D25" s="761"/>
      <c r="E25" s="761"/>
      <c r="F25" s="762"/>
      <c r="G25" s="406" t="s">
        <v>765</v>
      </c>
      <c r="H25" s="407" t="s">
        <v>29</v>
      </c>
      <c r="I25" s="526">
        <v>10</v>
      </c>
      <c r="J25" s="526">
        <v>3</v>
      </c>
      <c r="K25" s="738"/>
      <c r="L25" s="739"/>
      <c r="M25" s="640">
        <v>10.9</v>
      </c>
      <c r="N25" s="631">
        <v>0</v>
      </c>
      <c r="O25" s="409">
        <v>10.9</v>
      </c>
      <c r="P25" s="751"/>
      <c r="Q25" s="751"/>
      <c r="R25" s="751"/>
      <c r="S25" s="751"/>
      <c r="T25" s="751"/>
      <c r="U25" s="751"/>
      <c r="V25" s="751"/>
      <c r="W25" s="405"/>
    </row>
    <row r="26" spans="1:24" ht="21.75" customHeight="1">
      <c r="A26" s="404"/>
      <c r="B26" s="761" t="s">
        <v>52</v>
      </c>
      <c r="C26" s="761"/>
      <c r="D26" s="761"/>
      <c r="E26" s="761"/>
      <c r="F26" s="762"/>
      <c r="G26" s="406" t="s">
        <v>767</v>
      </c>
      <c r="H26" s="407" t="s">
        <v>50</v>
      </c>
      <c r="I26" s="526">
        <v>10</v>
      </c>
      <c r="J26" s="526">
        <v>3</v>
      </c>
      <c r="K26" s="738"/>
      <c r="L26" s="739"/>
      <c r="M26" s="640">
        <v>4549.5</v>
      </c>
      <c r="N26" s="631">
        <v>0</v>
      </c>
      <c r="O26" s="409">
        <v>4549.5</v>
      </c>
      <c r="P26" s="751"/>
      <c r="Q26" s="751"/>
      <c r="R26" s="751"/>
      <c r="S26" s="751"/>
      <c r="T26" s="751"/>
      <c r="U26" s="751"/>
      <c r="V26" s="751"/>
      <c r="W26" s="405"/>
    </row>
    <row r="27" spans="1:24" ht="21.75" customHeight="1">
      <c r="A27" s="404"/>
      <c r="B27" s="761" t="s">
        <v>53</v>
      </c>
      <c r="C27" s="761"/>
      <c r="D27" s="761"/>
      <c r="E27" s="761"/>
      <c r="F27" s="762"/>
      <c r="G27" s="406" t="s">
        <v>768</v>
      </c>
      <c r="H27" s="407" t="s">
        <v>29</v>
      </c>
      <c r="I27" s="526">
        <v>10</v>
      </c>
      <c r="J27" s="526">
        <v>3</v>
      </c>
      <c r="K27" s="738"/>
      <c r="L27" s="739"/>
      <c r="M27" s="640">
        <v>175</v>
      </c>
      <c r="N27" s="631">
        <v>0</v>
      </c>
      <c r="O27" s="409">
        <v>175</v>
      </c>
      <c r="P27" s="751"/>
      <c r="Q27" s="751"/>
      <c r="R27" s="751"/>
      <c r="S27" s="751"/>
      <c r="T27" s="751"/>
      <c r="U27" s="751"/>
      <c r="V27" s="751"/>
      <c r="W27" s="405"/>
    </row>
    <row r="28" spans="1:24" ht="12.75" customHeight="1">
      <c r="A28" s="404"/>
      <c r="B28" s="761" t="s">
        <v>55</v>
      </c>
      <c r="C28" s="761"/>
      <c r="D28" s="761"/>
      <c r="E28" s="761"/>
      <c r="F28" s="762"/>
      <c r="G28" s="406" t="s">
        <v>769</v>
      </c>
      <c r="H28" s="407">
        <v>0</v>
      </c>
      <c r="I28" s="526">
        <v>0</v>
      </c>
      <c r="J28" s="526">
        <v>0</v>
      </c>
      <c r="K28" s="738"/>
      <c r="L28" s="739"/>
      <c r="M28" s="640">
        <v>37296.9</v>
      </c>
      <c r="N28" s="631">
        <v>0</v>
      </c>
      <c r="O28" s="409">
        <v>37296.9</v>
      </c>
      <c r="P28" s="751"/>
      <c r="Q28" s="751"/>
      <c r="R28" s="751"/>
      <c r="S28" s="751"/>
      <c r="T28" s="751"/>
      <c r="U28" s="751"/>
      <c r="V28" s="751"/>
      <c r="W28" s="405"/>
    </row>
    <row r="29" spans="1:24" ht="12.75" customHeight="1">
      <c r="A29" s="404"/>
      <c r="B29" s="761" t="s">
        <v>56</v>
      </c>
      <c r="C29" s="761"/>
      <c r="D29" s="761"/>
      <c r="E29" s="761"/>
      <c r="F29" s="762"/>
      <c r="G29" s="406" t="s">
        <v>770</v>
      </c>
      <c r="H29" s="407" t="s">
        <v>29</v>
      </c>
      <c r="I29" s="526">
        <v>10</v>
      </c>
      <c r="J29" s="526">
        <v>3</v>
      </c>
      <c r="K29" s="738"/>
      <c r="L29" s="739"/>
      <c r="M29" s="640">
        <v>3.8</v>
      </c>
      <c r="N29" s="631">
        <v>0</v>
      </c>
      <c r="O29" s="409">
        <v>3.8</v>
      </c>
      <c r="P29" s="751"/>
      <c r="Q29" s="751"/>
      <c r="R29" s="751"/>
      <c r="S29" s="751"/>
      <c r="T29" s="751"/>
      <c r="U29" s="751"/>
      <c r="V29" s="751"/>
      <c r="W29" s="405"/>
    </row>
    <row r="30" spans="1:24" ht="21.75" customHeight="1">
      <c r="A30" s="404"/>
      <c r="B30" s="761" t="s">
        <v>904</v>
      </c>
      <c r="C30" s="761"/>
      <c r="D30" s="761"/>
      <c r="E30" s="761"/>
      <c r="F30" s="762"/>
      <c r="G30" s="406" t="s">
        <v>905</v>
      </c>
      <c r="H30" s="407" t="s">
        <v>50</v>
      </c>
      <c r="I30" s="526">
        <v>10</v>
      </c>
      <c r="J30" s="526">
        <v>4</v>
      </c>
      <c r="K30" s="738"/>
      <c r="L30" s="739"/>
      <c r="M30" s="640">
        <v>37293.1</v>
      </c>
      <c r="N30" s="631">
        <v>0</v>
      </c>
      <c r="O30" s="409">
        <v>37293.1</v>
      </c>
      <c r="P30" s="751"/>
      <c r="Q30" s="751"/>
      <c r="R30" s="751"/>
      <c r="S30" s="751"/>
      <c r="T30" s="751"/>
      <c r="U30" s="751"/>
      <c r="V30" s="751"/>
      <c r="W30" s="405"/>
    </row>
    <row r="31" spans="1:24" ht="32.25" customHeight="1">
      <c r="A31" s="404"/>
      <c r="B31" s="761" t="s">
        <v>57</v>
      </c>
      <c r="C31" s="761"/>
      <c r="D31" s="761"/>
      <c r="E31" s="761"/>
      <c r="F31" s="762"/>
      <c r="G31" s="406" t="s">
        <v>773</v>
      </c>
      <c r="H31" s="407">
        <v>0</v>
      </c>
      <c r="I31" s="526">
        <v>0</v>
      </c>
      <c r="J31" s="526">
        <v>0</v>
      </c>
      <c r="K31" s="738"/>
      <c r="L31" s="739"/>
      <c r="M31" s="640">
        <v>6535</v>
      </c>
      <c r="N31" s="631">
        <v>0</v>
      </c>
      <c r="O31" s="409">
        <v>6535</v>
      </c>
      <c r="P31" s="751"/>
      <c r="Q31" s="751"/>
      <c r="R31" s="751"/>
      <c r="S31" s="751"/>
      <c r="T31" s="751"/>
      <c r="U31" s="751"/>
      <c r="V31" s="751"/>
      <c r="W31" s="405"/>
    </row>
    <row r="32" spans="1:24" ht="21.75" customHeight="1">
      <c r="A32" s="404"/>
      <c r="B32" s="761" t="s">
        <v>774</v>
      </c>
      <c r="C32" s="761"/>
      <c r="D32" s="761"/>
      <c r="E32" s="761"/>
      <c r="F32" s="762"/>
      <c r="G32" s="406" t="s">
        <v>775</v>
      </c>
      <c r="H32" s="407" t="s">
        <v>29</v>
      </c>
      <c r="I32" s="526">
        <v>10</v>
      </c>
      <c r="J32" s="526">
        <v>3</v>
      </c>
      <c r="K32" s="738"/>
      <c r="L32" s="739"/>
      <c r="M32" s="640">
        <v>14.2</v>
      </c>
      <c r="N32" s="631">
        <v>0</v>
      </c>
      <c r="O32" s="409">
        <v>14.2</v>
      </c>
      <c r="P32" s="751"/>
      <c r="Q32" s="751"/>
      <c r="R32" s="751"/>
      <c r="S32" s="751"/>
      <c r="T32" s="751"/>
      <c r="U32" s="751"/>
      <c r="V32" s="751"/>
      <c r="W32" s="405"/>
    </row>
    <row r="33" spans="1:23" ht="21.75" customHeight="1">
      <c r="A33" s="404"/>
      <c r="B33" s="761" t="s">
        <v>774</v>
      </c>
      <c r="C33" s="761"/>
      <c r="D33" s="761"/>
      <c r="E33" s="761"/>
      <c r="F33" s="762"/>
      <c r="G33" s="406" t="s">
        <v>775</v>
      </c>
      <c r="H33" s="407" t="s">
        <v>29</v>
      </c>
      <c r="I33" s="526">
        <v>10</v>
      </c>
      <c r="J33" s="526">
        <v>3</v>
      </c>
      <c r="K33" s="738"/>
      <c r="L33" s="739"/>
      <c r="M33" s="640">
        <v>1</v>
      </c>
      <c r="N33" s="631">
        <v>0</v>
      </c>
      <c r="O33" s="409">
        <v>1</v>
      </c>
      <c r="P33" s="751"/>
      <c r="Q33" s="751"/>
      <c r="R33" s="751"/>
      <c r="S33" s="751"/>
      <c r="T33" s="751"/>
      <c r="U33" s="751"/>
      <c r="V33" s="751"/>
      <c r="W33" s="405"/>
    </row>
    <row r="34" spans="1:23" ht="21.75" customHeight="1">
      <c r="A34" s="404"/>
      <c r="B34" s="761" t="s">
        <v>774</v>
      </c>
      <c r="C34" s="761"/>
      <c r="D34" s="761"/>
      <c r="E34" s="761"/>
      <c r="F34" s="762"/>
      <c r="G34" s="406" t="s">
        <v>775</v>
      </c>
      <c r="H34" s="407" t="s">
        <v>898</v>
      </c>
      <c r="I34" s="526">
        <v>10</v>
      </c>
      <c r="J34" s="526">
        <v>3</v>
      </c>
      <c r="K34" s="738"/>
      <c r="L34" s="739"/>
      <c r="M34" s="640">
        <v>3039.8</v>
      </c>
      <c r="N34" s="631">
        <v>0</v>
      </c>
      <c r="O34" s="409">
        <v>3039.8</v>
      </c>
      <c r="P34" s="751"/>
      <c r="Q34" s="751"/>
      <c r="R34" s="751"/>
      <c r="S34" s="751"/>
      <c r="T34" s="751"/>
      <c r="U34" s="751"/>
      <c r="V34" s="751"/>
      <c r="W34" s="405"/>
    </row>
    <row r="35" spans="1:23" ht="21.75" customHeight="1">
      <c r="A35" s="404"/>
      <c r="B35" s="761" t="s">
        <v>58</v>
      </c>
      <c r="C35" s="761"/>
      <c r="D35" s="761"/>
      <c r="E35" s="761"/>
      <c r="F35" s="762"/>
      <c r="G35" s="406" t="s">
        <v>776</v>
      </c>
      <c r="H35" s="407" t="s">
        <v>29</v>
      </c>
      <c r="I35" s="526">
        <v>10</v>
      </c>
      <c r="J35" s="526">
        <v>3</v>
      </c>
      <c r="K35" s="738"/>
      <c r="L35" s="739"/>
      <c r="M35" s="640">
        <v>8.1999999999999993</v>
      </c>
      <c r="N35" s="631">
        <v>0</v>
      </c>
      <c r="O35" s="409">
        <v>8.1999999999999993</v>
      </c>
      <c r="P35" s="751"/>
      <c r="Q35" s="751"/>
      <c r="R35" s="751"/>
      <c r="S35" s="751"/>
      <c r="T35" s="751"/>
      <c r="U35" s="751"/>
      <c r="V35" s="751"/>
      <c r="W35" s="405"/>
    </row>
    <row r="36" spans="1:23" ht="21.75" customHeight="1">
      <c r="A36" s="404"/>
      <c r="B36" s="761" t="s">
        <v>58</v>
      </c>
      <c r="C36" s="761"/>
      <c r="D36" s="761"/>
      <c r="E36" s="761"/>
      <c r="F36" s="762"/>
      <c r="G36" s="406" t="s">
        <v>776</v>
      </c>
      <c r="H36" s="407" t="s">
        <v>29</v>
      </c>
      <c r="I36" s="526">
        <v>10</v>
      </c>
      <c r="J36" s="526">
        <v>3</v>
      </c>
      <c r="K36" s="738"/>
      <c r="L36" s="739"/>
      <c r="M36" s="640">
        <v>7.5</v>
      </c>
      <c r="N36" s="631">
        <v>0</v>
      </c>
      <c r="O36" s="409">
        <v>7.5</v>
      </c>
      <c r="P36" s="751"/>
      <c r="Q36" s="751"/>
      <c r="R36" s="751"/>
      <c r="S36" s="751"/>
      <c r="T36" s="751"/>
      <c r="U36" s="751"/>
      <c r="V36" s="751"/>
      <c r="W36" s="405"/>
    </row>
    <row r="37" spans="1:23" ht="21.75" customHeight="1">
      <c r="A37" s="404"/>
      <c r="B37" s="761" t="s">
        <v>58</v>
      </c>
      <c r="C37" s="761"/>
      <c r="D37" s="761"/>
      <c r="E37" s="761"/>
      <c r="F37" s="762"/>
      <c r="G37" s="406" t="s">
        <v>776</v>
      </c>
      <c r="H37" s="407" t="s">
        <v>898</v>
      </c>
      <c r="I37" s="526">
        <v>10</v>
      </c>
      <c r="J37" s="526">
        <v>3</v>
      </c>
      <c r="K37" s="738"/>
      <c r="L37" s="739"/>
      <c r="M37" s="640">
        <v>3464.3</v>
      </c>
      <c r="N37" s="631">
        <v>0</v>
      </c>
      <c r="O37" s="409">
        <v>3464.3</v>
      </c>
      <c r="P37" s="751"/>
      <c r="Q37" s="751"/>
      <c r="R37" s="751"/>
      <c r="S37" s="751"/>
      <c r="T37" s="751"/>
      <c r="U37" s="751"/>
      <c r="V37" s="751"/>
      <c r="W37" s="405"/>
    </row>
    <row r="38" spans="1:23" ht="21.75" customHeight="1">
      <c r="A38" s="404"/>
      <c r="B38" s="761" t="s">
        <v>60</v>
      </c>
      <c r="C38" s="761"/>
      <c r="D38" s="761"/>
      <c r="E38" s="761"/>
      <c r="F38" s="762"/>
      <c r="G38" s="406" t="s">
        <v>792</v>
      </c>
      <c r="H38" s="407">
        <v>0</v>
      </c>
      <c r="I38" s="526">
        <v>0</v>
      </c>
      <c r="J38" s="526">
        <v>0</v>
      </c>
      <c r="K38" s="738"/>
      <c r="L38" s="739"/>
      <c r="M38" s="640">
        <v>4072.4839999999999</v>
      </c>
      <c r="N38" s="631">
        <v>0</v>
      </c>
      <c r="O38" s="409">
        <v>4072.4839999999999</v>
      </c>
      <c r="P38" s="751"/>
      <c r="Q38" s="751"/>
      <c r="R38" s="751"/>
      <c r="S38" s="751"/>
      <c r="T38" s="751"/>
      <c r="U38" s="751"/>
      <c r="V38" s="751"/>
      <c r="W38" s="405"/>
    </row>
    <row r="39" spans="1:23" ht="21.75" customHeight="1">
      <c r="A39" s="404"/>
      <c r="B39" s="761" t="s">
        <v>61</v>
      </c>
      <c r="C39" s="761"/>
      <c r="D39" s="761"/>
      <c r="E39" s="761"/>
      <c r="F39" s="762"/>
      <c r="G39" s="406" t="s">
        <v>793</v>
      </c>
      <c r="H39" s="407" t="s">
        <v>40</v>
      </c>
      <c r="I39" s="526">
        <v>10</v>
      </c>
      <c r="J39" s="526">
        <v>6</v>
      </c>
      <c r="K39" s="738"/>
      <c r="L39" s="739"/>
      <c r="M39" s="640">
        <v>2609.4290000000001</v>
      </c>
      <c r="N39" s="631">
        <v>0</v>
      </c>
      <c r="O39" s="409">
        <v>2609.4290000000001</v>
      </c>
      <c r="P39" s="751"/>
      <c r="Q39" s="751"/>
      <c r="R39" s="751"/>
      <c r="S39" s="751"/>
      <c r="T39" s="751"/>
      <c r="U39" s="751"/>
      <c r="V39" s="751"/>
      <c r="W39" s="405"/>
    </row>
    <row r="40" spans="1:23" ht="21.75" customHeight="1">
      <c r="A40" s="404"/>
      <c r="B40" s="761" t="s">
        <v>61</v>
      </c>
      <c r="C40" s="761"/>
      <c r="D40" s="761"/>
      <c r="E40" s="761"/>
      <c r="F40" s="762"/>
      <c r="G40" s="406" t="s">
        <v>793</v>
      </c>
      <c r="H40" s="407" t="s">
        <v>42</v>
      </c>
      <c r="I40" s="526">
        <v>10</v>
      </c>
      <c r="J40" s="526">
        <v>6</v>
      </c>
      <c r="K40" s="738"/>
      <c r="L40" s="739"/>
      <c r="M40" s="640">
        <v>788.048</v>
      </c>
      <c r="N40" s="631">
        <v>0</v>
      </c>
      <c r="O40" s="409">
        <v>788.048</v>
      </c>
      <c r="P40" s="751"/>
      <c r="Q40" s="751"/>
      <c r="R40" s="751"/>
      <c r="S40" s="751"/>
      <c r="T40" s="751"/>
      <c r="U40" s="751"/>
      <c r="V40" s="751"/>
      <c r="W40" s="405"/>
    </row>
    <row r="41" spans="1:23" ht="21.75" customHeight="1">
      <c r="A41" s="404"/>
      <c r="B41" s="761" t="s">
        <v>61</v>
      </c>
      <c r="C41" s="761"/>
      <c r="D41" s="761"/>
      <c r="E41" s="761"/>
      <c r="F41" s="762"/>
      <c r="G41" s="406" t="s">
        <v>793</v>
      </c>
      <c r="H41" s="407" t="s">
        <v>28</v>
      </c>
      <c r="I41" s="526">
        <v>10</v>
      </c>
      <c r="J41" s="526">
        <v>6</v>
      </c>
      <c r="K41" s="738"/>
      <c r="L41" s="739"/>
      <c r="M41" s="640">
        <v>64.406999999999996</v>
      </c>
      <c r="N41" s="631">
        <v>0</v>
      </c>
      <c r="O41" s="409">
        <v>64.406999999999996</v>
      </c>
      <c r="P41" s="751"/>
      <c r="Q41" s="751"/>
      <c r="R41" s="751"/>
      <c r="S41" s="751"/>
      <c r="T41" s="751"/>
      <c r="U41" s="751"/>
      <c r="V41" s="751"/>
      <c r="W41" s="405"/>
    </row>
    <row r="42" spans="1:23" ht="21.75" customHeight="1">
      <c r="A42" s="404"/>
      <c r="B42" s="761" t="s">
        <v>61</v>
      </c>
      <c r="C42" s="761"/>
      <c r="D42" s="761"/>
      <c r="E42" s="761"/>
      <c r="F42" s="762"/>
      <c r="G42" s="406" t="s">
        <v>793</v>
      </c>
      <c r="H42" s="407" t="s">
        <v>28</v>
      </c>
      <c r="I42" s="526">
        <v>10</v>
      </c>
      <c r="J42" s="526">
        <v>6</v>
      </c>
      <c r="K42" s="738"/>
      <c r="L42" s="739"/>
      <c r="M42" s="640">
        <v>62.4</v>
      </c>
      <c r="N42" s="631">
        <v>0</v>
      </c>
      <c r="O42" s="409">
        <v>62.4</v>
      </c>
      <c r="P42" s="751"/>
      <c r="Q42" s="751"/>
      <c r="R42" s="751"/>
      <c r="S42" s="751"/>
      <c r="T42" s="751"/>
      <c r="U42" s="751"/>
      <c r="V42" s="751"/>
      <c r="W42" s="405"/>
    </row>
    <row r="43" spans="1:23" ht="21.75" customHeight="1">
      <c r="A43" s="404"/>
      <c r="B43" s="761" t="s">
        <v>61</v>
      </c>
      <c r="C43" s="761"/>
      <c r="D43" s="761"/>
      <c r="E43" s="761"/>
      <c r="F43" s="762"/>
      <c r="G43" s="406" t="s">
        <v>793</v>
      </c>
      <c r="H43" s="407" t="s">
        <v>29</v>
      </c>
      <c r="I43" s="526">
        <v>10</v>
      </c>
      <c r="J43" s="526">
        <v>6</v>
      </c>
      <c r="K43" s="738"/>
      <c r="L43" s="739"/>
      <c r="M43" s="640">
        <v>65</v>
      </c>
      <c r="N43" s="631">
        <v>0</v>
      </c>
      <c r="O43" s="409">
        <v>65</v>
      </c>
      <c r="P43" s="751"/>
      <c r="Q43" s="751"/>
      <c r="R43" s="751"/>
      <c r="S43" s="751"/>
      <c r="T43" s="751"/>
      <c r="U43" s="751"/>
      <c r="V43" s="751"/>
      <c r="W43" s="405"/>
    </row>
    <row r="44" spans="1:23" ht="21.75" customHeight="1">
      <c r="A44" s="404"/>
      <c r="B44" s="761" t="s">
        <v>61</v>
      </c>
      <c r="C44" s="761"/>
      <c r="D44" s="761"/>
      <c r="E44" s="761"/>
      <c r="F44" s="762"/>
      <c r="G44" s="406" t="s">
        <v>793</v>
      </c>
      <c r="H44" s="407" t="s">
        <v>29</v>
      </c>
      <c r="I44" s="526">
        <v>10</v>
      </c>
      <c r="J44" s="526">
        <v>6</v>
      </c>
      <c r="K44" s="738"/>
      <c r="L44" s="739"/>
      <c r="M44" s="640">
        <v>32</v>
      </c>
      <c r="N44" s="631">
        <v>0</v>
      </c>
      <c r="O44" s="409">
        <v>32</v>
      </c>
      <c r="P44" s="751"/>
      <c r="Q44" s="751"/>
      <c r="R44" s="751"/>
      <c r="S44" s="751"/>
      <c r="T44" s="751"/>
      <c r="U44" s="751"/>
      <c r="V44" s="751"/>
      <c r="W44" s="405"/>
    </row>
    <row r="45" spans="1:23" ht="21.75" customHeight="1">
      <c r="A45" s="404"/>
      <c r="B45" s="761" t="s">
        <v>61</v>
      </c>
      <c r="C45" s="761"/>
      <c r="D45" s="761"/>
      <c r="E45" s="761"/>
      <c r="F45" s="762"/>
      <c r="G45" s="406" t="s">
        <v>793</v>
      </c>
      <c r="H45" s="407" t="s">
        <v>29</v>
      </c>
      <c r="I45" s="526">
        <v>10</v>
      </c>
      <c r="J45" s="526">
        <v>6</v>
      </c>
      <c r="K45" s="738"/>
      <c r="L45" s="739"/>
      <c r="M45" s="640">
        <v>20</v>
      </c>
      <c r="N45" s="631">
        <v>0</v>
      </c>
      <c r="O45" s="409">
        <v>20</v>
      </c>
      <c r="P45" s="751"/>
      <c r="Q45" s="751"/>
      <c r="R45" s="751"/>
      <c r="S45" s="751"/>
      <c r="T45" s="751"/>
      <c r="U45" s="751"/>
      <c r="V45" s="751"/>
      <c r="W45" s="405"/>
    </row>
    <row r="46" spans="1:23" ht="32.25" customHeight="1">
      <c r="A46" s="404"/>
      <c r="B46" s="761" t="s">
        <v>62</v>
      </c>
      <c r="C46" s="761"/>
      <c r="D46" s="761"/>
      <c r="E46" s="761"/>
      <c r="F46" s="762"/>
      <c r="G46" s="406" t="s">
        <v>794</v>
      </c>
      <c r="H46" s="407" t="s">
        <v>28</v>
      </c>
      <c r="I46" s="526">
        <v>10</v>
      </c>
      <c r="J46" s="526">
        <v>6</v>
      </c>
      <c r="K46" s="738"/>
      <c r="L46" s="739"/>
      <c r="M46" s="640">
        <v>1.8</v>
      </c>
      <c r="N46" s="631">
        <v>0</v>
      </c>
      <c r="O46" s="409">
        <v>1.8</v>
      </c>
      <c r="P46" s="751"/>
      <c r="Q46" s="751"/>
      <c r="R46" s="751"/>
      <c r="S46" s="751"/>
      <c r="T46" s="751"/>
      <c r="U46" s="751"/>
      <c r="V46" s="751"/>
      <c r="W46" s="405"/>
    </row>
    <row r="47" spans="1:23" ht="32.25" customHeight="1">
      <c r="A47" s="404"/>
      <c r="B47" s="761" t="s">
        <v>62</v>
      </c>
      <c r="C47" s="761"/>
      <c r="D47" s="761"/>
      <c r="E47" s="761"/>
      <c r="F47" s="762"/>
      <c r="G47" s="406" t="s">
        <v>794</v>
      </c>
      <c r="H47" s="407" t="s">
        <v>28</v>
      </c>
      <c r="I47" s="526">
        <v>10</v>
      </c>
      <c r="J47" s="526">
        <v>6</v>
      </c>
      <c r="K47" s="738"/>
      <c r="L47" s="739"/>
      <c r="M47" s="640">
        <v>4</v>
      </c>
      <c r="N47" s="631">
        <v>0</v>
      </c>
      <c r="O47" s="409">
        <v>4</v>
      </c>
      <c r="P47" s="751"/>
      <c r="Q47" s="751"/>
      <c r="R47" s="751"/>
      <c r="S47" s="751"/>
      <c r="T47" s="751"/>
      <c r="U47" s="751"/>
      <c r="V47" s="751"/>
      <c r="W47" s="405"/>
    </row>
    <row r="48" spans="1:23" ht="32.25" customHeight="1">
      <c r="A48" s="404"/>
      <c r="B48" s="761" t="s">
        <v>62</v>
      </c>
      <c r="C48" s="761"/>
      <c r="D48" s="761"/>
      <c r="E48" s="761"/>
      <c r="F48" s="762"/>
      <c r="G48" s="406" t="s">
        <v>794</v>
      </c>
      <c r="H48" s="407" t="s">
        <v>29</v>
      </c>
      <c r="I48" s="526">
        <v>10</v>
      </c>
      <c r="J48" s="526">
        <v>6</v>
      </c>
      <c r="K48" s="738"/>
      <c r="L48" s="739"/>
      <c r="M48" s="640">
        <v>398.9</v>
      </c>
      <c r="N48" s="631">
        <v>0</v>
      </c>
      <c r="O48" s="409">
        <v>398.9</v>
      </c>
      <c r="P48" s="751"/>
      <c r="Q48" s="751"/>
      <c r="R48" s="751"/>
      <c r="S48" s="751"/>
      <c r="T48" s="751"/>
      <c r="U48" s="751"/>
      <c r="V48" s="751"/>
      <c r="W48" s="405"/>
    </row>
    <row r="49" spans="1:23" ht="32.25" customHeight="1">
      <c r="A49" s="404"/>
      <c r="B49" s="761" t="s">
        <v>62</v>
      </c>
      <c r="C49" s="761"/>
      <c r="D49" s="761"/>
      <c r="E49" s="761"/>
      <c r="F49" s="762"/>
      <c r="G49" s="406" t="s">
        <v>794</v>
      </c>
      <c r="H49" s="407" t="s">
        <v>28</v>
      </c>
      <c r="I49" s="526">
        <v>10</v>
      </c>
      <c r="J49" s="526">
        <v>6</v>
      </c>
      <c r="K49" s="738"/>
      <c r="L49" s="739"/>
      <c r="M49" s="640">
        <v>2.5</v>
      </c>
      <c r="N49" s="631">
        <v>0</v>
      </c>
      <c r="O49" s="409">
        <v>2.5</v>
      </c>
      <c r="P49" s="751"/>
      <c r="Q49" s="751"/>
      <c r="R49" s="751"/>
      <c r="S49" s="751"/>
      <c r="T49" s="751"/>
      <c r="U49" s="751"/>
      <c r="V49" s="751"/>
      <c r="W49" s="405"/>
    </row>
    <row r="50" spans="1:23" ht="32.25" customHeight="1">
      <c r="A50" s="404"/>
      <c r="B50" s="761" t="s">
        <v>62</v>
      </c>
      <c r="C50" s="761"/>
      <c r="D50" s="761"/>
      <c r="E50" s="761"/>
      <c r="F50" s="762"/>
      <c r="G50" s="406" t="s">
        <v>794</v>
      </c>
      <c r="H50" s="407" t="s">
        <v>28</v>
      </c>
      <c r="I50" s="526">
        <v>10</v>
      </c>
      <c r="J50" s="526">
        <v>6</v>
      </c>
      <c r="K50" s="738"/>
      <c r="L50" s="739"/>
      <c r="M50" s="640">
        <v>4</v>
      </c>
      <c r="N50" s="631">
        <v>0</v>
      </c>
      <c r="O50" s="409">
        <v>4</v>
      </c>
      <c r="P50" s="751"/>
      <c r="Q50" s="751"/>
      <c r="R50" s="751"/>
      <c r="S50" s="751"/>
      <c r="T50" s="751"/>
      <c r="U50" s="751"/>
      <c r="V50" s="751"/>
      <c r="W50" s="405"/>
    </row>
    <row r="51" spans="1:23" ht="32.25" customHeight="1">
      <c r="A51" s="404"/>
      <c r="B51" s="761" t="s">
        <v>62</v>
      </c>
      <c r="C51" s="761"/>
      <c r="D51" s="761"/>
      <c r="E51" s="761"/>
      <c r="F51" s="762"/>
      <c r="G51" s="406" t="s">
        <v>794</v>
      </c>
      <c r="H51" s="407" t="s">
        <v>29</v>
      </c>
      <c r="I51" s="526">
        <v>10</v>
      </c>
      <c r="J51" s="526">
        <v>6</v>
      </c>
      <c r="K51" s="738"/>
      <c r="L51" s="739"/>
      <c r="M51" s="640">
        <v>20</v>
      </c>
      <c r="N51" s="631">
        <v>0</v>
      </c>
      <c r="O51" s="409">
        <v>20</v>
      </c>
      <c r="P51" s="751"/>
      <c r="Q51" s="751"/>
      <c r="R51" s="751"/>
      <c r="S51" s="751"/>
      <c r="T51" s="751"/>
      <c r="U51" s="751"/>
      <c r="V51" s="751"/>
      <c r="W51" s="405"/>
    </row>
    <row r="52" spans="1:23" ht="21.75" customHeight="1">
      <c r="A52" s="404"/>
      <c r="B52" s="761" t="s">
        <v>672</v>
      </c>
      <c r="C52" s="761"/>
      <c r="D52" s="761"/>
      <c r="E52" s="761"/>
      <c r="F52" s="762"/>
      <c r="G52" s="406" t="s">
        <v>673</v>
      </c>
      <c r="H52" s="407">
        <v>0</v>
      </c>
      <c r="I52" s="526">
        <v>0</v>
      </c>
      <c r="J52" s="526">
        <v>0</v>
      </c>
      <c r="K52" s="738"/>
      <c r="L52" s="739"/>
      <c r="M52" s="640">
        <v>206</v>
      </c>
      <c r="N52" s="631">
        <v>0</v>
      </c>
      <c r="O52" s="409">
        <v>206</v>
      </c>
      <c r="P52" s="751"/>
      <c r="Q52" s="751"/>
      <c r="R52" s="751"/>
      <c r="S52" s="751"/>
      <c r="T52" s="751"/>
      <c r="U52" s="751"/>
      <c r="V52" s="751"/>
      <c r="W52" s="405"/>
    </row>
    <row r="53" spans="1:23" ht="12.75" customHeight="1">
      <c r="A53" s="404"/>
      <c r="B53" s="761" t="s">
        <v>674</v>
      </c>
      <c r="C53" s="761"/>
      <c r="D53" s="761"/>
      <c r="E53" s="761"/>
      <c r="F53" s="762"/>
      <c r="G53" s="406" t="s">
        <v>675</v>
      </c>
      <c r="H53" s="407">
        <v>0</v>
      </c>
      <c r="I53" s="526">
        <v>0</v>
      </c>
      <c r="J53" s="526">
        <v>0</v>
      </c>
      <c r="K53" s="738"/>
      <c r="L53" s="739"/>
      <c r="M53" s="640">
        <v>206</v>
      </c>
      <c r="N53" s="631">
        <v>0</v>
      </c>
      <c r="O53" s="409">
        <v>206</v>
      </c>
      <c r="P53" s="751"/>
      <c r="Q53" s="751"/>
      <c r="R53" s="751"/>
      <c r="S53" s="751"/>
      <c r="T53" s="751"/>
      <c r="U53" s="751"/>
      <c r="V53" s="751"/>
      <c r="W53" s="405"/>
    </row>
    <row r="54" spans="1:23" ht="32.25" customHeight="1">
      <c r="A54" s="404"/>
      <c r="B54" s="761" t="s">
        <v>676</v>
      </c>
      <c r="C54" s="761"/>
      <c r="D54" s="761"/>
      <c r="E54" s="761"/>
      <c r="F54" s="762"/>
      <c r="G54" s="406" t="s">
        <v>677</v>
      </c>
      <c r="H54" s="407" t="s">
        <v>29</v>
      </c>
      <c r="I54" s="526">
        <v>1</v>
      </c>
      <c r="J54" s="526">
        <v>13</v>
      </c>
      <c r="K54" s="738"/>
      <c r="L54" s="739"/>
      <c r="M54" s="640">
        <v>4</v>
      </c>
      <c r="N54" s="631">
        <v>0</v>
      </c>
      <c r="O54" s="409">
        <v>4</v>
      </c>
      <c r="P54" s="751"/>
      <c r="Q54" s="751"/>
      <c r="R54" s="751"/>
      <c r="S54" s="751"/>
      <c r="T54" s="751"/>
      <c r="U54" s="751"/>
      <c r="V54" s="751"/>
      <c r="W54" s="405"/>
    </row>
    <row r="55" spans="1:23" ht="32.25" customHeight="1">
      <c r="A55" s="404"/>
      <c r="B55" s="761" t="s">
        <v>676</v>
      </c>
      <c r="C55" s="761"/>
      <c r="D55" s="761"/>
      <c r="E55" s="761"/>
      <c r="F55" s="762"/>
      <c r="G55" s="406" t="s">
        <v>677</v>
      </c>
      <c r="H55" s="407" t="s">
        <v>29</v>
      </c>
      <c r="I55" s="526">
        <v>1</v>
      </c>
      <c r="J55" s="526">
        <v>13</v>
      </c>
      <c r="K55" s="738"/>
      <c r="L55" s="739"/>
      <c r="M55" s="640">
        <v>30</v>
      </c>
      <c r="N55" s="631">
        <v>0</v>
      </c>
      <c r="O55" s="409">
        <v>30</v>
      </c>
      <c r="P55" s="751"/>
      <c r="Q55" s="751"/>
      <c r="R55" s="751"/>
      <c r="S55" s="751"/>
      <c r="T55" s="751"/>
      <c r="U55" s="751"/>
      <c r="V55" s="751"/>
      <c r="W55" s="405"/>
    </row>
    <row r="56" spans="1:23" ht="32.25" customHeight="1">
      <c r="A56" s="404"/>
      <c r="B56" s="761" t="s">
        <v>676</v>
      </c>
      <c r="C56" s="761"/>
      <c r="D56" s="761"/>
      <c r="E56" s="761"/>
      <c r="F56" s="762"/>
      <c r="G56" s="406" t="s">
        <v>677</v>
      </c>
      <c r="H56" s="407" t="s">
        <v>29</v>
      </c>
      <c r="I56" s="526">
        <v>3</v>
      </c>
      <c r="J56" s="526">
        <v>14</v>
      </c>
      <c r="K56" s="738"/>
      <c r="L56" s="739"/>
      <c r="M56" s="640">
        <v>142</v>
      </c>
      <c r="N56" s="631">
        <v>0</v>
      </c>
      <c r="O56" s="409">
        <v>142</v>
      </c>
      <c r="P56" s="751"/>
      <c r="Q56" s="751"/>
      <c r="R56" s="751"/>
      <c r="S56" s="751"/>
      <c r="T56" s="751"/>
      <c r="U56" s="751"/>
      <c r="V56" s="751"/>
      <c r="W56" s="405"/>
    </row>
    <row r="57" spans="1:23" ht="32.25" customHeight="1">
      <c r="A57" s="404"/>
      <c r="B57" s="761" t="s">
        <v>676</v>
      </c>
      <c r="C57" s="761"/>
      <c r="D57" s="761"/>
      <c r="E57" s="761"/>
      <c r="F57" s="762"/>
      <c r="G57" s="406" t="s">
        <v>677</v>
      </c>
      <c r="H57" s="407" t="s">
        <v>29</v>
      </c>
      <c r="I57" s="526">
        <v>1</v>
      </c>
      <c r="J57" s="526">
        <v>13</v>
      </c>
      <c r="K57" s="738"/>
      <c r="L57" s="739"/>
      <c r="M57" s="640">
        <v>20</v>
      </c>
      <c r="N57" s="631">
        <v>0</v>
      </c>
      <c r="O57" s="409">
        <v>20</v>
      </c>
      <c r="P57" s="751"/>
      <c r="Q57" s="751"/>
      <c r="R57" s="751"/>
      <c r="S57" s="751"/>
      <c r="T57" s="751"/>
      <c r="U57" s="751"/>
      <c r="V57" s="751"/>
      <c r="W57" s="405"/>
    </row>
    <row r="58" spans="1:23" ht="32.25" customHeight="1">
      <c r="A58" s="404"/>
      <c r="B58" s="761" t="s">
        <v>676</v>
      </c>
      <c r="C58" s="761"/>
      <c r="D58" s="761"/>
      <c r="E58" s="761"/>
      <c r="F58" s="762"/>
      <c r="G58" s="406" t="s">
        <v>677</v>
      </c>
      <c r="H58" s="407" t="s">
        <v>29</v>
      </c>
      <c r="I58" s="526">
        <v>1</v>
      </c>
      <c r="J58" s="526">
        <v>13</v>
      </c>
      <c r="K58" s="738"/>
      <c r="L58" s="739"/>
      <c r="M58" s="640">
        <v>10</v>
      </c>
      <c r="N58" s="631">
        <v>0</v>
      </c>
      <c r="O58" s="409">
        <v>10</v>
      </c>
      <c r="P58" s="751"/>
      <c r="Q58" s="751"/>
      <c r="R58" s="751"/>
      <c r="S58" s="751"/>
      <c r="T58" s="751"/>
      <c r="U58" s="751"/>
      <c r="V58" s="751"/>
      <c r="W58" s="405"/>
    </row>
    <row r="59" spans="1:23" ht="21.75" customHeight="1">
      <c r="A59" s="404"/>
      <c r="B59" s="761" t="s">
        <v>103</v>
      </c>
      <c r="C59" s="761"/>
      <c r="D59" s="761"/>
      <c r="E59" s="761"/>
      <c r="F59" s="762"/>
      <c r="G59" s="406" t="s">
        <v>709</v>
      </c>
      <c r="H59" s="407">
        <v>0</v>
      </c>
      <c r="I59" s="526">
        <v>0</v>
      </c>
      <c r="J59" s="526">
        <v>0</v>
      </c>
      <c r="K59" s="738"/>
      <c r="L59" s="739"/>
      <c r="M59" s="640">
        <v>2136</v>
      </c>
      <c r="N59" s="631">
        <v>0</v>
      </c>
      <c r="O59" s="409">
        <v>2136</v>
      </c>
      <c r="P59" s="751"/>
      <c r="Q59" s="751"/>
      <c r="R59" s="751"/>
      <c r="S59" s="751"/>
      <c r="T59" s="751"/>
      <c r="U59" s="751"/>
      <c r="V59" s="751"/>
      <c r="W59" s="405"/>
    </row>
    <row r="60" spans="1:23" ht="12.75" customHeight="1">
      <c r="A60" s="404"/>
      <c r="B60" s="761" t="s">
        <v>110</v>
      </c>
      <c r="C60" s="761"/>
      <c r="D60" s="761"/>
      <c r="E60" s="761"/>
      <c r="F60" s="762"/>
      <c r="G60" s="406" t="s">
        <v>717</v>
      </c>
      <c r="H60" s="407">
        <v>0</v>
      </c>
      <c r="I60" s="526">
        <v>0</v>
      </c>
      <c r="J60" s="526">
        <v>0</v>
      </c>
      <c r="K60" s="738"/>
      <c r="L60" s="739"/>
      <c r="M60" s="640">
        <v>1060</v>
      </c>
      <c r="N60" s="631">
        <v>0</v>
      </c>
      <c r="O60" s="409">
        <v>1060</v>
      </c>
      <c r="P60" s="751"/>
      <c r="Q60" s="751"/>
      <c r="R60" s="751"/>
      <c r="S60" s="751"/>
      <c r="T60" s="751"/>
      <c r="U60" s="751"/>
      <c r="V60" s="751"/>
      <c r="W60" s="405"/>
    </row>
    <row r="61" spans="1:23" ht="12.75" customHeight="1">
      <c r="A61" s="404"/>
      <c r="B61" s="761" t="s">
        <v>111</v>
      </c>
      <c r="C61" s="761"/>
      <c r="D61" s="761"/>
      <c r="E61" s="761"/>
      <c r="F61" s="762"/>
      <c r="G61" s="406" t="s">
        <v>718</v>
      </c>
      <c r="H61" s="407" t="s">
        <v>29</v>
      </c>
      <c r="I61" s="526">
        <v>5</v>
      </c>
      <c r="J61" s="526">
        <v>3</v>
      </c>
      <c r="K61" s="738"/>
      <c r="L61" s="739"/>
      <c r="M61" s="640">
        <v>80</v>
      </c>
      <c r="N61" s="631">
        <v>0</v>
      </c>
      <c r="O61" s="409">
        <v>80</v>
      </c>
      <c r="P61" s="751"/>
      <c r="Q61" s="751"/>
      <c r="R61" s="751"/>
      <c r="S61" s="751"/>
      <c r="T61" s="751"/>
      <c r="U61" s="751"/>
      <c r="V61" s="751"/>
      <c r="W61" s="405"/>
    </row>
    <row r="62" spans="1:23" ht="12.75" customHeight="1">
      <c r="A62" s="404"/>
      <c r="B62" s="761" t="s">
        <v>111</v>
      </c>
      <c r="C62" s="761"/>
      <c r="D62" s="761"/>
      <c r="E62" s="761"/>
      <c r="F62" s="762"/>
      <c r="G62" s="406" t="s">
        <v>718</v>
      </c>
      <c r="H62" s="407" t="s">
        <v>29</v>
      </c>
      <c r="I62" s="526">
        <v>5</v>
      </c>
      <c r="J62" s="526">
        <v>3</v>
      </c>
      <c r="K62" s="738"/>
      <c r="L62" s="739"/>
      <c r="M62" s="640">
        <v>280</v>
      </c>
      <c r="N62" s="631">
        <v>0</v>
      </c>
      <c r="O62" s="409">
        <v>280</v>
      </c>
      <c r="P62" s="751"/>
      <c r="Q62" s="751"/>
      <c r="R62" s="751"/>
      <c r="S62" s="751"/>
      <c r="T62" s="751"/>
      <c r="U62" s="751"/>
      <c r="V62" s="751"/>
      <c r="W62" s="405"/>
    </row>
    <row r="63" spans="1:23" ht="12.75" customHeight="1">
      <c r="A63" s="404"/>
      <c r="B63" s="761" t="s">
        <v>111</v>
      </c>
      <c r="C63" s="761"/>
      <c r="D63" s="761"/>
      <c r="E63" s="761"/>
      <c r="F63" s="762"/>
      <c r="G63" s="406" t="s">
        <v>718</v>
      </c>
      <c r="H63" s="407" t="s">
        <v>29</v>
      </c>
      <c r="I63" s="526">
        <v>5</v>
      </c>
      <c r="J63" s="526">
        <v>3</v>
      </c>
      <c r="K63" s="738"/>
      <c r="L63" s="739"/>
      <c r="M63" s="640">
        <v>100</v>
      </c>
      <c r="N63" s="631">
        <v>0</v>
      </c>
      <c r="O63" s="409">
        <v>100</v>
      </c>
      <c r="P63" s="751"/>
      <c r="Q63" s="751"/>
      <c r="R63" s="751"/>
      <c r="S63" s="751"/>
      <c r="T63" s="751"/>
      <c r="U63" s="751"/>
      <c r="V63" s="751"/>
      <c r="W63" s="405"/>
    </row>
    <row r="64" spans="1:23" ht="12.75" customHeight="1">
      <c r="A64" s="404"/>
      <c r="B64" s="761" t="s">
        <v>111</v>
      </c>
      <c r="C64" s="761"/>
      <c r="D64" s="761"/>
      <c r="E64" s="761"/>
      <c r="F64" s="762"/>
      <c r="G64" s="406" t="s">
        <v>718</v>
      </c>
      <c r="H64" s="407" t="s">
        <v>29</v>
      </c>
      <c r="I64" s="526">
        <v>5</v>
      </c>
      <c r="J64" s="526">
        <v>3</v>
      </c>
      <c r="K64" s="738"/>
      <c r="L64" s="739"/>
      <c r="M64" s="640">
        <v>600</v>
      </c>
      <c r="N64" s="631">
        <v>0</v>
      </c>
      <c r="O64" s="409">
        <v>600</v>
      </c>
      <c r="P64" s="751"/>
      <c r="Q64" s="751"/>
      <c r="R64" s="751"/>
      <c r="S64" s="751"/>
      <c r="T64" s="751"/>
      <c r="U64" s="751"/>
      <c r="V64" s="751"/>
      <c r="W64" s="405"/>
    </row>
    <row r="65" spans="1:23" ht="21.75" customHeight="1">
      <c r="A65" s="404"/>
      <c r="B65" s="761" t="s">
        <v>349</v>
      </c>
      <c r="C65" s="761"/>
      <c r="D65" s="761"/>
      <c r="E65" s="761"/>
      <c r="F65" s="762"/>
      <c r="G65" s="406" t="s">
        <v>710</v>
      </c>
      <c r="H65" s="407">
        <v>0</v>
      </c>
      <c r="I65" s="526">
        <v>0</v>
      </c>
      <c r="J65" s="526">
        <v>0</v>
      </c>
      <c r="K65" s="738"/>
      <c r="L65" s="739"/>
      <c r="M65" s="640">
        <v>1076</v>
      </c>
      <c r="N65" s="631">
        <v>0</v>
      </c>
      <c r="O65" s="409">
        <v>1076</v>
      </c>
      <c r="P65" s="751"/>
      <c r="Q65" s="751"/>
      <c r="R65" s="751"/>
      <c r="S65" s="751"/>
      <c r="T65" s="751"/>
      <c r="U65" s="751"/>
      <c r="V65" s="751"/>
      <c r="W65" s="405"/>
    </row>
    <row r="66" spans="1:23" ht="42.75" customHeight="1">
      <c r="A66" s="404"/>
      <c r="B66" s="761" t="s">
        <v>104</v>
      </c>
      <c r="C66" s="761"/>
      <c r="D66" s="761"/>
      <c r="E66" s="761"/>
      <c r="F66" s="762"/>
      <c r="G66" s="406" t="s">
        <v>711</v>
      </c>
      <c r="H66" s="407" t="s">
        <v>29</v>
      </c>
      <c r="I66" s="526">
        <v>4</v>
      </c>
      <c r="J66" s="526">
        <v>9</v>
      </c>
      <c r="K66" s="738"/>
      <c r="L66" s="739"/>
      <c r="M66" s="640">
        <v>837</v>
      </c>
      <c r="N66" s="631">
        <v>0</v>
      </c>
      <c r="O66" s="409">
        <v>837</v>
      </c>
      <c r="P66" s="751"/>
      <c r="Q66" s="751"/>
      <c r="R66" s="751"/>
      <c r="S66" s="751"/>
      <c r="T66" s="751"/>
      <c r="U66" s="751"/>
      <c r="V66" s="751"/>
      <c r="W66" s="405"/>
    </row>
    <row r="67" spans="1:23" ht="42.75" customHeight="1">
      <c r="A67" s="404"/>
      <c r="B67" s="761" t="s">
        <v>104</v>
      </c>
      <c r="C67" s="761"/>
      <c r="D67" s="761"/>
      <c r="E67" s="761"/>
      <c r="F67" s="762"/>
      <c r="G67" s="406" t="s">
        <v>711</v>
      </c>
      <c r="H67" s="407" t="s">
        <v>29</v>
      </c>
      <c r="I67" s="526">
        <v>4</v>
      </c>
      <c r="J67" s="526">
        <v>9</v>
      </c>
      <c r="K67" s="738"/>
      <c r="L67" s="739"/>
      <c r="M67" s="640">
        <v>239</v>
      </c>
      <c r="N67" s="631">
        <v>0</v>
      </c>
      <c r="O67" s="409">
        <v>239</v>
      </c>
      <c r="P67" s="751"/>
      <c r="Q67" s="751"/>
      <c r="R67" s="751"/>
      <c r="S67" s="751"/>
      <c r="T67" s="751"/>
      <c r="U67" s="751"/>
      <c r="V67" s="751"/>
      <c r="W67" s="405"/>
    </row>
    <row r="68" spans="1:23" ht="21.75" customHeight="1">
      <c r="A68" s="404"/>
      <c r="B68" s="761" t="s">
        <v>67</v>
      </c>
      <c r="C68" s="761"/>
      <c r="D68" s="761"/>
      <c r="E68" s="761"/>
      <c r="F68" s="762"/>
      <c r="G68" s="406" t="s">
        <v>704</v>
      </c>
      <c r="H68" s="407">
        <v>0</v>
      </c>
      <c r="I68" s="526">
        <v>0</v>
      </c>
      <c r="J68" s="526">
        <v>0</v>
      </c>
      <c r="K68" s="738"/>
      <c r="L68" s="739"/>
      <c r="M68" s="640">
        <v>5210.0200000000004</v>
      </c>
      <c r="N68" s="631">
        <v>0</v>
      </c>
      <c r="O68" s="409">
        <v>5210.0200000000004</v>
      </c>
      <c r="P68" s="751"/>
      <c r="Q68" s="751"/>
      <c r="R68" s="751"/>
      <c r="S68" s="751"/>
      <c r="T68" s="751"/>
      <c r="U68" s="751"/>
      <c r="V68" s="751"/>
      <c r="W68" s="405"/>
    </row>
    <row r="69" spans="1:23" ht="21.75" customHeight="1">
      <c r="A69" s="404"/>
      <c r="B69" s="761" t="s">
        <v>68</v>
      </c>
      <c r="C69" s="761"/>
      <c r="D69" s="761"/>
      <c r="E69" s="761"/>
      <c r="F69" s="762"/>
      <c r="G69" s="406" t="s">
        <v>777</v>
      </c>
      <c r="H69" s="407">
        <v>0</v>
      </c>
      <c r="I69" s="526">
        <v>0</v>
      </c>
      <c r="J69" s="526">
        <v>0</v>
      </c>
      <c r="K69" s="738"/>
      <c r="L69" s="739"/>
      <c r="M69" s="640">
        <v>1064</v>
      </c>
      <c r="N69" s="631">
        <v>0</v>
      </c>
      <c r="O69" s="409">
        <v>1064</v>
      </c>
      <c r="P69" s="751"/>
      <c r="Q69" s="751"/>
      <c r="R69" s="751"/>
      <c r="S69" s="751"/>
      <c r="T69" s="751"/>
      <c r="U69" s="751"/>
      <c r="V69" s="751"/>
      <c r="W69" s="405"/>
    </row>
    <row r="70" spans="1:23" ht="42.75" customHeight="1">
      <c r="A70" s="404"/>
      <c r="B70" s="761" t="s">
        <v>778</v>
      </c>
      <c r="C70" s="761"/>
      <c r="D70" s="761"/>
      <c r="E70" s="761"/>
      <c r="F70" s="762"/>
      <c r="G70" s="406" t="s">
        <v>779</v>
      </c>
      <c r="H70" s="407" t="s">
        <v>782</v>
      </c>
      <c r="I70" s="526">
        <v>10</v>
      </c>
      <c r="J70" s="526">
        <v>3</v>
      </c>
      <c r="K70" s="738"/>
      <c r="L70" s="739"/>
      <c r="M70" s="640">
        <v>1064</v>
      </c>
      <c r="N70" s="631">
        <v>0</v>
      </c>
      <c r="O70" s="409">
        <v>1064</v>
      </c>
      <c r="P70" s="751"/>
      <c r="Q70" s="751"/>
      <c r="R70" s="751"/>
      <c r="S70" s="751"/>
      <c r="T70" s="751"/>
      <c r="U70" s="751"/>
      <c r="V70" s="751"/>
      <c r="W70" s="405"/>
    </row>
    <row r="71" spans="1:23" ht="32.25" customHeight="1">
      <c r="A71" s="404"/>
      <c r="B71" s="761" t="s">
        <v>70</v>
      </c>
      <c r="C71" s="761"/>
      <c r="D71" s="761"/>
      <c r="E71" s="761"/>
      <c r="F71" s="762"/>
      <c r="G71" s="406" t="s">
        <v>705</v>
      </c>
      <c r="H71" s="407">
        <v>0</v>
      </c>
      <c r="I71" s="526">
        <v>0</v>
      </c>
      <c r="J71" s="526">
        <v>0</v>
      </c>
      <c r="K71" s="738"/>
      <c r="L71" s="739"/>
      <c r="M71" s="640">
        <v>349</v>
      </c>
      <c r="N71" s="631">
        <v>0</v>
      </c>
      <c r="O71" s="409">
        <v>349</v>
      </c>
      <c r="P71" s="751"/>
      <c r="Q71" s="751"/>
      <c r="R71" s="751"/>
      <c r="S71" s="751"/>
      <c r="T71" s="751"/>
      <c r="U71" s="751"/>
      <c r="V71" s="751"/>
      <c r="W71" s="405"/>
    </row>
    <row r="72" spans="1:23" ht="12.75" customHeight="1">
      <c r="A72" s="404"/>
      <c r="B72" s="761" t="s">
        <v>706</v>
      </c>
      <c r="C72" s="761"/>
      <c r="D72" s="761"/>
      <c r="E72" s="761"/>
      <c r="F72" s="762"/>
      <c r="G72" s="406" t="s">
        <v>707</v>
      </c>
      <c r="H72" s="407" t="s">
        <v>886</v>
      </c>
      <c r="I72" s="526">
        <v>4</v>
      </c>
      <c r="J72" s="526">
        <v>5</v>
      </c>
      <c r="K72" s="738"/>
      <c r="L72" s="739"/>
      <c r="M72" s="640">
        <v>150</v>
      </c>
      <c r="N72" s="631">
        <v>0</v>
      </c>
      <c r="O72" s="409">
        <v>150</v>
      </c>
      <c r="P72" s="751"/>
      <c r="Q72" s="751"/>
      <c r="R72" s="751"/>
      <c r="S72" s="751"/>
      <c r="T72" s="751"/>
      <c r="U72" s="751"/>
      <c r="V72" s="751"/>
      <c r="W72" s="405"/>
    </row>
    <row r="73" spans="1:23" ht="12.75" customHeight="1">
      <c r="A73" s="404"/>
      <c r="B73" s="761" t="s">
        <v>706</v>
      </c>
      <c r="C73" s="761"/>
      <c r="D73" s="761"/>
      <c r="E73" s="761"/>
      <c r="F73" s="762"/>
      <c r="G73" s="406" t="s">
        <v>707</v>
      </c>
      <c r="H73" s="407" t="s">
        <v>29</v>
      </c>
      <c r="I73" s="526">
        <v>4</v>
      </c>
      <c r="J73" s="526">
        <v>5</v>
      </c>
      <c r="K73" s="738"/>
      <c r="L73" s="739"/>
      <c r="M73" s="640">
        <v>50</v>
      </c>
      <c r="N73" s="631">
        <v>0</v>
      </c>
      <c r="O73" s="409">
        <v>50</v>
      </c>
      <c r="P73" s="751"/>
      <c r="Q73" s="751"/>
      <c r="R73" s="751"/>
      <c r="S73" s="751"/>
      <c r="T73" s="751"/>
      <c r="U73" s="751"/>
      <c r="V73" s="751"/>
      <c r="W73" s="405"/>
    </row>
    <row r="74" spans="1:23" ht="12.75" customHeight="1">
      <c r="A74" s="404"/>
      <c r="B74" s="761" t="s">
        <v>706</v>
      </c>
      <c r="C74" s="761"/>
      <c r="D74" s="761"/>
      <c r="E74" s="761"/>
      <c r="F74" s="762"/>
      <c r="G74" s="406" t="s">
        <v>707</v>
      </c>
      <c r="H74" s="407" t="s">
        <v>29</v>
      </c>
      <c r="I74" s="526">
        <v>4</v>
      </c>
      <c r="J74" s="526">
        <v>5</v>
      </c>
      <c r="K74" s="738"/>
      <c r="L74" s="739"/>
      <c r="M74" s="640">
        <v>149</v>
      </c>
      <c r="N74" s="631">
        <v>0</v>
      </c>
      <c r="O74" s="409">
        <v>149</v>
      </c>
      <c r="P74" s="751"/>
      <c r="Q74" s="751"/>
      <c r="R74" s="751"/>
      <c r="S74" s="751"/>
      <c r="T74" s="751"/>
      <c r="U74" s="751"/>
      <c r="V74" s="751"/>
      <c r="W74" s="405"/>
    </row>
    <row r="75" spans="1:23" ht="12.75" customHeight="1">
      <c r="A75" s="404"/>
      <c r="B75" s="761" t="s">
        <v>899</v>
      </c>
      <c r="C75" s="761"/>
      <c r="D75" s="761"/>
      <c r="E75" s="761"/>
      <c r="F75" s="762"/>
      <c r="G75" s="406" t="s">
        <v>900</v>
      </c>
      <c r="H75" s="407">
        <v>0</v>
      </c>
      <c r="I75" s="526">
        <v>0</v>
      </c>
      <c r="J75" s="526">
        <v>0</v>
      </c>
      <c r="K75" s="738"/>
      <c r="L75" s="739"/>
      <c r="M75" s="640">
        <v>3797.02</v>
      </c>
      <c r="N75" s="631">
        <v>0</v>
      </c>
      <c r="O75" s="409">
        <v>3797.02</v>
      </c>
      <c r="P75" s="751"/>
      <c r="Q75" s="751"/>
      <c r="R75" s="751"/>
      <c r="S75" s="751"/>
      <c r="T75" s="751"/>
      <c r="U75" s="751"/>
      <c r="V75" s="751"/>
      <c r="W75" s="405"/>
    </row>
    <row r="76" spans="1:23" ht="12.75" customHeight="1">
      <c r="A76" s="404"/>
      <c r="B76" s="761" t="s">
        <v>899</v>
      </c>
      <c r="C76" s="761"/>
      <c r="D76" s="761"/>
      <c r="E76" s="761"/>
      <c r="F76" s="762"/>
      <c r="G76" s="406" t="s">
        <v>901</v>
      </c>
      <c r="H76" s="407" t="s">
        <v>782</v>
      </c>
      <c r="I76" s="526">
        <v>10</v>
      </c>
      <c r="J76" s="526">
        <v>3</v>
      </c>
      <c r="K76" s="738"/>
      <c r="L76" s="739"/>
      <c r="M76" s="640">
        <v>3797.02</v>
      </c>
      <c r="N76" s="631">
        <v>0</v>
      </c>
      <c r="O76" s="409">
        <v>3797.02</v>
      </c>
      <c r="P76" s="751"/>
      <c r="Q76" s="751"/>
      <c r="R76" s="751"/>
      <c r="S76" s="751"/>
      <c r="T76" s="751"/>
      <c r="U76" s="751"/>
      <c r="V76" s="751"/>
      <c r="W76" s="405"/>
    </row>
    <row r="77" spans="1:23" ht="32.25" customHeight="1">
      <c r="A77" s="404"/>
      <c r="B77" s="761" t="s">
        <v>783</v>
      </c>
      <c r="C77" s="761"/>
      <c r="D77" s="761"/>
      <c r="E77" s="761"/>
      <c r="F77" s="762"/>
      <c r="G77" s="406" t="s">
        <v>784</v>
      </c>
      <c r="H77" s="407">
        <v>0</v>
      </c>
      <c r="I77" s="526">
        <v>0</v>
      </c>
      <c r="J77" s="526">
        <v>0</v>
      </c>
      <c r="K77" s="738"/>
      <c r="L77" s="739"/>
      <c r="M77" s="640">
        <v>1646.6</v>
      </c>
      <c r="N77" s="631">
        <v>0</v>
      </c>
      <c r="O77" s="409">
        <v>1646.6</v>
      </c>
      <c r="P77" s="751"/>
      <c r="Q77" s="751"/>
      <c r="R77" s="751"/>
      <c r="S77" s="751"/>
      <c r="T77" s="751"/>
      <c r="U77" s="751"/>
      <c r="V77" s="751"/>
      <c r="W77" s="405"/>
    </row>
    <row r="78" spans="1:23" ht="12.75" customHeight="1">
      <c r="A78" s="404"/>
      <c r="B78" s="761" t="s">
        <v>131</v>
      </c>
      <c r="C78" s="761"/>
      <c r="D78" s="761"/>
      <c r="E78" s="761"/>
      <c r="F78" s="762"/>
      <c r="G78" s="406" t="s">
        <v>796</v>
      </c>
      <c r="H78" s="407">
        <v>0</v>
      </c>
      <c r="I78" s="526">
        <v>0</v>
      </c>
      <c r="J78" s="526">
        <v>0</v>
      </c>
      <c r="K78" s="738"/>
      <c r="L78" s="739"/>
      <c r="M78" s="640">
        <v>180</v>
      </c>
      <c r="N78" s="631">
        <v>0</v>
      </c>
      <c r="O78" s="409">
        <v>180</v>
      </c>
      <c r="P78" s="751"/>
      <c r="Q78" s="751"/>
      <c r="R78" s="751"/>
      <c r="S78" s="751"/>
      <c r="T78" s="751"/>
      <c r="U78" s="751"/>
      <c r="V78" s="751"/>
      <c r="W78" s="405"/>
    </row>
    <row r="79" spans="1:23" ht="12.75" customHeight="1">
      <c r="A79" s="404"/>
      <c r="B79" s="761" t="s">
        <v>114</v>
      </c>
      <c r="C79" s="761"/>
      <c r="D79" s="761"/>
      <c r="E79" s="761"/>
      <c r="F79" s="762"/>
      <c r="G79" s="406" t="s">
        <v>797</v>
      </c>
      <c r="H79" s="407" t="s">
        <v>29</v>
      </c>
      <c r="I79" s="526">
        <v>11</v>
      </c>
      <c r="J79" s="526">
        <v>5</v>
      </c>
      <c r="K79" s="738"/>
      <c r="L79" s="739"/>
      <c r="M79" s="640">
        <v>10</v>
      </c>
      <c r="N79" s="631">
        <v>0</v>
      </c>
      <c r="O79" s="409">
        <v>10</v>
      </c>
      <c r="P79" s="751"/>
      <c r="Q79" s="751"/>
      <c r="R79" s="751"/>
      <c r="S79" s="751"/>
      <c r="T79" s="751"/>
      <c r="U79" s="751"/>
      <c r="V79" s="751"/>
      <c r="W79" s="405"/>
    </row>
    <row r="80" spans="1:23" ht="12.75" customHeight="1">
      <c r="A80" s="404"/>
      <c r="B80" s="761" t="s">
        <v>114</v>
      </c>
      <c r="C80" s="761"/>
      <c r="D80" s="761"/>
      <c r="E80" s="761"/>
      <c r="F80" s="762"/>
      <c r="G80" s="406" t="s">
        <v>797</v>
      </c>
      <c r="H80" s="407" t="s">
        <v>29</v>
      </c>
      <c r="I80" s="526">
        <v>11</v>
      </c>
      <c r="J80" s="526">
        <v>5</v>
      </c>
      <c r="K80" s="738"/>
      <c r="L80" s="739"/>
      <c r="M80" s="640">
        <v>20</v>
      </c>
      <c r="N80" s="631">
        <v>0</v>
      </c>
      <c r="O80" s="409">
        <v>20</v>
      </c>
      <c r="P80" s="751"/>
      <c r="Q80" s="751"/>
      <c r="R80" s="751"/>
      <c r="S80" s="751"/>
      <c r="T80" s="751"/>
      <c r="U80" s="751"/>
      <c r="V80" s="751"/>
      <c r="W80" s="405"/>
    </row>
    <row r="81" spans="1:23" ht="12.75" customHeight="1">
      <c r="A81" s="404"/>
      <c r="B81" s="761" t="s">
        <v>114</v>
      </c>
      <c r="C81" s="761"/>
      <c r="D81" s="761"/>
      <c r="E81" s="761"/>
      <c r="F81" s="762"/>
      <c r="G81" s="406" t="s">
        <v>797</v>
      </c>
      <c r="H81" s="407" t="s">
        <v>29</v>
      </c>
      <c r="I81" s="526">
        <v>11</v>
      </c>
      <c r="J81" s="526">
        <v>5</v>
      </c>
      <c r="K81" s="738"/>
      <c r="L81" s="739"/>
      <c r="M81" s="640">
        <v>150</v>
      </c>
      <c r="N81" s="631">
        <v>0</v>
      </c>
      <c r="O81" s="409">
        <v>150</v>
      </c>
      <c r="P81" s="751"/>
      <c r="Q81" s="751"/>
      <c r="R81" s="751"/>
      <c r="S81" s="751"/>
      <c r="T81" s="751"/>
      <c r="U81" s="751"/>
      <c r="V81" s="751"/>
      <c r="W81" s="405"/>
    </row>
    <row r="82" spans="1:23" ht="12.75" customHeight="1">
      <c r="A82" s="404"/>
      <c r="B82" s="761" t="s">
        <v>785</v>
      </c>
      <c r="C82" s="761"/>
      <c r="D82" s="761"/>
      <c r="E82" s="761"/>
      <c r="F82" s="762"/>
      <c r="G82" s="406" t="s">
        <v>786</v>
      </c>
      <c r="H82" s="407">
        <v>0</v>
      </c>
      <c r="I82" s="526">
        <v>0</v>
      </c>
      <c r="J82" s="526">
        <v>0</v>
      </c>
      <c r="K82" s="738"/>
      <c r="L82" s="739"/>
      <c r="M82" s="640">
        <v>1466.6</v>
      </c>
      <c r="N82" s="631">
        <v>0</v>
      </c>
      <c r="O82" s="409">
        <v>1466.6</v>
      </c>
      <c r="P82" s="751"/>
      <c r="Q82" s="751"/>
      <c r="R82" s="751"/>
      <c r="S82" s="751"/>
      <c r="T82" s="751"/>
      <c r="U82" s="751"/>
      <c r="V82" s="751"/>
      <c r="W82" s="405"/>
    </row>
    <row r="83" spans="1:23" ht="12.75" customHeight="1">
      <c r="A83" s="404"/>
      <c r="B83" s="761" t="s">
        <v>114</v>
      </c>
      <c r="C83" s="761"/>
      <c r="D83" s="761"/>
      <c r="E83" s="761"/>
      <c r="F83" s="762"/>
      <c r="G83" s="406" t="s">
        <v>798</v>
      </c>
      <c r="H83" s="407" t="s">
        <v>29</v>
      </c>
      <c r="I83" s="526">
        <v>11</v>
      </c>
      <c r="J83" s="526">
        <v>5</v>
      </c>
      <c r="K83" s="738"/>
      <c r="L83" s="739"/>
      <c r="M83" s="640">
        <v>220</v>
      </c>
      <c r="N83" s="631">
        <v>0</v>
      </c>
      <c r="O83" s="409">
        <v>220</v>
      </c>
      <c r="P83" s="751"/>
      <c r="Q83" s="751"/>
      <c r="R83" s="751"/>
      <c r="S83" s="751"/>
      <c r="T83" s="751"/>
      <c r="U83" s="751"/>
      <c r="V83" s="751"/>
      <c r="W83" s="405"/>
    </row>
    <row r="84" spans="1:23" ht="12.75" customHeight="1">
      <c r="A84" s="404"/>
      <c r="B84" s="761" t="s">
        <v>902</v>
      </c>
      <c r="C84" s="761"/>
      <c r="D84" s="761"/>
      <c r="E84" s="761"/>
      <c r="F84" s="762"/>
      <c r="G84" s="406" t="s">
        <v>903</v>
      </c>
      <c r="H84" s="407" t="s">
        <v>782</v>
      </c>
      <c r="I84" s="526">
        <v>10</v>
      </c>
      <c r="J84" s="526">
        <v>3</v>
      </c>
      <c r="K84" s="738"/>
      <c r="L84" s="739"/>
      <c r="M84" s="640">
        <v>1246.5999999999999</v>
      </c>
      <c r="N84" s="631">
        <v>0</v>
      </c>
      <c r="O84" s="409">
        <v>1246.5999999999999</v>
      </c>
      <c r="P84" s="751"/>
      <c r="Q84" s="751"/>
      <c r="R84" s="751"/>
      <c r="S84" s="751"/>
      <c r="T84" s="751"/>
      <c r="U84" s="751"/>
      <c r="V84" s="751"/>
      <c r="W84" s="405"/>
    </row>
    <row r="85" spans="1:23" ht="32.25" customHeight="1">
      <c r="A85" s="404"/>
      <c r="B85" s="761" t="s">
        <v>678</v>
      </c>
      <c r="C85" s="761"/>
      <c r="D85" s="761"/>
      <c r="E85" s="761"/>
      <c r="F85" s="762"/>
      <c r="G85" s="406" t="s">
        <v>679</v>
      </c>
      <c r="H85" s="407">
        <v>0</v>
      </c>
      <c r="I85" s="526">
        <v>0</v>
      </c>
      <c r="J85" s="526">
        <v>0</v>
      </c>
      <c r="K85" s="738"/>
      <c r="L85" s="739"/>
      <c r="M85" s="640">
        <v>226</v>
      </c>
      <c r="N85" s="631">
        <v>0</v>
      </c>
      <c r="O85" s="409">
        <v>226</v>
      </c>
      <c r="P85" s="751"/>
      <c r="Q85" s="751"/>
      <c r="R85" s="751"/>
      <c r="S85" s="751"/>
      <c r="T85" s="751"/>
      <c r="U85" s="751"/>
      <c r="V85" s="751"/>
      <c r="W85" s="405"/>
    </row>
    <row r="86" spans="1:23" ht="42.75" customHeight="1">
      <c r="A86" s="404"/>
      <c r="B86" s="761" t="s">
        <v>98</v>
      </c>
      <c r="C86" s="761"/>
      <c r="D86" s="761"/>
      <c r="E86" s="761"/>
      <c r="F86" s="762"/>
      <c r="G86" s="406" t="s">
        <v>680</v>
      </c>
      <c r="H86" s="407" t="s">
        <v>29</v>
      </c>
      <c r="I86" s="526">
        <v>9</v>
      </c>
      <c r="J86" s="526">
        <v>9</v>
      </c>
      <c r="K86" s="738"/>
      <c r="L86" s="739"/>
      <c r="M86" s="640">
        <v>5</v>
      </c>
      <c r="N86" s="631">
        <v>0</v>
      </c>
      <c r="O86" s="409">
        <v>5</v>
      </c>
      <c r="P86" s="751"/>
      <c r="Q86" s="751"/>
      <c r="R86" s="751"/>
      <c r="S86" s="751"/>
      <c r="T86" s="751"/>
      <c r="U86" s="751"/>
      <c r="V86" s="751"/>
      <c r="W86" s="405"/>
    </row>
    <row r="87" spans="1:23" ht="42.75" customHeight="1">
      <c r="A87" s="404"/>
      <c r="B87" s="761" t="s">
        <v>98</v>
      </c>
      <c r="C87" s="761"/>
      <c r="D87" s="761"/>
      <c r="E87" s="761"/>
      <c r="F87" s="762"/>
      <c r="G87" s="406" t="s">
        <v>680</v>
      </c>
      <c r="H87" s="407" t="s">
        <v>29</v>
      </c>
      <c r="I87" s="526">
        <v>9</v>
      </c>
      <c r="J87" s="526">
        <v>9</v>
      </c>
      <c r="K87" s="738"/>
      <c r="L87" s="739"/>
      <c r="M87" s="640">
        <v>12</v>
      </c>
      <c r="N87" s="631">
        <v>0</v>
      </c>
      <c r="O87" s="409">
        <v>12</v>
      </c>
      <c r="P87" s="751"/>
      <c r="Q87" s="751"/>
      <c r="R87" s="751"/>
      <c r="S87" s="751"/>
      <c r="T87" s="751"/>
      <c r="U87" s="751"/>
      <c r="V87" s="751"/>
      <c r="W87" s="405"/>
    </row>
    <row r="88" spans="1:23" ht="42.75" customHeight="1">
      <c r="A88" s="404"/>
      <c r="B88" s="761" t="s">
        <v>98</v>
      </c>
      <c r="C88" s="761"/>
      <c r="D88" s="761"/>
      <c r="E88" s="761"/>
      <c r="F88" s="762"/>
      <c r="G88" s="406" t="s">
        <v>680</v>
      </c>
      <c r="H88" s="407" t="s">
        <v>29</v>
      </c>
      <c r="I88" s="526">
        <v>9</v>
      </c>
      <c r="J88" s="526">
        <v>9</v>
      </c>
      <c r="K88" s="738"/>
      <c r="L88" s="739"/>
      <c r="M88" s="640">
        <v>182</v>
      </c>
      <c r="N88" s="631">
        <v>0</v>
      </c>
      <c r="O88" s="409">
        <v>182</v>
      </c>
      <c r="P88" s="751"/>
      <c r="Q88" s="751"/>
      <c r="R88" s="751"/>
      <c r="S88" s="751"/>
      <c r="T88" s="751"/>
      <c r="U88" s="751"/>
      <c r="V88" s="751"/>
      <c r="W88" s="405"/>
    </row>
    <row r="89" spans="1:23" ht="42.75" customHeight="1">
      <c r="A89" s="404"/>
      <c r="B89" s="761" t="s">
        <v>98</v>
      </c>
      <c r="C89" s="761"/>
      <c r="D89" s="761"/>
      <c r="E89" s="761"/>
      <c r="F89" s="762"/>
      <c r="G89" s="406" t="s">
        <v>680</v>
      </c>
      <c r="H89" s="407" t="s">
        <v>29</v>
      </c>
      <c r="I89" s="526">
        <v>9</v>
      </c>
      <c r="J89" s="526">
        <v>9</v>
      </c>
      <c r="K89" s="738"/>
      <c r="L89" s="739"/>
      <c r="M89" s="640">
        <v>21</v>
      </c>
      <c r="N89" s="631">
        <v>0</v>
      </c>
      <c r="O89" s="409">
        <v>21</v>
      </c>
      <c r="P89" s="751"/>
      <c r="Q89" s="751"/>
      <c r="R89" s="751"/>
      <c r="S89" s="751"/>
      <c r="T89" s="751"/>
      <c r="U89" s="751"/>
      <c r="V89" s="751"/>
      <c r="W89" s="405"/>
    </row>
    <row r="90" spans="1:23" ht="42.75" customHeight="1">
      <c r="A90" s="404"/>
      <c r="B90" s="761" t="s">
        <v>98</v>
      </c>
      <c r="C90" s="761"/>
      <c r="D90" s="761"/>
      <c r="E90" s="761"/>
      <c r="F90" s="762"/>
      <c r="G90" s="406" t="s">
        <v>680</v>
      </c>
      <c r="H90" s="407" t="s">
        <v>29</v>
      </c>
      <c r="I90" s="526">
        <v>9</v>
      </c>
      <c r="J90" s="526">
        <v>9</v>
      </c>
      <c r="K90" s="738"/>
      <c r="L90" s="739"/>
      <c r="M90" s="640">
        <v>6</v>
      </c>
      <c r="N90" s="631">
        <v>0</v>
      </c>
      <c r="O90" s="409">
        <v>6</v>
      </c>
      <c r="P90" s="751"/>
      <c r="Q90" s="751"/>
      <c r="R90" s="751"/>
      <c r="S90" s="751"/>
      <c r="T90" s="751"/>
      <c r="U90" s="751"/>
      <c r="V90" s="751"/>
      <c r="W90" s="405"/>
    </row>
    <row r="91" spans="1:23" ht="21.75" customHeight="1">
      <c r="A91" s="404"/>
      <c r="B91" s="761" t="s">
        <v>719</v>
      </c>
      <c r="C91" s="761"/>
      <c r="D91" s="761"/>
      <c r="E91" s="761"/>
      <c r="F91" s="762"/>
      <c r="G91" s="406" t="s">
        <v>720</v>
      </c>
      <c r="H91" s="407">
        <v>0</v>
      </c>
      <c r="I91" s="526">
        <v>0</v>
      </c>
      <c r="J91" s="526">
        <v>0</v>
      </c>
      <c r="K91" s="738"/>
      <c r="L91" s="739"/>
      <c r="M91" s="640">
        <v>348733.75099999999</v>
      </c>
      <c r="N91" s="631">
        <v>0</v>
      </c>
      <c r="O91" s="409">
        <v>348733.75099999999</v>
      </c>
      <c r="P91" s="751"/>
      <c r="Q91" s="751"/>
      <c r="R91" s="751"/>
      <c r="S91" s="751"/>
      <c r="T91" s="751"/>
      <c r="U91" s="751"/>
      <c r="V91" s="751"/>
      <c r="W91" s="405"/>
    </row>
    <row r="92" spans="1:23" ht="12.75" customHeight="1">
      <c r="A92" s="404"/>
      <c r="B92" s="761" t="s">
        <v>721</v>
      </c>
      <c r="C92" s="761"/>
      <c r="D92" s="761"/>
      <c r="E92" s="761"/>
      <c r="F92" s="762"/>
      <c r="G92" s="406" t="s">
        <v>722</v>
      </c>
      <c r="H92" s="407">
        <v>0</v>
      </c>
      <c r="I92" s="526">
        <v>0</v>
      </c>
      <c r="J92" s="526">
        <v>0</v>
      </c>
      <c r="K92" s="738"/>
      <c r="L92" s="739"/>
      <c r="M92" s="640">
        <v>110458.145</v>
      </c>
      <c r="N92" s="631">
        <v>0</v>
      </c>
      <c r="O92" s="409">
        <v>110458.145</v>
      </c>
      <c r="P92" s="751"/>
      <c r="Q92" s="751"/>
      <c r="R92" s="751"/>
      <c r="S92" s="751"/>
      <c r="T92" s="751"/>
      <c r="U92" s="751"/>
      <c r="V92" s="751"/>
      <c r="W92" s="405"/>
    </row>
    <row r="93" spans="1:23" ht="21.75" customHeight="1">
      <c r="A93" s="404"/>
      <c r="B93" s="761" t="s">
        <v>75</v>
      </c>
      <c r="C93" s="761"/>
      <c r="D93" s="761"/>
      <c r="E93" s="761"/>
      <c r="F93" s="762"/>
      <c r="G93" s="406" t="s">
        <v>725</v>
      </c>
      <c r="H93" s="407" t="s">
        <v>12</v>
      </c>
      <c r="I93" s="526">
        <v>7</v>
      </c>
      <c r="J93" s="526">
        <v>1</v>
      </c>
      <c r="K93" s="738"/>
      <c r="L93" s="739"/>
      <c r="M93" s="640">
        <v>106756.94500000001</v>
      </c>
      <c r="N93" s="631">
        <v>0</v>
      </c>
      <c r="O93" s="409">
        <v>106756.94500000001</v>
      </c>
      <c r="P93" s="751"/>
      <c r="Q93" s="751"/>
      <c r="R93" s="751"/>
      <c r="S93" s="751"/>
      <c r="T93" s="751"/>
      <c r="U93" s="751"/>
      <c r="V93" s="751"/>
      <c r="W93" s="405"/>
    </row>
    <row r="94" spans="1:23" ht="53.25" customHeight="1">
      <c r="A94" s="404"/>
      <c r="B94" s="761" t="s">
        <v>82</v>
      </c>
      <c r="C94" s="761"/>
      <c r="D94" s="761"/>
      <c r="E94" s="761"/>
      <c r="F94" s="762"/>
      <c r="G94" s="406" t="s">
        <v>791</v>
      </c>
      <c r="H94" s="407" t="s">
        <v>50</v>
      </c>
      <c r="I94" s="526">
        <v>10</v>
      </c>
      <c r="J94" s="526">
        <v>4</v>
      </c>
      <c r="K94" s="738"/>
      <c r="L94" s="739"/>
      <c r="M94" s="640">
        <v>3701.2</v>
      </c>
      <c r="N94" s="631">
        <v>0</v>
      </c>
      <c r="O94" s="409">
        <v>3701.2</v>
      </c>
      <c r="P94" s="751"/>
      <c r="Q94" s="751"/>
      <c r="R94" s="751"/>
      <c r="S94" s="751"/>
      <c r="T94" s="751"/>
      <c r="U94" s="751"/>
      <c r="V94" s="751"/>
      <c r="W94" s="405"/>
    </row>
    <row r="95" spans="1:23" ht="12.75" customHeight="1">
      <c r="A95" s="404"/>
      <c r="B95" s="761" t="s">
        <v>77</v>
      </c>
      <c r="C95" s="761"/>
      <c r="D95" s="761"/>
      <c r="E95" s="761"/>
      <c r="F95" s="762"/>
      <c r="G95" s="406" t="s">
        <v>726</v>
      </c>
      <c r="H95" s="407">
        <v>0</v>
      </c>
      <c r="I95" s="526">
        <v>0</v>
      </c>
      <c r="J95" s="526">
        <v>0</v>
      </c>
      <c r="K95" s="738"/>
      <c r="L95" s="739"/>
      <c r="M95" s="640">
        <v>196904.891</v>
      </c>
      <c r="N95" s="631">
        <v>0</v>
      </c>
      <c r="O95" s="409">
        <v>196904.891</v>
      </c>
      <c r="P95" s="751"/>
      <c r="Q95" s="751"/>
      <c r="R95" s="751"/>
      <c r="S95" s="751"/>
      <c r="T95" s="751"/>
      <c r="U95" s="751"/>
      <c r="V95" s="751"/>
      <c r="W95" s="405"/>
    </row>
    <row r="96" spans="1:23" ht="32.25" customHeight="1">
      <c r="A96" s="404"/>
      <c r="B96" s="761" t="s">
        <v>889</v>
      </c>
      <c r="C96" s="761"/>
      <c r="D96" s="761"/>
      <c r="E96" s="761"/>
      <c r="F96" s="762"/>
      <c r="G96" s="406" t="s">
        <v>890</v>
      </c>
      <c r="H96" s="407" t="s">
        <v>169</v>
      </c>
      <c r="I96" s="526">
        <v>7</v>
      </c>
      <c r="J96" s="526">
        <v>2</v>
      </c>
      <c r="K96" s="738"/>
      <c r="L96" s="739"/>
      <c r="M96" s="640">
        <v>196904.891</v>
      </c>
      <c r="N96" s="631">
        <v>0</v>
      </c>
      <c r="O96" s="409">
        <v>196904.891</v>
      </c>
      <c r="P96" s="751"/>
      <c r="Q96" s="751"/>
      <c r="R96" s="751"/>
      <c r="S96" s="751"/>
      <c r="T96" s="751"/>
      <c r="U96" s="751"/>
      <c r="V96" s="751"/>
      <c r="W96" s="405"/>
    </row>
    <row r="97" spans="1:23" ht="12.75" customHeight="1">
      <c r="A97" s="404"/>
      <c r="B97" s="761" t="s">
        <v>730</v>
      </c>
      <c r="C97" s="761"/>
      <c r="D97" s="761"/>
      <c r="E97" s="761"/>
      <c r="F97" s="762"/>
      <c r="G97" s="406" t="s">
        <v>731</v>
      </c>
      <c r="H97" s="407">
        <v>0</v>
      </c>
      <c r="I97" s="526">
        <v>0</v>
      </c>
      <c r="J97" s="526">
        <v>0</v>
      </c>
      <c r="K97" s="738"/>
      <c r="L97" s="739"/>
      <c r="M97" s="640">
        <v>21782.661</v>
      </c>
      <c r="N97" s="631">
        <v>0</v>
      </c>
      <c r="O97" s="409">
        <v>21782.661</v>
      </c>
      <c r="P97" s="751"/>
      <c r="Q97" s="751"/>
      <c r="R97" s="751"/>
      <c r="S97" s="751"/>
      <c r="T97" s="751"/>
      <c r="U97" s="751"/>
      <c r="V97" s="751"/>
      <c r="W97" s="405"/>
    </row>
    <row r="98" spans="1:23" ht="21.75" customHeight="1">
      <c r="A98" s="404"/>
      <c r="B98" s="761" t="s">
        <v>6</v>
      </c>
      <c r="C98" s="761"/>
      <c r="D98" s="761"/>
      <c r="E98" s="761"/>
      <c r="F98" s="762"/>
      <c r="G98" s="406" t="s">
        <v>732</v>
      </c>
      <c r="H98" s="407" t="s">
        <v>12</v>
      </c>
      <c r="I98" s="526">
        <v>7</v>
      </c>
      <c r="J98" s="526">
        <v>3</v>
      </c>
      <c r="K98" s="738"/>
      <c r="L98" s="739"/>
      <c r="M98" s="640">
        <v>21782.661</v>
      </c>
      <c r="N98" s="631">
        <v>0</v>
      </c>
      <c r="O98" s="409">
        <v>21782.661</v>
      </c>
      <c r="P98" s="751"/>
      <c r="Q98" s="751"/>
      <c r="R98" s="751"/>
      <c r="S98" s="751"/>
      <c r="T98" s="751"/>
      <c r="U98" s="751"/>
      <c r="V98" s="751"/>
      <c r="W98" s="405"/>
    </row>
    <row r="99" spans="1:23" ht="12.75" customHeight="1">
      <c r="A99" s="404"/>
      <c r="B99" s="761" t="s">
        <v>79</v>
      </c>
      <c r="C99" s="761"/>
      <c r="D99" s="761"/>
      <c r="E99" s="761"/>
      <c r="F99" s="762"/>
      <c r="G99" s="406" t="s">
        <v>736</v>
      </c>
      <c r="H99" s="407">
        <v>0</v>
      </c>
      <c r="I99" s="526">
        <v>0</v>
      </c>
      <c r="J99" s="526">
        <v>0</v>
      </c>
      <c r="K99" s="738"/>
      <c r="L99" s="739"/>
      <c r="M99" s="640">
        <v>1230</v>
      </c>
      <c r="N99" s="631">
        <v>0</v>
      </c>
      <c r="O99" s="409">
        <v>1230</v>
      </c>
      <c r="P99" s="751"/>
      <c r="Q99" s="751"/>
      <c r="R99" s="751"/>
      <c r="S99" s="751"/>
      <c r="T99" s="751"/>
      <c r="U99" s="751"/>
      <c r="V99" s="751"/>
      <c r="W99" s="405"/>
    </row>
    <row r="100" spans="1:23" ht="12.75" customHeight="1">
      <c r="A100" s="404"/>
      <c r="B100" s="761" t="s">
        <v>80</v>
      </c>
      <c r="C100" s="761"/>
      <c r="D100" s="761"/>
      <c r="E100" s="761"/>
      <c r="F100" s="762"/>
      <c r="G100" s="406" t="s">
        <v>737</v>
      </c>
      <c r="H100" s="407" t="s">
        <v>12</v>
      </c>
      <c r="I100" s="526">
        <v>7</v>
      </c>
      <c r="J100" s="526">
        <v>7</v>
      </c>
      <c r="K100" s="738"/>
      <c r="L100" s="739"/>
      <c r="M100" s="640">
        <v>1230</v>
      </c>
      <c r="N100" s="631">
        <v>0</v>
      </c>
      <c r="O100" s="409">
        <v>1230</v>
      </c>
      <c r="P100" s="751"/>
      <c r="Q100" s="751"/>
      <c r="R100" s="751"/>
      <c r="S100" s="751"/>
      <c r="T100" s="751"/>
      <c r="U100" s="751"/>
      <c r="V100" s="751"/>
      <c r="W100" s="405"/>
    </row>
    <row r="101" spans="1:23" ht="21.75" customHeight="1">
      <c r="A101" s="404"/>
      <c r="B101" s="761" t="s">
        <v>738</v>
      </c>
      <c r="C101" s="761"/>
      <c r="D101" s="761"/>
      <c r="E101" s="761"/>
      <c r="F101" s="762"/>
      <c r="G101" s="406" t="s">
        <v>739</v>
      </c>
      <c r="H101" s="407">
        <v>0</v>
      </c>
      <c r="I101" s="526">
        <v>0</v>
      </c>
      <c r="J101" s="526">
        <v>0</v>
      </c>
      <c r="K101" s="738"/>
      <c r="L101" s="739"/>
      <c r="M101" s="640">
        <v>17315.754000000001</v>
      </c>
      <c r="N101" s="631">
        <v>0</v>
      </c>
      <c r="O101" s="409">
        <v>17315.754000000001</v>
      </c>
      <c r="P101" s="751"/>
      <c r="Q101" s="751"/>
      <c r="R101" s="751"/>
      <c r="S101" s="751"/>
      <c r="T101" s="751"/>
      <c r="U101" s="751"/>
      <c r="V101" s="751"/>
      <c r="W101" s="405"/>
    </row>
    <row r="102" spans="1:23" ht="32.25" customHeight="1">
      <c r="A102" s="404"/>
      <c r="B102" s="761" t="s">
        <v>66</v>
      </c>
      <c r="C102" s="761"/>
      <c r="D102" s="761"/>
      <c r="E102" s="761"/>
      <c r="F102" s="762"/>
      <c r="G102" s="406" t="s">
        <v>740</v>
      </c>
      <c r="H102" s="407" t="s">
        <v>40</v>
      </c>
      <c r="I102" s="526">
        <v>7</v>
      </c>
      <c r="J102" s="526">
        <v>9</v>
      </c>
      <c r="K102" s="738"/>
      <c r="L102" s="739"/>
      <c r="M102" s="640">
        <v>577.82899999999995</v>
      </c>
      <c r="N102" s="631">
        <v>0</v>
      </c>
      <c r="O102" s="409">
        <v>577.82899999999995</v>
      </c>
      <c r="P102" s="751"/>
      <c r="Q102" s="751"/>
      <c r="R102" s="751"/>
      <c r="S102" s="751"/>
      <c r="T102" s="751"/>
      <c r="U102" s="751"/>
      <c r="V102" s="751"/>
      <c r="W102" s="405"/>
    </row>
    <row r="103" spans="1:23" ht="32.25" customHeight="1">
      <c r="A103" s="404"/>
      <c r="B103" s="761" t="s">
        <v>66</v>
      </c>
      <c r="C103" s="761"/>
      <c r="D103" s="761"/>
      <c r="E103" s="761"/>
      <c r="F103" s="762"/>
      <c r="G103" s="406" t="s">
        <v>740</v>
      </c>
      <c r="H103" s="407" t="s">
        <v>42</v>
      </c>
      <c r="I103" s="526">
        <v>7</v>
      </c>
      <c r="J103" s="526">
        <v>9</v>
      </c>
      <c r="K103" s="738"/>
      <c r="L103" s="739"/>
      <c r="M103" s="640">
        <v>174.50399999999999</v>
      </c>
      <c r="N103" s="631">
        <v>0</v>
      </c>
      <c r="O103" s="409">
        <v>174.50399999999999</v>
      </c>
      <c r="P103" s="751"/>
      <c r="Q103" s="751"/>
      <c r="R103" s="751"/>
      <c r="S103" s="751"/>
      <c r="T103" s="751"/>
      <c r="U103" s="751"/>
      <c r="V103" s="751"/>
      <c r="W103" s="405"/>
    </row>
    <row r="104" spans="1:23" ht="21.75" customHeight="1">
      <c r="A104" s="404"/>
      <c r="B104" s="761" t="s">
        <v>61</v>
      </c>
      <c r="C104" s="761"/>
      <c r="D104" s="761"/>
      <c r="E104" s="761"/>
      <c r="F104" s="762"/>
      <c r="G104" s="406" t="s">
        <v>741</v>
      </c>
      <c r="H104" s="407" t="s">
        <v>29</v>
      </c>
      <c r="I104" s="526">
        <v>7</v>
      </c>
      <c r="J104" s="526">
        <v>9</v>
      </c>
      <c r="K104" s="738"/>
      <c r="L104" s="739"/>
      <c r="M104" s="640">
        <v>6</v>
      </c>
      <c r="N104" s="631">
        <v>0</v>
      </c>
      <c r="O104" s="409">
        <v>6</v>
      </c>
      <c r="P104" s="751"/>
      <c r="Q104" s="751"/>
      <c r="R104" s="751"/>
      <c r="S104" s="751"/>
      <c r="T104" s="751"/>
      <c r="U104" s="751"/>
      <c r="V104" s="751"/>
      <c r="W104" s="405"/>
    </row>
    <row r="105" spans="1:23" ht="21.75" customHeight="1">
      <c r="A105" s="404"/>
      <c r="B105" s="761" t="s">
        <v>61</v>
      </c>
      <c r="C105" s="761"/>
      <c r="D105" s="761"/>
      <c r="E105" s="761"/>
      <c r="F105" s="762"/>
      <c r="G105" s="406" t="s">
        <v>741</v>
      </c>
      <c r="H105" s="407" t="s">
        <v>22</v>
      </c>
      <c r="I105" s="526">
        <v>7</v>
      </c>
      <c r="J105" s="526">
        <v>9</v>
      </c>
      <c r="K105" s="738"/>
      <c r="L105" s="739"/>
      <c r="M105" s="640">
        <v>11735.022999999999</v>
      </c>
      <c r="N105" s="631">
        <v>0</v>
      </c>
      <c r="O105" s="409">
        <v>11735.022999999999</v>
      </c>
      <c r="P105" s="751"/>
      <c r="Q105" s="751"/>
      <c r="R105" s="751"/>
      <c r="S105" s="751"/>
      <c r="T105" s="751"/>
      <c r="U105" s="751"/>
      <c r="V105" s="751"/>
      <c r="W105" s="405"/>
    </row>
    <row r="106" spans="1:23" ht="21.75" customHeight="1">
      <c r="A106" s="404"/>
      <c r="B106" s="761" t="s">
        <v>61</v>
      </c>
      <c r="C106" s="761"/>
      <c r="D106" s="761"/>
      <c r="E106" s="761"/>
      <c r="F106" s="762"/>
      <c r="G106" s="406" t="s">
        <v>741</v>
      </c>
      <c r="H106" s="407" t="s">
        <v>24</v>
      </c>
      <c r="I106" s="526">
        <v>7</v>
      </c>
      <c r="J106" s="526">
        <v>9</v>
      </c>
      <c r="K106" s="738"/>
      <c r="L106" s="739"/>
      <c r="M106" s="640">
        <v>3543.9769999999999</v>
      </c>
      <c r="N106" s="631">
        <v>0</v>
      </c>
      <c r="O106" s="409">
        <v>3543.9769999999999</v>
      </c>
      <c r="P106" s="751"/>
      <c r="Q106" s="751"/>
      <c r="R106" s="751"/>
      <c r="S106" s="751"/>
      <c r="T106" s="751"/>
      <c r="U106" s="751"/>
      <c r="V106" s="751"/>
      <c r="W106" s="405"/>
    </row>
    <row r="107" spans="1:23" ht="21.75" customHeight="1">
      <c r="A107" s="404"/>
      <c r="B107" s="761" t="s">
        <v>61</v>
      </c>
      <c r="C107" s="761"/>
      <c r="D107" s="761"/>
      <c r="E107" s="761"/>
      <c r="F107" s="762"/>
      <c r="G107" s="406" t="s">
        <v>741</v>
      </c>
      <c r="H107" s="407" t="s">
        <v>28</v>
      </c>
      <c r="I107" s="526">
        <v>7</v>
      </c>
      <c r="J107" s="526">
        <v>9</v>
      </c>
      <c r="K107" s="738"/>
      <c r="L107" s="739"/>
      <c r="M107" s="640">
        <v>112</v>
      </c>
      <c r="N107" s="631">
        <v>0</v>
      </c>
      <c r="O107" s="409">
        <v>112</v>
      </c>
      <c r="P107" s="751"/>
      <c r="Q107" s="751"/>
      <c r="R107" s="751"/>
      <c r="S107" s="751"/>
      <c r="T107" s="751"/>
      <c r="U107" s="751"/>
      <c r="V107" s="751"/>
      <c r="W107" s="405"/>
    </row>
    <row r="108" spans="1:23" ht="21.75" customHeight="1">
      <c r="A108" s="404"/>
      <c r="B108" s="761" t="s">
        <v>61</v>
      </c>
      <c r="C108" s="761"/>
      <c r="D108" s="761"/>
      <c r="E108" s="761"/>
      <c r="F108" s="762"/>
      <c r="G108" s="406" t="s">
        <v>741</v>
      </c>
      <c r="H108" s="407" t="s">
        <v>29</v>
      </c>
      <c r="I108" s="526">
        <v>7</v>
      </c>
      <c r="J108" s="526">
        <v>9</v>
      </c>
      <c r="K108" s="738"/>
      <c r="L108" s="739"/>
      <c r="M108" s="640">
        <v>28.98</v>
      </c>
      <c r="N108" s="631">
        <v>0</v>
      </c>
      <c r="O108" s="409">
        <v>28.98</v>
      </c>
      <c r="P108" s="751"/>
      <c r="Q108" s="751"/>
      <c r="R108" s="751"/>
      <c r="S108" s="751"/>
      <c r="T108" s="751"/>
      <c r="U108" s="751"/>
      <c r="V108" s="751"/>
      <c r="W108" s="405"/>
    </row>
    <row r="109" spans="1:23" ht="21.75" customHeight="1">
      <c r="A109" s="404"/>
      <c r="B109" s="761" t="s">
        <v>61</v>
      </c>
      <c r="C109" s="761"/>
      <c r="D109" s="761"/>
      <c r="E109" s="761"/>
      <c r="F109" s="762"/>
      <c r="G109" s="406" t="s">
        <v>741</v>
      </c>
      <c r="H109" s="407" t="s">
        <v>29</v>
      </c>
      <c r="I109" s="526">
        <v>7</v>
      </c>
      <c r="J109" s="526">
        <v>9</v>
      </c>
      <c r="K109" s="738"/>
      <c r="L109" s="739"/>
      <c r="M109" s="640">
        <v>96.046000000000006</v>
      </c>
      <c r="N109" s="631">
        <v>0</v>
      </c>
      <c r="O109" s="409">
        <v>96.046000000000006</v>
      </c>
      <c r="P109" s="751"/>
      <c r="Q109" s="751"/>
      <c r="R109" s="751"/>
      <c r="S109" s="751"/>
      <c r="T109" s="751"/>
      <c r="U109" s="751"/>
      <c r="V109" s="751"/>
      <c r="W109" s="405"/>
    </row>
    <row r="110" spans="1:23" ht="21.75" customHeight="1">
      <c r="A110" s="404"/>
      <c r="B110" s="761" t="s">
        <v>61</v>
      </c>
      <c r="C110" s="761"/>
      <c r="D110" s="761"/>
      <c r="E110" s="761"/>
      <c r="F110" s="762"/>
      <c r="G110" s="406" t="s">
        <v>741</v>
      </c>
      <c r="H110" s="407" t="s">
        <v>89</v>
      </c>
      <c r="I110" s="526">
        <v>7</v>
      </c>
      <c r="J110" s="526">
        <v>9</v>
      </c>
      <c r="K110" s="738"/>
      <c r="L110" s="739"/>
      <c r="M110" s="640">
        <v>48</v>
      </c>
      <c r="N110" s="631">
        <v>0</v>
      </c>
      <c r="O110" s="409">
        <v>48</v>
      </c>
      <c r="P110" s="751"/>
      <c r="Q110" s="751"/>
      <c r="R110" s="751"/>
      <c r="S110" s="751"/>
      <c r="T110" s="751"/>
      <c r="U110" s="751"/>
      <c r="V110" s="751"/>
      <c r="W110" s="405"/>
    </row>
    <row r="111" spans="1:23" ht="21.75" customHeight="1">
      <c r="A111" s="404"/>
      <c r="B111" s="761" t="s">
        <v>61</v>
      </c>
      <c r="C111" s="761"/>
      <c r="D111" s="761"/>
      <c r="E111" s="761"/>
      <c r="F111" s="762"/>
      <c r="G111" s="406" t="s">
        <v>741</v>
      </c>
      <c r="H111" s="407" t="s">
        <v>89</v>
      </c>
      <c r="I111" s="526">
        <v>7</v>
      </c>
      <c r="J111" s="526">
        <v>9</v>
      </c>
      <c r="K111" s="738"/>
      <c r="L111" s="739"/>
      <c r="M111" s="640">
        <v>5</v>
      </c>
      <c r="N111" s="631">
        <v>0</v>
      </c>
      <c r="O111" s="409">
        <v>5</v>
      </c>
      <c r="P111" s="751"/>
      <c r="Q111" s="751"/>
      <c r="R111" s="751"/>
      <c r="S111" s="751"/>
      <c r="T111" s="751"/>
      <c r="U111" s="751"/>
      <c r="V111" s="751"/>
      <c r="W111" s="405"/>
    </row>
    <row r="112" spans="1:23" ht="21.75" customHeight="1">
      <c r="A112" s="404"/>
      <c r="B112" s="761" t="s">
        <v>61</v>
      </c>
      <c r="C112" s="761"/>
      <c r="D112" s="761"/>
      <c r="E112" s="761"/>
      <c r="F112" s="762"/>
      <c r="G112" s="406" t="s">
        <v>741</v>
      </c>
      <c r="H112" s="407" t="s">
        <v>28</v>
      </c>
      <c r="I112" s="526">
        <v>7</v>
      </c>
      <c r="J112" s="526">
        <v>9</v>
      </c>
      <c r="K112" s="738"/>
      <c r="L112" s="739"/>
      <c r="M112" s="640">
        <v>187.2</v>
      </c>
      <c r="N112" s="631">
        <v>0</v>
      </c>
      <c r="O112" s="409">
        <v>187.2</v>
      </c>
      <c r="P112" s="751"/>
      <c r="Q112" s="751"/>
      <c r="R112" s="751"/>
      <c r="S112" s="751"/>
      <c r="T112" s="751"/>
      <c r="U112" s="751"/>
      <c r="V112" s="751"/>
      <c r="W112" s="405"/>
    </row>
    <row r="113" spans="1:23" ht="21.75" customHeight="1">
      <c r="A113" s="404"/>
      <c r="B113" s="761" t="s">
        <v>61</v>
      </c>
      <c r="C113" s="761"/>
      <c r="D113" s="761"/>
      <c r="E113" s="761"/>
      <c r="F113" s="762"/>
      <c r="G113" s="406" t="s">
        <v>741</v>
      </c>
      <c r="H113" s="407" t="s">
        <v>29</v>
      </c>
      <c r="I113" s="526">
        <v>7</v>
      </c>
      <c r="J113" s="526">
        <v>9</v>
      </c>
      <c r="K113" s="738"/>
      <c r="L113" s="739"/>
      <c r="M113" s="640">
        <v>282</v>
      </c>
      <c r="N113" s="631">
        <v>0</v>
      </c>
      <c r="O113" s="409">
        <v>282</v>
      </c>
      <c r="P113" s="751"/>
      <c r="Q113" s="751"/>
      <c r="R113" s="751"/>
      <c r="S113" s="751"/>
      <c r="T113" s="751"/>
      <c r="U113" s="751"/>
      <c r="V113" s="751"/>
      <c r="W113" s="405"/>
    </row>
    <row r="114" spans="1:23" ht="21.75" customHeight="1">
      <c r="A114" s="404"/>
      <c r="B114" s="761" t="s">
        <v>61</v>
      </c>
      <c r="C114" s="761"/>
      <c r="D114" s="761"/>
      <c r="E114" s="761"/>
      <c r="F114" s="762"/>
      <c r="G114" s="406" t="s">
        <v>741</v>
      </c>
      <c r="H114" s="407" t="s">
        <v>29</v>
      </c>
      <c r="I114" s="526">
        <v>7</v>
      </c>
      <c r="J114" s="526">
        <v>9</v>
      </c>
      <c r="K114" s="738"/>
      <c r="L114" s="739"/>
      <c r="M114" s="640">
        <v>30</v>
      </c>
      <c r="N114" s="631">
        <v>0</v>
      </c>
      <c r="O114" s="409">
        <v>30</v>
      </c>
      <c r="P114" s="751"/>
      <c r="Q114" s="751"/>
      <c r="R114" s="751"/>
      <c r="S114" s="751"/>
      <c r="T114" s="751"/>
      <c r="U114" s="751"/>
      <c r="V114" s="751"/>
      <c r="W114" s="405"/>
    </row>
    <row r="115" spans="1:23" ht="21.75" customHeight="1">
      <c r="A115" s="404"/>
      <c r="B115" s="761" t="s">
        <v>61</v>
      </c>
      <c r="C115" s="761"/>
      <c r="D115" s="761"/>
      <c r="E115" s="761"/>
      <c r="F115" s="762"/>
      <c r="G115" s="406" t="s">
        <v>741</v>
      </c>
      <c r="H115" s="407" t="s">
        <v>29</v>
      </c>
      <c r="I115" s="526">
        <v>7</v>
      </c>
      <c r="J115" s="526">
        <v>9</v>
      </c>
      <c r="K115" s="738"/>
      <c r="L115" s="739"/>
      <c r="M115" s="640">
        <v>489.19499999999999</v>
      </c>
      <c r="N115" s="631">
        <v>0</v>
      </c>
      <c r="O115" s="409">
        <v>489.19499999999999</v>
      </c>
      <c r="P115" s="751"/>
      <c r="Q115" s="751"/>
      <c r="R115" s="751"/>
      <c r="S115" s="751"/>
      <c r="T115" s="751"/>
      <c r="U115" s="751"/>
      <c r="V115" s="751"/>
      <c r="W115" s="405"/>
    </row>
    <row r="116" spans="1:23" ht="32.25" customHeight="1">
      <c r="A116" s="404"/>
      <c r="B116" s="761" t="s">
        <v>787</v>
      </c>
      <c r="C116" s="761"/>
      <c r="D116" s="761"/>
      <c r="E116" s="761"/>
      <c r="F116" s="762"/>
      <c r="G116" s="406" t="s">
        <v>788</v>
      </c>
      <c r="H116" s="407">
        <v>0</v>
      </c>
      <c r="I116" s="526">
        <v>0</v>
      </c>
      <c r="J116" s="526">
        <v>0</v>
      </c>
      <c r="K116" s="738"/>
      <c r="L116" s="739"/>
      <c r="M116" s="640">
        <v>1042.3</v>
      </c>
      <c r="N116" s="631">
        <v>0</v>
      </c>
      <c r="O116" s="409">
        <v>1042.3</v>
      </c>
      <c r="P116" s="751"/>
      <c r="Q116" s="751"/>
      <c r="R116" s="751"/>
      <c r="S116" s="751"/>
      <c r="T116" s="751"/>
      <c r="U116" s="751"/>
      <c r="V116" s="751"/>
      <c r="W116" s="405"/>
    </row>
    <row r="117" spans="1:23" ht="32.25" customHeight="1">
      <c r="A117" s="404"/>
      <c r="B117" s="761" t="s">
        <v>7</v>
      </c>
      <c r="C117" s="761"/>
      <c r="D117" s="761"/>
      <c r="E117" s="761"/>
      <c r="F117" s="762"/>
      <c r="G117" s="406" t="s">
        <v>789</v>
      </c>
      <c r="H117" s="407" t="s">
        <v>12</v>
      </c>
      <c r="I117" s="526">
        <v>10</v>
      </c>
      <c r="J117" s="526">
        <v>3</v>
      </c>
      <c r="K117" s="738"/>
      <c r="L117" s="739"/>
      <c r="M117" s="640">
        <v>1042.3</v>
      </c>
      <c r="N117" s="631">
        <v>0</v>
      </c>
      <c r="O117" s="409">
        <v>1042.3</v>
      </c>
      <c r="P117" s="751"/>
      <c r="Q117" s="751"/>
      <c r="R117" s="751"/>
      <c r="S117" s="751"/>
      <c r="T117" s="751"/>
      <c r="U117" s="751"/>
      <c r="V117" s="751"/>
      <c r="W117" s="405"/>
    </row>
    <row r="118" spans="1:23" ht="21.75" customHeight="1">
      <c r="A118" s="404"/>
      <c r="B118" s="761" t="s">
        <v>745</v>
      </c>
      <c r="C118" s="761"/>
      <c r="D118" s="761"/>
      <c r="E118" s="761"/>
      <c r="F118" s="762"/>
      <c r="G118" s="406" t="s">
        <v>746</v>
      </c>
      <c r="H118" s="407">
        <v>0</v>
      </c>
      <c r="I118" s="526">
        <v>0</v>
      </c>
      <c r="J118" s="526">
        <v>0</v>
      </c>
      <c r="K118" s="738"/>
      <c r="L118" s="739"/>
      <c r="M118" s="640">
        <v>51202.305</v>
      </c>
      <c r="N118" s="631">
        <v>0</v>
      </c>
      <c r="O118" s="409">
        <v>51202.305</v>
      </c>
      <c r="P118" s="751"/>
      <c r="Q118" s="751"/>
      <c r="R118" s="751"/>
      <c r="S118" s="751"/>
      <c r="T118" s="751"/>
      <c r="U118" s="751"/>
      <c r="V118" s="751"/>
      <c r="W118" s="405"/>
    </row>
    <row r="119" spans="1:23" ht="12.75" customHeight="1">
      <c r="A119" s="404"/>
      <c r="B119" s="761" t="s">
        <v>747</v>
      </c>
      <c r="C119" s="761"/>
      <c r="D119" s="761"/>
      <c r="E119" s="761"/>
      <c r="F119" s="762"/>
      <c r="G119" s="406" t="s">
        <v>748</v>
      </c>
      <c r="H119" s="407">
        <v>0</v>
      </c>
      <c r="I119" s="526">
        <v>0</v>
      </c>
      <c r="J119" s="526">
        <v>0</v>
      </c>
      <c r="K119" s="738"/>
      <c r="L119" s="739"/>
      <c r="M119" s="640">
        <v>10480.993</v>
      </c>
      <c r="N119" s="631">
        <v>0</v>
      </c>
      <c r="O119" s="409">
        <v>10480.993</v>
      </c>
      <c r="P119" s="751"/>
      <c r="Q119" s="751"/>
      <c r="R119" s="751"/>
      <c r="S119" s="751"/>
      <c r="T119" s="751"/>
      <c r="U119" s="751"/>
      <c r="V119" s="751"/>
      <c r="W119" s="405"/>
    </row>
    <row r="120" spans="1:23" ht="21.75" customHeight="1">
      <c r="A120" s="404"/>
      <c r="B120" s="761" t="s">
        <v>891</v>
      </c>
      <c r="C120" s="761"/>
      <c r="D120" s="761"/>
      <c r="E120" s="761"/>
      <c r="F120" s="762"/>
      <c r="G120" s="406" t="s">
        <v>892</v>
      </c>
      <c r="H120" s="407" t="s">
        <v>169</v>
      </c>
      <c r="I120" s="526">
        <v>8</v>
      </c>
      <c r="J120" s="526">
        <v>1</v>
      </c>
      <c r="K120" s="738"/>
      <c r="L120" s="739"/>
      <c r="M120" s="640">
        <v>10480.993</v>
      </c>
      <c r="N120" s="631">
        <v>0</v>
      </c>
      <c r="O120" s="409">
        <v>10480.993</v>
      </c>
      <c r="P120" s="751"/>
      <c r="Q120" s="751"/>
      <c r="R120" s="751"/>
      <c r="S120" s="751"/>
      <c r="T120" s="751"/>
      <c r="U120" s="751"/>
      <c r="V120" s="751"/>
      <c r="W120" s="405"/>
    </row>
    <row r="121" spans="1:23" ht="21.75" customHeight="1">
      <c r="A121" s="404"/>
      <c r="B121" s="761" t="s">
        <v>750</v>
      </c>
      <c r="C121" s="761"/>
      <c r="D121" s="761"/>
      <c r="E121" s="761"/>
      <c r="F121" s="762"/>
      <c r="G121" s="406" t="s">
        <v>751</v>
      </c>
      <c r="H121" s="407">
        <v>0</v>
      </c>
      <c r="I121" s="526">
        <v>0</v>
      </c>
      <c r="J121" s="526">
        <v>0</v>
      </c>
      <c r="K121" s="738"/>
      <c r="L121" s="739"/>
      <c r="M121" s="640">
        <v>37995.563999999998</v>
      </c>
      <c r="N121" s="631">
        <v>0</v>
      </c>
      <c r="O121" s="409">
        <v>37995.563999999998</v>
      </c>
      <c r="P121" s="751"/>
      <c r="Q121" s="751"/>
      <c r="R121" s="751"/>
      <c r="S121" s="751"/>
      <c r="T121" s="751"/>
      <c r="U121" s="751"/>
      <c r="V121" s="751"/>
      <c r="W121" s="405"/>
    </row>
    <row r="122" spans="1:23" ht="42.75" customHeight="1">
      <c r="A122" s="404"/>
      <c r="B122" s="761" t="s">
        <v>893</v>
      </c>
      <c r="C122" s="761"/>
      <c r="D122" s="761"/>
      <c r="E122" s="761"/>
      <c r="F122" s="762"/>
      <c r="G122" s="406" t="s">
        <v>894</v>
      </c>
      <c r="H122" s="407" t="s">
        <v>169</v>
      </c>
      <c r="I122" s="526">
        <v>8</v>
      </c>
      <c r="J122" s="526">
        <v>1</v>
      </c>
      <c r="K122" s="738"/>
      <c r="L122" s="739"/>
      <c r="M122" s="640">
        <v>16429.543000000001</v>
      </c>
      <c r="N122" s="631">
        <v>0</v>
      </c>
      <c r="O122" s="409">
        <v>16429.543000000001</v>
      </c>
      <c r="P122" s="751"/>
      <c r="Q122" s="751"/>
      <c r="R122" s="751"/>
      <c r="S122" s="751"/>
      <c r="T122" s="751"/>
      <c r="U122" s="751"/>
      <c r="V122" s="751"/>
      <c r="W122" s="405"/>
    </row>
    <row r="123" spans="1:23" ht="21.75" customHeight="1">
      <c r="A123" s="404"/>
      <c r="B123" s="761" t="s">
        <v>17</v>
      </c>
      <c r="C123" s="761"/>
      <c r="D123" s="761"/>
      <c r="E123" s="761"/>
      <c r="F123" s="762"/>
      <c r="G123" s="406" t="s">
        <v>753</v>
      </c>
      <c r="H123" s="407" t="s">
        <v>22</v>
      </c>
      <c r="I123" s="526">
        <v>8</v>
      </c>
      <c r="J123" s="526">
        <v>1</v>
      </c>
      <c r="K123" s="738"/>
      <c r="L123" s="739"/>
      <c r="M123" s="640">
        <v>16257.159</v>
      </c>
      <c r="N123" s="631">
        <v>0</v>
      </c>
      <c r="O123" s="409">
        <v>16257.159</v>
      </c>
      <c r="P123" s="751"/>
      <c r="Q123" s="751"/>
      <c r="R123" s="751"/>
      <c r="S123" s="751"/>
      <c r="T123" s="751"/>
      <c r="U123" s="751"/>
      <c r="V123" s="751"/>
      <c r="W123" s="405"/>
    </row>
    <row r="124" spans="1:23" ht="21.75" customHeight="1">
      <c r="A124" s="404"/>
      <c r="B124" s="761" t="s">
        <v>17</v>
      </c>
      <c r="C124" s="761"/>
      <c r="D124" s="761"/>
      <c r="E124" s="761"/>
      <c r="F124" s="762"/>
      <c r="G124" s="406" t="s">
        <v>753</v>
      </c>
      <c r="H124" s="407" t="s">
        <v>24</v>
      </c>
      <c r="I124" s="526">
        <v>8</v>
      </c>
      <c r="J124" s="526">
        <v>1</v>
      </c>
      <c r="K124" s="738"/>
      <c r="L124" s="739"/>
      <c r="M124" s="640">
        <v>4909.6620000000003</v>
      </c>
      <c r="N124" s="631">
        <v>0</v>
      </c>
      <c r="O124" s="409">
        <v>4909.6620000000003</v>
      </c>
      <c r="P124" s="751"/>
      <c r="Q124" s="751"/>
      <c r="R124" s="751"/>
      <c r="S124" s="751"/>
      <c r="T124" s="751"/>
      <c r="U124" s="751"/>
      <c r="V124" s="751"/>
      <c r="W124" s="405"/>
    </row>
    <row r="125" spans="1:23" ht="21.75" customHeight="1">
      <c r="A125" s="404"/>
      <c r="B125" s="761" t="s">
        <v>17</v>
      </c>
      <c r="C125" s="761"/>
      <c r="D125" s="761"/>
      <c r="E125" s="761"/>
      <c r="F125" s="762"/>
      <c r="G125" s="406" t="s">
        <v>753</v>
      </c>
      <c r="H125" s="407" t="s">
        <v>28</v>
      </c>
      <c r="I125" s="526">
        <v>8</v>
      </c>
      <c r="J125" s="526">
        <v>1</v>
      </c>
      <c r="K125" s="738"/>
      <c r="L125" s="739"/>
      <c r="M125" s="640">
        <v>52.6</v>
      </c>
      <c r="N125" s="631">
        <v>0</v>
      </c>
      <c r="O125" s="409">
        <v>52.6</v>
      </c>
      <c r="P125" s="751"/>
      <c r="Q125" s="751"/>
      <c r="R125" s="751"/>
      <c r="S125" s="751"/>
      <c r="T125" s="751"/>
      <c r="U125" s="751"/>
      <c r="V125" s="751"/>
      <c r="W125" s="405"/>
    </row>
    <row r="126" spans="1:23" ht="21.75" customHeight="1">
      <c r="A126" s="404"/>
      <c r="B126" s="761" t="s">
        <v>17</v>
      </c>
      <c r="C126" s="761"/>
      <c r="D126" s="761"/>
      <c r="E126" s="761"/>
      <c r="F126" s="762"/>
      <c r="G126" s="406" t="s">
        <v>753</v>
      </c>
      <c r="H126" s="407" t="s">
        <v>29</v>
      </c>
      <c r="I126" s="526">
        <v>8</v>
      </c>
      <c r="J126" s="526">
        <v>1</v>
      </c>
      <c r="K126" s="738"/>
      <c r="L126" s="739"/>
      <c r="M126" s="640">
        <v>4.2</v>
      </c>
      <c r="N126" s="631">
        <v>0</v>
      </c>
      <c r="O126" s="409">
        <v>4.2</v>
      </c>
      <c r="P126" s="751"/>
      <c r="Q126" s="751"/>
      <c r="R126" s="751"/>
      <c r="S126" s="751"/>
      <c r="T126" s="751"/>
      <c r="U126" s="751"/>
      <c r="V126" s="751"/>
      <c r="W126" s="405"/>
    </row>
    <row r="127" spans="1:23" ht="21.75" customHeight="1">
      <c r="A127" s="404"/>
      <c r="B127" s="761" t="s">
        <v>17</v>
      </c>
      <c r="C127" s="761"/>
      <c r="D127" s="761"/>
      <c r="E127" s="761"/>
      <c r="F127" s="762"/>
      <c r="G127" s="406" t="s">
        <v>753</v>
      </c>
      <c r="H127" s="407" t="s">
        <v>35</v>
      </c>
      <c r="I127" s="526">
        <v>8</v>
      </c>
      <c r="J127" s="526">
        <v>1</v>
      </c>
      <c r="K127" s="738"/>
      <c r="L127" s="739"/>
      <c r="M127" s="640">
        <v>8.5</v>
      </c>
      <c r="N127" s="631">
        <v>0</v>
      </c>
      <c r="O127" s="409">
        <v>8.5</v>
      </c>
      <c r="P127" s="751"/>
      <c r="Q127" s="751"/>
      <c r="R127" s="751"/>
      <c r="S127" s="751"/>
      <c r="T127" s="751"/>
      <c r="U127" s="751"/>
      <c r="V127" s="751"/>
      <c r="W127" s="405"/>
    </row>
    <row r="128" spans="1:23" ht="21.75" customHeight="1">
      <c r="A128" s="404"/>
      <c r="B128" s="761" t="s">
        <v>17</v>
      </c>
      <c r="C128" s="761"/>
      <c r="D128" s="761"/>
      <c r="E128" s="761"/>
      <c r="F128" s="762"/>
      <c r="G128" s="406" t="s">
        <v>753</v>
      </c>
      <c r="H128" s="407" t="s">
        <v>29</v>
      </c>
      <c r="I128" s="526">
        <v>8</v>
      </c>
      <c r="J128" s="526">
        <v>1</v>
      </c>
      <c r="K128" s="738"/>
      <c r="L128" s="739"/>
      <c r="M128" s="640">
        <v>30</v>
      </c>
      <c r="N128" s="631">
        <v>0</v>
      </c>
      <c r="O128" s="409">
        <v>30</v>
      </c>
      <c r="P128" s="751"/>
      <c r="Q128" s="751"/>
      <c r="R128" s="751"/>
      <c r="S128" s="751"/>
      <c r="T128" s="751"/>
      <c r="U128" s="751"/>
      <c r="V128" s="751"/>
      <c r="W128" s="405"/>
    </row>
    <row r="129" spans="1:23" ht="21.75" customHeight="1">
      <c r="A129" s="404"/>
      <c r="B129" s="761" t="s">
        <v>17</v>
      </c>
      <c r="C129" s="761"/>
      <c r="D129" s="761"/>
      <c r="E129" s="761"/>
      <c r="F129" s="762"/>
      <c r="G129" s="406" t="s">
        <v>753</v>
      </c>
      <c r="H129" s="407" t="s">
        <v>29</v>
      </c>
      <c r="I129" s="526">
        <v>8</v>
      </c>
      <c r="J129" s="526">
        <v>1</v>
      </c>
      <c r="K129" s="738"/>
      <c r="L129" s="739"/>
      <c r="M129" s="640">
        <v>10.8</v>
      </c>
      <c r="N129" s="631">
        <v>0</v>
      </c>
      <c r="O129" s="409">
        <v>10.8</v>
      </c>
      <c r="P129" s="751"/>
      <c r="Q129" s="751"/>
      <c r="R129" s="751"/>
      <c r="S129" s="751"/>
      <c r="T129" s="751"/>
      <c r="U129" s="751"/>
      <c r="V129" s="751"/>
      <c r="W129" s="405"/>
    </row>
    <row r="130" spans="1:23" ht="21.75" customHeight="1">
      <c r="A130" s="404"/>
      <c r="B130" s="761" t="s">
        <v>17</v>
      </c>
      <c r="C130" s="761"/>
      <c r="D130" s="761"/>
      <c r="E130" s="761"/>
      <c r="F130" s="762"/>
      <c r="G130" s="406" t="s">
        <v>753</v>
      </c>
      <c r="H130" s="407" t="s">
        <v>29</v>
      </c>
      <c r="I130" s="526">
        <v>8</v>
      </c>
      <c r="J130" s="526">
        <v>1</v>
      </c>
      <c r="K130" s="738"/>
      <c r="L130" s="739"/>
      <c r="M130" s="640">
        <v>20</v>
      </c>
      <c r="N130" s="631">
        <v>0</v>
      </c>
      <c r="O130" s="409">
        <v>20</v>
      </c>
      <c r="P130" s="751"/>
      <c r="Q130" s="751"/>
      <c r="R130" s="751"/>
      <c r="S130" s="751"/>
      <c r="T130" s="751"/>
      <c r="U130" s="751"/>
      <c r="V130" s="751"/>
      <c r="W130" s="405"/>
    </row>
    <row r="131" spans="1:23" ht="21.75" customHeight="1">
      <c r="A131" s="404"/>
      <c r="B131" s="761" t="s">
        <v>17</v>
      </c>
      <c r="C131" s="761"/>
      <c r="D131" s="761"/>
      <c r="E131" s="761"/>
      <c r="F131" s="762"/>
      <c r="G131" s="406" t="s">
        <v>753</v>
      </c>
      <c r="H131" s="407" t="s">
        <v>29</v>
      </c>
      <c r="I131" s="526">
        <v>8</v>
      </c>
      <c r="J131" s="526">
        <v>1</v>
      </c>
      <c r="K131" s="738"/>
      <c r="L131" s="739"/>
      <c r="M131" s="640">
        <v>273.10000000000002</v>
      </c>
      <c r="N131" s="631">
        <v>0</v>
      </c>
      <c r="O131" s="409">
        <v>273.10000000000002</v>
      </c>
      <c r="P131" s="751"/>
      <c r="Q131" s="751"/>
      <c r="R131" s="751"/>
      <c r="S131" s="751"/>
      <c r="T131" s="751"/>
      <c r="U131" s="751"/>
      <c r="V131" s="751"/>
      <c r="W131" s="405"/>
    </row>
    <row r="132" spans="1:23" ht="21.75" customHeight="1">
      <c r="A132" s="404"/>
      <c r="B132" s="761" t="s">
        <v>37</v>
      </c>
      <c r="C132" s="761"/>
      <c r="D132" s="761"/>
      <c r="E132" s="761"/>
      <c r="F132" s="762"/>
      <c r="G132" s="406" t="s">
        <v>756</v>
      </c>
      <c r="H132" s="407">
        <v>0</v>
      </c>
      <c r="I132" s="526">
        <v>0</v>
      </c>
      <c r="J132" s="526">
        <v>0</v>
      </c>
      <c r="K132" s="738"/>
      <c r="L132" s="739"/>
      <c r="M132" s="640">
        <v>2725.748</v>
      </c>
      <c r="N132" s="631">
        <v>0</v>
      </c>
      <c r="O132" s="409">
        <v>2725.748</v>
      </c>
      <c r="P132" s="751"/>
      <c r="Q132" s="751"/>
      <c r="R132" s="751"/>
      <c r="S132" s="751"/>
      <c r="T132" s="751"/>
      <c r="U132" s="751"/>
      <c r="V132" s="751"/>
      <c r="W132" s="405"/>
    </row>
    <row r="133" spans="1:23" ht="32.25" customHeight="1">
      <c r="A133" s="404"/>
      <c r="B133" s="761" t="s">
        <v>757</v>
      </c>
      <c r="C133" s="761"/>
      <c r="D133" s="761"/>
      <c r="E133" s="761"/>
      <c r="F133" s="762"/>
      <c r="G133" s="406" t="s">
        <v>758</v>
      </c>
      <c r="H133" s="407" t="s">
        <v>40</v>
      </c>
      <c r="I133" s="526">
        <v>8</v>
      </c>
      <c r="J133" s="526">
        <v>4</v>
      </c>
      <c r="K133" s="738"/>
      <c r="L133" s="739"/>
      <c r="M133" s="640">
        <v>630.23900000000003</v>
      </c>
      <c r="N133" s="631">
        <v>0</v>
      </c>
      <c r="O133" s="409">
        <v>630.23900000000003</v>
      </c>
      <c r="P133" s="751"/>
      <c r="Q133" s="751"/>
      <c r="R133" s="751"/>
      <c r="S133" s="751"/>
      <c r="T133" s="751"/>
      <c r="U133" s="751"/>
      <c r="V133" s="751"/>
      <c r="W133" s="405"/>
    </row>
    <row r="134" spans="1:23" ht="32.25" customHeight="1">
      <c r="A134" s="404"/>
      <c r="B134" s="761" t="s">
        <v>757</v>
      </c>
      <c r="C134" s="761"/>
      <c r="D134" s="761"/>
      <c r="E134" s="761"/>
      <c r="F134" s="762"/>
      <c r="G134" s="406" t="s">
        <v>758</v>
      </c>
      <c r="H134" s="407" t="s">
        <v>42</v>
      </c>
      <c r="I134" s="526">
        <v>8</v>
      </c>
      <c r="J134" s="526">
        <v>4</v>
      </c>
      <c r="K134" s="738"/>
      <c r="L134" s="739"/>
      <c r="M134" s="640">
        <v>190.33199999999999</v>
      </c>
      <c r="N134" s="631">
        <v>0</v>
      </c>
      <c r="O134" s="409">
        <v>190.33199999999999</v>
      </c>
      <c r="P134" s="751"/>
      <c r="Q134" s="751"/>
      <c r="R134" s="751"/>
      <c r="S134" s="751"/>
      <c r="T134" s="751"/>
      <c r="U134" s="751"/>
      <c r="V134" s="751"/>
      <c r="W134" s="405"/>
    </row>
    <row r="135" spans="1:23" ht="32.25" customHeight="1">
      <c r="A135" s="404"/>
      <c r="B135" s="761" t="s">
        <v>757</v>
      </c>
      <c r="C135" s="761"/>
      <c r="D135" s="761"/>
      <c r="E135" s="761"/>
      <c r="F135" s="762"/>
      <c r="G135" s="406" t="s">
        <v>758</v>
      </c>
      <c r="H135" s="407" t="s">
        <v>29</v>
      </c>
      <c r="I135" s="526">
        <v>8</v>
      </c>
      <c r="J135" s="526">
        <v>4</v>
      </c>
      <c r="K135" s="738"/>
      <c r="L135" s="739"/>
      <c r="M135" s="640">
        <v>2.16</v>
      </c>
      <c r="N135" s="631">
        <v>0</v>
      </c>
      <c r="O135" s="409">
        <v>2.16</v>
      </c>
      <c r="P135" s="751"/>
      <c r="Q135" s="751"/>
      <c r="R135" s="751"/>
      <c r="S135" s="751"/>
      <c r="T135" s="751"/>
      <c r="U135" s="751"/>
      <c r="V135" s="751"/>
      <c r="W135" s="405"/>
    </row>
    <row r="136" spans="1:23" ht="21.75" customHeight="1">
      <c r="A136" s="404"/>
      <c r="B136" s="761" t="s">
        <v>759</v>
      </c>
      <c r="C136" s="761"/>
      <c r="D136" s="761"/>
      <c r="E136" s="761"/>
      <c r="F136" s="762"/>
      <c r="G136" s="406" t="s">
        <v>760</v>
      </c>
      <c r="H136" s="407" t="s">
        <v>22</v>
      </c>
      <c r="I136" s="526">
        <v>8</v>
      </c>
      <c r="J136" s="526">
        <v>4</v>
      </c>
      <c r="K136" s="738"/>
      <c r="L136" s="739"/>
      <c r="M136" s="640">
        <v>1277.3050000000001</v>
      </c>
      <c r="N136" s="631">
        <v>0</v>
      </c>
      <c r="O136" s="409">
        <v>1277.3050000000001</v>
      </c>
      <c r="P136" s="751"/>
      <c r="Q136" s="751"/>
      <c r="R136" s="751"/>
      <c r="S136" s="751"/>
      <c r="T136" s="751"/>
      <c r="U136" s="751"/>
      <c r="V136" s="751"/>
      <c r="W136" s="405"/>
    </row>
    <row r="137" spans="1:23" ht="21.75" customHeight="1">
      <c r="A137" s="404"/>
      <c r="B137" s="761" t="s">
        <v>759</v>
      </c>
      <c r="C137" s="761"/>
      <c r="D137" s="761"/>
      <c r="E137" s="761"/>
      <c r="F137" s="762"/>
      <c r="G137" s="406" t="s">
        <v>760</v>
      </c>
      <c r="H137" s="407" t="s">
        <v>24</v>
      </c>
      <c r="I137" s="526">
        <v>8</v>
      </c>
      <c r="J137" s="526">
        <v>4</v>
      </c>
      <c r="K137" s="738"/>
      <c r="L137" s="739"/>
      <c r="M137" s="640">
        <v>385.74599999999998</v>
      </c>
      <c r="N137" s="631">
        <v>0</v>
      </c>
      <c r="O137" s="409">
        <v>385.74599999999998</v>
      </c>
      <c r="P137" s="751"/>
      <c r="Q137" s="751"/>
      <c r="R137" s="751"/>
      <c r="S137" s="751"/>
      <c r="T137" s="751"/>
      <c r="U137" s="751"/>
      <c r="V137" s="751"/>
      <c r="W137" s="405"/>
    </row>
    <row r="138" spans="1:23" ht="21.75" customHeight="1">
      <c r="A138" s="404"/>
      <c r="B138" s="761" t="s">
        <v>759</v>
      </c>
      <c r="C138" s="761"/>
      <c r="D138" s="761"/>
      <c r="E138" s="761"/>
      <c r="F138" s="762"/>
      <c r="G138" s="406" t="s">
        <v>760</v>
      </c>
      <c r="H138" s="407" t="s">
        <v>28</v>
      </c>
      <c r="I138" s="526">
        <v>8</v>
      </c>
      <c r="J138" s="526">
        <v>4</v>
      </c>
      <c r="K138" s="738"/>
      <c r="L138" s="739"/>
      <c r="M138" s="640">
        <v>45.286000000000001</v>
      </c>
      <c r="N138" s="631">
        <v>0</v>
      </c>
      <c r="O138" s="409">
        <v>45.286000000000001</v>
      </c>
      <c r="P138" s="751"/>
      <c r="Q138" s="751"/>
      <c r="R138" s="751"/>
      <c r="S138" s="751"/>
      <c r="T138" s="751"/>
      <c r="U138" s="751"/>
      <c r="V138" s="751"/>
      <c r="W138" s="405"/>
    </row>
    <row r="139" spans="1:23" ht="21.75" customHeight="1">
      <c r="A139" s="404"/>
      <c r="B139" s="761" t="s">
        <v>759</v>
      </c>
      <c r="C139" s="761"/>
      <c r="D139" s="761"/>
      <c r="E139" s="761"/>
      <c r="F139" s="762"/>
      <c r="G139" s="406" t="s">
        <v>760</v>
      </c>
      <c r="H139" s="407" t="s">
        <v>29</v>
      </c>
      <c r="I139" s="526">
        <v>8</v>
      </c>
      <c r="J139" s="526">
        <v>4</v>
      </c>
      <c r="K139" s="738"/>
      <c r="L139" s="739"/>
      <c r="M139" s="640">
        <v>5.6</v>
      </c>
      <c r="N139" s="631">
        <v>0</v>
      </c>
      <c r="O139" s="409">
        <v>5.6</v>
      </c>
      <c r="P139" s="751"/>
      <c r="Q139" s="751"/>
      <c r="R139" s="751"/>
      <c r="S139" s="751"/>
      <c r="T139" s="751"/>
      <c r="U139" s="751"/>
      <c r="V139" s="751"/>
      <c r="W139" s="405"/>
    </row>
    <row r="140" spans="1:23" ht="21.75" customHeight="1">
      <c r="A140" s="404"/>
      <c r="B140" s="761" t="s">
        <v>759</v>
      </c>
      <c r="C140" s="761"/>
      <c r="D140" s="761"/>
      <c r="E140" s="761"/>
      <c r="F140" s="762"/>
      <c r="G140" s="406" t="s">
        <v>760</v>
      </c>
      <c r="H140" s="407" t="s">
        <v>29</v>
      </c>
      <c r="I140" s="526">
        <v>8</v>
      </c>
      <c r="J140" s="526">
        <v>4</v>
      </c>
      <c r="K140" s="738"/>
      <c r="L140" s="739"/>
      <c r="M140" s="640">
        <v>10</v>
      </c>
      <c r="N140" s="631">
        <v>0</v>
      </c>
      <c r="O140" s="409">
        <v>10</v>
      </c>
      <c r="P140" s="751"/>
      <c r="Q140" s="751"/>
      <c r="R140" s="751"/>
      <c r="S140" s="751"/>
      <c r="T140" s="751"/>
      <c r="U140" s="751"/>
      <c r="V140" s="751"/>
      <c r="W140" s="405"/>
    </row>
    <row r="141" spans="1:23" ht="21.75" customHeight="1">
      <c r="A141" s="404"/>
      <c r="B141" s="761" t="s">
        <v>759</v>
      </c>
      <c r="C141" s="761"/>
      <c r="D141" s="761"/>
      <c r="E141" s="761"/>
      <c r="F141" s="762"/>
      <c r="G141" s="406" t="s">
        <v>760</v>
      </c>
      <c r="H141" s="407" t="s">
        <v>28</v>
      </c>
      <c r="I141" s="526">
        <v>8</v>
      </c>
      <c r="J141" s="526">
        <v>4</v>
      </c>
      <c r="K141" s="738"/>
      <c r="L141" s="739"/>
      <c r="M141" s="640">
        <v>72.8</v>
      </c>
      <c r="N141" s="631">
        <v>0</v>
      </c>
      <c r="O141" s="409">
        <v>72.8</v>
      </c>
      <c r="P141" s="751"/>
      <c r="Q141" s="751"/>
      <c r="R141" s="751"/>
      <c r="S141" s="751"/>
      <c r="T141" s="751"/>
      <c r="U141" s="751"/>
      <c r="V141" s="751"/>
      <c r="W141" s="405"/>
    </row>
    <row r="142" spans="1:23" ht="21.75" customHeight="1">
      <c r="A142" s="404"/>
      <c r="B142" s="761" t="s">
        <v>759</v>
      </c>
      <c r="C142" s="761"/>
      <c r="D142" s="761"/>
      <c r="E142" s="761"/>
      <c r="F142" s="762"/>
      <c r="G142" s="406" t="s">
        <v>760</v>
      </c>
      <c r="H142" s="407" t="s">
        <v>29</v>
      </c>
      <c r="I142" s="526">
        <v>8</v>
      </c>
      <c r="J142" s="526">
        <v>4</v>
      </c>
      <c r="K142" s="738"/>
      <c r="L142" s="739"/>
      <c r="M142" s="640">
        <v>79.599999999999994</v>
      </c>
      <c r="N142" s="631">
        <v>0</v>
      </c>
      <c r="O142" s="409">
        <v>79.599999999999994</v>
      </c>
      <c r="P142" s="751"/>
      <c r="Q142" s="751"/>
      <c r="R142" s="751"/>
      <c r="S142" s="751"/>
      <c r="T142" s="751"/>
      <c r="U142" s="751"/>
      <c r="V142" s="751"/>
      <c r="W142" s="405"/>
    </row>
    <row r="143" spans="1:23" ht="21.75" customHeight="1">
      <c r="A143" s="404"/>
      <c r="B143" s="761" t="s">
        <v>759</v>
      </c>
      <c r="C143" s="761"/>
      <c r="D143" s="761"/>
      <c r="E143" s="761"/>
      <c r="F143" s="762"/>
      <c r="G143" s="406" t="s">
        <v>760</v>
      </c>
      <c r="H143" s="407" t="s">
        <v>29</v>
      </c>
      <c r="I143" s="526">
        <v>8</v>
      </c>
      <c r="J143" s="526">
        <v>4</v>
      </c>
      <c r="K143" s="738"/>
      <c r="L143" s="739"/>
      <c r="M143" s="640">
        <v>26.68</v>
      </c>
      <c r="N143" s="631">
        <v>0</v>
      </c>
      <c r="O143" s="409">
        <v>26.68</v>
      </c>
      <c r="P143" s="751"/>
      <c r="Q143" s="751"/>
      <c r="R143" s="751"/>
      <c r="S143" s="751"/>
      <c r="T143" s="751"/>
      <c r="U143" s="751"/>
      <c r="V143" s="751"/>
      <c r="W143" s="405"/>
    </row>
    <row r="144" spans="1:23" ht="21.75" customHeight="1">
      <c r="A144" s="404"/>
      <c r="B144" s="761" t="s">
        <v>94</v>
      </c>
      <c r="C144" s="761"/>
      <c r="D144" s="761"/>
      <c r="E144" s="761"/>
      <c r="F144" s="762"/>
      <c r="G144" s="406" t="s">
        <v>874</v>
      </c>
      <c r="H144" s="407">
        <v>0</v>
      </c>
      <c r="I144" s="526">
        <v>0</v>
      </c>
      <c r="J144" s="526">
        <v>0</v>
      </c>
      <c r="K144" s="738"/>
      <c r="L144" s="739"/>
      <c r="M144" s="640">
        <v>100</v>
      </c>
      <c r="N144" s="631">
        <v>0</v>
      </c>
      <c r="O144" s="409">
        <v>100</v>
      </c>
      <c r="P144" s="751"/>
      <c r="Q144" s="751"/>
      <c r="R144" s="751"/>
      <c r="S144" s="751"/>
      <c r="T144" s="751"/>
      <c r="U144" s="751"/>
      <c r="V144" s="751"/>
      <c r="W144" s="405"/>
    </row>
    <row r="145" spans="1:23" ht="21.75" customHeight="1">
      <c r="A145" s="404"/>
      <c r="B145" s="761" t="s">
        <v>875</v>
      </c>
      <c r="C145" s="761"/>
      <c r="D145" s="761"/>
      <c r="E145" s="761"/>
      <c r="F145" s="762"/>
      <c r="G145" s="406" t="s">
        <v>876</v>
      </c>
      <c r="H145" s="407">
        <v>0</v>
      </c>
      <c r="I145" s="526">
        <v>0</v>
      </c>
      <c r="J145" s="526">
        <v>0</v>
      </c>
      <c r="K145" s="738"/>
      <c r="L145" s="739"/>
      <c r="M145" s="640">
        <v>100</v>
      </c>
      <c r="N145" s="631">
        <v>0</v>
      </c>
      <c r="O145" s="409">
        <v>100</v>
      </c>
      <c r="P145" s="751"/>
      <c r="Q145" s="751"/>
      <c r="R145" s="751"/>
      <c r="S145" s="751"/>
      <c r="T145" s="751"/>
      <c r="U145" s="751"/>
      <c r="V145" s="751"/>
      <c r="W145" s="405"/>
    </row>
    <row r="146" spans="1:23" ht="21.75" customHeight="1">
      <c r="A146" s="404"/>
      <c r="B146" s="761" t="s">
        <v>875</v>
      </c>
      <c r="C146" s="761"/>
      <c r="D146" s="761"/>
      <c r="E146" s="761"/>
      <c r="F146" s="762"/>
      <c r="G146" s="406" t="s">
        <v>877</v>
      </c>
      <c r="H146" s="407" t="s">
        <v>29</v>
      </c>
      <c r="I146" s="526">
        <v>1</v>
      </c>
      <c r="J146" s="526">
        <v>13</v>
      </c>
      <c r="K146" s="738"/>
      <c r="L146" s="739"/>
      <c r="M146" s="640">
        <v>100</v>
      </c>
      <c r="N146" s="631">
        <v>0</v>
      </c>
      <c r="O146" s="409">
        <v>100</v>
      </c>
      <c r="P146" s="751"/>
      <c r="Q146" s="751"/>
      <c r="R146" s="751"/>
      <c r="S146" s="751"/>
      <c r="T146" s="751"/>
      <c r="U146" s="751"/>
      <c r="V146" s="751"/>
      <c r="W146" s="405"/>
    </row>
    <row r="147" spans="1:23" ht="32.25" customHeight="1">
      <c r="A147" s="404"/>
      <c r="B147" s="761" t="s">
        <v>105</v>
      </c>
      <c r="C147" s="761"/>
      <c r="D147" s="761"/>
      <c r="E147" s="761"/>
      <c r="F147" s="762"/>
      <c r="G147" s="406" t="s">
        <v>713</v>
      </c>
      <c r="H147" s="407">
        <v>0</v>
      </c>
      <c r="I147" s="526">
        <v>0</v>
      </c>
      <c r="J147" s="526">
        <v>0</v>
      </c>
      <c r="K147" s="738"/>
      <c r="L147" s="739"/>
      <c r="M147" s="640">
        <v>2675.1</v>
      </c>
      <c r="N147" s="631">
        <v>0</v>
      </c>
      <c r="O147" s="409">
        <v>2675.1</v>
      </c>
      <c r="P147" s="751"/>
      <c r="Q147" s="751"/>
      <c r="R147" s="751"/>
      <c r="S147" s="751"/>
      <c r="T147" s="751"/>
      <c r="U147" s="751"/>
      <c r="V147" s="751"/>
      <c r="W147" s="405"/>
    </row>
    <row r="148" spans="1:23" ht="21.75" customHeight="1">
      <c r="A148" s="404"/>
      <c r="B148" s="761" t="s">
        <v>106</v>
      </c>
      <c r="C148" s="761"/>
      <c r="D148" s="761"/>
      <c r="E148" s="761"/>
      <c r="F148" s="762"/>
      <c r="G148" s="406" t="s">
        <v>714</v>
      </c>
      <c r="H148" s="407">
        <v>0</v>
      </c>
      <c r="I148" s="526">
        <v>0</v>
      </c>
      <c r="J148" s="526">
        <v>0</v>
      </c>
      <c r="K148" s="738"/>
      <c r="L148" s="739"/>
      <c r="M148" s="640">
        <v>2675.1</v>
      </c>
      <c r="N148" s="631">
        <v>0</v>
      </c>
      <c r="O148" s="409">
        <v>2675.1</v>
      </c>
      <c r="P148" s="751"/>
      <c r="Q148" s="751"/>
      <c r="R148" s="751"/>
      <c r="S148" s="751"/>
      <c r="T148" s="751"/>
      <c r="U148" s="751"/>
      <c r="V148" s="751"/>
      <c r="W148" s="405"/>
    </row>
    <row r="149" spans="1:23" ht="12.75" customHeight="1">
      <c r="A149" s="404"/>
      <c r="B149" s="761" t="s">
        <v>887</v>
      </c>
      <c r="C149" s="761"/>
      <c r="D149" s="761"/>
      <c r="E149" s="761"/>
      <c r="F149" s="762"/>
      <c r="G149" s="406" t="s">
        <v>888</v>
      </c>
      <c r="H149" s="407" t="s">
        <v>29</v>
      </c>
      <c r="I149" s="526">
        <v>4</v>
      </c>
      <c r="J149" s="526">
        <v>12</v>
      </c>
      <c r="K149" s="738"/>
      <c r="L149" s="739"/>
      <c r="M149" s="640">
        <v>2675.1</v>
      </c>
      <c r="N149" s="631">
        <v>0</v>
      </c>
      <c r="O149" s="409">
        <v>2675.1</v>
      </c>
      <c r="P149" s="751"/>
      <c r="Q149" s="751"/>
      <c r="R149" s="751"/>
      <c r="S149" s="751"/>
      <c r="T149" s="751"/>
      <c r="U149" s="751"/>
      <c r="V149" s="751"/>
      <c r="W149" s="405"/>
    </row>
    <row r="150" spans="1:23" ht="32.25" customHeight="1">
      <c r="A150" s="404"/>
      <c r="B150" s="761" t="s">
        <v>174</v>
      </c>
      <c r="C150" s="761"/>
      <c r="D150" s="761"/>
      <c r="E150" s="761"/>
      <c r="F150" s="762"/>
      <c r="G150" s="406" t="s">
        <v>733</v>
      </c>
      <c r="H150" s="407">
        <v>0</v>
      </c>
      <c r="I150" s="526">
        <v>0</v>
      </c>
      <c r="J150" s="526">
        <v>0</v>
      </c>
      <c r="K150" s="738"/>
      <c r="L150" s="739"/>
      <c r="M150" s="640">
        <v>55</v>
      </c>
      <c r="N150" s="631">
        <v>0</v>
      </c>
      <c r="O150" s="409">
        <v>55</v>
      </c>
      <c r="P150" s="751"/>
      <c r="Q150" s="751"/>
      <c r="R150" s="751"/>
      <c r="S150" s="751"/>
      <c r="T150" s="751"/>
      <c r="U150" s="751"/>
      <c r="V150" s="751"/>
      <c r="W150" s="405"/>
    </row>
    <row r="151" spans="1:23" ht="21.75" customHeight="1">
      <c r="A151" s="404"/>
      <c r="B151" s="761" t="s">
        <v>26</v>
      </c>
      <c r="C151" s="761"/>
      <c r="D151" s="761"/>
      <c r="E151" s="761"/>
      <c r="F151" s="762"/>
      <c r="G151" s="406" t="s">
        <v>734</v>
      </c>
      <c r="H151" s="407" t="s">
        <v>29</v>
      </c>
      <c r="I151" s="526">
        <v>1</v>
      </c>
      <c r="J151" s="526">
        <v>4</v>
      </c>
      <c r="K151" s="738"/>
      <c r="L151" s="739"/>
      <c r="M151" s="640">
        <v>55</v>
      </c>
      <c r="N151" s="631">
        <v>0</v>
      </c>
      <c r="O151" s="409">
        <v>55</v>
      </c>
      <c r="P151" s="751"/>
      <c r="Q151" s="751"/>
      <c r="R151" s="751"/>
      <c r="S151" s="751"/>
      <c r="T151" s="751"/>
      <c r="U151" s="751"/>
      <c r="V151" s="751"/>
      <c r="W151" s="405"/>
    </row>
    <row r="152" spans="1:23" ht="53.25" customHeight="1">
      <c r="A152" s="404"/>
      <c r="B152" s="761" t="s">
        <v>878</v>
      </c>
      <c r="C152" s="761"/>
      <c r="D152" s="761"/>
      <c r="E152" s="761"/>
      <c r="F152" s="762"/>
      <c r="G152" s="406" t="s">
        <v>879</v>
      </c>
      <c r="H152" s="407">
        <v>0</v>
      </c>
      <c r="I152" s="526">
        <v>0</v>
      </c>
      <c r="J152" s="526">
        <v>0</v>
      </c>
      <c r="K152" s="738"/>
      <c r="L152" s="739"/>
      <c r="M152" s="640">
        <v>50</v>
      </c>
      <c r="N152" s="631">
        <v>0</v>
      </c>
      <c r="O152" s="409">
        <v>50</v>
      </c>
      <c r="P152" s="751"/>
      <c r="Q152" s="751"/>
      <c r="R152" s="751"/>
      <c r="S152" s="751"/>
      <c r="T152" s="751"/>
      <c r="U152" s="751"/>
      <c r="V152" s="751"/>
      <c r="W152" s="405"/>
    </row>
    <row r="153" spans="1:23" ht="53.25" customHeight="1">
      <c r="A153" s="404"/>
      <c r="B153" s="761" t="s">
        <v>878</v>
      </c>
      <c r="C153" s="761"/>
      <c r="D153" s="761"/>
      <c r="E153" s="761"/>
      <c r="F153" s="762"/>
      <c r="G153" s="406" t="s">
        <v>879</v>
      </c>
      <c r="H153" s="407" t="s">
        <v>29</v>
      </c>
      <c r="I153" s="526">
        <v>1</v>
      </c>
      <c r="J153" s="526">
        <v>13</v>
      </c>
      <c r="K153" s="738"/>
      <c r="L153" s="739"/>
      <c r="M153" s="640">
        <v>50</v>
      </c>
      <c r="N153" s="631">
        <v>0</v>
      </c>
      <c r="O153" s="409">
        <v>50</v>
      </c>
      <c r="P153" s="751"/>
      <c r="Q153" s="751"/>
      <c r="R153" s="751"/>
      <c r="S153" s="751"/>
      <c r="T153" s="751"/>
      <c r="U153" s="751"/>
      <c r="V153" s="751"/>
      <c r="W153" s="405"/>
    </row>
    <row r="154" spans="1:23" ht="53.25" customHeight="1">
      <c r="A154" s="404"/>
      <c r="B154" s="761" t="s">
        <v>880</v>
      </c>
      <c r="C154" s="761"/>
      <c r="D154" s="761"/>
      <c r="E154" s="761"/>
      <c r="F154" s="762"/>
      <c r="G154" s="406" t="s">
        <v>881</v>
      </c>
      <c r="H154" s="407">
        <v>0</v>
      </c>
      <c r="I154" s="526">
        <v>0</v>
      </c>
      <c r="J154" s="526">
        <v>0</v>
      </c>
      <c r="K154" s="738"/>
      <c r="L154" s="739"/>
      <c r="M154" s="640">
        <v>100</v>
      </c>
      <c r="N154" s="631">
        <v>0</v>
      </c>
      <c r="O154" s="409">
        <v>100</v>
      </c>
      <c r="P154" s="751"/>
      <c r="Q154" s="751"/>
      <c r="R154" s="751"/>
      <c r="S154" s="751"/>
      <c r="T154" s="751"/>
      <c r="U154" s="751"/>
      <c r="V154" s="751"/>
      <c r="W154" s="405"/>
    </row>
    <row r="155" spans="1:23" ht="32.25" customHeight="1">
      <c r="A155" s="404"/>
      <c r="B155" s="761" t="s">
        <v>882</v>
      </c>
      <c r="C155" s="761"/>
      <c r="D155" s="761"/>
      <c r="E155" s="761"/>
      <c r="F155" s="762"/>
      <c r="G155" s="406" t="s">
        <v>883</v>
      </c>
      <c r="H155" s="407" t="s">
        <v>29</v>
      </c>
      <c r="I155" s="526">
        <v>1</v>
      </c>
      <c r="J155" s="526">
        <v>13</v>
      </c>
      <c r="K155" s="738"/>
      <c r="L155" s="739"/>
      <c r="M155" s="640">
        <v>100</v>
      </c>
      <c r="N155" s="631">
        <v>0</v>
      </c>
      <c r="O155" s="409">
        <v>100</v>
      </c>
      <c r="P155" s="751"/>
      <c r="Q155" s="751"/>
      <c r="R155" s="751"/>
      <c r="S155" s="751"/>
      <c r="T155" s="751"/>
      <c r="U155" s="751"/>
      <c r="V155" s="751"/>
      <c r="W155" s="405"/>
    </row>
    <row r="156" spans="1:23" ht="32.25" customHeight="1">
      <c r="A156" s="404"/>
      <c r="B156" s="761" t="s">
        <v>617</v>
      </c>
      <c r="C156" s="761"/>
      <c r="D156" s="761"/>
      <c r="E156" s="761"/>
      <c r="F156" s="762"/>
      <c r="G156" s="406" t="s">
        <v>618</v>
      </c>
      <c r="H156" s="407">
        <v>0</v>
      </c>
      <c r="I156" s="526">
        <v>0</v>
      </c>
      <c r="J156" s="526">
        <v>0</v>
      </c>
      <c r="K156" s="738"/>
      <c r="L156" s="739"/>
      <c r="M156" s="640">
        <v>22659.439999999999</v>
      </c>
      <c r="N156" s="631">
        <v>0</v>
      </c>
      <c r="O156" s="409">
        <v>22659.439999999999</v>
      </c>
      <c r="P156" s="751"/>
      <c r="Q156" s="751"/>
      <c r="R156" s="751"/>
      <c r="S156" s="751"/>
      <c r="T156" s="751"/>
      <c r="U156" s="751"/>
      <c r="V156" s="751"/>
      <c r="W156" s="405"/>
    </row>
    <row r="157" spans="1:23" ht="21.75" customHeight="1">
      <c r="A157" s="404"/>
      <c r="B157" s="761" t="s">
        <v>619</v>
      </c>
      <c r="C157" s="761"/>
      <c r="D157" s="761"/>
      <c r="E157" s="761"/>
      <c r="F157" s="762"/>
      <c r="G157" s="406" t="s">
        <v>620</v>
      </c>
      <c r="H157" s="407" t="s">
        <v>40</v>
      </c>
      <c r="I157" s="526">
        <v>1</v>
      </c>
      <c r="J157" s="526">
        <v>2</v>
      </c>
      <c r="K157" s="738"/>
      <c r="L157" s="739"/>
      <c r="M157" s="640">
        <v>812.59799999999996</v>
      </c>
      <c r="N157" s="631">
        <v>0</v>
      </c>
      <c r="O157" s="409">
        <v>812.59799999999996</v>
      </c>
      <c r="P157" s="751"/>
      <c r="Q157" s="751"/>
      <c r="R157" s="751"/>
      <c r="S157" s="751"/>
      <c r="T157" s="751"/>
      <c r="U157" s="751"/>
      <c r="V157" s="751"/>
      <c r="W157" s="405"/>
    </row>
    <row r="158" spans="1:23" ht="21.75" customHeight="1">
      <c r="A158" s="404"/>
      <c r="B158" s="761" t="s">
        <v>619</v>
      </c>
      <c r="C158" s="761"/>
      <c r="D158" s="761"/>
      <c r="E158" s="761"/>
      <c r="F158" s="762"/>
      <c r="G158" s="406" t="s">
        <v>620</v>
      </c>
      <c r="H158" s="407" t="s">
        <v>42</v>
      </c>
      <c r="I158" s="526">
        <v>1</v>
      </c>
      <c r="J158" s="526">
        <v>2</v>
      </c>
      <c r="K158" s="738"/>
      <c r="L158" s="739"/>
      <c r="M158" s="640">
        <v>245.404</v>
      </c>
      <c r="N158" s="631">
        <v>0</v>
      </c>
      <c r="O158" s="409">
        <v>245.404</v>
      </c>
      <c r="P158" s="751"/>
      <c r="Q158" s="751"/>
      <c r="R158" s="751"/>
      <c r="S158" s="751"/>
      <c r="T158" s="751"/>
      <c r="U158" s="751"/>
      <c r="V158" s="751"/>
      <c r="W158" s="405"/>
    </row>
    <row r="159" spans="1:23" ht="21.75" customHeight="1">
      <c r="A159" s="404"/>
      <c r="B159" s="761" t="s">
        <v>640</v>
      </c>
      <c r="C159" s="761"/>
      <c r="D159" s="761"/>
      <c r="E159" s="761"/>
      <c r="F159" s="762"/>
      <c r="G159" s="406" t="s">
        <v>641</v>
      </c>
      <c r="H159" s="407" t="s">
        <v>40</v>
      </c>
      <c r="I159" s="526">
        <v>1</v>
      </c>
      <c r="J159" s="526">
        <v>4</v>
      </c>
      <c r="K159" s="738"/>
      <c r="L159" s="739"/>
      <c r="M159" s="640">
        <v>9568.8960000000006</v>
      </c>
      <c r="N159" s="631">
        <v>0</v>
      </c>
      <c r="O159" s="409">
        <v>9568.8960000000006</v>
      </c>
      <c r="P159" s="751"/>
      <c r="Q159" s="751"/>
      <c r="R159" s="751"/>
      <c r="S159" s="751"/>
      <c r="T159" s="751"/>
      <c r="U159" s="751"/>
      <c r="V159" s="751"/>
      <c r="W159" s="405"/>
    </row>
    <row r="160" spans="1:23" ht="21.75" customHeight="1">
      <c r="A160" s="404"/>
      <c r="B160" s="761" t="s">
        <v>640</v>
      </c>
      <c r="C160" s="761"/>
      <c r="D160" s="761"/>
      <c r="E160" s="761"/>
      <c r="F160" s="762"/>
      <c r="G160" s="406" t="s">
        <v>641</v>
      </c>
      <c r="H160" s="407" t="s">
        <v>42</v>
      </c>
      <c r="I160" s="526">
        <v>1</v>
      </c>
      <c r="J160" s="526">
        <v>4</v>
      </c>
      <c r="K160" s="738"/>
      <c r="L160" s="739"/>
      <c r="M160" s="640">
        <v>2889.806</v>
      </c>
      <c r="N160" s="631">
        <v>0</v>
      </c>
      <c r="O160" s="409">
        <v>2889.806</v>
      </c>
      <c r="P160" s="751"/>
      <c r="Q160" s="751"/>
      <c r="R160" s="751"/>
      <c r="S160" s="751"/>
      <c r="T160" s="751"/>
      <c r="U160" s="751"/>
      <c r="V160" s="751"/>
      <c r="W160" s="405"/>
    </row>
    <row r="161" spans="1:23" ht="21.75" customHeight="1">
      <c r="A161" s="404"/>
      <c r="B161" s="761" t="s">
        <v>681</v>
      </c>
      <c r="C161" s="761"/>
      <c r="D161" s="761"/>
      <c r="E161" s="761"/>
      <c r="F161" s="762"/>
      <c r="G161" s="406" t="s">
        <v>682</v>
      </c>
      <c r="H161" s="407" t="s">
        <v>40</v>
      </c>
      <c r="I161" s="526">
        <v>1</v>
      </c>
      <c r="J161" s="526">
        <v>13</v>
      </c>
      <c r="K161" s="738"/>
      <c r="L161" s="739"/>
      <c r="M161" s="640">
        <v>3231.297</v>
      </c>
      <c r="N161" s="631">
        <v>0</v>
      </c>
      <c r="O161" s="409">
        <v>3231.297</v>
      </c>
      <c r="P161" s="751"/>
      <c r="Q161" s="751"/>
      <c r="R161" s="751"/>
      <c r="S161" s="751"/>
      <c r="T161" s="751"/>
      <c r="U161" s="751"/>
      <c r="V161" s="751"/>
      <c r="W161" s="405"/>
    </row>
    <row r="162" spans="1:23" ht="21.75" customHeight="1">
      <c r="A162" s="404"/>
      <c r="B162" s="761" t="s">
        <v>681</v>
      </c>
      <c r="C162" s="761"/>
      <c r="D162" s="761"/>
      <c r="E162" s="761"/>
      <c r="F162" s="762"/>
      <c r="G162" s="406" t="s">
        <v>682</v>
      </c>
      <c r="H162" s="407" t="s">
        <v>42</v>
      </c>
      <c r="I162" s="526">
        <v>1</v>
      </c>
      <c r="J162" s="526">
        <v>13</v>
      </c>
      <c r="K162" s="738"/>
      <c r="L162" s="739"/>
      <c r="M162" s="640">
        <v>975.85199999999998</v>
      </c>
      <c r="N162" s="631">
        <v>0</v>
      </c>
      <c r="O162" s="409">
        <v>975.85199999999998</v>
      </c>
      <c r="P162" s="751"/>
      <c r="Q162" s="751"/>
      <c r="R162" s="751"/>
      <c r="S162" s="751"/>
      <c r="T162" s="751"/>
      <c r="U162" s="751"/>
      <c r="V162" s="751"/>
      <c r="W162" s="405"/>
    </row>
    <row r="163" spans="1:23" ht="32.25" customHeight="1">
      <c r="A163" s="404"/>
      <c r="B163" s="761" t="s">
        <v>642</v>
      </c>
      <c r="C163" s="761"/>
      <c r="D163" s="761"/>
      <c r="E163" s="761"/>
      <c r="F163" s="762"/>
      <c r="G163" s="406" t="s">
        <v>643</v>
      </c>
      <c r="H163" s="407" t="s">
        <v>29</v>
      </c>
      <c r="I163" s="526">
        <v>1</v>
      </c>
      <c r="J163" s="526">
        <v>4</v>
      </c>
      <c r="K163" s="738"/>
      <c r="L163" s="739"/>
      <c r="M163" s="640">
        <v>302.85599999999999</v>
      </c>
      <c r="N163" s="631">
        <v>0</v>
      </c>
      <c r="O163" s="409">
        <v>302.85599999999999</v>
      </c>
      <c r="P163" s="751"/>
      <c r="Q163" s="751"/>
      <c r="R163" s="751"/>
      <c r="S163" s="751"/>
      <c r="T163" s="751"/>
      <c r="U163" s="751"/>
      <c r="V163" s="751"/>
      <c r="W163" s="405"/>
    </row>
    <row r="164" spans="1:23" ht="32.25" customHeight="1">
      <c r="A164" s="404"/>
      <c r="B164" s="761" t="s">
        <v>642</v>
      </c>
      <c r="C164" s="761"/>
      <c r="D164" s="761"/>
      <c r="E164" s="761"/>
      <c r="F164" s="762"/>
      <c r="G164" s="406" t="s">
        <v>643</v>
      </c>
      <c r="H164" s="407" t="s">
        <v>29</v>
      </c>
      <c r="I164" s="526">
        <v>1</v>
      </c>
      <c r="J164" s="526">
        <v>4</v>
      </c>
      <c r="K164" s="738"/>
      <c r="L164" s="739"/>
      <c r="M164" s="640">
        <v>213.80799999999999</v>
      </c>
      <c r="N164" s="631">
        <v>0</v>
      </c>
      <c r="O164" s="409">
        <v>213.80799999999999</v>
      </c>
      <c r="P164" s="751"/>
      <c r="Q164" s="751"/>
      <c r="R164" s="751"/>
      <c r="S164" s="751"/>
      <c r="T164" s="751"/>
      <c r="U164" s="751"/>
      <c r="V164" s="751"/>
      <c r="W164" s="405"/>
    </row>
    <row r="165" spans="1:23" ht="32.25" customHeight="1">
      <c r="A165" s="404"/>
      <c r="B165" s="761" t="s">
        <v>642</v>
      </c>
      <c r="C165" s="761"/>
      <c r="D165" s="761"/>
      <c r="E165" s="761"/>
      <c r="F165" s="762"/>
      <c r="G165" s="406" t="s">
        <v>643</v>
      </c>
      <c r="H165" s="407" t="s">
        <v>29</v>
      </c>
      <c r="I165" s="526">
        <v>1</v>
      </c>
      <c r="J165" s="526">
        <v>4</v>
      </c>
      <c r="K165" s="738"/>
      <c r="L165" s="739"/>
      <c r="M165" s="640">
        <v>1034.3409999999999</v>
      </c>
      <c r="N165" s="631">
        <v>0</v>
      </c>
      <c r="O165" s="409">
        <v>1034.3409999999999</v>
      </c>
      <c r="P165" s="751"/>
      <c r="Q165" s="751"/>
      <c r="R165" s="751"/>
      <c r="S165" s="751"/>
      <c r="T165" s="751"/>
      <c r="U165" s="751"/>
      <c r="V165" s="751"/>
      <c r="W165" s="405"/>
    </row>
    <row r="166" spans="1:23" ht="32.25" customHeight="1">
      <c r="A166" s="404"/>
      <c r="B166" s="761" t="s">
        <v>642</v>
      </c>
      <c r="C166" s="761"/>
      <c r="D166" s="761"/>
      <c r="E166" s="761"/>
      <c r="F166" s="762"/>
      <c r="G166" s="406" t="s">
        <v>643</v>
      </c>
      <c r="H166" s="407" t="s">
        <v>29</v>
      </c>
      <c r="I166" s="526">
        <v>1</v>
      </c>
      <c r="J166" s="526">
        <v>4</v>
      </c>
      <c r="K166" s="738"/>
      <c r="L166" s="739"/>
      <c r="M166" s="640">
        <v>30.2</v>
      </c>
      <c r="N166" s="631">
        <v>0</v>
      </c>
      <c r="O166" s="409">
        <v>30.2</v>
      </c>
      <c r="P166" s="751"/>
      <c r="Q166" s="751"/>
      <c r="R166" s="751"/>
      <c r="S166" s="751"/>
      <c r="T166" s="751"/>
      <c r="U166" s="751"/>
      <c r="V166" s="751"/>
      <c r="W166" s="405"/>
    </row>
    <row r="167" spans="1:23" ht="32.25" customHeight="1">
      <c r="A167" s="404"/>
      <c r="B167" s="761" t="s">
        <v>642</v>
      </c>
      <c r="C167" s="761"/>
      <c r="D167" s="761"/>
      <c r="E167" s="761"/>
      <c r="F167" s="762"/>
      <c r="G167" s="406" t="s">
        <v>643</v>
      </c>
      <c r="H167" s="407" t="s">
        <v>29</v>
      </c>
      <c r="I167" s="526">
        <v>1</v>
      </c>
      <c r="J167" s="526">
        <v>4</v>
      </c>
      <c r="K167" s="738"/>
      <c r="L167" s="739"/>
      <c r="M167" s="640">
        <v>33.75</v>
      </c>
      <c r="N167" s="631">
        <v>0</v>
      </c>
      <c r="O167" s="409">
        <v>33.75</v>
      </c>
      <c r="P167" s="751"/>
      <c r="Q167" s="751"/>
      <c r="R167" s="751"/>
      <c r="S167" s="751"/>
      <c r="T167" s="751"/>
      <c r="U167" s="751"/>
      <c r="V167" s="751"/>
      <c r="W167" s="405"/>
    </row>
    <row r="168" spans="1:23" ht="32.25" customHeight="1">
      <c r="A168" s="404"/>
      <c r="B168" s="761" t="s">
        <v>642</v>
      </c>
      <c r="C168" s="761"/>
      <c r="D168" s="761"/>
      <c r="E168" s="761"/>
      <c r="F168" s="762"/>
      <c r="G168" s="406" t="s">
        <v>643</v>
      </c>
      <c r="H168" s="407" t="s">
        <v>89</v>
      </c>
      <c r="I168" s="526">
        <v>1</v>
      </c>
      <c r="J168" s="526">
        <v>4</v>
      </c>
      <c r="K168" s="738"/>
      <c r="L168" s="739"/>
      <c r="M168" s="640">
        <v>407</v>
      </c>
      <c r="N168" s="631">
        <v>0</v>
      </c>
      <c r="O168" s="409">
        <v>407</v>
      </c>
      <c r="P168" s="751"/>
      <c r="Q168" s="751"/>
      <c r="R168" s="751"/>
      <c r="S168" s="751"/>
      <c r="T168" s="751"/>
      <c r="U168" s="751"/>
      <c r="V168" s="751"/>
      <c r="W168" s="405"/>
    </row>
    <row r="169" spans="1:23" ht="32.25" customHeight="1">
      <c r="A169" s="404"/>
      <c r="B169" s="761" t="s">
        <v>642</v>
      </c>
      <c r="C169" s="761"/>
      <c r="D169" s="761"/>
      <c r="E169" s="761"/>
      <c r="F169" s="762"/>
      <c r="G169" s="406" t="s">
        <v>643</v>
      </c>
      <c r="H169" s="407" t="s">
        <v>89</v>
      </c>
      <c r="I169" s="526">
        <v>1</v>
      </c>
      <c r="J169" s="526">
        <v>4</v>
      </c>
      <c r="K169" s="738"/>
      <c r="L169" s="739"/>
      <c r="M169" s="640">
        <v>50</v>
      </c>
      <c r="N169" s="631">
        <v>0</v>
      </c>
      <c r="O169" s="409">
        <v>50</v>
      </c>
      <c r="P169" s="751"/>
      <c r="Q169" s="751"/>
      <c r="R169" s="751"/>
      <c r="S169" s="751"/>
      <c r="T169" s="751"/>
      <c r="U169" s="751"/>
      <c r="V169" s="751"/>
      <c r="W169" s="405"/>
    </row>
    <row r="170" spans="1:23" ht="32.25" customHeight="1">
      <c r="A170" s="404"/>
      <c r="B170" s="761" t="s">
        <v>642</v>
      </c>
      <c r="C170" s="761"/>
      <c r="D170" s="761"/>
      <c r="E170" s="761"/>
      <c r="F170" s="762"/>
      <c r="G170" s="406" t="s">
        <v>643</v>
      </c>
      <c r="H170" s="407" t="s">
        <v>29</v>
      </c>
      <c r="I170" s="526">
        <v>1</v>
      </c>
      <c r="J170" s="526">
        <v>4</v>
      </c>
      <c r="K170" s="738"/>
      <c r="L170" s="739"/>
      <c r="M170" s="640">
        <v>115</v>
      </c>
      <c r="N170" s="631">
        <v>0</v>
      </c>
      <c r="O170" s="409">
        <v>115</v>
      </c>
      <c r="P170" s="751"/>
      <c r="Q170" s="751"/>
      <c r="R170" s="751"/>
      <c r="S170" s="751"/>
      <c r="T170" s="751"/>
      <c r="U170" s="751"/>
      <c r="V170" s="751"/>
      <c r="W170" s="405"/>
    </row>
    <row r="171" spans="1:23" ht="32.25" customHeight="1">
      <c r="A171" s="404"/>
      <c r="B171" s="761" t="s">
        <v>642</v>
      </c>
      <c r="C171" s="761"/>
      <c r="D171" s="761"/>
      <c r="E171" s="761"/>
      <c r="F171" s="762"/>
      <c r="G171" s="406" t="s">
        <v>643</v>
      </c>
      <c r="H171" s="407" t="s">
        <v>28</v>
      </c>
      <c r="I171" s="526">
        <v>1</v>
      </c>
      <c r="J171" s="526">
        <v>4</v>
      </c>
      <c r="K171" s="738"/>
      <c r="L171" s="739"/>
      <c r="M171" s="640">
        <v>314.06</v>
      </c>
      <c r="N171" s="631">
        <v>0</v>
      </c>
      <c r="O171" s="409">
        <v>314.06</v>
      </c>
      <c r="P171" s="751"/>
      <c r="Q171" s="751"/>
      <c r="R171" s="751"/>
      <c r="S171" s="751"/>
      <c r="T171" s="751"/>
      <c r="U171" s="751"/>
      <c r="V171" s="751"/>
      <c r="W171" s="405"/>
    </row>
    <row r="172" spans="1:23" ht="32.25" customHeight="1">
      <c r="A172" s="404"/>
      <c r="B172" s="761" t="s">
        <v>642</v>
      </c>
      <c r="C172" s="761"/>
      <c r="D172" s="761"/>
      <c r="E172" s="761"/>
      <c r="F172" s="762"/>
      <c r="G172" s="406" t="s">
        <v>643</v>
      </c>
      <c r="H172" s="407" t="s">
        <v>29</v>
      </c>
      <c r="I172" s="526">
        <v>1</v>
      </c>
      <c r="J172" s="526">
        <v>4</v>
      </c>
      <c r="K172" s="738"/>
      <c r="L172" s="739"/>
      <c r="M172" s="640">
        <v>455</v>
      </c>
      <c r="N172" s="631">
        <v>0</v>
      </c>
      <c r="O172" s="409">
        <v>455</v>
      </c>
      <c r="P172" s="751"/>
      <c r="Q172" s="751"/>
      <c r="R172" s="751"/>
      <c r="S172" s="751"/>
      <c r="T172" s="751"/>
      <c r="U172" s="751"/>
      <c r="V172" s="751"/>
      <c r="W172" s="405"/>
    </row>
    <row r="173" spans="1:23" ht="32.25" customHeight="1">
      <c r="A173" s="404"/>
      <c r="B173" s="761" t="s">
        <v>642</v>
      </c>
      <c r="C173" s="761"/>
      <c r="D173" s="761"/>
      <c r="E173" s="761"/>
      <c r="F173" s="762"/>
      <c r="G173" s="406" t="s">
        <v>643</v>
      </c>
      <c r="H173" s="407" t="s">
        <v>29</v>
      </c>
      <c r="I173" s="526">
        <v>1</v>
      </c>
      <c r="J173" s="526">
        <v>4</v>
      </c>
      <c r="K173" s="738"/>
      <c r="L173" s="739"/>
      <c r="M173" s="640">
        <v>138</v>
      </c>
      <c r="N173" s="631">
        <v>0</v>
      </c>
      <c r="O173" s="409">
        <v>138</v>
      </c>
      <c r="P173" s="751"/>
      <c r="Q173" s="751"/>
      <c r="R173" s="751"/>
      <c r="S173" s="751"/>
      <c r="T173" s="751"/>
      <c r="U173" s="751"/>
      <c r="V173" s="751"/>
      <c r="W173" s="405"/>
    </row>
    <row r="174" spans="1:23" ht="32.25" customHeight="1">
      <c r="A174" s="404"/>
      <c r="B174" s="761" t="s">
        <v>642</v>
      </c>
      <c r="C174" s="761"/>
      <c r="D174" s="761"/>
      <c r="E174" s="761"/>
      <c r="F174" s="762"/>
      <c r="G174" s="406" t="s">
        <v>643</v>
      </c>
      <c r="H174" s="407" t="s">
        <v>29</v>
      </c>
      <c r="I174" s="526">
        <v>1</v>
      </c>
      <c r="J174" s="526">
        <v>4</v>
      </c>
      <c r="K174" s="738"/>
      <c r="L174" s="739"/>
      <c r="M174" s="640">
        <v>400</v>
      </c>
      <c r="N174" s="631">
        <v>0</v>
      </c>
      <c r="O174" s="409">
        <v>400</v>
      </c>
      <c r="P174" s="751"/>
      <c r="Q174" s="751"/>
      <c r="R174" s="751"/>
      <c r="S174" s="751"/>
      <c r="T174" s="751"/>
      <c r="U174" s="751"/>
      <c r="V174" s="751"/>
      <c r="W174" s="405"/>
    </row>
    <row r="175" spans="1:23" ht="32.25" customHeight="1">
      <c r="A175" s="404"/>
      <c r="B175" s="761" t="s">
        <v>642</v>
      </c>
      <c r="C175" s="761"/>
      <c r="D175" s="761"/>
      <c r="E175" s="761"/>
      <c r="F175" s="762"/>
      <c r="G175" s="406" t="s">
        <v>643</v>
      </c>
      <c r="H175" s="407" t="s">
        <v>29</v>
      </c>
      <c r="I175" s="526">
        <v>1</v>
      </c>
      <c r="J175" s="526">
        <v>4</v>
      </c>
      <c r="K175" s="738"/>
      <c r="L175" s="739"/>
      <c r="M175" s="640">
        <v>1239.172</v>
      </c>
      <c r="N175" s="631">
        <v>0</v>
      </c>
      <c r="O175" s="409">
        <v>1239.172</v>
      </c>
      <c r="P175" s="751"/>
      <c r="Q175" s="751"/>
      <c r="R175" s="751"/>
      <c r="S175" s="751"/>
      <c r="T175" s="751"/>
      <c r="U175" s="751"/>
      <c r="V175" s="751"/>
      <c r="W175" s="405"/>
    </row>
    <row r="176" spans="1:23" ht="32.25" customHeight="1">
      <c r="A176" s="404"/>
      <c r="B176" s="761" t="s">
        <v>872</v>
      </c>
      <c r="C176" s="761"/>
      <c r="D176" s="761"/>
      <c r="E176" s="761"/>
      <c r="F176" s="762"/>
      <c r="G176" s="406" t="s">
        <v>873</v>
      </c>
      <c r="H176" s="407" t="s">
        <v>41</v>
      </c>
      <c r="I176" s="526">
        <v>1</v>
      </c>
      <c r="J176" s="526">
        <v>4</v>
      </c>
      <c r="K176" s="738"/>
      <c r="L176" s="739"/>
      <c r="M176" s="640">
        <v>22.4</v>
      </c>
      <c r="N176" s="631">
        <v>0</v>
      </c>
      <c r="O176" s="409">
        <v>22.4</v>
      </c>
      <c r="P176" s="751"/>
      <c r="Q176" s="751"/>
      <c r="R176" s="751"/>
      <c r="S176" s="751"/>
      <c r="T176" s="751"/>
      <c r="U176" s="751"/>
      <c r="V176" s="751"/>
      <c r="W176" s="405"/>
    </row>
    <row r="177" spans="1:23" ht="21.75" customHeight="1">
      <c r="A177" s="404"/>
      <c r="B177" s="761" t="s">
        <v>800</v>
      </c>
      <c r="C177" s="761"/>
      <c r="D177" s="761"/>
      <c r="E177" s="761"/>
      <c r="F177" s="762"/>
      <c r="G177" s="406" t="s">
        <v>801</v>
      </c>
      <c r="H177" s="407" t="s">
        <v>29</v>
      </c>
      <c r="I177" s="526">
        <v>12</v>
      </c>
      <c r="J177" s="526">
        <v>2</v>
      </c>
      <c r="K177" s="738"/>
      <c r="L177" s="739"/>
      <c r="M177" s="640">
        <v>180</v>
      </c>
      <c r="N177" s="631">
        <v>0</v>
      </c>
      <c r="O177" s="409">
        <v>180</v>
      </c>
      <c r="P177" s="751"/>
      <c r="Q177" s="751"/>
      <c r="R177" s="751"/>
      <c r="S177" s="751"/>
      <c r="T177" s="751"/>
      <c r="U177" s="751"/>
      <c r="V177" s="751"/>
      <c r="W177" s="405"/>
    </row>
    <row r="178" spans="1:23" ht="21.75" customHeight="1">
      <c r="A178" s="404"/>
      <c r="B178" s="761" t="s">
        <v>623</v>
      </c>
      <c r="C178" s="761"/>
      <c r="D178" s="761"/>
      <c r="E178" s="761"/>
      <c r="F178" s="762"/>
      <c r="G178" s="406" t="s">
        <v>624</v>
      </c>
      <c r="H178" s="407">
        <v>0</v>
      </c>
      <c r="I178" s="526">
        <v>0</v>
      </c>
      <c r="J178" s="526">
        <v>0</v>
      </c>
      <c r="K178" s="738"/>
      <c r="L178" s="739"/>
      <c r="M178" s="640">
        <v>3598.0819999999999</v>
      </c>
      <c r="N178" s="631">
        <v>0</v>
      </c>
      <c r="O178" s="409">
        <v>3598.0819999999999</v>
      </c>
      <c r="P178" s="751"/>
      <c r="Q178" s="751"/>
      <c r="R178" s="751"/>
      <c r="S178" s="751"/>
      <c r="T178" s="751"/>
      <c r="U178" s="751"/>
      <c r="V178" s="751"/>
      <c r="W178" s="405"/>
    </row>
    <row r="179" spans="1:23" ht="21.75" customHeight="1">
      <c r="A179" s="404"/>
      <c r="B179" s="761" t="s">
        <v>625</v>
      </c>
      <c r="C179" s="761"/>
      <c r="D179" s="761"/>
      <c r="E179" s="761"/>
      <c r="F179" s="762"/>
      <c r="G179" s="406" t="s">
        <v>626</v>
      </c>
      <c r="H179" s="407" t="s">
        <v>40</v>
      </c>
      <c r="I179" s="526">
        <v>1</v>
      </c>
      <c r="J179" s="526">
        <v>3</v>
      </c>
      <c r="K179" s="738"/>
      <c r="L179" s="739"/>
      <c r="M179" s="640">
        <v>862.24199999999996</v>
      </c>
      <c r="N179" s="631">
        <v>0</v>
      </c>
      <c r="O179" s="409">
        <v>862.24199999999996</v>
      </c>
      <c r="P179" s="751"/>
      <c r="Q179" s="751"/>
      <c r="R179" s="751"/>
      <c r="S179" s="751"/>
      <c r="T179" s="751"/>
      <c r="U179" s="751"/>
      <c r="V179" s="751"/>
      <c r="W179" s="405"/>
    </row>
    <row r="180" spans="1:23" ht="21.75" customHeight="1">
      <c r="A180" s="404"/>
      <c r="B180" s="761" t="s">
        <v>625</v>
      </c>
      <c r="C180" s="761"/>
      <c r="D180" s="761"/>
      <c r="E180" s="761"/>
      <c r="F180" s="762"/>
      <c r="G180" s="406" t="s">
        <v>626</v>
      </c>
      <c r="H180" s="407" t="s">
        <v>42</v>
      </c>
      <c r="I180" s="526">
        <v>1</v>
      </c>
      <c r="J180" s="526">
        <v>3</v>
      </c>
      <c r="K180" s="738"/>
      <c r="L180" s="739"/>
      <c r="M180" s="640">
        <v>260.39699999999999</v>
      </c>
      <c r="N180" s="631">
        <v>0</v>
      </c>
      <c r="O180" s="409">
        <v>260.39699999999999</v>
      </c>
      <c r="P180" s="751"/>
      <c r="Q180" s="751"/>
      <c r="R180" s="751"/>
      <c r="S180" s="751"/>
      <c r="T180" s="751"/>
      <c r="U180" s="751"/>
      <c r="V180" s="751"/>
      <c r="W180" s="405"/>
    </row>
    <row r="181" spans="1:23" ht="21.75" customHeight="1">
      <c r="A181" s="404"/>
      <c r="B181" s="761" t="s">
        <v>627</v>
      </c>
      <c r="C181" s="761"/>
      <c r="D181" s="761"/>
      <c r="E181" s="761"/>
      <c r="F181" s="762"/>
      <c r="G181" s="406" t="s">
        <v>628</v>
      </c>
      <c r="H181" s="407" t="s">
        <v>40</v>
      </c>
      <c r="I181" s="526">
        <v>1</v>
      </c>
      <c r="J181" s="526">
        <v>3</v>
      </c>
      <c r="K181" s="738"/>
      <c r="L181" s="739"/>
      <c r="M181" s="640">
        <v>743.67499999999995</v>
      </c>
      <c r="N181" s="631">
        <v>0</v>
      </c>
      <c r="O181" s="409">
        <v>743.67499999999995</v>
      </c>
      <c r="P181" s="751"/>
      <c r="Q181" s="751"/>
      <c r="R181" s="751"/>
      <c r="S181" s="751"/>
      <c r="T181" s="751"/>
      <c r="U181" s="751"/>
      <c r="V181" s="751"/>
      <c r="W181" s="405"/>
    </row>
    <row r="182" spans="1:23" ht="21.75" customHeight="1">
      <c r="A182" s="404"/>
      <c r="B182" s="761" t="s">
        <v>627</v>
      </c>
      <c r="C182" s="761"/>
      <c r="D182" s="761"/>
      <c r="E182" s="761"/>
      <c r="F182" s="762"/>
      <c r="G182" s="406" t="s">
        <v>628</v>
      </c>
      <c r="H182" s="407" t="s">
        <v>42</v>
      </c>
      <c r="I182" s="526">
        <v>1</v>
      </c>
      <c r="J182" s="526">
        <v>3</v>
      </c>
      <c r="K182" s="738"/>
      <c r="L182" s="739"/>
      <c r="M182" s="640">
        <v>224.59</v>
      </c>
      <c r="N182" s="631">
        <v>0</v>
      </c>
      <c r="O182" s="409">
        <v>224.59</v>
      </c>
      <c r="P182" s="751"/>
      <c r="Q182" s="751"/>
      <c r="R182" s="751"/>
      <c r="S182" s="751"/>
      <c r="T182" s="751"/>
      <c r="U182" s="751"/>
      <c r="V182" s="751"/>
      <c r="W182" s="405"/>
    </row>
    <row r="183" spans="1:23" ht="42.75" customHeight="1">
      <c r="A183" s="404"/>
      <c r="B183" s="761" t="s">
        <v>629</v>
      </c>
      <c r="C183" s="761"/>
      <c r="D183" s="761"/>
      <c r="E183" s="761"/>
      <c r="F183" s="762"/>
      <c r="G183" s="406" t="s">
        <v>630</v>
      </c>
      <c r="H183" s="407" t="s">
        <v>40</v>
      </c>
      <c r="I183" s="526">
        <v>1</v>
      </c>
      <c r="J183" s="526">
        <v>3</v>
      </c>
      <c r="K183" s="738"/>
      <c r="L183" s="739"/>
      <c r="M183" s="640">
        <v>598.57000000000005</v>
      </c>
      <c r="N183" s="631">
        <v>0</v>
      </c>
      <c r="O183" s="409">
        <v>598.57000000000005</v>
      </c>
      <c r="P183" s="751"/>
      <c r="Q183" s="751"/>
      <c r="R183" s="751"/>
      <c r="S183" s="751"/>
      <c r="T183" s="751"/>
      <c r="U183" s="751"/>
      <c r="V183" s="751"/>
      <c r="W183" s="405"/>
    </row>
    <row r="184" spans="1:23" ht="42.75" customHeight="1">
      <c r="A184" s="404"/>
      <c r="B184" s="761" t="s">
        <v>629</v>
      </c>
      <c r="C184" s="761"/>
      <c r="D184" s="761"/>
      <c r="E184" s="761"/>
      <c r="F184" s="762"/>
      <c r="G184" s="406" t="s">
        <v>630</v>
      </c>
      <c r="H184" s="407" t="s">
        <v>42</v>
      </c>
      <c r="I184" s="526">
        <v>1</v>
      </c>
      <c r="J184" s="526">
        <v>3</v>
      </c>
      <c r="K184" s="738"/>
      <c r="L184" s="739"/>
      <c r="M184" s="640">
        <v>180.768</v>
      </c>
      <c r="N184" s="631">
        <v>0</v>
      </c>
      <c r="O184" s="409">
        <v>180.768</v>
      </c>
      <c r="P184" s="751"/>
      <c r="Q184" s="751"/>
      <c r="R184" s="751"/>
      <c r="S184" s="751"/>
      <c r="T184" s="751"/>
      <c r="U184" s="751"/>
      <c r="V184" s="751"/>
      <c r="W184" s="405"/>
    </row>
    <row r="185" spans="1:23" ht="32.25" customHeight="1">
      <c r="A185" s="404"/>
      <c r="B185" s="761" t="s">
        <v>631</v>
      </c>
      <c r="C185" s="761"/>
      <c r="D185" s="761"/>
      <c r="E185" s="761"/>
      <c r="F185" s="762"/>
      <c r="G185" s="406" t="s">
        <v>632</v>
      </c>
      <c r="H185" s="407" t="s">
        <v>28</v>
      </c>
      <c r="I185" s="526">
        <v>1</v>
      </c>
      <c r="J185" s="526">
        <v>3</v>
      </c>
      <c r="K185" s="738"/>
      <c r="L185" s="739"/>
      <c r="M185" s="640">
        <v>73.942999999999998</v>
      </c>
      <c r="N185" s="631">
        <v>0</v>
      </c>
      <c r="O185" s="409">
        <v>73.942999999999998</v>
      </c>
      <c r="P185" s="751"/>
      <c r="Q185" s="751"/>
      <c r="R185" s="751"/>
      <c r="S185" s="751"/>
      <c r="T185" s="751"/>
      <c r="U185" s="751"/>
      <c r="V185" s="751"/>
      <c r="W185" s="405"/>
    </row>
    <row r="186" spans="1:23" ht="32.25" customHeight="1">
      <c r="A186" s="404"/>
      <c r="B186" s="761" t="s">
        <v>631</v>
      </c>
      <c r="C186" s="761"/>
      <c r="D186" s="761"/>
      <c r="E186" s="761"/>
      <c r="F186" s="762"/>
      <c r="G186" s="406" t="s">
        <v>632</v>
      </c>
      <c r="H186" s="407" t="s">
        <v>29</v>
      </c>
      <c r="I186" s="526">
        <v>1</v>
      </c>
      <c r="J186" s="526">
        <v>3</v>
      </c>
      <c r="K186" s="738"/>
      <c r="L186" s="739"/>
      <c r="M186" s="640">
        <v>4.2</v>
      </c>
      <c r="N186" s="631">
        <v>0</v>
      </c>
      <c r="O186" s="409">
        <v>4.2</v>
      </c>
      <c r="P186" s="751"/>
      <c r="Q186" s="751"/>
      <c r="R186" s="751"/>
      <c r="S186" s="751"/>
      <c r="T186" s="751"/>
      <c r="U186" s="751"/>
      <c r="V186" s="751"/>
      <c r="W186" s="405"/>
    </row>
    <row r="187" spans="1:23" ht="32.25" customHeight="1">
      <c r="A187" s="404"/>
      <c r="B187" s="761" t="s">
        <v>631</v>
      </c>
      <c r="C187" s="761"/>
      <c r="D187" s="761"/>
      <c r="E187" s="761"/>
      <c r="F187" s="762"/>
      <c r="G187" s="406" t="s">
        <v>632</v>
      </c>
      <c r="H187" s="407" t="s">
        <v>29</v>
      </c>
      <c r="I187" s="526">
        <v>1</v>
      </c>
      <c r="J187" s="526">
        <v>3</v>
      </c>
      <c r="K187" s="738"/>
      <c r="L187" s="739"/>
      <c r="M187" s="640">
        <v>36</v>
      </c>
      <c r="N187" s="631">
        <v>0</v>
      </c>
      <c r="O187" s="409">
        <v>36</v>
      </c>
      <c r="P187" s="751"/>
      <c r="Q187" s="751"/>
      <c r="R187" s="751"/>
      <c r="S187" s="751"/>
      <c r="T187" s="751"/>
      <c r="U187" s="751"/>
      <c r="V187" s="751"/>
      <c r="W187" s="405"/>
    </row>
    <row r="188" spans="1:23" ht="32.25" customHeight="1">
      <c r="A188" s="404"/>
      <c r="B188" s="761" t="s">
        <v>631</v>
      </c>
      <c r="C188" s="761"/>
      <c r="D188" s="761"/>
      <c r="E188" s="761"/>
      <c r="F188" s="762"/>
      <c r="G188" s="406" t="s">
        <v>632</v>
      </c>
      <c r="H188" s="407" t="s">
        <v>35</v>
      </c>
      <c r="I188" s="526">
        <v>1</v>
      </c>
      <c r="J188" s="526">
        <v>3</v>
      </c>
      <c r="K188" s="738"/>
      <c r="L188" s="739"/>
      <c r="M188" s="640">
        <v>8.5</v>
      </c>
      <c r="N188" s="631">
        <v>0</v>
      </c>
      <c r="O188" s="409">
        <v>8.5</v>
      </c>
      <c r="P188" s="751"/>
      <c r="Q188" s="751"/>
      <c r="R188" s="751"/>
      <c r="S188" s="751"/>
      <c r="T188" s="751"/>
      <c r="U188" s="751"/>
      <c r="V188" s="751"/>
      <c r="W188" s="405"/>
    </row>
    <row r="189" spans="1:23" ht="32.25" customHeight="1">
      <c r="A189" s="404"/>
      <c r="B189" s="761" t="s">
        <v>631</v>
      </c>
      <c r="C189" s="761"/>
      <c r="D189" s="761"/>
      <c r="E189" s="761"/>
      <c r="F189" s="762"/>
      <c r="G189" s="406" t="s">
        <v>632</v>
      </c>
      <c r="H189" s="407" t="s">
        <v>89</v>
      </c>
      <c r="I189" s="526">
        <v>1</v>
      </c>
      <c r="J189" s="526">
        <v>3</v>
      </c>
      <c r="K189" s="738"/>
      <c r="L189" s="739"/>
      <c r="M189" s="640">
        <v>1.5</v>
      </c>
      <c r="N189" s="631">
        <v>0</v>
      </c>
      <c r="O189" s="409">
        <v>1.5</v>
      </c>
      <c r="P189" s="751"/>
      <c r="Q189" s="751"/>
      <c r="R189" s="751"/>
      <c r="S189" s="751"/>
      <c r="T189" s="751"/>
      <c r="U189" s="751"/>
      <c r="V189" s="751"/>
      <c r="W189" s="405"/>
    </row>
    <row r="190" spans="1:23" ht="32.25" customHeight="1">
      <c r="A190" s="404"/>
      <c r="B190" s="761" t="s">
        <v>631</v>
      </c>
      <c r="C190" s="761"/>
      <c r="D190" s="761"/>
      <c r="E190" s="761"/>
      <c r="F190" s="762"/>
      <c r="G190" s="406" t="s">
        <v>632</v>
      </c>
      <c r="H190" s="407" t="s">
        <v>29</v>
      </c>
      <c r="I190" s="526">
        <v>1</v>
      </c>
      <c r="J190" s="526">
        <v>3</v>
      </c>
      <c r="K190" s="738"/>
      <c r="L190" s="739"/>
      <c r="M190" s="640">
        <v>37</v>
      </c>
      <c r="N190" s="631">
        <v>0</v>
      </c>
      <c r="O190" s="409">
        <v>37</v>
      </c>
      <c r="P190" s="751"/>
      <c r="Q190" s="751"/>
      <c r="R190" s="751"/>
      <c r="S190" s="751"/>
      <c r="T190" s="751"/>
      <c r="U190" s="751"/>
      <c r="V190" s="751"/>
      <c r="W190" s="405"/>
    </row>
    <row r="191" spans="1:23" ht="32.25" customHeight="1">
      <c r="A191" s="404"/>
      <c r="B191" s="761" t="s">
        <v>631</v>
      </c>
      <c r="C191" s="761"/>
      <c r="D191" s="761"/>
      <c r="E191" s="761"/>
      <c r="F191" s="762"/>
      <c r="G191" s="406" t="s">
        <v>632</v>
      </c>
      <c r="H191" s="407" t="s">
        <v>28</v>
      </c>
      <c r="I191" s="526">
        <v>1</v>
      </c>
      <c r="J191" s="526">
        <v>3</v>
      </c>
      <c r="K191" s="738"/>
      <c r="L191" s="739"/>
      <c r="M191" s="640">
        <v>33.700000000000003</v>
      </c>
      <c r="N191" s="631">
        <v>0</v>
      </c>
      <c r="O191" s="409">
        <v>33.700000000000003</v>
      </c>
      <c r="P191" s="751"/>
      <c r="Q191" s="751"/>
      <c r="R191" s="751"/>
      <c r="S191" s="751"/>
      <c r="T191" s="751"/>
      <c r="U191" s="751"/>
      <c r="V191" s="751"/>
      <c r="W191" s="405"/>
    </row>
    <row r="192" spans="1:23" ht="32.25" customHeight="1">
      <c r="A192" s="404"/>
      <c r="B192" s="761" t="s">
        <v>631</v>
      </c>
      <c r="C192" s="761"/>
      <c r="D192" s="761"/>
      <c r="E192" s="761"/>
      <c r="F192" s="762"/>
      <c r="G192" s="406" t="s">
        <v>632</v>
      </c>
      <c r="H192" s="407" t="s">
        <v>29</v>
      </c>
      <c r="I192" s="526">
        <v>1</v>
      </c>
      <c r="J192" s="526">
        <v>3</v>
      </c>
      <c r="K192" s="738"/>
      <c r="L192" s="739"/>
      <c r="M192" s="640">
        <v>295.887</v>
      </c>
      <c r="N192" s="631">
        <v>0</v>
      </c>
      <c r="O192" s="409">
        <v>295.887</v>
      </c>
      <c r="P192" s="751"/>
      <c r="Q192" s="751"/>
      <c r="R192" s="751"/>
      <c r="S192" s="751"/>
      <c r="T192" s="751"/>
      <c r="U192" s="751"/>
      <c r="V192" s="751"/>
      <c r="W192" s="405"/>
    </row>
    <row r="193" spans="1:23" ht="32.25" customHeight="1">
      <c r="A193" s="404"/>
      <c r="B193" s="761" t="s">
        <v>631</v>
      </c>
      <c r="C193" s="761"/>
      <c r="D193" s="761"/>
      <c r="E193" s="761"/>
      <c r="F193" s="762"/>
      <c r="G193" s="406" t="s">
        <v>632</v>
      </c>
      <c r="H193" s="407" t="s">
        <v>29</v>
      </c>
      <c r="I193" s="526">
        <v>1</v>
      </c>
      <c r="J193" s="526">
        <v>3</v>
      </c>
      <c r="K193" s="738"/>
      <c r="L193" s="739"/>
      <c r="M193" s="640">
        <v>94</v>
      </c>
      <c r="N193" s="631">
        <v>0</v>
      </c>
      <c r="O193" s="409">
        <v>94</v>
      </c>
      <c r="P193" s="751"/>
      <c r="Q193" s="751"/>
      <c r="R193" s="751"/>
      <c r="S193" s="751"/>
      <c r="T193" s="751"/>
      <c r="U193" s="751"/>
      <c r="V193" s="751"/>
      <c r="W193" s="405"/>
    </row>
    <row r="194" spans="1:23" ht="32.25" customHeight="1">
      <c r="A194" s="404"/>
      <c r="B194" s="761" t="s">
        <v>631</v>
      </c>
      <c r="C194" s="761"/>
      <c r="D194" s="761"/>
      <c r="E194" s="761"/>
      <c r="F194" s="762"/>
      <c r="G194" s="406" t="s">
        <v>632</v>
      </c>
      <c r="H194" s="407" t="s">
        <v>29</v>
      </c>
      <c r="I194" s="526">
        <v>1</v>
      </c>
      <c r="J194" s="526">
        <v>3</v>
      </c>
      <c r="K194" s="738"/>
      <c r="L194" s="739"/>
      <c r="M194" s="640">
        <v>143.11000000000001</v>
      </c>
      <c r="N194" s="631">
        <v>0</v>
      </c>
      <c r="O194" s="409">
        <v>143.11000000000001</v>
      </c>
      <c r="P194" s="751"/>
      <c r="Q194" s="751"/>
      <c r="R194" s="751"/>
      <c r="S194" s="751"/>
      <c r="T194" s="751"/>
      <c r="U194" s="751"/>
      <c r="V194" s="751"/>
      <c r="W194" s="405"/>
    </row>
    <row r="195" spans="1:23" ht="21.75" customHeight="1">
      <c r="A195" s="404"/>
      <c r="B195" s="761" t="s">
        <v>61</v>
      </c>
      <c r="C195" s="761"/>
      <c r="D195" s="761"/>
      <c r="E195" s="761"/>
      <c r="F195" s="762"/>
      <c r="G195" s="406" t="s">
        <v>649</v>
      </c>
      <c r="H195" s="407">
        <v>0</v>
      </c>
      <c r="I195" s="526">
        <v>0</v>
      </c>
      <c r="J195" s="526">
        <v>0</v>
      </c>
      <c r="K195" s="738"/>
      <c r="L195" s="739"/>
      <c r="M195" s="640">
        <v>8694.5779999999995</v>
      </c>
      <c r="N195" s="631">
        <v>0</v>
      </c>
      <c r="O195" s="409">
        <v>8694.5779999999995</v>
      </c>
      <c r="P195" s="751"/>
      <c r="Q195" s="751"/>
      <c r="R195" s="751"/>
      <c r="S195" s="751"/>
      <c r="T195" s="751"/>
      <c r="U195" s="751"/>
      <c r="V195" s="751"/>
      <c r="W195" s="405"/>
    </row>
    <row r="196" spans="1:23" ht="42.75" customHeight="1">
      <c r="A196" s="404"/>
      <c r="B196" s="761" t="s">
        <v>650</v>
      </c>
      <c r="C196" s="761"/>
      <c r="D196" s="761"/>
      <c r="E196" s="761"/>
      <c r="F196" s="762"/>
      <c r="G196" s="406" t="s">
        <v>651</v>
      </c>
      <c r="H196" s="407" t="s">
        <v>40</v>
      </c>
      <c r="I196" s="526">
        <v>4</v>
      </c>
      <c r="J196" s="526">
        <v>5</v>
      </c>
      <c r="K196" s="738"/>
      <c r="L196" s="739"/>
      <c r="M196" s="640">
        <v>4870.42</v>
      </c>
      <c r="N196" s="631">
        <v>0</v>
      </c>
      <c r="O196" s="409">
        <v>4870.42</v>
      </c>
      <c r="P196" s="751"/>
      <c r="Q196" s="751"/>
      <c r="R196" s="751"/>
      <c r="S196" s="751"/>
      <c r="T196" s="751"/>
      <c r="U196" s="751"/>
      <c r="V196" s="751"/>
      <c r="W196" s="405"/>
    </row>
    <row r="197" spans="1:23" ht="42.75" customHeight="1">
      <c r="A197" s="404"/>
      <c r="B197" s="761" t="s">
        <v>650</v>
      </c>
      <c r="C197" s="761"/>
      <c r="D197" s="761"/>
      <c r="E197" s="761"/>
      <c r="F197" s="762"/>
      <c r="G197" s="406" t="s">
        <v>651</v>
      </c>
      <c r="H197" s="407" t="s">
        <v>42</v>
      </c>
      <c r="I197" s="526">
        <v>4</v>
      </c>
      <c r="J197" s="526">
        <v>5</v>
      </c>
      <c r="K197" s="738"/>
      <c r="L197" s="739"/>
      <c r="M197" s="640">
        <v>1470.8510000000001</v>
      </c>
      <c r="N197" s="631">
        <v>0</v>
      </c>
      <c r="O197" s="409">
        <v>1470.8510000000001</v>
      </c>
      <c r="P197" s="751"/>
      <c r="Q197" s="751"/>
      <c r="R197" s="751"/>
      <c r="S197" s="751"/>
      <c r="T197" s="751"/>
      <c r="U197" s="751"/>
      <c r="V197" s="751"/>
      <c r="W197" s="405"/>
    </row>
    <row r="198" spans="1:23" ht="21.75" customHeight="1">
      <c r="A198" s="404"/>
      <c r="B198" s="761" t="s">
        <v>683</v>
      </c>
      <c r="C198" s="761"/>
      <c r="D198" s="761"/>
      <c r="E198" s="761"/>
      <c r="F198" s="762"/>
      <c r="G198" s="406" t="s">
        <v>684</v>
      </c>
      <c r="H198" s="407" t="s">
        <v>40</v>
      </c>
      <c r="I198" s="526">
        <v>4</v>
      </c>
      <c r="J198" s="526">
        <v>12</v>
      </c>
      <c r="K198" s="738"/>
      <c r="L198" s="739"/>
      <c r="M198" s="640">
        <v>579.45000000000005</v>
      </c>
      <c r="N198" s="631">
        <v>0</v>
      </c>
      <c r="O198" s="409">
        <v>579.45000000000005</v>
      </c>
      <c r="P198" s="751"/>
      <c r="Q198" s="751"/>
      <c r="R198" s="751"/>
      <c r="S198" s="751"/>
      <c r="T198" s="751"/>
      <c r="U198" s="751"/>
      <c r="V198" s="751"/>
      <c r="W198" s="405"/>
    </row>
    <row r="199" spans="1:23" ht="21.75" customHeight="1">
      <c r="A199" s="404"/>
      <c r="B199" s="761" t="s">
        <v>683</v>
      </c>
      <c r="C199" s="761"/>
      <c r="D199" s="761"/>
      <c r="E199" s="761"/>
      <c r="F199" s="762"/>
      <c r="G199" s="406" t="s">
        <v>684</v>
      </c>
      <c r="H199" s="407" t="s">
        <v>42</v>
      </c>
      <c r="I199" s="526">
        <v>4</v>
      </c>
      <c r="J199" s="526">
        <v>12</v>
      </c>
      <c r="K199" s="738"/>
      <c r="L199" s="739"/>
      <c r="M199" s="640">
        <v>174.994</v>
      </c>
      <c r="N199" s="631">
        <v>0</v>
      </c>
      <c r="O199" s="409">
        <v>174.994</v>
      </c>
      <c r="P199" s="751"/>
      <c r="Q199" s="751"/>
      <c r="R199" s="751"/>
      <c r="S199" s="751"/>
      <c r="T199" s="751"/>
      <c r="U199" s="751"/>
      <c r="V199" s="751"/>
      <c r="W199" s="405"/>
    </row>
    <row r="200" spans="1:23" ht="21.75" customHeight="1">
      <c r="A200" s="404"/>
      <c r="B200" s="761" t="s">
        <v>61</v>
      </c>
      <c r="C200" s="761"/>
      <c r="D200" s="761"/>
      <c r="E200" s="761"/>
      <c r="F200" s="762"/>
      <c r="G200" s="406" t="s">
        <v>652</v>
      </c>
      <c r="H200" s="407" t="s">
        <v>29</v>
      </c>
      <c r="I200" s="526">
        <v>1</v>
      </c>
      <c r="J200" s="526">
        <v>6</v>
      </c>
      <c r="K200" s="738"/>
      <c r="L200" s="739"/>
      <c r="M200" s="640">
        <v>4</v>
      </c>
      <c r="N200" s="631">
        <v>0</v>
      </c>
      <c r="O200" s="409">
        <v>4</v>
      </c>
      <c r="P200" s="751"/>
      <c r="Q200" s="751"/>
      <c r="R200" s="751"/>
      <c r="S200" s="751"/>
      <c r="T200" s="751"/>
      <c r="U200" s="751"/>
      <c r="V200" s="751"/>
      <c r="W200" s="405"/>
    </row>
    <row r="201" spans="1:23" ht="21.75" customHeight="1">
      <c r="A201" s="404"/>
      <c r="B201" s="761" t="s">
        <v>61</v>
      </c>
      <c r="C201" s="761"/>
      <c r="D201" s="761"/>
      <c r="E201" s="761"/>
      <c r="F201" s="762"/>
      <c r="G201" s="406" t="s">
        <v>652</v>
      </c>
      <c r="H201" s="407" t="s">
        <v>28</v>
      </c>
      <c r="I201" s="526">
        <v>4</v>
      </c>
      <c r="J201" s="526">
        <v>5</v>
      </c>
      <c r="K201" s="738"/>
      <c r="L201" s="739"/>
      <c r="M201" s="640">
        <v>178.1</v>
      </c>
      <c r="N201" s="631">
        <v>0</v>
      </c>
      <c r="O201" s="409">
        <v>178.1</v>
      </c>
      <c r="P201" s="751"/>
      <c r="Q201" s="751"/>
      <c r="R201" s="751"/>
      <c r="S201" s="751"/>
      <c r="T201" s="751"/>
      <c r="U201" s="751"/>
      <c r="V201" s="751"/>
      <c r="W201" s="405"/>
    </row>
    <row r="202" spans="1:23" ht="21.75" customHeight="1">
      <c r="A202" s="404"/>
      <c r="B202" s="761" t="s">
        <v>61</v>
      </c>
      <c r="C202" s="761"/>
      <c r="D202" s="761"/>
      <c r="E202" s="761"/>
      <c r="F202" s="762"/>
      <c r="G202" s="406" t="s">
        <v>652</v>
      </c>
      <c r="H202" s="407" t="s">
        <v>29</v>
      </c>
      <c r="I202" s="526">
        <v>4</v>
      </c>
      <c r="J202" s="526">
        <v>5</v>
      </c>
      <c r="K202" s="738"/>
      <c r="L202" s="739"/>
      <c r="M202" s="640">
        <v>51.4</v>
      </c>
      <c r="N202" s="631">
        <v>0</v>
      </c>
      <c r="O202" s="409">
        <v>51.4</v>
      </c>
      <c r="P202" s="751"/>
      <c r="Q202" s="751"/>
      <c r="R202" s="751"/>
      <c r="S202" s="751"/>
      <c r="T202" s="751"/>
      <c r="U202" s="751"/>
      <c r="V202" s="751"/>
      <c r="W202" s="405"/>
    </row>
    <row r="203" spans="1:23" ht="21.75" customHeight="1">
      <c r="A203" s="404"/>
      <c r="B203" s="761" t="s">
        <v>61</v>
      </c>
      <c r="C203" s="761"/>
      <c r="D203" s="761"/>
      <c r="E203" s="761"/>
      <c r="F203" s="762"/>
      <c r="G203" s="406" t="s">
        <v>652</v>
      </c>
      <c r="H203" s="407" t="s">
        <v>29</v>
      </c>
      <c r="I203" s="526">
        <v>1</v>
      </c>
      <c r="J203" s="526">
        <v>6</v>
      </c>
      <c r="K203" s="738"/>
      <c r="L203" s="739"/>
      <c r="M203" s="640">
        <v>40</v>
      </c>
      <c r="N203" s="631">
        <v>0</v>
      </c>
      <c r="O203" s="409">
        <v>40</v>
      </c>
      <c r="P203" s="751"/>
      <c r="Q203" s="751"/>
      <c r="R203" s="751"/>
      <c r="S203" s="751"/>
      <c r="T203" s="751"/>
      <c r="U203" s="751"/>
      <c r="V203" s="751"/>
      <c r="W203" s="405"/>
    </row>
    <row r="204" spans="1:23" ht="21.75" customHeight="1">
      <c r="A204" s="404"/>
      <c r="B204" s="761" t="s">
        <v>61</v>
      </c>
      <c r="C204" s="761"/>
      <c r="D204" s="761"/>
      <c r="E204" s="761"/>
      <c r="F204" s="762"/>
      <c r="G204" s="406" t="s">
        <v>652</v>
      </c>
      <c r="H204" s="407" t="s">
        <v>35</v>
      </c>
      <c r="I204" s="526">
        <v>4</v>
      </c>
      <c r="J204" s="526">
        <v>5</v>
      </c>
      <c r="K204" s="738"/>
      <c r="L204" s="739"/>
      <c r="M204" s="640">
        <v>26.24</v>
      </c>
      <c r="N204" s="631">
        <v>0</v>
      </c>
      <c r="O204" s="409">
        <v>26.24</v>
      </c>
      <c r="P204" s="751"/>
      <c r="Q204" s="751"/>
      <c r="R204" s="751"/>
      <c r="S204" s="751"/>
      <c r="T204" s="751"/>
      <c r="U204" s="751"/>
      <c r="V204" s="751"/>
      <c r="W204" s="405"/>
    </row>
    <row r="205" spans="1:23" ht="21.75" customHeight="1">
      <c r="A205" s="404"/>
      <c r="B205" s="761" t="s">
        <v>61</v>
      </c>
      <c r="C205" s="761"/>
      <c r="D205" s="761"/>
      <c r="E205" s="761"/>
      <c r="F205" s="762"/>
      <c r="G205" s="406" t="s">
        <v>652</v>
      </c>
      <c r="H205" s="407" t="s">
        <v>89</v>
      </c>
      <c r="I205" s="526">
        <v>1</v>
      </c>
      <c r="J205" s="526">
        <v>6</v>
      </c>
      <c r="K205" s="738"/>
      <c r="L205" s="739"/>
      <c r="M205" s="640">
        <v>1</v>
      </c>
      <c r="N205" s="631">
        <v>0</v>
      </c>
      <c r="O205" s="409">
        <v>1</v>
      </c>
      <c r="P205" s="751"/>
      <c r="Q205" s="751"/>
      <c r="R205" s="751"/>
      <c r="S205" s="751"/>
      <c r="T205" s="751"/>
      <c r="U205" s="751"/>
      <c r="V205" s="751"/>
      <c r="W205" s="405"/>
    </row>
    <row r="206" spans="1:23" ht="21.75" customHeight="1">
      <c r="A206" s="404"/>
      <c r="B206" s="761" t="s">
        <v>61</v>
      </c>
      <c r="C206" s="761"/>
      <c r="D206" s="761"/>
      <c r="E206" s="761"/>
      <c r="F206" s="762"/>
      <c r="G206" s="406" t="s">
        <v>652</v>
      </c>
      <c r="H206" s="407" t="s">
        <v>28</v>
      </c>
      <c r="I206" s="526">
        <v>4</v>
      </c>
      <c r="J206" s="526">
        <v>5</v>
      </c>
      <c r="K206" s="738"/>
      <c r="L206" s="739"/>
      <c r="M206" s="640">
        <v>114</v>
      </c>
      <c r="N206" s="631">
        <v>0</v>
      </c>
      <c r="O206" s="409">
        <v>114</v>
      </c>
      <c r="P206" s="751"/>
      <c r="Q206" s="751"/>
      <c r="R206" s="751"/>
      <c r="S206" s="751"/>
      <c r="T206" s="751"/>
      <c r="U206" s="751"/>
      <c r="V206" s="751"/>
      <c r="W206" s="405"/>
    </row>
    <row r="207" spans="1:23" ht="21.75" customHeight="1">
      <c r="A207" s="404"/>
      <c r="B207" s="761" t="s">
        <v>61</v>
      </c>
      <c r="C207" s="761"/>
      <c r="D207" s="761"/>
      <c r="E207" s="761"/>
      <c r="F207" s="762"/>
      <c r="G207" s="406" t="s">
        <v>652</v>
      </c>
      <c r="H207" s="407" t="s">
        <v>28</v>
      </c>
      <c r="I207" s="526">
        <v>4</v>
      </c>
      <c r="J207" s="526">
        <v>5</v>
      </c>
      <c r="K207" s="738"/>
      <c r="L207" s="739"/>
      <c r="M207" s="640">
        <v>374.5</v>
      </c>
      <c r="N207" s="631">
        <v>0</v>
      </c>
      <c r="O207" s="409">
        <v>374.5</v>
      </c>
      <c r="P207" s="751"/>
      <c r="Q207" s="751"/>
      <c r="R207" s="751"/>
      <c r="S207" s="751"/>
      <c r="T207" s="751"/>
      <c r="U207" s="751"/>
      <c r="V207" s="751"/>
      <c r="W207" s="405"/>
    </row>
    <row r="208" spans="1:23" ht="21.75" customHeight="1">
      <c r="A208" s="404"/>
      <c r="B208" s="761" t="s">
        <v>61</v>
      </c>
      <c r="C208" s="761"/>
      <c r="D208" s="761"/>
      <c r="E208" s="761"/>
      <c r="F208" s="762"/>
      <c r="G208" s="406" t="s">
        <v>652</v>
      </c>
      <c r="H208" s="407" t="s">
        <v>29</v>
      </c>
      <c r="I208" s="526">
        <v>4</v>
      </c>
      <c r="J208" s="526">
        <v>5</v>
      </c>
      <c r="K208" s="738"/>
      <c r="L208" s="739"/>
      <c r="M208" s="640">
        <v>378.33800000000002</v>
      </c>
      <c r="N208" s="631">
        <v>0</v>
      </c>
      <c r="O208" s="409">
        <v>378.33800000000002</v>
      </c>
      <c r="P208" s="751"/>
      <c r="Q208" s="751"/>
      <c r="R208" s="751"/>
      <c r="S208" s="751"/>
      <c r="T208" s="751"/>
      <c r="U208" s="751"/>
      <c r="V208" s="751"/>
      <c r="W208" s="405"/>
    </row>
    <row r="209" spans="1:23" ht="21.75" customHeight="1">
      <c r="A209" s="404"/>
      <c r="B209" s="761" t="s">
        <v>61</v>
      </c>
      <c r="C209" s="761"/>
      <c r="D209" s="761"/>
      <c r="E209" s="761"/>
      <c r="F209" s="762"/>
      <c r="G209" s="406" t="s">
        <v>652</v>
      </c>
      <c r="H209" s="407" t="s">
        <v>29</v>
      </c>
      <c r="I209" s="526">
        <v>4</v>
      </c>
      <c r="J209" s="526">
        <v>5</v>
      </c>
      <c r="K209" s="738"/>
      <c r="L209" s="739"/>
      <c r="M209" s="640">
        <v>167.40899999999999</v>
      </c>
      <c r="N209" s="631">
        <v>0</v>
      </c>
      <c r="O209" s="409">
        <v>167.40899999999999</v>
      </c>
      <c r="P209" s="751"/>
      <c r="Q209" s="751"/>
      <c r="R209" s="751"/>
      <c r="S209" s="751"/>
      <c r="T209" s="751"/>
      <c r="U209" s="751"/>
      <c r="V209" s="751"/>
      <c r="W209" s="405"/>
    </row>
    <row r="210" spans="1:23" ht="21.75" customHeight="1">
      <c r="A210" s="404"/>
      <c r="B210" s="761" t="s">
        <v>61</v>
      </c>
      <c r="C210" s="761"/>
      <c r="D210" s="761"/>
      <c r="E210" s="761"/>
      <c r="F210" s="762"/>
      <c r="G210" s="406" t="s">
        <v>652</v>
      </c>
      <c r="H210" s="407" t="s">
        <v>29</v>
      </c>
      <c r="I210" s="526">
        <v>4</v>
      </c>
      <c r="J210" s="526">
        <v>5</v>
      </c>
      <c r="K210" s="738"/>
      <c r="L210" s="739"/>
      <c r="M210" s="640">
        <v>25</v>
      </c>
      <c r="N210" s="631">
        <v>0</v>
      </c>
      <c r="O210" s="409">
        <v>25</v>
      </c>
      <c r="P210" s="751"/>
      <c r="Q210" s="751"/>
      <c r="R210" s="751"/>
      <c r="S210" s="751"/>
      <c r="T210" s="751"/>
      <c r="U210" s="751"/>
      <c r="V210" s="751"/>
      <c r="W210" s="405"/>
    </row>
    <row r="211" spans="1:23" ht="21.75" customHeight="1">
      <c r="A211" s="404"/>
      <c r="B211" s="761" t="s">
        <v>61</v>
      </c>
      <c r="C211" s="761"/>
      <c r="D211" s="761"/>
      <c r="E211" s="761"/>
      <c r="F211" s="762"/>
      <c r="G211" s="406" t="s">
        <v>652</v>
      </c>
      <c r="H211" s="407" t="s">
        <v>29</v>
      </c>
      <c r="I211" s="526">
        <v>4</v>
      </c>
      <c r="J211" s="526">
        <v>5</v>
      </c>
      <c r="K211" s="738"/>
      <c r="L211" s="739"/>
      <c r="M211" s="640">
        <v>55.8</v>
      </c>
      <c r="N211" s="631">
        <v>0</v>
      </c>
      <c r="O211" s="409">
        <v>55.8</v>
      </c>
      <c r="P211" s="751"/>
      <c r="Q211" s="751"/>
      <c r="R211" s="751"/>
      <c r="S211" s="751"/>
      <c r="T211" s="751"/>
      <c r="U211" s="751"/>
      <c r="V211" s="751"/>
      <c r="W211" s="405"/>
    </row>
    <row r="212" spans="1:23" ht="42.75" customHeight="1">
      <c r="A212" s="404"/>
      <c r="B212" s="761" t="s">
        <v>653</v>
      </c>
      <c r="C212" s="761"/>
      <c r="D212" s="761"/>
      <c r="E212" s="761"/>
      <c r="F212" s="762"/>
      <c r="G212" s="406" t="s">
        <v>654</v>
      </c>
      <c r="H212" s="407" t="s">
        <v>41</v>
      </c>
      <c r="I212" s="526">
        <v>4</v>
      </c>
      <c r="J212" s="526">
        <v>5</v>
      </c>
      <c r="K212" s="738"/>
      <c r="L212" s="739"/>
      <c r="M212" s="640">
        <v>183.07599999999999</v>
      </c>
      <c r="N212" s="631">
        <v>0</v>
      </c>
      <c r="O212" s="409">
        <v>183.07599999999999</v>
      </c>
      <c r="P212" s="751"/>
      <c r="Q212" s="751"/>
      <c r="R212" s="751"/>
      <c r="S212" s="751"/>
      <c r="T212" s="751"/>
      <c r="U212" s="751"/>
      <c r="V212" s="751"/>
      <c r="W212" s="405"/>
    </row>
    <row r="213" spans="1:23" ht="32.25" customHeight="1">
      <c r="A213" s="404"/>
      <c r="B213" s="761" t="s">
        <v>655</v>
      </c>
      <c r="C213" s="761"/>
      <c r="D213" s="761"/>
      <c r="E213" s="761"/>
      <c r="F213" s="762"/>
      <c r="G213" s="406" t="s">
        <v>656</v>
      </c>
      <c r="H213" s="407">
        <v>0</v>
      </c>
      <c r="I213" s="526">
        <v>0</v>
      </c>
      <c r="J213" s="526">
        <v>0</v>
      </c>
      <c r="K213" s="738"/>
      <c r="L213" s="739"/>
      <c r="M213" s="640">
        <v>1414.99</v>
      </c>
      <c r="N213" s="631">
        <v>0</v>
      </c>
      <c r="O213" s="409">
        <v>1414.99</v>
      </c>
      <c r="P213" s="751"/>
      <c r="Q213" s="751"/>
      <c r="R213" s="751"/>
      <c r="S213" s="751"/>
      <c r="T213" s="751"/>
      <c r="U213" s="751"/>
      <c r="V213" s="751"/>
      <c r="W213" s="405"/>
    </row>
    <row r="214" spans="1:23" ht="32.25" customHeight="1">
      <c r="A214" s="404"/>
      <c r="B214" s="761" t="s">
        <v>657</v>
      </c>
      <c r="C214" s="761"/>
      <c r="D214" s="761"/>
      <c r="E214" s="761"/>
      <c r="F214" s="762"/>
      <c r="G214" s="406" t="s">
        <v>658</v>
      </c>
      <c r="H214" s="407" t="s">
        <v>40</v>
      </c>
      <c r="I214" s="526">
        <v>1</v>
      </c>
      <c r="J214" s="526">
        <v>6</v>
      </c>
      <c r="K214" s="738"/>
      <c r="L214" s="739"/>
      <c r="M214" s="640">
        <v>587.35500000000002</v>
      </c>
      <c r="N214" s="631">
        <v>0</v>
      </c>
      <c r="O214" s="409">
        <v>587.35500000000002</v>
      </c>
      <c r="P214" s="751"/>
      <c r="Q214" s="751"/>
      <c r="R214" s="751"/>
      <c r="S214" s="751"/>
      <c r="T214" s="751"/>
      <c r="U214" s="751"/>
      <c r="V214" s="751"/>
      <c r="W214" s="405"/>
    </row>
    <row r="215" spans="1:23" ht="32.25" customHeight="1">
      <c r="A215" s="404"/>
      <c r="B215" s="761" t="s">
        <v>657</v>
      </c>
      <c r="C215" s="761"/>
      <c r="D215" s="761"/>
      <c r="E215" s="761"/>
      <c r="F215" s="762"/>
      <c r="G215" s="406" t="s">
        <v>658</v>
      </c>
      <c r="H215" s="407" t="s">
        <v>42</v>
      </c>
      <c r="I215" s="526">
        <v>1</v>
      </c>
      <c r="J215" s="526">
        <v>6</v>
      </c>
      <c r="K215" s="738"/>
      <c r="L215" s="739"/>
      <c r="M215" s="640">
        <v>177.381</v>
      </c>
      <c r="N215" s="631">
        <v>0</v>
      </c>
      <c r="O215" s="409">
        <v>177.381</v>
      </c>
      <c r="P215" s="751"/>
      <c r="Q215" s="751"/>
      <c r="R215" s="751"/>
      <c r="S215" s="751"/>
      <c r="T215" s="751"/>
      <c r="U215" s="751"/>
      <c r="V215" s="751"/>
      <c r="W215" s="405"/>
    </row>
    <row r="216" spans="1:23" ht="32.25" customHeight="1">
      <c r="A216" s="404"/>
      <c r="B216" s="761" t="s">
        <v>659</v>
      </c>
      <c r="C216" s="761"/>
      <c r="D216" s="761"/>
      <c r="E216" s="761"/>
      <c r="F216" s="762"/>
      <c r="G216" s="406" t="s">
        <v>660</v>
      </c>
      <c r="H216" s="407" t="s">
        <v>40</v>
      </c>
      <c r="I216" s="526">
        <v>1</v>
      </c>
      <c r="J216" s="526">
        <v>6</v>
      </c>
      <c r="K216" s="738"/>
      <c r="L216" s="739"/>
      <c r="M216" s="640">
        <v>446.45499999999998</v>
      </c>
      <c r="N216" s="631">
        <v>0</v>
      </c>
      <c r="O216" s="409">
        <v>446.45499999999998</v>
      </c>
      <c r="P216" s="751"/>
      <c r="Q216" s="751"/>
      <c r="R216" s="751"/>
      <c r="S216" s="751"/>
      <c r="T216" s="751"/>
      <c r="U216" s="751"/>
      <c r="V216" s="751"/>
      <c r="W216" s="405"/>
    </row>
    <row r="217" spans="1:23" ht="32.25" customHeight="1">
      <c r="A217" s="404"/>
      <c r="B217" s="761" t="s">
        <v>659</v>
      </c>
      <c r="C217" s="761"/>
      <c r="D217" s="761"/>
      <c r="E217" s="761"/>
      <c r="F217" s="762"/>
      <c r="G217" s="406" t="s">
        <v>660</v>
      </c>
      <c r="H217" s="407" t="s">
        <v>42</v>
      </c>
      <c r="I217" s="526">
        <v>1</v>
      </c>
      <c r="J217" s="526">
        <v>6</v>
      </c>
      <c r="K217" s="738"/>
      <c r="L217" s="739"/>
      <c r="M217" s="640">
        <v>134.83000000000001</v>
      </c>
      <c r="N217" s="631">
        <v>0</v>
      </c>
      <c r="O217" s="409">
        <v>134.83000000000001</v>
      </c>
      <c r="P217" s="751"/>
      <c r="Q217" s="751"/>
      <c r="R217" s="751"/>
      <c r="S217" s="751"/>
      <c r="T217" s="751"/>
      <c r="U217" s="751"/>
      <c r="V217" s="751"/>
      <c r="W217" s="405"/>
    </row>
    <row r="218" spans="1:23" ht="32.25" customHeight="1">
      <c r="A218" s="404"/>
      <c r="B218" s="761" t="s">
        <v>661</v>
      </c>
      <c r="C218" s="761"/>
      <c r="D218" s="761"/>
      <c r="E218" s="761"/>
      <c r="F218" s="762"/>
      <c r="G218" s="406" t="s">
        <v>662</v>
      </c>
      <c r="H218" s="407" t="s">
        <v>28</v>
      </c>
      <c r="I218" s="526">
        <v>1</v>
      </c>
      <c r="J218" s="526">
        <v>6</v>
      </c>
      <c r="K218" s="738"/>
      <c r="L218" s="739"/>
      <c r="M218" s="640">
        <v>36.048999999999999</v>
      </c>
      <c r="N218" s="631">
        <v>0</v>
      </c>
      <c r="O218" s="409">
        <v>36.048999999999999</v>
      </c>
      <c r="P218" s="751"/>
      <c r="Q218" s="751"/>
      <c r="R218" s="751"/>
      <c r="S218" s="751"/>
      <c r="T218" s="751"/>
      <c r="U218" s="751"/>
      <c r="V218" s="751"/>
      <c r="W218" s="405"/>
    </row>
    <row r="219" spans="1:23" ht="32.25" customHeight="1">
      <c r="A219" s="404"/>
      <c r="B219" s="761" t="s">
        <v>661</v>
      </c>
      <c r="C219" s="761"/>
      <c r="D219" s="761"/>
      <c r="E219" s="761"/>
      <c r="F219" s="762"/>
      <c r="G219" s="406" t="s">
        <v>662</v>
      </c>
      <c r="H219" s="407" t="s">
        <v>29</v>
      </c>
      <c r="I219" s="526">
        <v>1</v>
      </c>
      <c r="J219" s="526">
        <v>6</v>
      </c>
      <c r="K219" s="738"/>
      <c r="L219" s="739"/>
      <c r="M219" s="640">
        <v>2.1</v>
      </c>
      <c r="N219" s="631">
        <v>0</v>
      </c>
      <c r="O219" s="409">
        <v>2.1</v>
      </c>
      <c r="P219" s="751"/>
      <c r="Q219" s="751"/>
      <c r="R219" s="751"/>
      <c r="S219" s="751"/>
      <c r="T219" s="751"/>
      <c r="U219" s="751"/>
      <c r="V219" s="751"/>
      <c r="W219" s="405"/>
    </row>
    <row r="220" spans="1:23" ht="32.25" customHeight="1">
      <c r="A220" s="404"/>
      <c r="B220" s="761" t="s">
        <v>661</v>
      </c>
      <c r="C220" s="761"/>
      <c r="D220" s="761"/>
      <c r="E220" s="761"/>
      <c r="F220" s="762"/>
      <c r="G220" s="406" t="s">
        <v>662</v>
      </c>
      <c r="H220" s="407" t="s">
        <v>29</v>
      </c>
      <c r="I220" s="526">
        <v>1</v>
      </c>
      <c r="J220" s="526">
        <v>6</v>
      </c>
      <c r="K220" s="738"/>
      <c r="L220" s="739"/>
      <c r="M220" s="640">
        <v>11.94</v>
      </c>
      <c r="N220" s="631">
        <v>0</v>
      </c>
      <c r="O220" s="409">
        <v>11.94</v>
      </c>
      <c r="P220" s="751"/>
      <c r="Q220" s="751"/>
      <c r="R220" s="751"/>
      <c r="S220" s="751"/>
      <c r="T220" s="751"/>
      <c r="U220" s="751"/>
      <c r="V220" s="751"/>
      <c r="W220" s="405"/>
    </row>
    <row r="221" spans="1:23" ht="32.25" customHeight="1">
      <c r="A221" s="404"/>
      <c r="B221" s="761" t="s">
        <v>661</v>
      </c>
      <c r="C221" s="761"/>
      <c r="D221" s="761"/>
      <c r="E221" s="761"/>
      <c r="F221" s="762"/>
      <c r="G221" s="406" t="s">
        <v>662</v>
      </c>
      <c r="H221" s="407" t="s">
        <v>28</v>
      </c>
      <c r="I221" s="526">
        <v>1</v>
      </c>
      <c r="J221" s="526">
        <v>6</v>
      </c>
      <c r="K221" s="738"/>
      <c r="L221" s="739"/>
      <c r="M221" s="640">
        <v>2.4</v>
      </c>
      <c r="N221" s="631">
        <v>0</v>
      </c>
      <c r="O221" s="409">
        <v>2.4</v>
      </c>
      <c r="P221" s="751"/>
      <c r="Q221" s="751"/>
      <c r="R221" s="751"/>
      <c r="S221" s="751"/>
      <c r="T221" s="751"/>
      <c r="U221" s="751"/>
      <c r="V221" s="751"/>
      <c r="W221" s="405"/>
    </row>
    <row r="222" spans="1:23" ht="32.25" customHeight="1">
      <c r="A222" s="404"/>
      <c r="B222" s="761" t="s">
        <v>661</v>
      </c>
      <c r="C222" s="761"/>
      <c r="D222" s="761"/>
      <c r="E222" s="761"/>
      <c r="F222" s="762"/>
      <c r="G222" s="406" t="s">
        <v>662</v>
      </c>
      <c r="H222" s="407" t="s">
        <v>29</v>
      </c>
      <c r="I222" s="526">
        <v>1</v>
      </c>
      <c r="J222" s="526">
        <v>6</v>
      </c>
      <c r="K222" s="738"/>
      <c r="L222" s="739"/>
      <c r="M222" s="640">
        <v>16.48</v>
      </c>
      <c r="N222" s="631">
        <v>0</v>
      </c>
      <c r="O222" s="409">
        <v>16.48</v>
      </c>
      <c r="P222" s="751"/>
      <c r="Q222" s="751"/>
      <c r="R222" s="751"/>
      <c r="S222" s="751"/>
      <c r="T222" s="751"/>
      <c r="U222" s="751"/>
      <c r="V222" s="751"/>
      <c r="W222" s="405"/>
    </row>
    <row r="223" spans="1:23" ht="21.75" customHeight="1">
      <c r="A223" s="404"/>
      <c r="B223" s="761" t="s">
        <v>663</v>
      </c>
      <c r="C223" s="761"/>
      <c r="D223" s="761"/>
      <c r="E223" s="761"/>
      <c r="F223" s="762"/>
      <c r="G223" s="406" t="s">
        <v>664</v>
      </c>
      <c r="H223" s="407">
        <v>0</v>
      </c>
      <c r="I223" s="526">
        <v>0</v>
      </c>
      <c r="J223" s="526">
        <v>0</v>
      </c>
      <c r="K223" s="738"/>
      <c r="L223" s="739"/>
      <c r="M223" s="640">
        <v>292</v>
      </c>
      <c r="N223" s="631">
        <v>0</v>
      </c>
      <c r="O223" s="409">
        <v>292</v>
      </c>
      <c r="P223" s="751"/>
      <c r="Q223" s="751"/>
      <c r="R223" s="751"/>
      <c r="S223" s="751"/>
      <c r="T223" s="751"/>
      <c r="U223" s="751"/>
      <c r="V223" s="751"/>
      <c r="W223" s="405"/>
    </row>
    <row r="224" spans="1:23" ht="21.75" customHeight="1">
      <c r="A224" s="404"/>
      <c r="B224" s="761" t="s">
        <v>665</v>
      </c>
      <c r="C224" s="761"/>
      <c r="D224" s="761"/>
      <c r="E224" s="761"/>
      <c r="F224" s="762"/>
      <c r="G224" s="406" t="s">
        <v>666</v>
      </c>
      <c r="H224" s="407" t="s">
        <v>352</v>
      </c>
      <c r="I224" s="526">
        <v>1</v>
      </c>
      <c r="J224" s="526">
        <v>7</v>
      </c>
      <c r="K224" s="738"/>
      <c r="L224" s="739"/>
      <c r="M224" s="640">
        <v>292</v>
      </c>
      <c r="N224" s="631">
        <v>0</v>
      </c>
      <c r="O224" s="409">
        <v>292</v>
      </c>
      <c r="P224" s="751"/>
      <c r="Q224" s="751"/>
      <c r="R224" s="751"/>
      <c r="S224" s="751"/>
      <c r="T224" s="751"/>
      <c r="U224" s="751"/>
      <c r="V224" s="751"/>
      <c r="W224" s="405"/>
    </row>
    <row r="225" spans="1:23" ht="21.75" customHeight="1">
      <c r="A225" s="404"/>
      <c r="B225" s="761" t="s">
        <v>697</v>
      </c>
      <c r="C225" s="761"/>
      <c r="D225" s="761"/>
      <c r="E225" s="761"/>
      <c r="F225" s="762"/>
      <c r="G225" s="406" t="s">
        <v>698</v>
      </c>
      <c r="H225" s="407">
        <v>0</v>
      </c>
      <c r="I225" s="526">
        <v>0</v>
      </c>
      <c r="J225" s="526">
        <v>0</v>
      </c>
      <c r="K225" s="738"/>
      <c r="L225" s="739"/>
      <c r="M225" s="640">
        <v>1591.8789999999999</v>
      </c>
      <c r="N225" s="631">
        <v>0</v>
      </c>
      <c r="O225" s="409">
        <v>1591.8789999999999</v>
      </c>
      <c r="P225" s="751"/>
      <c r="Q225" s="751"/>
      <c r="R225" s="751"/>
      <c r="S225" s="751"/>
      <c r="T225" s="751"/>
      <c r="U225" s="751"/>
      <c r="V225" s="751"/>
      <c r="W225" s="405"/>
    </row>
    <row r="226" spans="1:23" ht="12.75" customHeight="1">
      <c r="A226" s="404"/>
      <c r="B226" s="761" t="s">
        <v>699</v>
      </c>
      <c r="C226" s="761"/>
      <c r="D226" s="761"/>
      <c r="E226" s="761"/>
      <c r="F226" s="762"/>
      <c r="G226" s="406" t="s">
        <v>700</v>
      </c>
      <c r="H226" s="407" t="s">
        <v>40</v>
      </c>
      <c r="I226" s="526">
        <v>3</v>
      </c>
      <c r="J226" s="526">
        <v>9</v>
      </c>
      <c r="K226" s="738"/>
      <c r="L226" s="739"/>
      <c r="M226" s="640">
        <v>1079.615</v>
      </c>
      <c r="N226" s="631">
        <v>0</v>
      </c>
      <c r="O226" s="409">
        <v>1079.615</v>
      </c>
      <c r="P226" s="751"/>
      <c r="Q226" s="751"/>
      <c r="R226" s="751"/>
      <c r="S226" s="751"/>
      <c r="T226" s="751"/>
      <c r="U226" s="751"/>
      <c r="V226" s="751"/>
      <c r="W226" s="405"/>
    </row>
    <row r="227" spans="1:23" ht="12.75" customHeight="1">
      <c r="A227" s="404"/>
      <c r="B227" s="761" t="s">
        <v>699</v>
      </c>
      <c r="C227" s="761"/>
      <c r="D227" s="761"/>
      <c r="E227" s="761"/>
      <c r="F227" s="762"/>
      <c r="G227" s="406" t="s">
        <v>700</v>
      </c>
      <c r="H227" s="407" t="s">
        <v>42</v>
      </c>
      <c r="I227" s="526">
        <v>3</v>
      </c>
      <c r="J227" s="526">
        <v>9</v>
      </c>
      <c r="K227" s="738"/>
      <c r="L227" s="739"/>
      <c r="M227" s="640">
        <v>326.04399999999998</v>
      </c>
      <c r="N227" s="631">
        <v>0</v>
      </c>
      <c r="O227" s="409">
        <v>326.04399999999998</v>
      </c>
      <c r="P227" s="751"/>
      <c r="Q227" s="751"/>
      <c r="R227" s="751"/>
      <c r="S227" s="751"/>
      <c r="T227" s="751"/>
      <c r="U227" s="751"/>
      <c r="V227" s="751"/>
      <c r="W227" s="405"/>
    </row>
    <row r="228" spans="1:23" ht="12.75" customHeight="1">
      <c r="A228" s="404"/>
      <c r="B228" s="761" t="s">
        <v>701</v>
      </c>
      <c r="C228" s="761"/>
      <c r="D228" s="761"/>
      <c r="E228" s="761"/>
      <c r="F228" s="762"/>
      <c r="G228" s="406" t="s">
        <v>702</v>
      </c>
      <c r="H228" s="407" t="s">
        <v>28</v>
      </c>
      <c r="I228" s="526">
        <v>3</v>
      </c>
      <c r="J228" s="526">
        <v>9</v>
      </c>
      <c r="K228" s="738"/>
      <c r="L228" s="739"/>
      <c r="M228" s="640">
        <v>86.22</v>
      </c>
      <c r="N228" s="631">
        <v>0</v>
      </c>
      <c r="O228" s="409">
        <v>86.22</v>
      </c>
      <c r="P228" s="751"/>
      <c r="Q228" s="751"/>
      <c r="R228" s="751"/>
      <c r="S228" s="751"/>
      <c r="T228" s="751"/>
      <c r="U228" s="751"/>
      <c r="V228" s="751"/>
      <c r="W228" s="405"/>
    </row>
    <row r="229" spans="1:23" ht="12.75" customHeight="1">
      <c r="A229" s="404"/>
      <c r="B229" s="761" t="s">
        <v>701</v>
      </c>
      <c r="C229" s="761"/>
      <c r="D229" s="761"/>
      <c r="E229" s="761"/>
      <c r="F229" s="762"/>
      <c r="G229" s="406" t="s">
        <v>702</v>
      </c>
      <c r="H229" s="407" t="s">
        <v>28</v>
      </c>
      <c r="I229" s="526">
        <v>3</v>
      </c>
      <c r="J229" s="526">
        <v>9</v>
      </c>
      <c r="K229" s="738"/>
      <c r="L229" s="739"/>
      <c r="M229" s="640">
        <v>100</v>
      </c>
      <c r="N229" s="631">
        <v>0</v>
      </c>
      <c r="O229" s="409">
        <v>100</v>
      </c>
      <c r="P229" s="751"/>
      <c r="Q229" s="751"/>
      <c r="R229" s="751"/>
      <c r="S229" s="751"/>
      <c r="T229" s="751"/>
      <c r="U229" s="751"/>
      <c r="V229" s="751"/>
      <c r="W229" s="405"/>
    </row>
    <row r="230" spans="1:23" ht="21.75" customHeight="1">
      <c r="A230" s="404"/>
      <c r="B230" s="761" t="s">
        <v>667</v>
      </c>
      <c r="C230" s="761"/>
      <c r="D230" s="761"/>
      <c r="E230" s="761"/>
      <c r="F230" s="762"/>
      <c r="G230" s="406" t="s">
        <v>668</v>
      </c>
      <c r="H230" s="407">
        <v>0</v>
      </c>
      <c r="I230" s="526">
        <v>0</v>
      </c>
      <c r="J230" s="526">
        <v>0</v>
      </c>
      <c r="K230" s="738"/>
      <c r="L230" s="739"/>
      <c r="M230" s="640">
        <v>15877.17</v>
      </c>
      <c r="N230" s="631">
        <v>0</v>
      </c>
      <c r="O230" s="409">
        <v>15877.17</v>
      </c>
      <c r="P230" s="751"/>
      <c r="Q230" s="751"/>
      <c r="R230" s="751"/>
      <c r="S230" s="751"/>
      <c r="T230" s="751"/>
      <c r="U230" s="751"/>
      <c r="V230" s="751"/>
      <c r="W230" s="405"/>
    </row>
    <row r="231" spans="1:23" ht="12.75" customHeight="1">
      <c r="A231" s="404"/>
      <c r="B231" s="761" t="s">
        <v>669</v>
      </c>
      <c r="C231" s="761"/>
      <c r="D231" s="761"/>
      <c r="E231" s="761"/>
      <c r="F231" s="762"/>
      <c r="G231" s="406" t="s">
        <v>670</v>
      </c>
      <c r="H231" s="407" t="s">
        <v>671</v>
      </c>
      <c r="I231" s="526">
        <v>1</v>
      </c>
      <c r="J231" s="526">
        <v>11</v>
      </c>
      <c r="K231" s="738"/>
      <c r="L231" s="739"/>
      <c r="M231" s="640">
        <v>100</v>
      </c>
      <c r="N231" s="631">
        <v>0</v>
      </c>
      <c r="O231" s="409">
        <v>100</v>
      </c>
      <c r="P231" s="751"/>
      <c r="Q231" s="751"/>
      <c r="R231" s="751"/>
      <c r="S231" s="751"/>
      <c r="T231" s="751"/>
      <c r="U231" s="751"/>
      <c r="V231" s="751"/>
      <c r="W231" s="405"/>
    </row>
    <row r="232" spans="1:23" ht="21.75" customHeight="1">
      <c r="A232" s="404"/>
      <c r="B232" s="761" t="s">
        <v>907</v>
      </c>
      <c r="C232" s="761"/>
      <c r="D232" s="761"/>
      <c r="E232" s="761"/>
      <c r="F232" s="762"/>
      <c r="G232" s="406" t="s">
        <v>908</v>
      </c>
      <c r="H232" s="407" t="s">
        <v>909</v>
      </c>
      <c r="I232" s="526">
        <v>14</v>
      </c>
      <c r="J232" s="526">
        <v>2</v>
      </c>
      <c r="K232" s="738"/>
      <c r="L232" s="739"/>
      <c r="M232" s="640">
        <v>15777.17</v>
      </c>
      <c r="N232" s="631">
        <v>0</v>
      </c>
      <c r="O232" s="409">
        <v>15777.17</v>
      </c>
      <c r="P232" s="751"/>
      <c r="Q232" s="751"/>
      <c r="R232" s="751"/>
      <c r="S232" s="751"/>
      <c r="T232" s="751"/>
      <c r="U232" s="751"/>
      <c r="V232" s="751"/>
      <c r="W232" s="405"/>
    </row>
    <row r="233" spans="1:23" ht="32.25" customHeight="1">
      <c r="A233" s="404"/>
      <c r="B233" s="761" t="s">
        <v>645</v>
      </c>
      <c r="C233" s="761"/>
      <c r="D233" s="761"/>
      <c r="E233" s="761"/>
      <c r="F233" s="762"/>
      <c r="G233" s="406" t="s">
        <v>646</v>
      </c>
      <c r="H233" s="407">
        <v>0</v>
      </c>
      <c r="I233" s="526">
        <v>0</v>
      </c>
      <c r="J233" s="526">
        <v>0</v>
      </c>
      <c r="K233" s="738"/>
      <c r="L233" s="739"/>
      <c r="M233" s="640">
        <v>3541.1170000000002</v>
      </c>
      <c r="N233" s="631">
        <v>0</v>
      </c>
      <c r="O233" s="409">
        <v>3541.1170000000002</v>
      </c>
      <c r="P233" s="751"/>
      <c r="Q233" s="751"/>
      <c r="R233" s="751"/>
      <c r="S233" s="751"/>
      <c r="T233" s="751"/>
      <c r="U233" s="751"/>
      <c r="V233" s="751"/>
      <c r="W233" s="405"/>
    </row>
    <row r="234" spans="1:23" ht="32.25" customHeight="1">
      <c r="A234" s="404"/>
      <c r="B234" s="761" t="s">
        <v>690</v>
      </c>
      <c r="C234" s="761"/>
      <c r="D234" s="761"/>
      <c r="E234" s="761"/>
      <c r="F234" s="762"/>
      <c r="G234" s="406" t="s">
        <v>691</v>
      </c>
      <c r="H234" s="407" t="s">
        <v>40</v>
      </c>
      <c r="I234" s="526">
        <v>2</v>
      </c>
      <c r="J234" s="526">
        <v>3</v>
      </c>
      <c r="K234" s="738"/>
      <c r="L234" s="739"/>
      <c r="M234" s="640">
        <v>273.5</v>
      </c>
      <c r="N234" s="631">
        <v>0</v>
      </c>
      <c r="O234" s="409">
        <v>273.5</v>
      </c>
      <c r="P234" s="751"/>
      <c r="Q234" s="751"/>
      <c r="R234" s="751"/>
      <c r="S234" s="751"/>
      <c r="T234" s="751"/>
      <c r="U234" s="751"/>
      <c r="V234" s="751"/>
      <c r="W234" s="405"/>
    </row>
    <row r="235" spans="1:23" ht="32.25" customHeight="1">
      <c r="A235" s="404"/>
      <c r="B235" s="761" t="s">
        <v>690</v>
      </c>
      <c r="C235" s="761"/>
      <c r="D235" s="761"/>
      <c r="E235" s="761"/>
      <c r="F235" s="762"/>
      <c r="G235" s="406" t="s">
        <v>691</v>
      </c>
      <c r="H235" s="407" t="s">
        <v>42</v>
      </c>
      <c r="I235" s="526">
        <v>2</v>
      </c>
      <c r="J235" s="526">
        <v>3</v>
      </c>
      <c r="K235" s="738"/>
      <c r="L235" s="739"/>
      <c r="M235" s="640">
        <v>82.6</v>
      </c>
      <c r="N235" s="631">
        <v>0</v>
      </c>
      <c r="O235" s="409">
        <v>82.6</v>
      </c>
      <c r="P235" s="751"/>
      <c r="Q235" s="751"/>
      <c r="R235" s="751"/>
      <c r="S235" s="751"/>
      <c r="T235" s="751"/>
      <c r="U235" s="751"/>
      <c r="V235" s="751"/>
      <c r="W235" s="405"/>
    </row>
    <row r="236" spans="1:23" ht="32.25" customHeight="1">
      <c r="A236" s="404"/>
      <c r="B236" s="761" t="s">
        <v>690</v>
      </c>
      <c r="C236" s="761"/>
      <c r="D236" s="761"/>
      <c r="E236" s="761"/>
      <c r="F236" s="762"/>
      <c r="G236" s="406" t="s">
        <v>691</v>
      </c>
      <c r="H236" s="407" t="s">
        <v>120</v>
      </c>
      <c r="I236" s="526">
        <v>2</v>
      </c>
      <c r="J236" s="526">
        <v>3</v>
      </c>
      <c r="K236" s="738"/>
      <c r="L236" s="739"/>
      <c r="M236" s="640">
        <v>644.70000000000005</v>
      </c>
      <c r="N236" s="631">
        <v>0</v>
      </c>
      <c r="O236" s="409">
        <v>644.70000000000005</v>
      </c>
      <c r="P236" s="751"/>
      <c r="Q236" s="751"/>
      <c r="R236" s="751"/>
      <c r="S236" s="751"/>
      <c r="T236" s="751"/>
      <c r="U236" s="751"/>
      <c r="V236" s="751"/>
      <c r="W236" s="405"/>
    </row>
    <row r="237" spans="1:23" ht="42.75" customHeight="1">
      <c r="A237" s="404"/>
      <c r="B237" s="761" t="s">
        <v>647</v>
      </c>
      <c r="C237" s="761"/>
      <c r="D237" s="761"/>
      <c r="E237" s="761"/>
      <c r="F237" s="762"/>
      <c r="G237" s="406" t="s">
        <v>648</v>
      </c>
      <c r="H237" s="407" t="s">
        <v>29</v>
      </c>
      <c r="I237" s="526">
        <v>1</v>
      </c>
      <c r="J237" s="526">
        <v>5</v>
      </c>
      <c r="K237" s="738"/>
      <c r="L237" s="739"/>
      <c r="M237" s="640">
        <v>18.600000000000001</v>
      </c>
      <c r="N237" s="631">
        <v>0</v>
      </c>
      <c r="O237" s="409">
        <v>18.600000000000001</v>
      </c>
      <c r="P237" s="751"/>
      <c r="Q237" s="751"/>
      <c r="R237" s="751"/>
      <c r="S237" s="751"/>
      <c r="T237" s="751"/>
      <c r="U237" s="751"/>
      <c r="V237" s="751"/>
      <c r="W237" s="405"/>
    </row>
    <row r="238" spans="1:23" ht="32.25" customHeight="1">
      <c r="A238" s="404"/>
      <c r="B238" s="761" t="s">
        <v>127</v>
      </c>
      <c r="C238" s="761"/>
      <c r="D238" s="761"/>
      <c r="E238" s="761"/>
      <c r="F238" s="762"/>
      <c r="G238" s="406" t="s">
        <v>806</v>
      </c>
      <c r="H238" s="407" t="s">
        <v>180</v>
      </c>
      <c r="I238" s="526">
        <v>14</v>
      </c>
      <c r="J238" s="526">
        <v>3</v>
      </c>
      <c r="K238" s="738"/>
      <c r="L238" s="739"/>
      <c r="M238" s="640">
        <v>1119.5170000000001</v>
      </c>
      <c r="N238" s="631">
        <v>0</v>
      </c>
      <c r="O238" s="409">
        <v>1119.5170000000001</v>
      </c>
      <c r="P238" s="751"/>
      <c r="Q238" s="751"/>
      <c r="R238" s="751"/>
      <c r="S238" s="751"/>
      <c r="T238" s="751"/>
      <c r="U238" s="751"/>
      <c r="V238" s="751"/>
      <c r="W238" s="405"/>
    </row>
    <row r="239" spans="1:23" ht="21.75" customHeight="1">
      <c r="A239" s="404"/>
      <c r="B239" s="761" t="s">
        <v>754</v>
      </c>
      <c r="C239" s="761"/>
      <c r="D239" s="761"/>
      <c r="E239" s="761"/>
      <c r="F239" s="762"/>
      <c r="G239" s="406" t="s">
        <v>755</v>
      </c>
      <c r="H239" s="407" t="s">
        <v>23</v>
      </c>
      <c r="I239" s="526">
        <v>8</v>
      </c>
      <c r="J239" s="526">
        <v>1</v>
      </c>
      <c r="K239" s="738"/>
      <c r="L239" s="739"/>
      <c r="M239" s="640">
        <v>23.687999999999999</v>
      </c>
      <c r="N239" s="631">
        <v>0</v>
      </c>
      <c r="O239" s="409">
        <v>23.687999999999999</v>
      </c>
      <c r="P239" s="751"/>
      <c r="Q239" s="751"/>
      <c r="R239" s="751"/>
      <c r="S239" s="751"/>
      <c r="T239" s="751"/>
      <c r="U239" s="751"/>
      <c r="V239" s="751"/>
      <c r="W239" s="405"/>
    </row>
    <row r="240" spans="1:23" ht="21.75" customHeight="1">
      <c r="A240" s="404"/>
      <c r="B240" s="761" t="s">
        <v>754</v>
      </c>
      <c r="C240" s="761"/>
      <c r="D240" s="761"/>
      <c r="E240" s="761"/>
      <c r="F240" s="762"/>
      <c r="G240" s="406" t="s">
        <v>755</v>
      </c>
      <c r="H240" s="407" t="s">
        <v>12</v>
      </c>
      <c r="I240" s="526">
        <v>8</v>
      </c>
      <c r="J240" s="526">
        <v>1</v>
      </c>
      <c r="K240" s="738"/>
      <c r="L240" s="739"/>
      <c r="M240" s="640">
        <v>358.012</v>
      </c>
      <c r="N240" s="631">
        <v>0</v>
      </c>
      <c r="O240" s="409">
        <v>358.012</v>
      </c>
      <c r="P240" s="751"/>
      <c r="Q240" s="751"/>
      <c r="R240" s="751"/>
      <c r="S240" s="751"/>
      <c r="T240" s="751"/>
      <c r="U240" s="751"/>
      <c r="V240" s="751"/>
      <c r="W240" s="405"/>
    </row>
    <row r="241" spans="1:23" ht="32.25" customHeight="1">
      <c r="A241" s="404"/>
      <c r="B241" s="761" t="s">
        <v>685</v>
      </c>
      <c r="C241" s="761"/>
      <c r="D241" s="761"/>
      <c r="E241" s="761"/>
      <c r="F241" s="762"/>
      <c r="G241" s="406" t="s">
        <v>686</v>
      </c>
      <c r="H241" s="407" t="s">
        <v>29</v>
      </c>
      <c r="I241" s="526">
        <v>1</v>
      </c>
      <c r="J241" s="526">
        <v>13</v>
      </c>
      <c r="K241" s="738"/>
      <c r="L241" s="739"/>
      <c r="M241" s="640">
        <v>1</v>
      </c>
      <c r="N241" s="631">
        <v>0</v>
      </c>
      <c r="O241" s="409">
        <v>1</v>
      </c>
      <c r="P241" s="751"/>
      <c r="Q241" s="751"/>
      <c r="R241" s="751"/>
      <c r="S241" s="751"/>
      <c r="T241" s="751"/>
      <c r="U241" s="751"/>
      <c r="V241" s="751"/>
      <c r="W241" s="405"/>
    </row>
    <row r="242" spans="1:23" ht="32.25" customHeight="1">
      <c r="A242" s="404"/>
      <c r="B242" s="761" t="s">
        <v>685</v>
      </c>
      <c r="C242" s="761"/>
      <c r="D242" s="761"/>
      <c r="E242" s="761"/>
      <c r="F242" s="762"/>
      <c r="G242" s="406" t="s">
        <v>686</v>
      </c>
      <c r="H242" s="407" t="s">
        <v>120</v>
      </c>
      <c r="I242" s="526">
        <v>1</v>
      </c>
      <c r="J242" s="526">
        <v>13</v>
      </c>
      <c r="K242" s="738"/>
      <c r="L242" s="739"/>
      <c r="M242" s="640">
        <v>5</v>
      </c>
      <c r="N242" s="631">
        <v>0</v>
      </c>
      <c r="O242" s="409">
        <v>5</v>
      </c>
      <c r="P242" s="751"/>
      <c r="Q242" s="751"/>
      <c r="R242" s="751"/>
      <c r="S242" s="751"/>
      <c r="T242" s="751"/>
      <c r="U242" s="751"/>
      <c r="V242" s="751"/>
      <c r="W242" s="405"/>
    </row>
    <row r="243" spans="1:23" ht="32.25" customHeight="1">
      <c r="A243" s="404"/>
      <c r="B243" s="761" t="s">
        <v>742</v>
      </c>
      <c r="C243" s="761"/>
      <c r="D243" s="761"/>
      <c r="E243" s="761"/>
      <c r="F243" s="762"/>
      <c r="G243" s="406" t="s">
        <v>743</v>
      </c>
      <c r="H243" s="407" t="s">
        <v>40</v>
      </c>
      <c r="I243" s="526">
        <v>7</v>
      </c>
      <c r="J243" s="526">
        <v>9</v>
      </c>
      <c r="K243" s="738"/>
      <c r="L243" s="739"/>
      <c r="M243" s="640">
        <v>303.05900000000003</v>
      </c>
      <c r="N243" s="631">
        <v>0</v>
      </c>
      <c r="O243" s="409">
        <v>303.05900000000003</v>
      </c>
      <c r="P243" s="751"/>
      <c r="Q243" s="751"/>
      <c r="R243" s="751"/>
      <c r="S243" s="751"/>
      <c r="T243" s="751"/>
      <c r="U243" s="751"/>
      <c r="V243" s="751"/>
      <c r="W243" s="405"/>
    </row>
    <row r="244" spans="1:23" ht="32.25" customHeight="1">
      <c r="A244" s="404"/>
      <c r="B244" s="761" t="s">
        <v>742</v>
      </c>
      <c r="C244" s="761"/>
      <c r="D244" s="761"/>
      <c r="E244" s="761"/>
      <c r="F244" s="762"/>
      <c r="G244" s="406" t="s">
        <v>743</v>
      </c>
      <c r="H244" s="407" t="s">
        <v>41</v>
      </c>
      <c r="I244" s="526">
        <v>7</v>
      </c>
      <c r="J244" s="526">
        <v>9</v>
      </c>
      <c r="K244" s="738"/>
      <c r="L244" s="739"/>
      <c r="M244" s="640">
        <v>11</v>
      </c>
      <c r="N244" s="631">
        <v>0</v>
      </c>
      <c r="O244" s="409">
        <v>11</v>
      </c>
      <c r="P244" s="751"/>
      <c r="Q244" s="751"/>
      <c r="R244" s="751"/>
      <c r="S244" s="751"/>
      <c r="T244" s="751"/>
      <c r="U244" s="751"/>
      <c r="V244" s="751"/>
      <c r="W244" s="405"/>
    </row>
    <row r="245" spans="1:23" ht="32.25" customHeight="1">
      <c r="A245" s="404"/>
      <c r="B245" s="761" t="s">
        <v>742</v>
      </c>
      <c r="C245" s="761"/>
      <c r="D245" s="761"/>
      <c r="E245" s="761"/>
      <c r="F245" s="762"/>
      <c r="G245" s="406" t="s">
        <v>743</v>
      </c>
      <c r="H245" s="407" t="s">
        <v>42</v>
      </c>
      <c r="I245" s="526">
        <v>7</v>
      </c>
      <c r="J245" s="526">
        <v>9</v>
      </c>
      <c r="K245" s="738"/>
      <c r="L245" s="739"/>
      <c r="M245" s="640">
        <v>91.524000000000001</v>
      </c>
      <c r="N245" s="631">
        <v>0</v>
      </c>
      <c r="O245" s="409">
        <v>91.524000000000001</v>
      </c>
      <c r="P245" s="751"/>
      <c r="Q245" s="751"/>
      <c r="R245" s="751"/>
      <c r="S245" s="751"/>
      <c r="T245" s="751"/>
      <c r="U245" s="751"/>
      <c r="V245" s="751"/>
      <c r="W245" s="405"/>
    </row>
    <row r="246" spans="1:23" ht="32.25" customHeight="1">
      <c r="A246" s="404"/>
      <c r="B246" s="761" t="s">
        <v>742</v>
      </c>
      <c r="C246" s="761"/>
      <c r="D246" s="761"/>
      <c r="E246" s="761"/>
      <c r="F246" s="762"/>
      <c r="G246" s="406" t="s">
        <v>743</v>
      </c>
      <c r="H246" s="407" t="s">
        <v>29</v>
      </c>
      <c r="I246" s="526">
        <v>7</v>
      </c>
      <c r="J246" s="526">
        <v>9</v>
      </c>
      <c r="K246" s="738"/>
      <c r="L246" s="739"/>
      <c r="M246" s="640">
        <v>15.927</v>
      </c>
      <c r="N246" s="631">
        <v>0</v>
      </c>
      <c r="O246" s="409">
        <v>15.927</v>
      </c>
      <c r="P246" s="751"/>
      <c r="Q246" s="751"/>
      <c r="R246" s="751"/>
      <c r="S246" s="751"/>
      <c r="T246" s="751"/>
      <c r="U246" s="751"/>
      <c r="V246" s="751"/>
      <c r="W246" s="405"/>
    </row>
    <row r="247" spans="1:23" ht="32.25" customHeight="1">
      <c r="A247" s="404"/>
      <c r="B247" s="761" t="s">
        <v>742</v>
      </c>
      <c r="C247" s="761"/>
      <c r="D247" s="761"/>
      <c r="E247" s="761"/>
      <c r="F247" s="762"/>
      <c r="G247" s="406" t="s">
        <v>743</v>
      </c>
      <c r="H247" s="407" t="s">
        <v>28</v>
      </c>
      <c r="I247" s="526">
        <v>7</v>
      </c>
      <c r="J247" s="526">
        <v>9</v>
      </c>
      <c r="K247" s="738"/>
      <c r="L247" s="739"/>
      <c r="M247" s="640">
        <v>12</v>
      </c>
      <c r="N247" s="631">
        <v>0</v>
      </c>
      <c r="O247" s="409">
        <v>12</v>
      </c>
      <c r="P247" s="751"/>
      <c r="Q247" s="751"/>
      <c r="R247" s="751"/>
      <c r="S247" s="751"/>
      <c r="T247" s="751"/>
      <c r="U247" s="751"/>
      <c r="V247" s="751"/>
      <c r="W247" s="405"/>
    </row>
    <row r="248" spans="1:23" ht="32.25" customHeight="1">
      <c r="A248" s="404"/>
      <c r="B248" s="761" t="s">
        <v>742</v>
      </c>
      <c r="C248" s="761"/>
      <c r="D248" s="761"/>
      <c r="E248" s="761"/>
      <c r="F248" s="762"/>
      <c r="G248" s="406" t="s">
        <v>743</v>
      </c>
      <c r="H248" s="407" t="s">
        <v>29</v>
      </c>
      <c r="I248" s="526">
        <v>7</v>
      </c>
      <c r="J248" s="526">
        <v>9</v>
      </c>
      <c r="K248" s="738"/>
      <c r="L248" s="739"/>
      <c r="M248" s="640">
        <v>29.89</v>
      </c>
      <c r="N248" s="631">
        <v>0</v>
      </c>
      <c r="O248" s="409">
        <v>29.89</v>
      </c>
      <c r="P248" s="751"/>
      <c r="Q248" s="751"/>
      <c r="R248" s="751"/>
      <c r="S248" s="751"/>
      <c r="T248" s="751"/>
      <c r="U248" s="751"/>
      <c r="V248" s="751"/>
      <c r="W248" s="405"/>
    </row>
    <row r="249" spans="1:23" ht="32.25" customHeight="1">
      <c r="A249" s="404"/>
      <c r="B249" s="761" t="s">
        <v>687</v>
      </c>
      <c r="C249" s="761"/>
      <c r="D249" s="761"/>
      <c r="E249" s="761"/>
      <c r="F249" s="762"/>
      <c r="G249" s="406" t="s">
        <v>688</v>
      </c>
      <c r="H249" s="407" t="s">
        <v>29</v>
      </c>
      <c r="I249" s="526">
        <v>1</v>
      </c>
      <c r="J249" s="526">
        <v>13</v>
      </c>
      <c r="K249" s="738"/>
      <c r="L249" s="739"/>
      <c r="M249" s="640">
        <v>80.132999999999996</v>
      </c>
      <c r="N249" s="631">
        <v>0</v>
      </c>
      <c r="O249" s="409">
        <v>80.132999999999996</v>
      </c>
      <c r="P249" s="751"/>
      <c r="Q249" s="751"/>
      <c r="R249" s="751"/>
      <c r="S249" s="751"/>
      <c r="T249" s="751"/>
      <c r="U249" s="751"/>
      <c r="V249" s="751"/>
      <c r="W249" s="405"/>
    </row>
    <row r="250" spans="1:23" ht="32.25" customHeight="1">
      <c r="A250" s="404"/>
      <c r="B250" s="761" t="s">
        <v>687</v>
      </c>
      <c r="C250" s="761"/>
      <c r="D250" s="761"/>
      <c r="E250" s="761"/>
      <c r="F250" s="762"/>
      <c r="G250" s="406" t="s">
        <v>688</v>
      </c>
      <c r="H250" s="407" t="s">
        <v>40</v>
      </c>
      <c r="I250" s="526">
        <v>1</v>
      </c>
      <c r="J250" s="526">
        <v>13</v>
      </c>
      <c r="K250" s="738"/>
      <c r="L250" s="739"/>
      <c r="M250" s="640">
        <v>343.21600000000001</v>
      </c>
      <c r="N250" s="631">
        <v>0</v>
      </c>
      <c r="O250" s="409">
        <v>343.21600000000001</v>
      </c>
      <c r="P250" s="751"/>
      <c r="Q250" s="751"/>
      <c r="R250" s="751"/>
      <c r="S250" s="751"/>
      <c r="T250" s="751"/>
      <c r="U250" s="751"/>
      <c r="V250" s="751"/>
      <c r="W250" s="405"/>
    </row>
    <row r="251" spans="1:23" ht="32.25" customHeight="1">
      <c r="A251" s="404"/>
      <c r="B251" s="761" t="s">
        <v>687</v>
      </c>
      <c r="C251" s="761"/>
      <c r="D251" s="761"/>
      <c r="E251" s="761"/>
      <c r="F251" s="762"/>
      <c r="G251" s="406" t="s">
        <v>688</v>
      </c>
      <c r="H251" s="407" t="s">
        <v>42</v>
      </c>
      <c r="I251" s="526">
        <v>1</v>
      </c>
      <c r="J251" s="526">
        <v>13</v>
      </c>
      <c r="K251" s="738"/>
      <c r="L251" s="739"/>
      <c r="M251" s="640">
        <v>103.651</v>
      </c>
      <c r="N251" s="631">
        <v>0</v>
      </c>
      <c r="O251" s="409">
        <v>103.651</v>
      </c>
      <c r="P251" s="751"/>
      <c r="Q251" s="751"/>
      <c r="R251" s="751"/>
      <c r="S251" s="751"/>
      <c r="T251" s="751"/>
      <c r="U251" s="751"/>
      <c r="V251" s="751"/>
      <c r="W251" s="405"/>
    </row>
    <row r="252" spans="1:23" ht="32.25" customHeight="1">
      <c r="A252" s="404"/>
      <c r="B252" s="761" t="s">
        <v>687</v>
      </c>
      <c r="C252" s="761"/>
      <c r="D252" s="761"/>
      <c r="E252" s="761"/>
      <c r="F252" s="762"/>
      <c r="G252" s="406" t="s">
        <v>688</v>
      </c>
      <c r="H252" s="407" t="s">
        <v>29</v>
      </c>
      <c r="I252" s="526">
        <v>1</v>
      </c>
      <c r="J252" s="526">
        <v>13</v>
      </c>
      <c r="K252" s="738"/>
      <c r="L252" s="739"/>
      <c r="M252" s="640">
        <v>14.1</v>
      </c>
      <c r="N252" s="631">
        <v>0</v>
      </c>
      <c r="O252" s="409">
        <v>14.1</v>
      </c>
      <c r="P252" s="751"/>
      <c r="Q252" s="751"/>
      <c r="R252" s="751"/>
      <c r="S252" s="751"/>
      <c r="T252" s="751"/>
      <c r="U252" s="751"/>
      <c r="V252" s="751"/>
      <c r="W252" s="405"/>
    </row>
    <row r="253" spans="1:23" ht="32.25" customHeight="1" thickBot="1">
      <c r="A253" s="404"/>
      <c r="B253" s="759" t="s">
        <v>687</v>
      </c>
      <c r="C253" s="759"/>
      <c r="D253" s="759"/>
      <c r="E253" s="759"/>
      <c r="F253" s="760"/>
      <c r="G253" s="438" t="s">
        <v>688</v>
      </c>
      <c r="H253" s="439" t="s">
        <v>29</v>
      </c>
      <c r="I253" s="528">
        <v>1</v>
      </c>
      <c r="J253" s="528">
        <v>13</v>
      </c>
      <c r="K253" s="746"/>
      <c r="L253" s="747"/>
      <c r="M253" s="641">
        <v>10</v>
      </c>
      <c r="N253" s="633">
        <v>0</v>
      </c>
      <c r="O253" s="479">
        <v>10</v>
      </c>
      <c r="P253" s="754"/>
      <c r="Q253" s="754"/>
      <c r="R253" s="754"/>
      <c r="S253" s="754"/>
      <c r="T253" s="754"/>
      <c r="U253" s="754"/>
      <c r="V253" s="754"/>
      <c r="W253" s="405"/>
    </row>
    <row r="254" spans="1:23" ht="409.6" hidden="1" customHeight="1">
      <c r="A254" s="404"/>
      <c r="B254" s="480"/>
      <c r="C254" s="480"/>
      <c r="D254" s="480"/>
      <c r="E254" s="480"/>
      <c r="F254" s="481"/>
      <c r="G254" s="483" t="s">
        <v>688</v>
      </c>
      <c r="H254" s="483" t="s">
        <v>915</v>
      </c>
      <c r="I254" s="482">
        <v>1</v>
      </c>
      <c r="J254" s="482">
        <v>13</v>
      </c>
      <c r="K254" s="482">
        <v>0</v>
      </c>
      <c r="L254" s="482"/>
      <c r="M254" s="482">
        <v>524470.81599999999</v>
      </c>
      <c r="N254" s="482">
        <v>0</v>
      </c>
      <c r="O254" s="484">
        <v>524470.81599999999</v>
      </c>
      <c r="P254" s="482"/>
      <c r="Q254" s="482"/>
      <c r="R254" s="482"/>
      <c r="S254" s="482"/>
      <c r="T254" s="485"/>
      <c r="U254" s="486"/>
      <c r="V254" s="487"/>
      <c r="W254" s="475"/>
    </row>
    <row r="255" spans="1:23" ht="1.5" customHeight="1" thickBot="1">
      <c r="A255" s="404" t="s">
        <v>808</v>
      </c>
      <c r="B255" s="441"/>
      <c r="C255" s="441"/>
      <c r="D255" s="441"/>
      <c r="E255" s="441"/>
      <c r="F255" s="442"/>
      <c r="G255" s="441"/>
      <c r="H255" s="445"/>
      <c r="I255" s="443"/>
      <c r="J255" s="444"/>
      <c r="K255" s="445"/>
      <c r="L255" s="445"/>
      <c r="M255" s="445">
        <v>524470.81599999999</v>
      </c>
      <c r="N255" s="445">
        <v>0</v>
      </c>
      <c r="O255" s="443">
        <v>524470.81599999999</v>
      </c>
      <c r="P255" s="443">
        <v>0</v>
      </c>
      <c r="Q255" s="443">
        <v>0</v>
      </c>
      <c r="R255" s="443">
        <v>0</v>
      </c>
      <c r="S255" s="443">
        <v>0</v>
      </c>
      <c r="T255" s="444">
        <v>0</v>
      </c>
      <c r="U255" s="446">
        <v>0</v>
      </c>
      <c r="V255" s="447">
        <v>0</v>
      </c>
      <c r="W255" s="418"/>
    </row>
    <row r="256" spans="1:23" ht="25.5" customHeight="1">
      <c r="A256" s="475"/>
      <c r="B256" s="450"/>
      <c r="C256" s="450"/>
      <c r="D256" s="450"/>
      <c r="E256" s="450"/>
      <c r="F256" s="417"/>
      <c r="G256" s="417"/>
      <c r="H256" s="417"/>
      <c r="I256" s="417"/>
      <c r="J256" s="417"/>
      <c r="K256" s="417"/>
      <c r="L256" s="417"/>
      <c r="M256" s="417"/>
      <c r="N256" s="417"/>
      <c r="O256" s="417"/>
      <c r="P256" s="417"/>
      <c r="Q256" s="417"/>
      <c r="R256" s="417"/>
      <c r="S256" s="417"/>
      <c r="T256" s="417"/>
      <c r="U256" s="417"/>
      <c r="V256" s="417"/>
      <c r="W256" s="417"/>
    </row>
    <row r="257" spans="1:23" ht="11.25" customHeight="1">
      <c r="A257" s="475"/>
      <c r="B257" s="417"/>
      <c r="C257" s="417"/>
      <c r="D257" s="417"/>
      <c r="E257" s="417"/>
      <c r="F257" s="417"/>
      <c r="G257" s="417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</row>
    <row r="258" spans="1:23" ht="12.75" customHeight="1">
      <c r="A258" s="417" t="s">
        <v>363</v>
      </c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417"/>
      <c r="O258" s="417"/>
      <c r="P258" s="417"/>
      <c r="Q258" s="417"/>
      <c r="R258" s="417"/>
      <c r="S258" s="417"/>
      <c r="T258" s="417"/>
      <c r="U258" s="417"/>
      <c r="V258" s="417"/>
      <c r="W258" s="417"/>
    </row>
  </sheetData>
  <mergeCells count="699">
    <mergeCell ref="B21:F21"/>
    <mergeCell ref="K21:L21"/>
    <mergeCell ref="P21:V21"/>
    <mergeCell ref="B22:F22"/>
    <mergeCell ref="K22:L22"/>
    <mergeCell ref="P22:V22"/>
    <mergeCell ref="B25:F25"/>
    <mergeCell ref="K25:L25"/>
    <mergeCell ref="P25:V25"/>
    <mergeCell ref="B26:F26"/>
    <mergeCell ref="K26:L26"/>
    <mergeCell ref="P26:V26"/>
    <mergeCell ref="B23:F23"/>
    <mergeCell ref="K23:L23"/>
    <mergeCell ref="P23:V23"/>
    <mergeCell ref="B24:F24"/>
    <mergeCell ref="K24:L24"/>
    <mergeCell ref="P24:V24"/>
    <mergeCell ref="B29:F29"/>
    <mergeCell ref="K29:L29"/>
    <mergeCell ref="P29:V29"/>
    <mergeCell ref="B30:F30"/>
    <mergeCell ref="K30:L30"/>
    <mergeCell ref="P30:V30"/>
    <mergeCell ref="B27:F27"/>
    <mergeCell ref="K27:L27"/>
    <mergeCell ref="P27:V27"/>
    <mergeCell ref="B28:F28"/>
    <mergeCell ref="K28:L28"/>
    <mergeCell ref="P28:V28"/>
    <mergeCell ref="B33:F33"/>
    <mergeCell ref="K33:L33"/>
    <mergeCell ref="P33:V33"/>
    <mergeCell ref="B34:F34"/>
    <mergeCell ref="K34:L34"/>
    <mergeCell ref="P34:V34"/>
    <mergeCell ref="B31:F31"/>
    <mergeCell ref="K31:L31"/>
    <mergeCell ref="P31:V31"/>
    <mergeCell ref="B32:F32"/>
    <mergeCell ref="K32:L32"/>
    <mergeCell ref="P32:V32"/>
    <mergeCell ref="B37:F37"/>
    <mergeCell ref="K37:L37"/>
    <mergeCell ref="P37:V37"/>
    <mergeCell ref="B38:F38"/>
    <mergeCell ref="K38:L38"/>
    <mergeCell ref="P38:V38"/>
    <mergeCell ref="B35:F35"/>
    <mergeCell ref="K35:L35"/>
    <mergeCell ref="P35:V35"/>
    <mergeCell ref="B36:F36"/>
    <mergeCell ref="K36:L36"/>
    <mergeCell ref="P36:V36"/>
    <mergeCell ref="B41:F41"/>
    <mergeCell ref="K41:L41"/>
    <mergeCell ref="P41:V41"/>
    <mergeCell ref="B42:F42"/>
    <mergeCell ref="K42:L42"/>
    <mergeCell ref="P42:V42"/>
    <mergeCell ref="B39:F39"/>
    <mergeCell ref="K39:L39"/>
    <mergeCell ref="P39:V39"/>
    <mergeCell ref="B40:F40"/>
    <mergeCell ref="K40:L40"/>
    <mergeCell ref="P40:V40"/>
    <mergeCell ref="B45:F45"/>
    <mergeCell ref="K45:L45"/>
    <mergeCell ref="P45:V45"/>
    <mergeCell ref="B46:F46"/>
    <mergeCell ref="K46:L46"/>
    <mergeCell ref="P46:V46"/>
    <mergeCell ref="B43:F43"/>
    <mergeCell ref="K43:L43"/>
    <mergeCell ref="P43:V43"/>
    <mergeCell ref="B44:F44"/>
    <mergeCell ref="K44:L44"/>
    <mergeCell ref="P44:V44"/>
    <mergeCell ref="B49:F49"/>
    <mergeCell ref="K49:L49"/>
    <mergeCell ref="P49:V49"/>
    <mergeCell ref="B50:F50"/>
    <mergeCell ref="K50:L50"/>
    <mergeCell ref="P50:V50"/>
    <mergeCell ref="B47:F47"/>
    <mergeCell ref="K47:L47"/>
    <mergeCell ref="P47:V47"/>
    <mergeCell ref="B48:F48"/>
    <mergeCell ref="K48:L48"/>
    <mergeCell ref="P48:V48"/>
    <mergeCell ref="B53:F53"/>
    <mergeCell ref="K53:L53"/>
    <mergeCell ref="P53:V53"/>
    <mergeCell ref="B54:F54"/>
    <mergeCell ref="K54:L54"/>
    <mergeCell ref="P54:V54"/>
    <mergeCell ref="B51:F51"/>
    <mergeCell ref="K51:L51"/>
    <mergeCell ref="P51:V51"/>
    <mergeCell ref="B52:F52"/>
    <mergeCell ref="K52:L52"/>
    <mergeCell ref="P52:V52"/>
    <mergeCell ref="B57:F57"/>
    <mergeCell ref="K57:L57"/>
    <mergeCell ref="P57:V57"/>
    <mergeCell ref="B58:F58"/>
    <mergeCell ref="K58:L58"/>
    <mergeCell ref="P58:V58"/>
    <mergeCell ref="B55:F55"/>
    <mergeCell ref="K55:L55"/>
    <mergeCell ref="P55:V55"/>
    <mergeCell ref="B56:F56"/>
    <mergeCell ref="K56:L56"/>
    <mergeCell ref="P56:V56"/>
    <mergeCell ref="B61:F61"/>
    <mergeCell ref="K61:L61"/>
    <mergeCell ref="P61:V61"/>
    <mergeCell ref="B62:F62"/>
    <mergeCell ref="K62:L62"/>
    <mergeCell ref="P62:V62"/>
    <mergeCell ref="B59:F59"/>
    <mergeCell ref="K59:L59"/>
    <mergeCell ref="P59:V59"/>
    <mergeCell ref="B60:F60"/>
    <mergeCell ref="K60:L60"/>
    <mergeCell ref="P60:V60"/>
    <mergeCell ref="B65:F65"/>
    <mergeCell ref="K65:L65"/>
    <mergeCell ref="P65:V65"/>
    <mergeCell ref="B66:F66"/>
    <mergeCell ref="K66:L66"/>
    <mergeCell ref="P66:V66"/>
    <mergeCell ref="B63:F63"/>
    <mergeCell ref="K63:L63"/>
    <mergeCell ref="P63:V63"/>
    <mergeCell ref="B64:F64"/>
    <mergeCell ref="K64:L64"/>
    <mergeCell ref="P64:V64"/>
    <mergeCell ref="B69:F69"/>
    <mergeCell ref="K69:L69"/>
    <mergeCell ref="P69:V69"/>
    <mergeCell ref="B70:F70"/>
    <mergeCell ref="K70:L70"/>
    <mergeCell ref="P70:V70"/>
    <mergeCell ref="B67:F67"/>
    <mergeCell ref="K67:L67"/>
    <mergeCell ref="P67:V67"/>
    <mergeCell ref="B68:F68"/>
    <mergeCell ref="K68:L68"/>
    <mergeCell ref="P68:V68"/>
    <mergeCell ref="B73:F73"/>
    <mergeCell ref="K73:L73"/>
    <mergeCell ref="P73:V73"/>
    <mergeCell ref="B74:F74"/>
    <mergeCell ref="K74:L74"/>
    <mergeCell ref="P74:V74"/>
    <mergeCell ref="B71:F71"/>
    <mergeCell ref="K71:L71"/>
    <mergeCell ref="P71:V71"/>
    <mergeCell ref="B72:F72"/>
    <mergeCell ref="K72:L72"/>
    <mergeCell ref="P72:V72"/>
    <mergeCell ref="B77:F77"/>
    <mergeCell ref="K77:L77"/>
    <mergeCell ref="P77:V77"/>
    <mergeCell ref="B78:F78"/>
    <mergeCell ref="K78:L78"/>
    <mergeCell ref="P78:V78"/>
    <mergeCell ref="B75:F75"/>
    <mergeCell ref="K75:L75"/>
    <mergeCell ref="P75:V75"/>
    <mergeCell ref="B76:F76"/>
    <mergeCell ref="K76:L76"/>
    <mergeCell ref="P76:V76"/>
    <mergeCell ref="B81:F81"/>
    <mergeCell ref="K81:L81"/>
    <mergeCell ref="P81:V81"/>
    <mergeCell ref="B82:F82"/>
    <mergeCell ref="K82:L82"/>
    <mergeCell ref="P82:V82"/>
    <mergeCell ref="B79:F79"/>
    <mergeCell ref="K79:L79"/>
    <mergeCell ref="P79:V79"/>
    <mergeCell ref="B80:F80"/>
    <mergeCell ref="K80:L80"/>
    <mergeCell ref="P80:V80"/>
    <mergeCell ref="B85:F85"/>
    <mergeCell ref="K85:L85"/>
    <mergeCell ref="P85:V85"/>
    <mergeCell ref="B86:F86"/>
    <mergeCell ref="K86:L86"/>
    <mergeCell ref="P86:V86"/>
    <mergeCell ref="B83:F83"/>
    <mergeCell ref="K83:L83"/>
    <mergeCell ref="P83:V83"/>
    <mergeCell ref="B84:F84"/>
    <mergeCell ref="K84:L84"/>
    <mergeCell ref="P84:V84"/>
    <mergeCell ref="B89:F89"/>
    <mergeCell ref="K89:L89"/>
    <mergeCell ref="P89:V89"/>
    <mergeCell ref="B90:F90"/>
    <mergeCell ref="K90:L90"/>
    <mergeCell ref="P90:V90"/>
    <mergeCell ref="B87:F87"/>
    <mergeCell ref="K87:L87"/>
    <mergeCell ref="P87:V87"/>
    <mergeCell ref="B88:F88"/>
    <mergeCell ref="K88:L88"/>
    <mergeCell ref="P88:V88"/>
    <mergeCell ref="B93:F93"/>
    <mergeCell ref="K93:L93"/>
    <mergeCell ref="P93:V93"/>
    <mergeCell ref="B94:F94"/>
    <mergeCell ref="K94:L94"/>
    <mergeCell ref="P94:V94"/>
    <mergeCell ref="B91:F91"/>
    <mergeCell ref="K91:L91"/>
    <mergeCell ref="P91:V91"/>
    <mergeCell ref="B92:F92"/>
    <mergeCell ref="K92:L92"/>
    <mergeCell ref="P92:V92"/>
    <mergeCell ref="B97:F97"/>
    <mergeCell ref="K97:L97"/>
    <mergeCell ref="P97:V97"/>
    <mergeCell ref="B98:F98"/>
    <mergeCell ref="K98:L98"/>
    <mergeCell ref="P98:V98"/>
    <mergeCell ref="B95:F95"/>
    <mergeCell ref="K95:L95"/>
    <mergeCell ref="P95:V95"/>
    <mergeCell ref="B96:F96"/>
    <mergeCell ref="K96:L96"/>
    <mergeCell ref="P96:V96"/>
    <mergeCell ref="B101:F101"/>
    <mergeCell ref="K101:L101"/>
    <mergeCell ref="P101:V101"/>
    <mergeCell ref="B102:F102"/>
    <mergeCell ref="K102:L102"/>
    <mergeCell ref="P102:V102"/>
    <mergeCell ref="B99:F99"/>
    <mergeCell ref="K99:L99"/>
    <mergeCell ref="P99:V99"/>
    <mergeCell ref="B100:F100"/>
    <mergeCell ref="K100:L100"/>
    <mergeCell ref="P100:V100"/>
    <mergeCell ref="B105:F105"/>
    <mergeCell ref="K105:L105"/>
    <mergeCell ref="P105:V105"/>
    <mergeCell ref="B106:F106"/>
    <mergeCell ref="K106:L106"/>
    <mergeCell ref="P106:V106"/>
    <mergeCell ref="B103:F103"/>
    <mergeCell ref="K103:L103"/>
    <mergeCell ref="P103:V103"/>
    <mergeCell ref="B104:F104"/>
    <mergeCell ref="K104:L104"/>
    <mergeCell ref="P104:V104"/>
    <mergeCell ref="B109:F109"/>
    <mergeCell ref="K109:L109"/>
    <mergeCell ref="P109:V109"/>
    <mergeCell ref="B110:F110"/>
    <mergeCell ref="K110:L110"/>
    <mergeCell ref="P110:V110"/>
    <mergeCell ref="B107:F107"/>
    <mergeCell ref="K107:L107"/>
    <mergeCell ref="P107:V107"/>
    <mergeCell ref="B108:F108"/>
    <mergeCell ref="K108:L108"/>
    <mergeCell ref="P108:V108"/>
    <mergeCell ref="B113:F113"/>
    <mergeCell ref="K113:L113"/>
    <mergeCell ref="P113:V113"/>
    <mergeCell ref="B114:F114"/>
    <mergeCell ref="K114:L114"/>
    <mergeCell ref="P114:V114"/>
    <mergeCell ref="B111:F111"/>
    <mergeCell ref="K111:L111"/>
    <mergeCell ref="P111:V111"/>
    <mergeCell ref="B112:F112"/>
    <mergeCell ref="K112:L112"/>
    <mergeCell ref="P112:V112"/>
    <mergeCell ref="B117:F117"/>
    <mergeCell ref="K117:L117"/>
    <mergeCell ref="P117:V117"/>
    <mergeCell ref="B118:F118"/>
    <mergeCell ref="K118:L118"/>
    <mergeCell ref="P118:V118"/>
    <mergeCell ref="B115:F115"/>
    <mergeCell ref="K115:L115"/>
    <mergeCell ref="P115:V115"/>
    <mergeCell ref="B116:F116"/>
    <mergeCell ref="K116:L116"/>
    <mergeCell ref="P116:V116"/>
    <mergeCell ref="B121:F121"/>
    <mergeCell ref="K121:L121"/>
    <mergeCell ref="P121:V121"/>
    <mergeCell ref="B122:F122"/>
    <mergeCell ref="K122:L122"/>
    <mergeCell ref="P122:V122"/>
    <mergeCell ref="B119:F119"/>
    <mergeCell ref="K119:L119"/>
    <mergeCell ref="P119:V119"/>
    <mergeCell ref="B120:F120"/>
    <mergeCell ref="K120:L120"/>
    <mergeCell ref="P120:V120"/>
    <mergeCell ref="B125:F125"/>
    <mergeCell ref="K125:L125"/>
    <mergeCell ref="P125:V125"/>
    <mergeCell ref="B126:F126"/>
    <mergeCell ref="K126:L126"/>
    <mergeCell ref="P126:V126"/>
    <mergeCell ref="B123:F123"/>
    <mergeCell ref="K123:L123"/>
    <mergeCell ref="P123:V123"/>
    <mergeCell ref="B124:F124"/>
    <mergeCell ref="K124:L124"/>
    <mergeCell ref="P124:V124"/>
    <mergeCell ref="B129:F129"/>
    <mergeCell ref="K129:L129"/>
    <mergeCell ref="P129:V129"/>
    <mergeCell ref="B130:F130"/>
    <mergeCell ref="K130:L130"/>
    <mergeCell ref="P130:V130"/>
    <mergeCell ref="B127:F127"/>
    <mergeCell ref="K127:L127"/>
    <mergeCell ref="P127:V127"/>
    <mergeCell ref="B128:F128"/>
    <mergeCell ref="K128:L128"/>
    <mergeCell ref="P128:V128"/>
    <mergeCell ref="B133:F133"/>
    <mergeCell ref="K133:L133"/>
    <mergeCell ref="P133:V133"/>
    <mergeCell ref="B134:F134"/>
    <mergeCell ref="K134:L134"/>
    <mergeCell ref="P134:V134"/>
    <mergeCell ref="B131:F131"/>
    <mergeCell ref="K131:L131"/>
    <mergeCell ref="P131:V131"/>
    <mergeCell ref="B132:F132"/>
    <mergeCell ref="K132:L132"/>
    <mergeCell ref="P132:V132"/>
    <mergeCell ref="B137:F137"/>
    <mergeCell ref="K137:L137"/>
    <mergeCell ref="P137:V137"/>
    <mergeCell ref="B138:F138"/>
    <mergeCell ref="K138:L138"/>
    <mergeCell ref="P138:V138"/>
    <mergeCell ref="B135:F135"/>
    <mergeCell ref="K135:L135"/>
    <mergeCell ref="P135:V135"/>
    <mergeCell ref="B136:F136"/>
    <mergeCell ref="K136:L136"/>
    <mergeCell ref="P136:V136"/>
    <mergeCell ref="B141:F141"/>
    <mergeCell ref="K141:L141"/>
    <mergeCell ref="P141:V141"/>
    <mergeCell ref="B142:F142"/>
    <mergeCell ref="K142:L142"/>
    <mergeCell ref="P142:V142"/>
    <mergeCell ref="B139:F139"/>
    <mergeCell ref="K139:L139"/>
    <mergeCell ref="P139:V139"/>
    <mergeCell ref="B140:F140"/>
    <mergeCell ref="K140:L140"/>
    <mergeCell ref="P140:V140"/>
    <mergeCell ref="B145:F145"/>
    <mergeCell ref="K145:L145"/>
    <mergeCell ref="P145:V145"/>
    <mergeCell ref="B146:F146"/>
    <mergeCell ref="K146:L146"/>
    <mergeCell ref="P146:V146"/>
    <mergeCell ref="B143:F143"/>
    <mergeCell ref="K143:L143"/>
    <mergeCell ref="P143:V143"/>
    <mergeCell ref="B144:F144"/>
    <mergeCell ref="K144:L144"/>
    <mergeCell ref="P144:V144"/>
    <mergeCell ref="B149:F149"/>
    <mergeCell ref="K149:L149"/>
    <mergeCell ref="P149:V149"/>
    <mergeCell ref="B150:F150"/>
    <mergeCell ref="K150:L150"/>
    <mergeCell ref="P150:V150"/>
    <mergeCell ref="B147:F147"/>
    <mergeCell ref="K147:L147"/>
    <mergeCell ref="P147:V147"/>
    <mergeCell ref="B148:F148"/>
    <mergeCell ref="K148:L148"/>
    <mergeCell ref="P148:V148"/>
    <mergeCell ref="B153:F153"/>
    <mergeCell ref="K153:L153"/>
    <mergeCell ref="P153:V153"/>
    <mergeCell ref="B154:F154"/>
    <mergeCell ref="K154:L154"/>
    <mergeCell ref="P154:V154"/>
    <mergeCell ref="B151:F151"/>
    <mergeCell ref="K151:L151"/>
    <mergeCell ref="P151:V151"/>
    <mergeCell ref="B152:F152"/>
    <mergeCell ref="K152:L152"/>
    <mergeCell ref="P152:V152"/>
    <mergeCell ref="B157:F157"/>
    <mergeCell ref="K157:L157"/>
    <mergeCell ref="P157:V157"/>
    <mergeCell ref="B158:F158"/>
    <mergeCell ref="K158:L158"/>
    <mergeCell ref="P158:V158"/>
    <mergeCell ref="B155:F155"/>
    <mergeCell ref="K155:L155"/>
    <mergeCell ref="P155:V155"/>
    <mergeCell ref="B156:F156"/>
    <mergeCell ref="K156:L156"/>
    <mergeCell ref="P156:V156"/>
    <mergeCell ref="B161:F161"/>
    <mergeCell ref="K161:L161"/>
    <mergeCell ref="P161:V161"/>
    <mergeCell ref="B162:F162"/>
    <mergeCell ref="K162:L162"/>
    <mergeCell ref="P162:V162"/>
    <mergeCell ref="B159:F159"/>
    <mergeCell ref="K159:L159"/>
    <mergeCell ref="P159:V159"/>
    <mergeCell ref="B160:F160"/>
    <mergeCell ref="K160:L160"/>
    <mergeCell ref="P160:V160"/>
    <mergeCell ref="B165:F165"/>
    <mergeCell ref="K165:L165"/>
    <mergeCell ref="P165:V165"/>
    <mergeCell ref="B166:F166"/>
    <mergeCell ref="K166:L166"/>
    <mergeCell ref="P166:V166"/>
    <mergeCell ref="B163:F163"/>
    <mergeCell ref="K163:L163"/>
    <mergeCell ref="P163:V163"/>
    <mergeCell ref="B164:F164"/>
    <mergeCell ref="K164:L164"/>
    <mergeCell ref="P164:V164"/>
    <mergeCell ref="B169:F169"/>
    <mergeCell ref="K169:L169"/>
    <mergeCell ref="P169:V169"/>
    <mergeCell ref="B170:F170"/>
    <mergeCell ref="K170:L170"/>
    <mergeCell ref="P170:V170"/>
    <mergeCell ref="B167:F167"/>
    <mergeCell ref="K167:L167"/>
    <mergeCell ref="P167:V167"/>
    <mergeCell ref="B168:F168"/>
    <mergeCell ref="K168:L168"/>
    <mergeCell ref="P168:V168"/>
    <mergeCell ref="B173:F173"/>
    <mergeCell ref="K173:L173"/>
    <mergeCell ref="P173:V173"/>
    <mergeCell ref="B174:F174"/>
    <mergeCell ref="K174:L174"/>
    <mergeCell ref="P174:V174"/>
    <mergeCell ref="B171:F171"/>
    <mergeCell ref="K171:L171"/>
    <mergeCell ref="P171:V171"/>
    <mergeCell ref="B172:F172"/>
    <mergeCell ref="K172:L172"/>
    <mergeCell ref="P172:V172"/>
    <mergeCell ref="B177:F177"/>
    <mergeCell ref="K177:L177"/>
    <mergeCell ref="P177:V177"/>
    <mergeCell ref="B178:F178"/>
    <mergeCell ref="K178:L178"/>
    <mergeCell ref="P178:V178"/>
    <mergeCell ref="B175:F175"/>
    <mergeCell ref="K175:L175"/>
    <mergeCell ref="P175:V175"/>
    <mergeCell ref="B176:F176"/>
    <mergeCell ref="K176:L176"/>
    <mergeCell ref="P176:V176"/>
    <mergeCell ref="B181:F181"/>
    <mergeCell ref="K181:L181"/>
    <mergeCell ref="P181:V181"/>
    <mergeCell ref="B182:F182"/>
    <mergeCell ref="K182:L182"/>
    <mergeCell ref="P182:V182"/>
    <mergeCell ref="B179:F179"/>
    <mergeCell ref="K179:L179"/>
    <mergeCell ref="P179:V179"/>
    <mergeCell ref="B180:F180"/>
    <mergeCell ref="K180:L180"/>
    <mergeCell ref="P180:V180"/>
    <mergeCell ref="B185:F185"/>
    <mergeCell ref="K185:L185"/>
    <mergeCell ref="P185:V185"/>
    <mergeCell ref="B186:F186"/>
    <mergeCell ref="K186:L186"/>
    <mergeCell ref="P186:V186"/>
    <mergeCell ref="B183:F183"/>
    <mergeCell ref="K183:L183"/>
    <mergeCell ref="P183:V183"/>
    <mergeCell ref="B184:F184"/>
    <mergeCell ref="K184:L184"/>
    <mergeCell ref="P184:V184"/>
    <mergeCell ref="B189:F189"/>
    <mergeCell ref="K189:L189"/>
    <mergeCell ref="P189:V189"/>
    <mergeCell ref="B190:F190"/>
    <mergeCell ref="K190:L190"/>
    <mergeCell ref="P190:V190"/>
    <mergeCell ref="B187:F187"/>
    <mergeCell ref="K187:L187"/>
    <mergeCell ref="P187:V187"/>
    <mergeCell ref="B188:F188"/>
    <mergeCell ref="K188:L188"/>
    <mergeCell ref="P188:V188"/>
    <mergeCell ref="B193:F193"/>
    <mergeCell ref="K193:L193"/>
    <mergeCell ref="P193:V193"/>
    <mergeCell ref="B194:F194"/>
    <mergeCell ref="K194:L194"/>
    <mergeCell ref="P194:V194"/>
    <mergeCell ref="B191:F191"/>
    <mergeCell ref="K191:L191"/>
    <mergeCell ref="P191:V191"/>
    <mergeCell ref="B192:F192"/>
    <mergeCell ref="K192:L192"/>
    <mergeCell ref="P192:V192"/>
    <mergeCell ref="B197:F197"/>
    <mergeCell ref="K197:L197"/>
    <mergeCell ref="P197:V197"/>
    <mergeCell ref="B198:F198"/>
    <mergeCell ref="K198:L198"/>
    <mergeCell ref="P198:V198"/>
    <mergeCell ref="B195:F195"/>
    <mergeCell ref="K195:L195"/>
    <mergeCell ref="P195:V195"/>
    <mergeCell ref="B196:F196"/>
    <mergeCell ref="K196:L196"/>
    <mergeCell ref="P196:V196"/>
    <mergeCell ref="B201:F201"/>
    <mergeCell ref="K201:L201"/>
    <mergeCell ref="P201:V201"/>
    <mergeCell ref="B202:F202"/>
    <mergeCell ref="K202:L202"/>
    <mergeCell ref="P202:V202"/>
    <mergeCell ref="B199:F199"/>
    <mergeCell ref="K199:L199"/>
    <mergeCell ref="P199:V199"/>
    <mergeCell ref="B200:F200"/>
    <mergeCell ref="K200:L200"/>
    <mergeCell ref="P200:V200"/>
    <mergeCell ref="B205:F205"/>
    <mergeCell ref="K205:L205"/>
    <mergeCell ref="P205:V205"/>
    <mergeCell ref="B206:F206"/>
    <mergeCell ref="K206:L206"/>
    <mergeCell ref="P206:V206"/>
    <mergeCell ref="B203:F203"/>
    <mergeCell ref="K203:L203"/>
    <mergeCell ref="P203:V203"/>
    <mergeCell ref="B204:F204"/>
    <mergeCell ref="K204:L204"/>
    <mergeCell ref="P204:V204"/>
    <mergeCell ref="B209:F209"/>
    <mergeCell ref="K209:L209"/>
    <mergeCell ref="P209:V209"/>
    <mergeCell ref="B210:F210"/>
    <mergeCell ref="K210:L210"/>
    <mergeCell ref="P210:V210"/>
    <mergeCell ref="B207:F207"/>
    <mergeCell ref="K207:L207"/>
    <mergeCell ref="P207:V207"/>
    <mergeCell ref="B208:F208"/>
    <mergeCell ref="K208:L208"/>
    <mergeCell ref="P208:V208"/>
    <mergeCell ref="B213:F213"/>
    <mergeCell ref="K213:L213"/>
    <mergeCell ref="P213:V213"/>
    <mergeCell ref="B214:F214"/>
    <mergeCell ref="K214:L214"/>
    <mergeCell ref="P214:V214"/>
    <mergeCell ref="B211:F211"/>
    <mergeCell ref="K211:L211"/>
    <mergeCell ref="P211:V211"/>
    <mergeCell ref="B212:F212"/>
    <mergeCell ref="K212:L212"/>
    <mergeCell ref="P212:V212"/>
    <mergeCell ref="B217:F217"/>
    <mergeCell ref="K217:L217"/>
    <mergeCell ref="P217:V217"/>
    <mergeCell ref="B218:F218"/>
    <mergeCell ref="K218:L218"/>
    <mergeCell ref="P218:V218"/>
    <mergeCell ref="B215:F215"/>
    <mergeCell ref="K215:L215"/>
    <mergeCell ref="P215:V215"/>
    <mergeCell ref="B216:F216"/>
    <mergeCell ref="K216:L216"/>
    <mergeCell ref="P216:V216"/>
    <mergeCell ref="B221:F221"/>
    <mergeCell ref="K221:L221"/>
    <mergeCell ref="P221:V221"/>
    <mergeCell ref="B222:F222"/>
    <mergeCell ref="K222:L222"/>
    <mergeCell ref="P222:V222"/>
    <mergeCell ref="B219:F219"/>
    <mergeCell ref="K219:L219"/>
    <mergeCell ref="P219:V219"/>
    <mergeCell ref="B220:F220"/>
    <mergeCell ref="K220:L220"/>
    <mergeCell ref="P220:V220"/>
    <mergeCell ref="B225:F225"/>
    <mergeCell ref="K225:L225"/>
    <mergeCell ref="P225:V225"/>
    <mergeCell ref="B226:F226"/>
    <mergeCell ref="K226:L226"/>
    <mergeCell ref="P226:V226"/>
    <mergeCell ref="B223:F223"/>
    <mergeCell ref="K223:L223"/>
    <mergeCell ref="P223:V223"/>
    <mergeCell ref="B224:F224"/>
    <mergeCell ref="K224:L224"/>
    <mergeCell ref="P224:V224"/>
    <mergeCell ref="B229:F229"/>
    <mergeCell ref="K229:L229"/>
    <mergeCell ref="P229:V229"/>
    <mergeCell ref="B230:F230"/>
    <mergeCell ref="K230:L230"/>
    <mergeCell ref="P230:V230"/>
    <mergeCell ref="B227:F227"/>
    <mergeCell ref="K227:L227"/>
    <mergeCell ref="P227:V227"/>
    <mergeCell ref="B228:F228"/>
    <mergeCell ref="K228:L228"/>
    <mergeCell ref="P228:V228"/>
    <mergeCell ref="B233:F233"/>
    <mergeCell ref="K233:L233"/>
    <mergeCell ref="P233:V233"/>
    <mergeCell ref="B234:F234"/>
    <mergeCell ref="K234:L234"/>
    <mergeCell ref="P234:V234"/>
    <mergeCell ref="B231:F231"/>
    <mergeCell ref="K231:L231"/>
    <mergeCell ref="P231:V231"/>
    <mergeCell ref="B232:F232"/>
    <mergeCell ref="K232:L232"/>
    <mergeCell ref="P232:V232"/>
    <mergeCell ref="B237:F237"/>
    <mergeCell ref="K237:L237"/>
    <mergeCell ref="P237:V237"/>
    <mergeCell ref="B238:F238"/>
    <mergeCell ref="K238:L238"/>
    <mergeCell ref="P238:V238"/>
    <mergeCell ref="B235:F235"/>
    <mergeCell ref="K235:L235"/>
    <mergeCell ref="P235:V235"/>
    <mergeCell ref="B236:F236"/>
    <mergeCell ref="K236:L236"/>
    <mergeCell ref="P236:V236"/>
    <mergeCell ref="B241:F241"/>
    <mergeCell ref="K241:L241"/>
    <mergeCell ref="P241:V241"/>
    <mergeCell ref="B242:F242"/>
    <mergeCell ref="K242:L242"/>
    <mergeCell ref="P242:V242"/>
    <mergeCell ref="B239:F239"/>
    <mergeCell ref="K239:L239"/>
    <mergeCell ref="P239:V239"/>
    <mergeCell ref="B240:F240"/>
    <mergeCell ref="K240:L240"/>
    <mergeCell ref="P240:V240"/>
    <mergeCell ref="B245:F245"/>
    <mergeCell ref="K245:L245"/>
    <mergeCell ref="P245:V245"/>
    <mergeCell ref="B246:F246"/>
    <mergeCell ref="K246:L246"/>
    <mergeCell ref="P246:V246"/>
    <mergeCell ref="B243:F243"/>
    <mergeCell ref="K243:L243"/>
    <mergeCell ref="P243:V243"/>
    <mergeCell ref="B244:F244"/>
    <mergeCell ref="K244:L244"/>
    <mergeCell ref="P244:V244"/>
    <mergeCell ref="B249:F249"/>
    <mergeCell ref="K249:L249"/>
    <mergeCell ref="P249:V249"/>
    <mergeCell ref="B250:F250"/>
    <mergeCell ref="K250:L250"/>
    <mergeCell ref="P250:V250"/>
    <mergeCell ref="B247:F247"/>
    <mergeCell ref="K247:L247"/>
    <mergeCell ref="P247:V247"/>
    <mergeCell ref="B248:F248"/>
    <mergeCell ref="K248:L248"/>
    <mergeCell ref="P248:V248"/>
    <mergeCell ref="B253:F253"/>
    <mergeCell ref="K253:L253"/>
    <mergeCell ref="P253:V253"/>
    <mergeCell ref="B251:F251"/>
    <mergeCell ref="K251:L251"/>
    <mergeCell ref="P251:V251"/>
    <mergeCell ref="B252:F252"/>
    <mergeCell ref="K252:L252"/>
    <mergeCell ref="P252:V252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9"/>
  <sheetViews>
    <sheetView showGridLines="0" view="pageBreakPreview" zoomScale="60" zoomScaleNormal="100" workbookViewId="0">
      <selection activeCell="U22" sqref="U22:V22"/>
    </sheetView>
  </sheetViews>
  <sheetFormatPr defaultColWidth="9.140625" defaultRowHeight="12.75"/>
  <cols>
    <col min="1" max="1" width="1.7109375" style="403" customWidth="1"/>
    <col min="2" max="5" width="0" style="403" hidden="1" customWidth="1"/>
    <col min="6" max="6" width="44" style="403" customWidth="1"/>
    <col min="7" max="7" width="9.5703125" style="403" customWidth="1"/>
    <col min="8" max="10" width="5.7109375" style="403" customWidth="1"/>
    <col min="11" max="11" width="0" style="403" hidden="1" customWidth="1"/>
    <col min="12" max="12" width="12.140625" style="403" hidden="1" customWidth="1"/>
    <col min="13" max="13" width="12.85546875" style="403" customWidth="1"/>
    <col min="14" max="14" width="12.5703125" style="403" customWidth="1"/>
    <col min="15" max="20" width="0" style="403" hidden="1" customWidth="1"/>
    <col min="21" max="256" width="9.140625" style="403" customWidth="1"/>
    <col min="257" max="16384" width="9.140625" style="403"/>
  </cols>
  <sheetData>
    <row r="1" spans="1:20" ht="12.75" customHeight="1">
      <c r="A1" s="430"/>
      <c r="B1" s="430"/>
      <c r="C1" s="430"/>
      <c r="D1" s="417"/>
      <c r="E1" s="417"/>
      <c r="F1" s="668"/>
      <c r="G1" s="642"/>
      <c r="H1" s="668"/>
      <c r="I1" s="668"/>
      <c r="J1" s="642"/>
      <c r="K1" s="668"/>
      <c r="L1" s="668"/>
      <c r="M1" s="724" t="s">
        <v>487</v>
      </c>
      <c r="N1" s="724"/>
      <c r="O1" s="417"/>
      <c r="P1" s="417"/>
      <c r="Q1" s="417"/>
      <c r="R1" s="417"/>
      <c r="S1" s="417"/>
    </row>
    <row r="2" spans="1:20" ht="12.75" customHeight="1">
      <c r="A2" s="648"/>
      <c r="B2" s="649"/>
      <c r="C2" s="649"/>
      <c r="D2" s="417"/>
      <c r="E2" s="417"/>
      <c r="F2" s="668"/>
      <c r="G2" s="724" t="s">
        <v>145</v>
      </c>
      <c r="H2" s="724"/>
      <c r="I2" s="724"/>
      <c r="J2" s="724"/>
      <c r="K2" s="724"/>
      <c r="L2" s="724"/>
      <c r="M2" s="724"/>
      <c r="N2" s="724"/>
      <c r="O2" s="417"/>
      <c r="P2" s="417"/>
      <c r="Q2" s="417"/>
      <c r="R2" s="417"/>
      <c r="S2" s="417"/>
    </row>
    <row r="3" spans="1:20" ht="14.25" customHeight="1">
      <c r="A3" s="419"/>
      <c r="B3" s="419"/>
      <c r="C3" s="419"/>
      <c r="D3" s="419"/>
      <c r="E3" s="419"/>
      <c r="F3" s="724" t="s">
        <v>189</v>
      </c>
      <c r="G3" s="724"/>
      <c r="H3" s="724"/>
      <c r="I3" s="724"/>
      <c r="J3" s="724"/>
      <c r="K3" s="724"/>
      <c r="L3" s="724"/>
      <c r="M3" s="724"/>
      <c r="N3" s="724"/>
      <c r="O3" s="417"/>
      <c r="P3" s="417"/>
      <c r="Q3" s="417"/>
      <c r="R3" s="417"/>
      <c r="S3" s="417"/>
    </row>
    <row r="4" spans="1:20" ht="12.75" customHeight="1">
      <c r="A4" s="419"/>
      <c r="B4" s="419"/>
      <c r="C4" s="419"/>
      <c r="D4" s="419"/>
      <c r="E4" s="419"/>
      <c r="F4" s="724" t="s">
        <v>827</v>
      </c>
      <c r="G4" s="724"/>
      <c r="H4" s="724"/>
      <c r="I4" s="724"/>
      <c r="J4" s="724"/>
      <c r="K4" s="724"/>
      <c r="L4" s="724"/>
      <c r="M4" s="724"/>
      <c r="N4" s="724"/>
      <c r="O4" s="417"/>
      <c r="P4" s="417"/>
      <c r="Q4" s="417"/>
      <c r="R4" s="417"/>
      <c r="S4" s="417"/>
    </row>
    <row r="5" spans="1:20" ht="13.5" customHeight="1">
      <c r="A5" s="419"/>
      <c r="B5" s="419"/>
      <c r="C5" s="419"/>
      <c r="D5" s="419"/>
      <c r="E5" s="419"/>
      <c r="F5" s="763" t="s">
        <v>830</v>
      </c>
      <c r="G5" s="763"/>
      <c r="H5" s="763"/>
      <c r="I5" s="763"/>
      <c r="J5" s="763"/>
      <c r="K5" s="763"/>
      <c r="L5" s="763"/>
      <c r="M5" s="763"/>
      <c r="N5" s="763"/>
      <c r="O5" s="417"/>
      <c r="P5" s="417"/>
      <c r="Q5" s="417"/>
      <c r="R5" s="417"/>
      <c r="S5" s="417"/>
    </row>
    <row r="6" spans="1:20" ht="12.75" customHeight="1">
      <c r="A6" s="417"/>
      <c r="B6" s="417"/>
      <c r="C6" s="417"/>
      <c r="D6" s="417"/>
      <c r="E6" s="417"/>
      <c r="F6" s="642"/>
      <c r="G6" s="642"/>
      <c r="H6" s="642"/>
      <c r="I6" s="642"/>
      <c r="J6" s="642"/>
      <c r="K6" s="642"/>
      <c r="L6" s="417"/>
      <c r="M6" s="417"/>
      <c r="N6" s="417"/>
      <c r="O6" s="417"/>
      <c r="P6" s="417"/>
      <c r="Q6" s="417"/>
      <c r="R6" s="417"/>
      <c r="S6" s="417"/>
    </row>
    <row r="7" spans="1:20" ht="12.75" customHeight="1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</row>
    <row r="8" spans="1:20" ht="12.75" customHeight="1">
      <c r="A8" s="743" t="s">
        <v>846</v>
      </c>
      <c r="B8" s="743"/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417"/>
      <c r="P8" s="417"/>
      <c r="Q8" s="417"/>
      <c r="R8" s="417"/>
      <c r="S8" s="417"/>
    </row>
    <row r="9" spans="1:20" ht="14.25" customHeight="1">
      <c r="A9" s="743" t="s">
        <v>824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417"/>
      <c r="P9" s="417"/>
      <c r="Q9" s="417"/>
      <c r="R9" s="417"/>
      <c r="S9" s="417"/>
    </row>
    <row r="10" spans="1:20" ht="12.75" customHeight="1">
      <c r="A10" s="743" t="s">
        <v>825</v>
      </c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417"/>
      <c r="P10" s="417"/>
      <c r="Q10" s="417"/>
      <c r="R10" s="417"/>
      <c r="S10" s="417"/>
    </row>
    <row r="11" spans="1:20" ht="12.75" customHeight="1">
      <c r="A11" s="708" t="s">
        <v>918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417"/>
      <c r="P11" s="417"/>
      <c r="Q11" s="417"/>
      <c r="R11" s="417"/>
      <c r="S11" s="417"/>
    </row>
    <row r="12" spans="1:20" ht="12.75" customHeight="1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7"/>
      <c r="N12" s="417"/>
      <c r="O12" s="417"/>
      <c r="P12" s="417"/>
      <c r="Q12" s="417"/>
      <c r="R12" s="417"/>
      <c r="S12" s="417"/>
      <c r="T12" s="417"/>
    </row>
    <row r="13" spans="1:20" ht="12.75" customHeight="1">
      <c r="A13" s="615" t="s">
        <v>601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7"/>
      <c r="N13" s="417"/>
      <c r="O13" s="417"/>
      <c r="P13" s="417"/>
      <c r="Q13" s="417"/>
      <c r="R13" s="417"/>
      <c r="S13" s="417"/>
      <c r="T13" s="417"/>
    </row>
    <row r="14" spans="1:20" ht="12.75" customHeight="1">
      <c r="A14" s="615" t="s">
        <v>602</v>
      </c>
      <c r="B14" s="419"/>
      <c r="C14" s="419"/>
      <c r="D14" s="419"/>
      <c r="E14" s="419"/>
      <c r="F14" s="615"/>
      <c r="G14" s="419"/>
      <c r="H14" s="419"/>
      <c r="I14" s="419"/>
      <c r="J14" s="419"/>
      <c r="K14" s="419"/>
      <c r="L14" s="419"/>
      <c r="M14" s="417"/>
      <c r="N14" s="417"/>
      <c r="O14" s="417"/>
      <c r="P14" s="417"/>
      <c r="Q14" s="417"/>
      <c r="R14" s="417"/>
      <c r="S14" s="417"/>
      <c r="T14" s="417"/>
    </row>
    <row r="15" spans="1:20" ht="8.25" customHeight="1">
      <c r="A15" s="419"/>
      <c r="B15" s="419"/>
      <c r="C15" s="419"/>
      <c r="D15" s="419"/>
      <c r="E15" s="419"/>
      <c r="F15" s="616"/>
      <c r="G15" s="419"/>
      <c r="H15" s="419"/>
      <c r="I15" s="419"/>
      <c r="J15" s="419"/>
      <c r="K15" s="419"/>
      <c r="L15" s="419"/>
      <c r="M15" s="417"/>
      <c r="N15" s="417"/>
      <c r="O15" s="417"/>
      <c r="P15" s="417"/>
      <c r="Q15" s="417"/>
      <c r="R15" s="417"/>
      <c r="S15" s="417"/>
      <c r="T15" s="417"/>
    </row>
    <row r="16" spans="1:20" ht="6.75" customHeight="1" thickBot="1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7"/>
      <c r="N16" s="417"/>
      <c r="O16" s="417"/>
      <c r="P16" s="417"/>
      <c r="Q16" s="417"/>
      <c r="R16" s="417"/>
      <c r="S16" s="417"/>
      <c r="T16" s="417"/>
    </row>
    <row r="17" spans="1:22" ht="12.75" customHeight="1" thickBot="1">
      <c r="A17" s="419"/>
      <c r="B17" s="419"/>
      <c r="C17" s="419"/>
      <c r="D17" s="419"/>
      <c r="E17" s="419"/>
      <c r="F17" s="451"/>
      <c r="G17" s="452"/>
      <c r="H17" s="453"/>
      <c r="I17" s="452"/>
      <c r="J17" s="453"/>
      <c r="K17" s="490"/>
      <c r="L17" s="491"/>
      <c r="M17" s="534"/>
      <c r="N17" s="524"/>
      <c r="O17" s="412"/>
      <c r="P17" s="413" t="s">
        <v>546</v>
      </c>
      <c r="Q17" s="414"/>
      <c r="R17" s="415"/>
      <c r="S17" s="416"/>
      <c r="T17" s="417"/>
    </row>
    <row r="18" spans="1:22" ht="66" customHeight="1" thickBot="1">
      <c r="A18" s="421"/>
      <c r="B18" s="423"/>
      <c r="C18" s="423"/>
      <c r="D18" s="423" t="s">
        <v>606</v>
      </c>
      <c r="E18" s="423" t="s">
        <v>607</v>
      </c>
      <c r="F18" s="454" t="s">
        <v>0</v>
      </c>
      <c r="G18" s="455" t="s">
        <v>3</v>
      </c>
      <c r="H18" s="425" t="s">
        <v>4</v>
      </c>
      <c r="I18" s="455" t="s">
        <v>1</v>
      </c>
      <c r="J18" s="455" t="s">
        <v>2</v>
      </c>
      <c r="K18" s="456" t="s">
        <v>608</v>
      </c>
      <c r="L18" s="425" t="s">
        <v>845</v>
      </c>
      <c r="M18" s="425" t="s">
        <v>826</v>
      </c>
      <c r="N18" s="425" t="s">
        <v>917</v>
      </c>
      <c r="O18" s="426"/>
      <c r="P18" s="425" t="s">
        <v>611</v>
      </c>
      <c r="Q18" s="427" t="s">
        <v>612</v>
      </c>
      <c r="R18" s="428" t="s">
        <v>613</v>
      </c>
      <c r="S18" s="429" t="s">
        <v>614</v>
      </c>
      <c r="T18" s="430"/>
    </row>
    <row r="19" spans="1:22" ht="11.25" customHeight="1">
      <c r="A19" s="421"/>
      <c r="B19" s="431"/>
      <c r="C19" s="431"/>
      <c r="D19" s="431"/>
      <c r="E19" s="432"/>
      <c r="F19" s="457">
        <v>1</v>
      </c>
      <c r="G19" s="458">
        <v>2</v>
      </c>
      <c r="H19" s="458">
        <v>3</v>
      </c>
      <c r="I19" s="458">
        <v>4</v>
      </c>
      <c r="J19" s="458">
        <v>5</v>
      </c>
      <c r="K19" s="435">
        <v>7</v>
      </c>
      <c r="L19" s="435">
        <v>6</v>
      </c>
      <c r="M19" s="435">
        <v>9</v>
      </c>
      <c r="N19" s="435">
        <v>10</v>
      </c>
      <c r="O19" s="459"/>
      <c r="P19" s="460">
        <v>9</v>
      </c>
      <c r="Q19" s="460">
        <v>10</v>
      </c>
      <c r="R19" s="435">
        <v>11</v>
      </c>
      <c r="S19" s="437">
        <v>12</v>
      </c>
      <c r="T19" s="430"/>
    </row>
    <row r="20" spans="1:22" ht="12" customHeight="1" thickBot="1">
      <c r="A20" s="404"/>
      <c r="B20" s="462"/>
      <c r="C20" s="463"/>
      <c r="D20" s="464"/>
      <c r="E20" s="465"/>
      <c r="F20" s="448" t="s">
        <v>144</v>
      </c>
      <c r="G20" s="467"/>
      <c r="H20" s="468"/>
      <c r="I20" s="466"/>
      <c r="J20" s="539"/>
      <c r="K20" s="469"/>
      <c r="L20" s="669">
        <v>524470.81599999999</v>
      </c>
      <c r="M20" s="443">
        <v>504557</v>
      </c>
      <c r="N20" s="443">
        <v>504340</v>
      </c>
      <c r="O20" s="492"/>
      <c r="P20" s="471"/>
      <c r="Q20" s="473"/>
      <c r="R20" s="471"/>
      <c r="S20" s="474"/>
      <c r="T20" s="475"/>
    </row>
    <row r="21" spans="1:22" ht="12.75" customHeight="1">
      <c r="A21" s="404"/>
      <c r="B21" s="761" t="s">
        <v>357</v>
      </c>
      <c r="C21" s="761"/>
      <c r="D21" s="761"/>
      <c r="E21" s="761"/>
      <c r="F21" s="762"/>
      <c r="G21" s="406" t="s">
        <v>615</v>
      </c>
      <c r="H21" s="407" t="s">
        <v>480</v>
      </c>
      <c r="I21" s="536">
        <v>0</v>
      </c>
      <c r="J21" s="535">
        <v>0</v>
      </c>
      <c r="K21" s="408"/>
      <c r="L21" s="409">
        <v>0</v>
      </c>
      <c r="M21" s="410">
        <v>4663</v>
      </c>
      <c r="N21" s="410">
        <v>9394</v>
      </c>
      <c r="O21" s="740"/>
      <c r="P21" s="740"/>
      <c r="Q21" s="740"/>
      <c r="R21" s="740"/>
      <c r="S21" s="740"/>
      <c r="T21" s="405"/>
    </row>
    <row r="22" spans="1:22" ht="21.75" customHeight="1">
      <c r="A22" s="404"/>
      <c r="B22" s="761" t="s">
        <v>173</v>
      </c>
      <c r="C22" s="761"/>
      <c r="D22" s="761"/>
      <c r="E22" s="761"/>
      <c r="F22" s="762"/>
      <c r="G22" s="406" t="s">
        <v>761</v>
      </c>
      <c r="H22" s="407">
        <v>0</v>
      </c>
      <c r="I22" s="536">
        <v>0</v>
      </c>
      <c r="J22" s="535">
        <v>0</v>
      </c>
      <c r="K22" s="408"/>
      <c r="L22" s="409">
        <v>54460.784</v>
      </c>
      <c r="M22" s="410">
        <v>52548</v>
      </c>
      <c r="N22" s="410">
        <v>52214</v>
      </c>
      <c r="O22" s="740"/>
      <c r="P22" s="740"/>
      <c r="Q22" s="740"/>
      <c r="R22" s="740"/>
      <c r="S22" s="740"/>
      <c r="T22" s="405"/>
      <c r="U22" s="657">
        <f>+M22+M53+M60+M69+M78+M86+M92+M119+M145+M148+M151+M153+M155</f>
        <v>446589</v>
      </c>
      <c r="V22" s="657">
        <f>+N22+N53+N60+N69+N78+N86+N92+N119+N145+N148+N151+N153+N155</f>
        <v>442735</v>
      </c>
    </row>
    <row r="23" spans="1:22" ht="21.75" customHeight="1">
      <c r="A23" s="404"/>
      <c r="B23" s="761" t="s">
        <v>44</v>
      </c>
      <c r="C23" s="761"/>
      <c r="D23" s="761"/>
      <c r="E23" s="761"/>
      <c r="F23" s="762"/>
      <c r="G23" s="406" t="s">
        <v>762</v>
      </c>
      <c r="H23" s="407">
        <v>0</v>
      </c>
      <c r="I23" s="536">
        <v>0</v>
      </c>
      <c r="J23" s="535">
        <v>0</v>
      </c>
      <c r="K23" s="408"/>
      <c r="L23" s="409">
        <v>6556.4</v>
      </c>
      <c r="M23" s="410">
        <v>6206</v>
      </c>
      <c r="N23" s="410">
        <v>6112</v>
      </c>
      <c r="O23" s="740"/>
      <c r="P23" s="740"/>
      <c r="Q23" s="740"/>
      <c r="R23" s="740"/>
      <c r="S23" s="740"/>
      <c r="T23" s="405"/>
      <c r="U23" s="403">
        <f>U22/M20*100</f>
        <v>88.511109745776977</v>
      </c>
      <c r="V23" s="403">
        <f>V22/N20*100</f>
        <v>87.785025974540986</v>
      </c>
    </row>
    <row r="24" spans="1:22" ht="32.25" customHeight="1">
      <c r="A24" s="404"/>
      <c r="B24" s="761" t="s">
        <v>348</v>
      </c>
      <c r="C24" s="761"/>
      <c r="D24" s="761"/>
      <c r="E24" s="761"/>
      <c r="F24" s="762"/>
      <c r="G24" s="406" t="s">
        <v>763</v>
      </c>
      <c r="H24" s="407" t="s">
        <v>898</v>
      </c>
      <c r="I24" s="536">
        <v>10</v>
      </c>
      <c r="J24" s="535">
        <v>3</v>
      </c>
      <c r="K24" s="408"/>
      <c r="L24" s="409">
        <v>1793</v>
      </c>
      <c r="M24" s="410">
        <v>1710</v>
      </c>
      <c r="N24" s="410">
        <v>1700</v>
      </c>
      <c r="O24" s="740"/>
      <c r="P24" s="740"/>
      <c r="Q24" s="740"/>
      <c r="R24" s="740"/>
      <c r="S24" s="740"/>
      <c r="T24" s="405"/>
    </row>
    <row r="25" spans="1:22" ht="21.75" customHeight="1">
      <c r="A25" s="404"/>
      <c r="B25" s="761" t="s">
        <v>47</v>
      </c>
      <c r="C25" s="761"/>
      <c r="D25" s="761"/>
      <c r="E25" s="761"/>
      <c r="F25" s="762"/>
      <c r="G25" s="406" t="s">
        <v>765</v>
      </c>
      <c r="H25" s="407" t="s">
        <v>29</v>
      </c>
      <c r="I25" s="536">
        <v>10</v>
      </c>
      <c r="J25" s="535">
        <v>3</v>
      </c>
      <c r="K25" s="408"/>
      <c r="L25" s="409">
        <v>28</v>
      </c>
      <c r="M25" s="410">
        <v>26</v>
      </c>
      <c r="N25" s="410">
        <v>26</v>
      </c>
      <c r="O25" s="740"/>
      <c r="P25" s="740"/>
      <c r="Q25" s="740"/>
      <c r="R25" s="740"/>
      <c r="S25" s="740"/>
      <c r="T25" s="405"/>
    </row>
    <row r="26" spans="1:22" ht="21.75" customHeight="1">
      <c r="A26" s="404"/>
      <c r="B26" s="761" t="s">
        <v>47</v>
      </c>
      <c r="C26" s="761"/>
      <c r="D26" s="761"/>
      <c r="E26" s="761"/>
      <c r="F26" s="762"/>
      <c r="G26" s="406" t="s">
        <v>765</v>
      </c>
      <c r="H26" s="407" t="s">
        <v>29</v>
      </c>
      <c r="I26" s="536">
        <v>10</v>
      </c>
      <c r="J26" s="535">
        <v>3</v>
      </c>
      <c r="K26" s="408"/>
      <c r="L26" s="409">
        <v>10.9</v>
      </c>
      <c r="M26" s="410">
        <v>12</v>
      </c>
      <c r="N26" s="410">
        <v>13</v>
      </c>
      <c r="O26" s="740"/>
      <c r="P26" s="740"/>
      <c r="Q26" s="740"/>
      <c r="R26" s="740"/>
      <c r="S26" s="740"/>
      <c r="T26" s="405"/>
    </row>
    <row r="27" spans="1:22" ht="21.75" customHeight="1">
      <c r="A27" s="404"/>
      <c r="B27" s="761" t="s">
        <v>52</v>
      </c>
      <c r="C27" s="761"/>
      <c r="D27" s="761"/>
      <c r="E27" s="761"/>
      <c r="F27" s="762"/>
      <c r="G27" s="406" t="s">
        <v>767</v>
      </c>
      <c r="H27" s="407" t="s">
        <v>50</v>
      </c>
      <c r="I27" s="536">
        <v>10</v>
      </c>
      <c r="J27" s="535">
        <v>3</v>
      </c>
      <c r="K27" s="408"/>
      <c r="L27" s="409">
        <v>4549.5</v>
      </c>
      <c r="M27" s="410">
        <v>4338</v>
      </c>
      <c r="N27" s="410">
        <v>4313</v>
      </c>
      <c r="O27" s="740"/>
      <c r="P27" s="740"/>
      <c r="Q27" s="740"/>
      <c r="R27" s="740"/>
      <c r="S27" s="740"/>
      <c r="T27" s="405"/>
    </row>
    <row r="28" spans="1:22" ht="21.75" customHeight="1">
      <c r="A28" s="404"/>
      <c r="B28" s="761" t="s">
        <v>53</v>
      </c>
      <c r="C28" s="761"/>
      <c r="D28" s="761"/>
      <c r="E28" s="761"/>
      <c r="F28" s="762"/>
      <c r="G28" s="406" t="s">
        <v>768</v>
      </c>
      <c r="H28" s="407" t="s">
        <v>29</v>
      </c>
      <c r="I28" s="536">
        <v>10</v>
      </c>
      <c r="J28" s="535">
        <v>3</v>
      </c>
      <c r="K28" s="408"/>
      <c r="L28" s="409">
        <v>175</v>
      </c>
      <c r="M28" s="410">
        <v>120</v>
      </c>
      <c r="N28" s="410">
        <v>60</v>
      </c>
      <c r="O28" s="740"/>
      <c r="P28" s="740"/>
      <c r="Q28" s="740"/>
      <c r="R28" s="740"/>
      <c r="S28" s="740"/>
      <c r="T28" s="405"/>
    </row>
    <row r="29" spans="1:22" ht="12.75" customHeight="1">
      <c r="A29" s="404"/>
      <c r="B29" s="761" t="s">
        <v>55</v>
      </c>
      <c r="C29" s="761"/>
      <c r="D29" s="761"/>
      <c r="E29" s="761"/>
      <c r="F29" s="762"/>
      <c r="G29" s="406" t="s">
        <v>769</v>
      </c>
      <c r="H29" s="407">
        <v>0</v>
      </c>
      <c r="I29" s="536">
        <v>0</v>
      </c>
      <c r="J29" s="535">
        <v>0</v>
      </c>
      <c r="K29" s="408"/>
      <c r="L29" s="409">
        <v>37296.9</v>
      </c>
      <c r="M29" s="410">
        <v>36158</v>
      </c>
      <c r="N29" s="410">
        <v>36026</v>
      </c>
      <c r="O29" s="740"/>
      <c r="P29" s="740"/>
      <c r="Q29" s="740"/>
      <c r="R29" s="740"/>
      <c r="S29" s="740"/>
      <c r="T29" s="405"/>
    </row>
    <row r="30" spans="1:22" ht="12.75" customHeight="1">
      <c r="A30" s="404"/>
      <c r="B30" s="761" t="s">
        <v>56</v>
      </c>
      <c r="C30" s="761"/>
      <c r="D30" s="761"/>
      <c r="E30" s="761"/>
      <c r="F30" s="762"/>
      <c r="G30" s="406" t="s">
        <v>770</v>
      </c>
      <c r="H30" s="407" t="s">
        <v>29</v>
      </c>
      <c r="I30" s="536">
        <v>10</v>
      </c>
      <c r="J30" s="535">
        <v>3</v>
      </c>
      <c r="K30" s="408"/>
      <c r="L30" s="409">
        <v>3.8</v>
      </c>
      <c r="M30" s="410">
        <v>4</v>
      </c>
      <c r="N30" s="410">
        <v>4</v>
      </c>
      <c r="O30" s="740"/>
      <c r="P30" s="740"/>
      <c r="Q30" s="740"/>
      <c r="R30" s="740"/>
      <c r="S30" s="740"/>
      <c r="T30" s="405"/>
    </row>
    <row r="31" spans="1:22" ht="21.75" customHeight="1">
      <c r="A31" s="404"/>
      <c r="B31" s="761" t="s">
        <v>904</v>
      </c>
      <c r="C31" s="761"/>
      <c r="D31" s="761"/>
      <c r="E31" s="761"/>
      <c r="F31" s="762"/>
      <c r="G31" s="406" t="s">
        <v>905</v>
      </c>
      <c r="H31" s="407" t="s">
        <v>50</v>
      </c>
      <c r="I31" s="536">
        <v>10</v>
      </c>
      <c r="J31" s="535">
        <v>4</v>
      </c>
      <c r="K31" s="408"/>
      <c r="L31" s="409">
        <v>37293.1</v>
      </c>
      <c r="M31" s="410">
        <v>36154</v>
      </c>
      <c r="N31" s="410">
        <v>36022</v>
      </c>
      <c r="O31" s="740"/>
      <c r="P31" s="740"/>
      <c r="Q31" s="740"/>
      <c r="R31" s="740"/>
      <c r="S31" s="740"/>
      <c r="T31" s="405"/>
    </row>
    <row r="32" spans="1:22" ht="32.25" customHeight="1">
      <c r="A32" s="404"/>
      <c r="B32" s="761" t="s">
        <v>57</v>
      </c>
      <c r="C32" s="761"/>
      <c r="D32" s="761"/>
      <c r="E32" s="761"/>
      <c r="F32" s="762"/>
      <c r="G32" s="406" t="s">
        <v>773</v>
      </c>
      <c r="H32" s="407">
        <v>0</v>
      </c>
      <c r="I32" s="536">
        <v>0</v>
      </c>
      <c r="J32" s="535">
        <v>0</v>
      </c>
      <c r="K32" s="408"/>
      <c r="L32" s="409">
        <v>6535</v>
      </c>
      <c r="M32" s="410">
        <v>6233</v>
      </c>
      <c r="N32" s="410">
        <v>6198</v>
      </c>
      <c r="O32" s="740"/>
      <c r="P32" s="740"/>
      <c r="Q32" s="740"/>
      <c r="R32" s="740"/>
      <c r="S32" s="740"/>
      <c r="T32" s="405"/>
    </row>
    <row r="33" spans="1:20" ht="21.75" customHeight="1">
      <c r="A33" s="404"/>
      <c r="B33" s="761" t="s">
        <v>774</v>
      </c>
      <c r="C33" s="761"/>
      <c r="D33" s="761"/>
      <c r="E33" s="761"/>
      <c r="F33" s="762"/>
      <c r="G33" s="406" t="s">
        <v>775</v>
      </c>
      <c r="H33" s="407" t="s">
        <v>29</v>
      </c>
      <c r="I33" s="536">
        <v>10</v>
      </c>
      <c r="J33" s="535">
        <v>3</v>
      </c>
      <c r="K33" s="408"/>
      <c r="L33" s="409">
        <v>14.2</v>
      </c>
      <c r="M33" s="410">
        <v>10</v>
      </c>
      <c r="N33" s="410">
        <v>9</v>
      </c>
      <c r="O33" s="740"/>
      <c r="P33" s="740"/>
      <c r="Q33" s="740"/>
      <c r="R33" s="740"/>
      <c r="S33" s="740"/>
      <c r="T33" s="405"/>
    </row>
    <row r="34" spans="1:20" ht="21.75" customHeight="1">
      <c r="A34" s="404"/>
      <c r="B34" s="761" t="s">
        <v>774</v>
      </c>
      <c r="C34" s="761"/>
      <c r="D34" s="761"/>
      <c r="E34" s="761"/>
      <c r="F34" s="762"/>
      <c r="G34" s="406" t="s">
        <v>775</v>
      </c>
      <c r="H34" s="407" t="s">
        <v>29</v>
      </c>
      <c r="I34" s="536">
        <v>10</v>
      </c>
      <c r="J34" s="535">
        <v>3</v>
      </c>
      <c r="K34" s="408"/>
      <c r="L34" s="409">
        <v>1</v>
      </c>
      <c r="M34" s="410">
        <v>1</v>
      </c>
      <c r="N34" s="410">
        <v>1</v>
      </c>
      <c r="O34" s="740"/>
      <c r="P34" s="740"/>
      <c r="Q34" s="740"/>
      <c r="R34" s="740"/>
      <c r="S34" s="740"/>
      <c r="T34" s="405"/>
    </row>
    <row r="35" spans="1:20" ht="21.75" customHeight="1">
      <c r="A35" s="404"/>
      <c r="B35" s="761" t="s">
        <v>774</v>
      </c>
      <c r="C35" s="761"/>
      <c r="D35" s="761"/>
      <c r="E35" s="761"/>
      <c r="F35" s="762"/>
      <c r="G35" s="406" t="s">
        <v>775</v>
      </c>
      <c r="H35" s="407" t="s">
        <v>898</v>
      </c>
      <c r="I35" s="536">
        <v>10</v>
      </c>
      <c r="J35" s="535">
        <v>3</v>
      </c>
      <c r="K35" s="408"/>
      <c r="L35" s="409">
        <v>3039.8</v>
      </c>
      <c r="M35" s="410">
        <v>2903</v>
      </c>
      <c r="N35" s="410">
        <v>2887</v>
      </c>
      <c r="O35" s="740"/>
      <c r="P35" s="740"/>
      <c r="Q35" s="740"/>
      <c r="R35" s="740"/>
      <c r="S35" s="740"/>
      <c r="T35" s="405"/>
    </row>
    <row r="36" spans="1:20" ht="21.75" customHeight="1">
      <c r="A36" s="404"/>
      <c r="B36" s="761" t="s">
        <v>58</v>
      </c>
      <c r="C36" s="761"/>
      <c r="D36" s="761"/>
      <c r="E36" s="761"/>
      <c r="F36" s="762"/>
      <c r="G36" s="406" t="s">
        <v>776</v>
      </c>
      <c r="H36" s="407" t="s">
        <v>29</v>
      </c>
      <c r="I36" s="536">
        <v>10</v>
      </c>
      <c r="J36" s="535">
        <v>3</v>
      </c>
      <c r="K36" s="408"/>
      <c r="L36" s="409">
        <v>8.1999999999999993</v>
      </c>
      <c r="M36" s="410">
        <v>8</v>
      </c>
      <c r="N36" s="410">
        <v>8</v>
      </c>
      <c r="O36" s="740"/>
      <c r="P36" s="740"/>
      <c r="Q36" s="740"/>
      <c r="R36" s="740"/>
      <c r="S36" s="740"/>
      <c r="T36" s="405"/>
    </row>
    <row r="37" spans="1:20" ht="21.75" customHeight="1">
      <c r="A37" s="404"/>
      <c r="B37" s="761" t="s">
        <v>58</v>
      </c>
      <c r="C37" s="761"/>
      <c r="D37" s="761"/>
      <c r="E37" s="761"/>
      <c r="F37" s="762"/>
      <c r="G37" s="406" t="s">
        <v>776</v>
      </c>
      <c r="H37" s="407" t="s">
        <v>29</v>
      </c>
      <c r="I37" s="536">
        <v>10</v>
      </c>
      <c r="J37" s="535">
        <v>3</v>
      </c>
      <c r="K37" s="408"/>
      <c r="L37" s="409">
        <v>7.5</v>
      </c>
      <c r="M37" s="410">
        <v>8</v>
      </c>
      <c r="N37" s="410">
        <v>8</v>
      </c>
      <c r="O37" s="740"/>
      <c r="P37" s="740"/>
      <c r="Q37" s="740"/>
      <c r="R37" s="740"/>
      <c r="S37" s="740"/>
      <c r="T37" s="405"/>
    </row>
    <row r="38" spans="1:20" ht="21.75" customHeight="1">
      <c r="A38" s="404"/>
      <c r="B38" s="761" t="s">
        <v>58</v>
      </c>
      <c r="C38" s="761"/>
      <c r="D38" s="761"/>
      <c r="E38" s="761"/>
      <c r="F38" s="762"/>
      <c r="G38" s="406" t="s">
        <v>776</v>
      </c>
      <c r="H38" s="407" t="s">
        <v>898</v>
      </c>
      <c r="I38" s="536">
        <v>10</v>
      </c>
      <c r="J38" s="535">
        <v>3</v>
      </c>
      <c r="K38" s="408"/>
      <c r="L38" s="409">
        <v>3464.3</v>
      </c>
      <c r="M38" s="410">
        <v>3303</v>
      </c>
      <c r="N38" s="410">
        <v>3285</v>
      </c>
      <c r="O38" s="740"/>
      <c r="P38" s="740"/>
      <c r="Q38" s="740"/>
      <c r="R38" s="740"/>
      <c r="S38" s="740"/>
      <c r="T38" s="405"/>
    </row>
    <row r="39" spans="1:20" ht="21.75" customHeight="1">
      <c r="A39" s="404"/>
      <c r="B39" s="761" t="s">
        <v>60</v>
      </c>
      <c r="C39" s="761"/>
      <c r="D39" s="761"/>
      <c r="E39" s="761"/>
      <c r="F39" s="762"/>
      <c r="G39" s="406" t="s">
        <v>792</v>
      </c>
      <c r="H39" s="407">
        <v>0</v>
      </c>
      <c r="I39" s="536">
        <v>0</v>
      </c>
      <c r="J39" s="535">
        <v>0</v>
      </c>
      <c r="K39" s="408"/>
      <c r="L39" s="409">
        <v>4072.4839999999999</v>
      </c>
      <c r="M39" s="410">
        <v>3951</v>
      </c>
      <c r="N39" s="410">
        <v>3878</v>
      </c>
      <c r="O39" s="740"/>
      <c r="P39" s="740"/>
      <c r="Q39" s="740"/>
      <c r="R39" s="740"/>
      <c r="S39" s="740"/>
      <c r="T39" s="405"/>
    </row>
    <row r="40" spans="1:20" ht="21.75" customHeight="1">
      <c r="A40" s="404"/>
      <c r="B40" s="761" t="s">
        <v>61</v>
      </c>
      <c r="C40" s="761"/>
      <c r="D40" s="761"/>
      <c r="E40" s="761"/>
      <c r="F40" s="762"/>
      <c r="G40" s="406" t="s">
        <v>793</v>
      </c>
      <c r="H40" s="407" t="s">
        <v>40</v>
      </c>
      <c r="I40" s="536">
        <v>10</v>
      </c>
      <c r="J40" s="535">
        <v>6</v>
      </c>
      <c r="K40" s="408"/>
      <c r="L40" s="409">
        <v>2609.4290000000001</v>
      </c>
      <c r="M40" s="410">
        <v>2610</v>
      </c>
      <c r="N40" s="410">
        <v>2610</v>
      </c>
      <c r="O40" s="740"/>
      <c r="P40" s="740"/>
      <c r="Q40" s="740"/>
      <c r="R40" s="740"/>
      <c r="S40" s="740"/>
      <c r="T40" s="405"/>
    </row>
    <row r="41" spans="1:20" ht="21.75" customHeight="1">
      <c r="A41" s="404"/>
      <c r="B41" s="761" t="s">
        <v>61</v>
      </c>
      <c r="C41" s="761"/>
      <c r="D41" s="761"/>
      <c r="E41" s="761"/>
      <c r="F41" s="762"/>
      <c r="G41" s="406" t="s">
        <v>793</v>
      </c>
      <c r="H41" s="407" t="s">
        <v>42</v>
      </c>
      <c r="I41" s="536">
        <v>10</v>
      </c>
      <c r="J41" s="535">
        <v>6</v>
      </c>
      <c r="K41" s="408"/>
      <c r="L41" s="409">
        <v>788.048</v>
      </c>
      <c r="M41" s="410">
        <v>788</v>
      </c>
      <c r="N41" s="410">
        <v>788</v>
      </c>
      <c r="O41" s="740"/>
      <c r="P41" s="740"/>
      <c r="Q41" s="740"/>
      <c r="R41" s="740"/>
      <c r="S41" s="740"/>
      <c r="T41" s="405"/>
    </row>
    <row r="42" spans="1:20" ht="21.75" customHeight="1">
      <c r="A42" s="404"/>
      <c r="B42" s="761" t="s">
        <v>61</v>
      </c>
      <c r="C42" s="761"/>
      <c r="D42" s="761"/>
      <c r="E42" s="761"/>
      <c r="F42" s="762"/>
      <c r="G42" s="406" t="s">
        <v>793</v>
      </c>
      <c r="H42" s="407" t="s">
        <v>28</v>
      </c>
      <c r="I42" s="536">
        <v>10</v>
      </c>
      <c r="J42" s="535">
        <v>6</v>
      </c>
      <c r="K42" s="408"/>
      <c r="L42" s="409">
        <v>64.406999999999996</v>
      </c>
      <c r="M42" s="410">
        <v>64</v>
      </c>
      <c r="N42" s="410">
        <v>21</v>
      </c>
      <c r="O42" s="740"/>
      <c r="P42" s="740"/>
      <c r="Q42" s="740"/>
      <c r="R42" s="740"/>
      <c r="S42" s="740"/>
      <c r="T42" s="405"/>
    </row>
    <row r="43" spans="1:20" ht="21.75" customHeight="1">
      <c r="A43" s="404"/>
      <c r="B43" s="761" t="s">
        <v>61</v>
      </c>
      <c r="C43" s="761"/>
      <c r="D43" s="761"/>
      <c r="E43" s="761"/>
      <c r="F43" s="762"/>
      <c r="G43" s="406" t="s">
        <v>793</v>
      </c>
      <c r="H43" s="407" t="s">
        <v>28</v>
      </c>
      <c r="I43" s="536">
        <v>10</v>
      </c>
      <c r="J43" s="535">
        <v>6</v>
      </c>
      <c r="K43" s="408"/>
      <c r="L43" s="409">
        <v>62.4</v>
      </c>
      <c r="M43" s="410">
        <v>21</v>
      </c>
      <c r="N43" s="410">
        <v>12</v>
      </c>
      <c r="O43" s="740"/>
      <c r="P43" s="740"/>
      <c r="Q43" s="740"/>
      <c r="R43" s="740"/>
      <c r="S43" s="740"/>
      <c r="T43" s="405"/>
    </row>
    <row r="44" spans="1:20" ht="21.75" customHeight="1">
      <c r="A44" s="404"/>
      <c r="B44" s="761" t="s">
        <v>61</v>
      </c>
      <c r="C44" s="761"/>
      <c r="D44" s="761"/>
      <c r="E44" s="761"/>
      <c r="F44" s="762"/>
      <c r="G44" s="406" t="s">
        <v>793</v>
      </c>
      <c r="H44" s="407" t="s">
        <v>29</v>
      </c>
      <c r="I44" s="536">
        <v>10</v>
      </c>
      <c r="J44" s="535">
        <v>6</v>
      </c>
      <c r="K44" s="408"/>
      <c r="L44" s="409">
        <v>65</v>
      </c>
      <c r="M44" s="410">
        <v>31</v>
      </c>
      <c r="N44" s="410">
        <v>25</v>
      </c>
      <c r="O44" s="740"/>
      <c r="P44" s="740"/>
      <c r="Q44" s="740"/>
      <c r="R44" s="740"/>
      <c r="S44" s="740"/>
      <c r="T44" s="405"/>
    </row>
    <row r="45" spans="1:20" ht="21.75" customHeight="1">
      <c r="A45" s="404"/>
      <c r="B45" s="761" t="s">
        <v>61</v>
      </c>
      <c r="C45" s="761"/>
      <c r="D45" s="761"/>
      <c r="E45" s="761"/>
      <c r="F45" s="762"/>
      <c r="G45" s="406" t="s">
        <v>793</v>
      </c>
      <c r="H45" s="407" t="s">
        <v>29</v>
      </c>
      <c r="I45" s="536">
        <v>10</v>
      </c>
      <c r="J45" s="535">
        <v>6</v>
      </c>
      <c r="K45" s="408"/>
      <c r="L45" s="409">
        <v>32</v>
      </c>
      <c r="M45" s="410">
        <v>16</v>
      </c>
      <c r="N45" s="410">
        <v>8</v>
      </c>
      <c r="O45" s="740"/>
      <c r="P45" s="740"/>
      <c r="Q45" s="740"/>
      <c r="R45" s="740"/>
      <c r="S45" s="740"/>
      <c r="T45" s="405"/>
    </row>
    <row r="46" spans="1:20" ht="21.75" customHeight="1">
      <c r="A46" s="404"/>
      <c r="B46" s="761" t="s">
        <v>61</v>
      </c>
      <c r="C46" s="761"/>
      <c r="D46" s="761"/>
      <c r="E46" s="761"/>
      <c r="F46" s="762"/>
      <c r="G46" s="406" t="s">
        <v>793</v>
      </c>
      <c r="H46" s="407" t="s">
        <v>29</v>
      </c>
      <c r="I46" s="536">
        <v>10</v>
      </c>
      <c r="J46" s="535">
        <v>6</v>
      </c>
      <c r="K46" s="408"/>
      <c r="L46" s="409">
        <v>20</v>
      </c>
      <c r="M46" s="410">
        <v>10</v>
      </c>
      <c r="N46" s="410">
        <v>5</v>
      </c>
      <c r="O46" s="740"/>
      <c r="P46" s="740"/>
      <c r="Q46" s="740"/>
      <c r="R46" s="740"/>
      <c r="S46" s="740"/>
      <c r="T46" s="405"/>
    </row>
    <row r="47" spans="1:20" ht="32.25" customHeight="1">
      <c r="A47" s="404"/>
      <c r="B47" s="761" t="s">
        <v>62</v>
      </c>
      <c r="C47" s="761"/>
      <c r="D47" s="761"/>
      <c r="E47" s="761"/>
      <c r="F47" s="762"/>
      <c r="G47" s="406" t="s">
        <v>794</v>
      </c>
      <c r="H47" s="407" t="s">
        <v>28</v>
      </c>
      <c r="I47" s="536">
        <v>10</v>
      </c>
      <c r="J47" s="535">
        <v>6</v>
      </c>
      <c r="K47" s="408"/>
      <c r="L47" s="409">
        <v>1.8</v>
      </c>
      <c r="M47" s="410">
        <v>2</v>
      </c>
      <c r="N47" s="410">
        <v>2</v>
      </c>
      <c r="O47" s="740"/>
      <c r="P47" s="740"/>
      <c r="Q47" s="740"/>
      <c r="R47" s="740"/>
      <c r="S47" s="740"/>
      <c r="T47" s="405"/>
    </row>
    <row r="48" spans="1:20" ht="32.25" customHeight="1">
      <c r="A48" s="404"/>
      <c r="B48" s="761" t="s">
        <v>62</v>
      </c>
      <c r="C48" s="761"/>
      <c r="D48" s="761"/>
      <c r="E48" s="761"/>
      <c r="F48" s="762"/>
      <c r="G48" s="406" t="s">
        <v>794</v>
      </c>
      <c r="H48" s="407" t="s">
        <v>28</v>
      </c>
      <c r="I48" s="536">
        <v>10</v>
      </c>
      <c r="J48" s="535">
        <v>6</v>
      </c>
      <c r="K48" s="408"/>
      <c r="L48" s="409">
        <v>4</v>
      </c>
      <c r="M48" s="410">
        <v>5</v>
      </c>
      <c r="N48" s="410">
        <v>3</v>
      </c>
      <c r="O48" s="740"/>
      <c r="P48" s="740"/>
      <c r="Q48" s="740"/>
      <c r="R48" s="740"/>
      <c r="S48" s="740"/>
      <c r="T48" s="405"/>
    </row>
    <row r="49" spans="1:20" ht="32.25" customHeight="1">
      <c r="A49" s="404"/>
      <c r="B49" s="761" t="s">
        <v>62</v>
      </c>
      <c r="C49" s="761"/>
      <c r="D49" s="761"/>
      <c r="E49" s="761"/>
      <c r="F49" s="762"/>
      <c r="G49" s="406" t="s">
        <v>794</v>
      </c>
      <c r="H49" s="407" t="s">
        <v>29</v>
      </c>
      <c r="I49" s="536">
        <v>10</v>
      </c>
      <c r="J49" s="535">
        <v>6</v>
      </c>
      <c r="K49" s="408"/>
      <c r="L49" s="409">
        <v>398.9</v>
      </c>
      <c r="M49" s="410">
        <v>377</v>
      </c>
      <c r="N49" s="410">
        <v>379</v>
      </c>
      <c r="O49" s="740"/>
      <c r="P49" s="740"/>
      <c r="Q49" s="740"/>
      <c r="R49" s="740"/>
      <c r="S49" s="740"/>
      <c r="T49" s="405"/>
    </row>
    <row r="50" spans="1:20" ht="32.25" customHeight="1">
      <c r="A50" s="404"/>
      <c r="B50" s="761" t="s">
        <v>62</v>
      </c>
      <c r="C50" s="761"/>
      <c r="D50" s="761"/>
      <c r="E50" s="761"/>
      <c r="F50" s="762"/>
      <c r="G50" s="406" t="s">
        <v>794</v>
      </c>
      <c r="H50" s="407" t="s">
        <v>28</v>
      </c>
      <c r="I50" s="536">
        <v>10</v>
      </c>
      <c r="J50" s="535">
        <v>6</v>
      </c>
      <c r="K50" s="408"/>
      <c r="L50" s="409">
        <v>2.5</v>
      </c>
      <c r="M50" s="410">
        <v>2</v>
      </c>
      <c r="N50" s="410">
        <v>5</v>
      </c>
      <c r="O50" s="740"/>
      <c r="P50" s="740"/>
      <c r="Q50" s="740"/>
      <c r="R50" s="740"/>
      <c r="S50" s="740"/>
      <c r="T50" s="405"/>
    </row>
    <row r="51" spans="1:20" ht="32.25" customHeight="1">
      <c r="A51" s="404"/>
      <c r="B51" s="761" t="s">
        <v>62</v>
      </c>
      <c r="C51" s="761"/>
      <c r="D51" s="761"/>
      <c r="E51" s="761"/>
      <c r="F51" s="762"/>
      <c r="G51" s="406" t="s">
        <v>794</v>
      </c>
      <c r="H51" s="407" t="s">
        <v>28</v>
      </c>
      <c r="I51" s="536">
        <v>10</v>
      </c>
      <c r="J51" s="535">
        <v>6</v>
      </c>
      <c r="K51" s="408"/>
      <c r="L51" s="409">
        <v>4</v>
      </c>
      <c r="M51" s="410">
        <v>10</v>
      </c>
      <c r="N51" s="410">
        <v>5</v>
      </c>
      <c r="O51" s="740"/>
      <c r="P51" s="740"/>
      <c r="Q51" s="740"/>
      <c r="R51" s="740"/>
      <c r="S51" s="740"/>
      <c r="T51" s="405"/>
    </row>
    <row r="52" spans="1:20" ht="32.25" customHeight="1">
      <c r="A52" s="404"/>
      <c r="B52" s="761" t="s">
        <v>62</v>
      </c>
      <c r="C52" s="761"/>
      <c r="D52" s="761"/>
      <c r="E52" s="761"/>
      <c r="F52" s="762"/>
      <c r="G52" s="406" t="s">
        <v>794</v>
      </c>
      <c r="H52" s="407" t="s">
        <v>29</v>
      </c>
      <c r="I52" s="536">
        <v>10</v>
      </c>
      <c r="J52" s="535">
        <v>6</v>
      </c>
      <c r="K52" s="408"/>
      <c r="L52" s="409">
        <v>20</v>
      </c>
      <c r="M52" s="410">
        <v>15</v>
      </c>
      <c r="N52" s="410">
        <v>15</v>
      </c>
      <c r="O52" s="740"/>
      <c r="P52" s="740"/>
      <c r="Q52" s="740"/>
      <c r="R52" s="740"/>
      <c r="S52" s="740"/>
      <c r="T52" s="405"/>
    </row>
    <row r="53" spans="1:20" ht="21.75" customHeight="1">
      <c r="A53" s="404"/>
      <c r="B53" s="761" t="s">
        <v>672</v>
      </c>
      <c r="C53" s="761"/>
      <c r="D53" s="761"/>
      <c r="E53" s="761"/>
      <c r="F53" s="762"/>
      <c r="G53" s="406" t="s">
        <v>673</v>
      </c>
      <c r="H53" s="407">
        <v>0</v>
      </c>
      <c r="I53" s="536">
        <v>0</v>
      </c>
      <c r="J53" s="535">
        <v>0</v>
      </c>
      <c r="K53" s="408"/>
      <c r="L53" s="409">
        <v>206</v>
      </c>
      <c r="M53" s="410">
        <v>96</v>
      </c>
      <c r="N53" s="410">
        <v>47</v>
      </c>
      <c r="O53" s="740"/>
      <c r="P53" s="740"/>
      <c r="Q53" s="740"/>
      <c r="R53" s="740"/>
      <c r="S53" s="740"/>
      <c r="T53" s="405"/>
    </row>
    <row r="54" spans="1:20" ht="12.75" customHeight="1">
      <c r="A54" s="404"/>
      <c r="B54" s="761" t="s">
        <v>674</v>
      </c>
      <c r="C54" s="761"/>
      <c r="D54" s="761"/>
      <c r="E54" s="761"/>
      <c r="F54" s="762"/>
      <c r="G54" s="406" t="s">
        <v>675</v>
      </c>
      <c r="H54" s="407">
        <v>0</v>
      </c>
      <c r="I54" s="536">
        <v>0</v>
      </c>
      <c r="J54" s="535">
        <v>0</v>
      </c>
      <c r="K54" s="408"/>
      <c r="L54" s="409">
        <v>206</v>
      </c>
      <c r="M54" s="410">
        <v>96</v>
      </c>
      <c r="N54" s="410">
        <v>47</v>
      </c>
      <c r="O54" s="740"/>
      <c r="P54" s="740"/>
      <c r="Q54" s="740"/>
      <c r="R54" s="740"/>
      <c r="S54" s="740"/>
      <c r="T54" s="405"/>
    </row>
    <row r="55" spans="1:20" ht="32.25" customHeight="1">
      <c r="A55" s="404"/>
      <c r="B55" s="761" t="s">
        <v>676</v>
      </c>
      <c r="C55" s="761"/>
      <c r="D55" s="761"/>
      <c r="E55" s="761"/>
      <c r="F55" s="762"/>
      <c r="G55" s="406" t="s">
        <v>677</v>
      </c>
      <c r="H55" s="407" t="s">
        <v>29</v>
      </c>
      <c r="I55" s="536">
        <v>1</v>
      </c>
      <c r="J55" s="535">
        <v>13</v>
      </c>
      <c r="K55" s="408"/>
      <c r="L55" s="409">
        <v>4</v>
      </c>
      <c r="M55" s="410">
        <v>0</v>
      </c>
      <c r="N55" s="410">
        <v>0</v>
      </c>
      <c r="O55" s="740"/>
      <c r="P55" s="740"/>
      <c r="Q55" s="740"/>
      <c r="R55" s="740"/>
      <c r="S55" s="740"/>
      <c r="T55" s="405"/>
    </row>
    <row r="56" spans="1:20" ht="32.25" customHeight="1">
      <c r="A56" s="404"/>
      <c r="B56" s="761" t="s">
        <v>676</v>
      </c>
      <c r="C56" s="761"/>
      <c r="D56" s="761"/>
      <c r="E56" s="761"/>
      <c r="F56" s="762"/>
      <c r="G56" s="406" t="s">
        <v>677</v>
      </c>
      <c r="H56" s="407" t="s">
        <v>29</v>
      </c>
      <c r="I56" s="536">
        <v>1</v>
      </c>
      <c r="J56" s="535">
        <v>13</v>
      </c>
      <c r="K56" s="408"/>
      <c r="L56" s="409">
        <v>30</v>
      </c>
      <c r="M56" s="410">
        <v>15</v>
      </c>
      <c r="N56" s="410">
        <v>7</v>
      </c>
      <c r="O56" s="740"/>
      <c r="P56" s="740"/>
      <c r="Q56" s="740"/>
      <c r="R56" s="740"/>
      <c r="S56" s="740"/>
      <c r="T56" s="405"/>
    </row>
    <row r="57" spans="1:20" ht="32.25" customHeight="1">
      <c r="A57" s="404"/>
      <c r="B57" s="761" t="s">
        <v>676</v>
      </c>
      <c r="C57" s="761"/>
      <c r="D57" s="761"/>
      <c r="E57" s="761"/>
      <c r="F57" s="762"/>
      <c r="G57" s="406" t="s">
        <v>677</v>
      </c>
      <c r="H57" s="407" t="s">
        <v>29</v>
      </c>
      <c r="I57" s="536">
        <v>3</v>
      </c>
      <c r="J57" s="535">
        <v>14</v>
      </c>
      <c r="K57" s="408"/>
      <c r="L57" s="409">
        <v>142</v>
      </c>
      <c r="M57" s="410">
        <v>71</v>
      </c>
      <c r="N57" s="410">
        <v>35</v>
      </c>
      <c r="O57" s="740"/>
      <c r="P57" s="740"/>
      <c r="Q57" s="740"/>
      <c r="R57" s="740"/>
      <c r="S57" s="740"/>
      <c r="T57" s="405"/>
    </row>
    <row r="58" spans="1:20" ht="32.25" customHeight="1">
      <c r="A58" s="404"/>
      <c r="B58" s="761" t="s">
        <v>676</v>
      </c>
      <c r="C58" s="761"/>
      <c r="D58" s="761"/>
      <c r="E58" s="761"/>
      <c r="F58" s="762"/>
      <c r="G58" s="406" t="s">
        <v>677</v>
      </c>
      <c r="H58" s="407" t="s">
        <v>29</v>
      </c>
      <c r="I58" s="536">
        <v>1</v>
      </c>
      <c r="J58" s="535">
        <v>13</v>
      </c>
      <c r="K58" s="408"/>
      <c r="L58" s="409">
        <v>20</v>
      </c>
      <c r="M58" s="410">
        <v>10</v>
      </c>
      <c r="N58" s="410">
        <v>5</v>
      </c>
      <c r="O58" s="740"/>
      <c r="P58" s="740"/>
      <c r="Q58" s="740"/>
      <c r="R58" s="740"/>
      <c r="S58" s="740"/>
      <c r="T58" s="405"/>
    </row>
    <row r="59" spans="1:20" ht="32.25" customHeight="1">
      <c r="A59" s="404"/>
      <c r="B59" s="761" t="s">
        <v>676</v>
      </c>
      <c r="C59" s="761"/>
      <c r="D59" s="761"/>
      <c r="E59" s="761"/>
      <c r="F59" s="762"/>
      <c r="G59" s="406" t="s">
        <v>677</v>
      </c>
      <c r="H59" s="407" t="s">
        <v>29</v>
      </c>
      <c r="I59" s="536">
        <v>1</v>
      </c>
      <c r="J59" s="535">
        <v>13</v>
      </c>
      <c r="K59" s="408"/>
      <c r="L59" s="409">
        <v>10</v>
      </c>
      <c r="M59" s="410">
        <v>0</v>
      </c>
      <c r="N59" s="410">
        <v>0</v>
      </c>
      <c r="O59" s="740"/>
      <c r="P59" s="740"/>
      <c r="Q59" s="740"/>
      <c r="R59" s="740"/>
      <c r="S59" s="740"/>
      <c r="T59" s="405"/>
    </row>
    <row r="60" spans="1:20" ht="21.75" customHeight="1">
      <c r="A60" s="404"/>
      <c r="B60" s="761" t="s">
        <v>103</v>
      </c>
      <c r="C60" s="761"/>
      <c r="D60" s="761"/>
      <c r="E60" s="761"/>
      <c r="F60" s="762"/>
      <c r="G60" s="406" t="s">
        <v>709</v>
      </c>
      <c r="H60" s="407">
        <v>0</v>
      </c>
      <c r="I60" s="536">
        <v>0</v>
      </c>
      <c r="J60" s="535">
        <v>0</v>
      </c>
      <c r="K60" s="408"/>
      <c r="L60" s="409">
        <v>2136</v>
      </c>
      <c r="M60" s="410">
        <v>2261</v>
      </c>
      <c r="N60" s="410">
        <v>2413</v>
      </c>
      <c r="O60" s="740"/>
      <c r="P60" s="740"/>
      <c r="Q60" s="740"/>
      <c r="R60" s="740"/>
      <c r="S60" s="740"/>
      <c r="T60" s="405"/>
    </row>
    <row r="61" spans="1:20" ht="12.75" customHeight="1">
      <c r="A61" s="404"/>
      <c r="B61" s="761" t="s">
        <v>110</v>
      </c>
      <c r="C61" s="761"/>
      <c r="D61" s="761"/>
      <c r="E61" s="761"/>
      <c r="F61" s="762"/>
      <c r="G61" s="406" t="s">
        <v>717</v>
      </c>
      <c r="H61" s="407">
        <v>0</v>
      </c>
      <c r="I61" s="536">
        <v>0</v>
      </c>
      <c r="J61" s="535">
        <v>0</v>
      </c>
      <c r="K61" s="408"/>
      <c r="L61" s="409">
        <v>1060</v>
      </c>
      <c r="M61" s="410">
        <v>1170</v>
      </c>
      <c r="N61" s="410">
        <v>1278</v>
      </c>
      <c r="O61" s="740"/>
      <c r="P61" s="740"/>
      <c r="Q61" s="740"/>
      <c r="R61" s="740"/>
      <c r="S61" s="740"/>
      <c r="T61" s="405"/>
    </row>
    <row r="62" spans="1:20" ht="12.75" customHeight="1">
      <c r="A62" s="404"/>
      <c r="B62" s="761" t="s">
        <v>111</v>
      </c>
      <c r="C62" s="761"/>
      <c r="D62" s="761"/>
      <c r="E62" s="761"/>
      <c r="F62" s="762"/>
      <c r="G62" s="406" t="s">
        <v>718</v>
      </c>
      <c r="H62" s="407" t="s">
        <v>29</v>
      </c>
      <c r="I62" s="536">
        <v>5</v>
      </c>
      <c r="J62" s="535">
        <v>3</v>
      </c>
      <c r="K62" s="408"/>
      <c r="L62" s="409">
        <v>80</v>
      </c>
      <c r="M62" s="410">
        <v>40</v>
      </c>
      <c r="N62" s="410">
        <v>20</v>
      </c>
      <c r="O62" s="740"/>
      <c r="P62" s="740"/>
      <c r="Q62" s="740"/>
      <c r="R62" s="740"/>
      <c r="S62" s="740"/>
      <c r="T62" s="405"/>
    </row>
    <row r="63" spans="1:20" ht="12.75" customHeight="1">
      <c r="A63" s="404"/>
      <c r="B63" s="761" t="s">
        <v>111</v>
      </c>
      <c r="C63" s="761"/>
      <c r="D63" s="761"/>
      <c r="E63" s="761"/>
      <c r="F63" s="762"/>
      <c r="G63" s="406" t="s">
        <v>718</v>
      </c>
      <c r="H63" s="407" t="s">
        <v>29</v>
      </c>
      <c r="I63" s="536">
        <v>5</v>
      </c>
      <c r="J63" s="535">
        <v>3</v>
      </c>
      <c r="K63" s="408"/>
      <c r="L63" s="409">
        <v>280</v>
      </c>
      <c r="M63" s="410">
        <v>380</v>
      </c>
      <c r="N63" s="410">
        <v>488</v>
      </c>
      <c r="O63" s="740"/>
      <c r="P63" s="740"/>
      <c r="Q63" s="740"/>
      <c r="R63" s="740"/>
      <c r="S63" s="740"/>
      <c r="T63" s="405"/>
    </row>
    <row r="64" spans="1:20" ht="12.75" customHeight="1">
      <c r="A64" s="404"/>
      <c r="B64" s="761" t="s">
        <v>111</v>
      </c>
      <c r="C64" s="761"/>
      <c r="D64" s="761"/>
      <c r="E64" s="761"/>
      <c r="F64" s="762"/>
      <c r="G64" s="406" t="s">
        <v>718</v>
      </c>
      <c r="H64" s="407" t="s">
        <v>29</v>
      </c>
      <c r="I64" s="536">
        <v>5</v>
      </c>
      <c r="J64" s="535">
        <v>3</v>
      </c>
      <c r="K64" s="408"/>
      <c r="L64" s="409">
        <v>100</v>
      </c>
      <c r="M64" s="410">
        <v>150</v>
      </c>
      <c r="N64" s="410">
        <v>170</v>
      </c>
      <c r="O64" s="740"/>
      <c r="P64" s="740"/>
      <c r="Q64" s="740"/>
      <c r="R64" s="740"/>
      <c r="S64" s="740"/>
      <c r="T64" s="405"/>
    </row>
    <row r="65" spans="1:20" ht="12.75" customHeight="1">
      <c r="A65" s="404"/>
      <c r="B65" s="761" t="s">
        <v>111</v>
      </c>
      <c r="C65" s="761"/>
      <c r="D65" s="761"/>
      <c r="E65" s="761"/>
      <c r="F65" s="762"/>
      <c r="G65" s="406" t="s">
        <v>718</v>
      </c>
      <c r="H65" s="407" t="s">
        <v>29</v>
      </c>
      <c r="I65" s="536">
        <v>5</v>
      </c>
      <c r="J65" s="535">
        <v>3</v>
      </c>
      <c r="K65" s="408"/>
      <c r="L65" s="409">
        <v>600</v>
      </c>
      <c r="M65" s="410">
        <v>600</v>
      </c>
      <c r="N65" s="410">
        <v>600</v>
      </c>
      <c r="O65" s="740"/>
      <c r="P65" s="740"/>
      <c r="Q65" s="740"/>
      <c r="R65" s="740"/>
      <c r="S65" s="740"/>
      <c r="T65" s="405"/>
    </row>
    <row r="66" spans="1:20" ht="21.75" customHeight="1">
      <c r="A66" s="404"/>
      <c r="B66" s="761" t="s">
        <v>349</v>
      </c>
      <c r="C66" s="761"/>
      <c r="D66" s="761"/>
      <c r="E66" s="761"/>
      <c r="F66" s="762"/>
      <c r="G66" s="406" t="s">
        <v>710</v>
      </c>
      <c r="H66" s="407">
        <v>0</v>
      </c>
      <c r="I66" s="536">
        <v>0</v>
      </c>
      <c r="J66" s="535">
        <v>0</v>
      </c>
      <c r="K66" s="408"/>
      <c r="L66" s="409">
        <v>1076</v>
      </c>
      <c r="M66" s="410">
        <v>1091</v>
      </c>
      <c r="N66" s="410">
        <v>1135</v>
      </c>
      <c r="O66" s="740"/>
      <c r="P66" s="740"/>
      <c r="Q66" s="740"/>
      <c r="R66" s="740"/>
      <c r="S66" s="740"/>
      <c r="T66" s="405"/>
    </row>
    <row r="67" spans="1:20" ht="42.75" customHeight="1">
      <c r="A67" s="404"/>
      <c r="B67" s="761" t="s">
        <v>104</v>
      </c>
      <c r="C67" s="761"/>
      <c r="D67" s="761"/>
      <c r="E67" s="761"/>
      <c r="F67" s="762"/>
      <c r="G67" s="406" t="s">
        <v>711</v>
      </c>
      <c r="H67" s="407" t="s">
        <v>29</v>
      </c>
      <c r="I67" s="536">
        <v>4</v>
      </c>
      <c r="J67" s="535">
        <v>9</v>
      </c>
      <c r="K67" s="408"/>
      <c r="L67" s="409">
        <v>837</v>
      </c>
      <c r="M67" s="410">
        <v>852</v>
      </c>
      <c r="N67" s="410">
        <v>896</v>
      </c>
      <c r="O67" s="740"/>
      <c r="P67" s="740"/>
      <c r="Q67" s="740"/>
      <c r="R67" s="740"/>
      <c r="S67" s="740"/>
      <c r="T67" s="405"/>
    </row>
    <row r="68" spans="1:20" ht="42.75" customHeight="1">
      <c r="A68" s="404"/>
      <c r="B68" s="761" t="s">
        <v>104</v>
      </c>
      <c r="C68" s="761"/>
      <c r="D68" s="761"/>
      <c r="E68" s="761"/>
      <c r="F68" s="762"/>
      <c r="G68" s="406" t="s">
        <v>711</v>
      </c>
      <c r="H68" s="407" t="s">
        <v>29</v>
      </c>
      <c r="I68" s="536">
        <v>4</v>
      </c>
      <c r="J68" s="535">
        <v>9</v>
      </c>
      <c r="K68" s="408"/>
      <c r="L68" s="409">
        <v>239</v>
      </c>
      <c r="M68" s="410">
        <v>239</v>
      </c>
      <c r="N68" s="410">
        <v>239</v>
      </c>
      <c r="O68" s="740"/>
      <c r="P68" s="740"/>
      <c r="Q68" s="740"/>
      <c r="R68" s="740"/>
      <c r="S68" s="740"/>
      <c r="T68" s="405"/>
    </row>
    <row r="69" spans="1:20" ht="21.75" customHeight="1">
      <c r="A69" s="404"/>
      <c r="B69" s="761" t="s">
        <v>67</v>
      </c>
      <c r="C69" s="761"/>
      <c r="D69" s="761"/>
      <c r="E69" s="761"/>
      <c r="F69" s="762"/>
      <c r="G69" s="406" t="s">
        <v>704</v>
      </c>
      <c r="H69" s="407">
        <v>0</v>
      </c>
      <c r="I69" s="536">
        <v>0</v>
      </c>
      <c r="J69" s="535">
        <v>0</v>
      </c>
      <c r="K69" s="408"/>
      <c r="L69" s="409">
        <v>5210.0200000000004</v>
      </c>
      <c r="M69" s="410">
        <v>3649</v>
      </c>
      <c r="N69" s="410">
        <v>3491</v>
      </c>
      <c r="O69" s="740"/>
      <c r="P69" s="740"/>
      <c r="Q69" s="740"/>
      <c r="R69" s="740"/>
      <c r="S69" s="740"/>
      <c r="T69" s="405"/>
    </row>
    <row r="70" spans="1:20" ht="21.75" customHeight="1">
      <c r="A70" s="404"/>
      <c r="B70" s="761" t="s">
        <v>68</v>
      </c>
      <c r="C70" s="761"/>
      <c r="D70" s="761"/>
      <c r="E70" s="761"/>
      <c r="F70" s="762"/>
      <c r="G70" s="406" t="s">
        <v>777</v>
      </c>
      <c r="H70" s="407">
        <v>0</v>
      </c>
      <c r="I70" s="536">
        <v>0</v>
      </c>
      <c r="J70" s="535">
        <v>0</v>
      </c>
      <c r="K70" s="408"/>
      <c r="L70" s="409">
        <v>1064</v>
      </c>
      <c r="M70" s="410">
        <v>209</v>
      </c>
      <c r="N70" s="410">
        <v>105</v>
      </c>
      <c r="O70" s="740"/>
      <c r="P70" s="740"/>
      <c r="Q70" s="740"/>
      <c r="R70" s="740"/>
      <c r="S70" s="740"/>
      <c r="T70" s="405"/>
    </row>
    <row r="71" spans="1:20" ht="42.75" customHeight="1">
      <c r="A71" s="404"/>
      <c r="B71" s="761" t="s">
        <v>778</v>
      </c>
      <c r="C71" s="761"/>
      <c r="D71" s="761"/>
      <c r="E71" s="761"/>
      <c r="F71" s="762"/>
      <c r="G71" s="406" t="s">
        <v>779</v>
      </c>
      <c r="H71" s="407" t="s">
        <v>782</v>
      </c>
      <c r="I71" s="536">
        <v>10</v>
      </c>
      <c r="J71" s="535">
        <v>3</v>
      </c>
      <c r="K71" s="408"/>
      <c r="L71" s="409">
        <v>1064</v>
      </c>
      <c r="M71" s="410">
        <v>209</v>
      </c>
      <c r="N71" s="410">
        <v>105</v>
      </c>
      <c r="O71" s="740"/>
      <c r="P71" s="740"/>
      <c r="Q71" s="740"/>
      <c r="R71" s="740"/>
      <c r="S71" s="740"/>
      <c r="T71" s="405"/>
    </row>
    <row r="72" spans="1:20" ht="32.25" customHeight="1">
      <c r="A72" s="404"/>
      <c r="B72" s="761" t="s">
        <v>70</v>
      </c>
      <c r="C72" s="761"/>
      <c r="D72" s="761"/>
      <c r="E72" s="761"/>
      <c r="F72" s="762"/>
      <c r="G72" s="406" t="s">
        <v>705</v>
      </c>
      <c r="H72" s="407">
        <v>0</v>
      </c>
      <c r="I72" s="536">
        <v>0</v>
      </c>
      <c r="J72" s="535">
        <v>0</v>
      </c>
      <c r="K72" s="408"/>
      <c r="L72" s="409">
        <v>349</v>
      </c>
      <c r="M72" s="410">
        <v>225</v>
      </c>
      <c r="N72" s="410">
        <v>188</v>
      </c>
      <c r="O72" s="740"/>
      <c r="P72" s="740"/>
      <c r="Q72" s="740"/>
      <c r="R72" s="740"/>
      <c r="S72" s="740"/>
      <c r="T72" s="405"/>
    </row>
    <row r="73" spans="1:20" ht="12.75" customHeight="1">
      <c r="A73" s="404"/>
      <c r="B73" s="761" t="s">
        <v>706</v>
      </c>
      <c r="C73" s="761"/>
      <c r="D73" s="761"/>
      <c r="E73" s="761"/>
      <c r="F73" s="762"/>
      <c r="G73" s="406" t="s">
        <v>707</v>
      </c>
      <c r="H73" s="407" t="s">
        <v>886</v>
      </c>
      <c r="I73" s="536">
        <v>4</v>
      </c>
      <c r="J73" s="535">
        <v>5</v>
      </c>
      <c r="K73" s="408"/>
      <c r="L73" s="409">
        <v>150</v>
      </c>
      <c r="M73" s="410">
        <v>150</v>
      </c>
      <c r="N73" s="410">
        <v>150</v>
      </c>
      <c r="O73" s="740"/>
      <c r="P73" s="740"/>
      <c r="Q73" s="740"/>
      <c r="R73" s="740"/>
      <c r="S73" s="740"/>
      <c r="T73" s="405"/>
    </row>
    <row r="74" spans="1:20" ht="12.75" customHeight="1">
      <c r="A74" s="404"/>
      <c r="B74" s="761" t="s">
        <v>706</v>
      </c>
      <c r="C74" s="761"/>
      <c r="D74" s="761"/>
      <c r="E74" s="761"/>
      <c r="F74" s="762"/>
      <c r="G74" s="406" t="s">
        <v>707</v>
      </c>
      <c r="H74" s="407" t="s">
        <v>29</v>
      </c>
      <c r="I74" s="536">
        <v>4</v>
      </c>
      <c r="J74" s="535">
        <v>5</v>
      </c>
      <c r="K74" s="408"/>
      <c r="L74" s="409">
        <v>50</v>
      </c>
      <c r="M74" s="410">
        <v>25</v>
      </c>
      <c r="N74" s="410">
        <v>12</v>
      </c>
      <c r="O74" s="740"/>
      <c r="P74" s="740"/>
      <c r="Q74" s="740"/>
      <c r="R74" s="740"/>
      <c r="S74" s="740"/>
      <c r="T74" s="405"/>
    </row>
    <row r="75" spans="1:20" ht="12.75" customHeight="1">
      <c r="A75" s="404"/>
      <c r="B75" s="761" t="s">
        <v>706</v>
      </c>
      <c r="C75" s="761"/>
      <c r="D75" s="761"/>
      <c r="E75" s="761"/>
      <c r="F75" s="762"/>
      <c r="G75" s="406" t="s">
        <v>707</v>
      </c>
      <c r="H75" s="407" t="s">
        <v>29</v>
      </c>
      <c r="I75" s="536">
        <v>4</v>
      </c>
      <c r="J75" s="535">
        <v>5</v>
      </c>
      <c r="K75" s="408"/>
      <c r="L75" s="409">
        <v>149</v>
      </c>
      <c r="M75" s="410">
        <v>50</v>
      </c>
      <c r="N75" s="410">
        <v>26</v>
      </c>
      <c r="O75" s="740"/>
      <c r="P75" s="740"/>
      <c r="Q75" s="740"/>
      <c r="R75" s="740"/>
      <c r="S75" s="740"/>
      <c r="T75" s="405"/>
    </row>
    <row r="76" spans="1:20" ht="12.75" customHeight="1">
      <c r="A76" s="404"/>
      <c r="B76" s="761" t="s">
        <v>899</v>
      </c>
      <c r="C76" s="761"/>
      <c r="D76" s="761"/>
      <c r="E76" s="761"/>
      <c r="F76" s="762"/>
      <c r="G76" s="406" t="s">
        <v>900</v>
      </c>
      <c r="H76" s="407">
        <v>0</v>
      </c>
      <c r="I76" s="536">
        <v>0</v>
      </c>
      <c r="J76" s="535">
        <v>0</v>
      </c>
      <c r="K76" s="408"/>
      <c r="L76" s="409">
        <v>3797.02</v>
      </c>
      <c r="M76" s="410">
        <v>3215</v>
      </c>
      <c r="N76" s="410">
        <v>3198</v>
      </c>
      <c r="O76" s="740"/>
      <c r="P76" s="740"/>
      <c r="Q76" s="740"/>
      <c r="R76" s="740"/>
      <c r="S76" s="740"/>
      <c r="T76" s="405"/>
    </row>
    <row r="77" spans="1:20" ht="12.75" customHeight="1">
      <c r="A77" s="404"/>
      <c r="B77" s="761" t="s">
        <v>899</v>
      </c>
      <c r="C77" s="761"/>
      <c r="D77" s="761"/>
      <c r="E77" s="761"/>
      <c r="F77" s="762"/>
      <c r="G77" s="406" t="s">
        <v>901</v>
      </c>
      <c r="H77" s="407" t="s">
        <v>782</v>
      </c>
      <c r="I77" s="536">
        <v>10</v>
      </c>
      <c r="J77" s="535">
        <v>3</v>
      </c>
      <c r="K77" s="408"/>
      <c r="L77" s="409">
        <v>3797.02</v>
      </c>
      <c r="M77" s="410">
        <v>3215</v>
      </c>
      <c r="N77" s="410">
        <v>3198</v>
      </c>
      <c r="O77" s="740"/>
      <c r="P77" s="740"/>
      <c r="Q77" s="740"/>
      <c r="R77" s="740"/>
      <c r="S77" s="740"/>
      <c r="T77" s="405"/>
    </row>
    <row r="78" spans="1:20" ht="32.25" customHeight="1">
      <c r="A78" s="404"/>
      <c r="B78" s="761" t="s">
        <v>783</v>
      </c>
      <c r="C78" s="761"/>
      <c r="D78" s="761"/>
      <c r="E78" s="761"/>
      <c r="F78" s="762"/>
      <c r="G78" s="406" t="s">
        <v>784</v>
      </c>
      <c r="H78" s="407">
        <v>0</v>
      </c>
      <c r="I78" s="536">
        <v>0</v>
      </c>
      <c r="J78" s="535">
        <v>0</v>
      </c>
      <c r="K78" s="408"/>
      <c r="L78" s="409">
        <v>1646.6</v>
      </c>
      <c r="M78" s="410">
        <v>1391</v>
      </c>
      <c r="N78" s="410">
        <v>1285</v>
      </c>
      <c r="O78" s="740"/>
      <c r="P78" s="740"/>
      <c r="Q78" s="740"/>
      <c r="R78" s="740"/>
      <c r="S78" s="740"/>
      <c r="T78" s="405"/>
    </row>
    <row r="79" spans="1:20" ht="12.75" customHeight="1">
      <c r="A79" s="404"/>
      <c r="B79" s="761" t="s">
        <v>131</v>
      </c>
      <c r="C79" s="761"/>
      <c r="D79" s="761"/>
      <c r="E79" s="761"/>
      <c r="F79" s="762"/>
      <c r="G79" s="406" t="s">
        <v>796</v>
      </c>
      <c r="H79" s="407">
        <v>0</v>
      </c>
      <c r="I79" s="536">
        <v>0</v>
      </c>
      <c r="J79" s="535">
        <v>0</v>
      </c>
      <c r="K79" s="408"/>
      <c r="L79" s="409">
        <v>180</v>
      </c>
      <c r="M79" s="410">
        <v>90</v>
      </c>
      <c r="N79" s="410">
        <v>55</v>
      </c>
      <c r="O79" s="740"/>
      <c r="P79" s="740"/>
      <c r="Q79" s="740"/>
      <c r="R79" s="740"/>
      <c r="S79" s="740"/>
      <c r="T79" s="405"/>
    </row>
    <row r="80" spans="1:20" ht="12.75" customHeight="1">
      <c r="A80" s="404"/>
      <c r="B80" s="761" t="s">
        <v>114</v>
      </c>
      <c r="C80" s="761"/>
      <c r="D80" s="761"/>
      <c r="E80" s="761"/>
      <c r="F80" s="762"/>
      <c r="G80" s="406" t="s">
        <v>797</v>
      </c>
      <c r="H80" s="407" t="s">
        <v>29</v>
      </c>
      <c r="I80" s="536">
        <v>11</v>
      </c>
      <c r="J80" s="535">
        <v>5</v>
      </c>
      <c r="K80" s="408"/>
      <c r="L80" s="409">
        <v>10</v>
      </c>
      <c r="M80" s="410">
        <v>0</v>
      </c>
      <c r="N80" s="410">
        <v>0</v>
      </c>
      <c r="O80" s="740"/>
      <c r="P80" s="740"/>
      <c r="Q80" s="740"/>
      <c r="R80" s="740"/>
      <c r="S80" s="740"/>
      <c r="T80" s="405"/>
    </row>
    <row r="81" spans="1:20" ht="12.75" customHeight="1">
      <c r="A81" s="404"/>
      <c r="B81" s="761" t="s">
        <v>114</v>
      </c>
      <c r="C81" s="761"/>
      <c r="D81" s="761"/>
      <c r="E81" s="761"/>
      <c r="F81" s="762"/>
      <c r="G81" s="406" t="s">
        <v>797</v>
      </c>
      <c r="H81" s="407" t="s">
        <v>29</v>
      </c>
      <c r="I81" s="536">
        <v>11</v>
      </c>
      <c r="J81" s="535">
        <v>5</v>
      </c>
      <c r="K81" s="408"/>
      <c r="L81" s="409">
        <v>20</v>
      </c>
      <c r="M81" s="410">
        <v>20</v>
      </c>
      <c r="N81" s="410">
        <v>20</v>
      </c>
      <c r="O81" s="740"/>
      <c r="P81" s="740"/>
      <c r="Q81" s="740"/>
      <c r="R81" s="740"/>
      <c r="S81" s="740"/>
      <c r="T81" s="405"/>
    </row>
    <row r="82" spans="1:20" ht="12.75" customHeight="1">
      <c r="A82" s="404"/>
      <c r="B82" s="761" t="s">
        <v>114</v>
      </c>
      <c r="C82" s="761"/>
      <c r="D82" s="761"/>
      <c r="E82" s="761"/>
      <c r="F82" s="762"/>
      <c r="G82" s="406" t="s">
        <v>797</v>
      </c>
      <c r="H82" s="407" t="s">
        <v>29</v>
      </c>
      <c r="I82" s="536">
        <v>11</v>
      </c>
      <c r="J82" s="535">
        <v>5</v>
      </c>
      <c r="K82" s="408"/>
      <c r="L82" s="409">
        <v>150</v>
      </c>
      <c r="M82" s="410">
        <v>70</v>
      </c>
      <c r="N82" s="410">
        <v>35</v>
      </c>
      <c r="O82" s="740"/>
      <c r="P82" s="740"/>
      <c r="Q82" s="740"/>
      <c r="R82" s="740"/>
      <c r="S82" s="740"/>
      <c r="T82" s="405"/>
    </row>
    <row r="83" spans="1:20" ht="12.75" customHeight="1">
      <c r="A83" s="404"/>
      <c r="B83" s="761" t="s">
        <v>785</v>
      </c>
      <c r="C83" s="761"/>
      <c r="D83" s="761"/>
      <c r="E83" s="761"/>
      <c r="F83" s="762"/>
      <c r="G83" s="406" t="s">
        <v>786</v>
      </c>
      <c r="H83" s="407">
        <v>0</v>
      </c>
      <c r="I83" s="536">
        <v>0</v>
      </c>
      <c r="J83" s="535">
        <v>0</v>
      </c>
      <c r="K83" s="408"/>
      <c r="L83" s="409">
        <v>1466.6</v>
      </c>
      <c r="M83" s="410">
        <v>1301</v>
      </c>
      <c r="N83" s="410">
        <v>1230</v>
      </c>
      <c r="O83" s="740"/>
      <c r="P83" s="740"/>
      <c r="Q83" s="740"/>
      <c r="R83" s="740"/>
      <c r="S83" s="740"/>
      <c r="T83" s="405"/>
    </row>
    <row r="84" spans="1:20" ht="12.75" customHeight="1">
      <c r="A84" s="404"/>
      <c r="B84" s="761" t="s">
        <v>114</v>
      </c>
      <c r="C84" s="761"/>
      <c r="D84" s="761"/>
      <c r="E84" s="761"/>
      <c r="F84" s="762"/>
      <c r="G84" s="406" t="s">
        <v>798</v>
      </c>
      <c r="H84" s="407" t="s">
        <v>29</v>
      </c>
      <c r="I84" s="536">
        <v>11</v>
      </c>
      <c r="J84" s="535">
        <v>5</v>
      </c>
      <c r="K84" s="408"/>
      <c r="L84" s="409">
        <v>220</v>
      </c>
      <c r="M84" s="410">
        <v>106</v>
      </c>
      <c r="N84" s="410">
        <v>41</v>
      </c>
      <c r="O84" s="740"/>
      <c r="P84" s="740"/>
      <c r="Q84" s="740"/>
      <c r="R84" s="740"/>
      <c r="S84" s="740"/>
      <c r="T84" s="405"/>
    </row>
    <row r="85" spans="1:20" ht="12.75" customHeight="1">
      <c r="A85" s="404"/>
      <c r="B85" s="761" t="s">
        <v>902</v>
      </c>
      <c r="C85" s="761"/>
      <c r="D85" s="761"/>
      <c r="E85" s="761"/>
      <c r="F85" s="762"/>
      <c r="G85" s="406" t="s">
        <v>903</v>
      </c>
      <c r="H85" s="407" t="s">
        <v>782</v>
      </c>
      <c r="I85" s="536">
        <v>10</v>
      </c>
      <c r="J85" s="535">
        <v>3</v>
      </c>
      <c r="K85" s="408"/>
      <c r="L85" s="409">
        <v>1246.5999999999999</v>
      </c>
      <c r="M85" s="410">
        <v>1195</v>
      </c>
      <c r="N85" s="410">
        <v>1189</v>
      </c>
      <c r="O85" s="740"/>
      <c r="P85" s="740"/>
      <c r="Q85" s="740"/>
      <c r="R85" s="740"/>
      <c r="S85" s="740"/>
      <c r="T85" s="405"/>
    </row>
    <row r="86" spans="1:20" ht="32.25" customHeight="1">
      <c r="A86" s="404"/>
      <c r="B86" s="761" t="s">
        <v>678</v>
      </c>
      <c r="C86" s="761"/>
      <c r="D86" s="761"/>
      <c r="E86" s="761"/>
      <c r="F86" s="762"/>
      <c r="G86" s="406" t="s">
        <v>679</v>
      </c>
      <c r="H86" s="407">
        <v>0</v>
      </c>
      <c r="I86" s="536">
        <v>0</v>
      </c>
      <c r="J86" s="535">
        <v>0</v>
      </c>
      <c r="K86" s="408"/>
      <c r="L86" s="409">
        <v>226</v>
      </c>
      <c r="M86" s="410">
        <v>106</v>
      </c>
      <c r="N86" s="410">
        <v>53</v>
      </c>
      <c r="O86" s="740"/>
      <c r="P86" s="740"/>
      <c r="Q86" s="740"/>
      <c r="R86" s="740"/>
      <c r="S86" s="740"/>
      <c r="T86" s="405"/>
    </row>
    <row r="87" spans="1:20" ht="42.75" customHeight="1">
      <c r="A87" s="404"/>
      <c r="B87" s="761" t="s">
        <v>98</v>
      </c>
      <c r="C87" s="761"/>
      <c r="D87" s="761"/>
      <c r="E87" s="761"/>
      <c r="F87" s="762"/>
      <c r="G87" s="406" t="s">
        <v>680</v>
      </c>
      <c r="H87" s="407" t="s">
        <v>29</v>
      </c>
      <c r="I87" s="536">
        <v>9</v>
      </c>
      <c r="J87" s="535">
        <v>9</v>
      </c>
      <c r="K87" s="408"/>
      <c r="L87" s="409">
        <v>5</v>
      </c>
      <c r="M87" s="410">
        <v>0</v>
      </c>
      <c r="N87" s="410">
        <v>0</v>
      </c>
      <c r="O87" s="740"/>
      <c r="P87" s="740"/>
      <c r="Q87" s="740"/>
      <c r="R87" s="740"/>
      <c r="S87" s="740"/>
      <c r="T87" s="405"/>
    </row>
    <row r="88" spans="1:20" ht="42.75" customHeight="1">
      <c r="A88" s="404"/>
      <c r="B88" s="761" t="s">
        <v>98</v>
      </c>
      <c r="C88" s="761"/>
      <c r="D88" s="761"/>
      <c r="E88" s="761"/>
      <c r="F88" s="762"/>
      <c r="G88" s="406" t="s">
        <v>680</v>
      </c>
      <c r="H88" s="407" t="s">
        <v>29</v>
      </c>
      <c r="I88" s="536">
        <v>9</v>
      </c>
      <c r="J88" s="535">
        <v>9</v>
      </c>
      <c r="K88" s="408"/>
      <c r="L88" s="409">
        <v>12</v>
      </c>
      <c r="M88" s="410">
        <v>6</v>
      </c>
      <c r="N88" s="410">
        <v>3</v>
      </c>
      <c r="O88" s="740"/>
      <c r="P88" s="740"/>
      <c r="Q88" s="740"/>
      <c r="R88" s="740"/>
      <c r="S88" s="740"/>
      <c r="T88" s="405"/>
    </row>
    <row r="89" spans="1:20" ht="42.75" customHeight="1">
      <c r="A89" s="404"/>
      <c r="B89" s="761" t="s">
        <v>98</v>
      </c>
      <c r="C89" s="761"/>
      <c r="D89" s="761"/>
      <c r="E89" s="761"/>
      <c r="F89" s="762"/>
      <c r="G89" s="406" t="s">
        <v>680</v>
      </c>
      <c r="H89" s="407" t="s">
        <v>29</v>
      </c>
      <c r="I89" s="536">
        <v>9</v>
      </c>
      <c r="J89" s="535">
        <v>9</v>
      </c>
      <c r="K89" s="408"/>
      <c r="L89" s="409">
        <v>182</v>
      </c>
      <c r="M89" s="410">
        <v>90</v>
      </c>
      <c r="N89" s="410">
        <v>45</v>
      </c>
      <c r="O89" s="740"/>
      <c r="P89" s="740"/>
      <c r="Q89" s="740"/>
      <c r="R89" s="740"/>
      <c r="S89" s="740"/>
      <c r="T89" s="405"/>
    </row>
    <row r="90" spans="1:20" ht="42.75" customHeight="1">
      <c r="A90" s="404"/>
      <c r="B90" s="761" t="s">
        <v>98</v>
      </c>
      <c r="C90" s="761"/>
      <c r="D90" s="761"/>
      <c r="E90" s="761"/>
      <c r="F90" s="762"/>
      <c r="G90" s="406" t="s">
        <v>680</v>
      </c>
      <c r="H90" s="407" t="s">
        <v>29</v>
      </c>
      <c r="I90" s="536">
        <v>9</v>
      </c>
      <c r="J90" s="535">
        <v>9</v>
      </c>
      <c r="K90" s="408"/>
      <c r="L90" s="409">
        <v>21</v>
      </c>
      <c r="M90" s="410">
        <v>10</v>
      </c>
      <c r="N90" s="410">
        <v>5</v>
      </c>
      <c r="O90" s="740"/>
      <c r="P90" s="740"/>
      <c r="Q90" s="740"/>
      <c r="R90" s="740"/>
      <c r="S90" s="740"/>
      <c r="T90" s="405"/>
    </row>
    <row r="91" spans="1:20" ht="42.75" customHeight="1">
      <c r="A91" s="404"/>
      <c r="B91" s="761" t="s">
        <v>98</v>
      </c>
      <c r="C91" s="761"/>
      <c r="D91" s="761"/>
      <c r="E91" s="761"/>
      <c r="F91" s="762"/>
      <c r="G91" s="406" t="s">
        <v>680</v>
      </c>
      <c r="H91" s="407" t="s">
        <v>29</v>
      </c>
      <c r="I91" s="536">
        <v>9</v>
      </c>
      <c r="J91" s="535">
        <v>9</v>
      </c>
      <c r="K91" s="408"/>
      <c r="L91" s="409">
        <v>6</v>
      </c>
      <c r="M91" s="410">
        <v>0</v>
      </c>
      <c r="N91" s="410">
        <v>0</v>
      </c>
      <c r="O91" s="740"/>
      <c r="P91" s="740"/>
      <c r="Q91" s="740"/>
      <c r="R91" s="740"/>
      <c r="S91" s="740"/>
      <c r="T91" s="405"/>
    </row>
    <row r="92" spans="1:20" ht="21.75" customHeight="1">
      <c r="A92" s="404"/>
      <c r="B92" s="761" t="s">
        <v>719</v>
      </c>
      <c r="C92" s="761"/>
      <c r="D92" s="761"/>
      <c r="E92" s="761"/>
      <c r="F92" s="762"/>
      <c r="G92" s="406" t="s">
        <v>720</v>
      </c>
      <c r="H92" s="407">
        <v>0</v>
      </c>
      <c r="I92" s="536">
        <v>0</v>
      </c>
      <c r="J92" s="535">
        <v>0</v>
      </c>
      <c r="K92" s="408"/>
      <c r="L92" s="409">
        <v>348733.75099999999</v>
      </c>
      <c r="M92" s="410">
        <v>333829</v>
      </c>
      <c r="N92" s="410">
        <v>331114</v>
      </c>
      <c r="O92" s="740"/>
      <c r="P92" s="740"/>
      <c r="Q92" s="740"/>
      <c r="R92" s="740"/>
      <c r="S92" s="740"/>
      <c r="T92" s="405"/>
    </row>
    <row r="93" spans="1:20" ht="12.75" customHeight="1">
      <c r="A93" s="404"/>
      <c r="B93" s="761" t="s">
        <v>721</v>
      </c>
      <c r="C93" s="761"/>
      <c r="D93" s="761"/>
      <c r="E93" s="761"/>
      <c r="F93" s="762"/>
      <c r="G93" s="406" t="s">
        <v>722</v>
      </c>
      <c r="H93" s="407">
        <v>0</v>
      </c>
      <c r="I93" s="536">
        <v>0</v>
      </c>
      <c r="J93" s="535">
        <v>0</v>
      </c>
      <c r="K93" s="408"/>
      <c r="L93" s="409">
        <v>110458.145</v>
      </c>
      <c r="M93" s="410">
        <v>107087</v>
      </c>
      <c r="N93" s="410">
        <v>106648</v>
      </c>
      <c r="O93" s="740"/>
      <c r="P93" s="740"/>
      <c r="Q93" s="740"/>
      <c r="R93" s="740"/>
      <c r="S93" s="740"/>
      <c r="T93" s="405"/>
    </row>
    <row r="94" spans="1:20" ht="21.75" customHeight="1">
      <c r="A94" s="404"/>
      <c r="B94" s="761" t="s">
        <v>75</v>
      </c>
      <c r="C94" s="761"/>
      <c r="D94" s="761"/>
      <c r="E94" s="761"/>
      <c r="F94" s="762"/>
      <c r="G94" s="406" t="s">
        <v>725</v>
      </c>
      <c r="H94" s="407" t="s">
        <v>12</v>
      </c>
      <c r="I94" s="536">
        <v>7</v>
      </c>
      <c r="J94" s="535">
        <v>1</v>
      </c>
      <c r="K94" s="408"/>
      <c r="L94" s="409">
        <v>106756.94500000001</v>
      </c>
      <c r="M94" s="410">
        <v>103557</v>
      </c>
      <c r="N94" s="410">
        <v>103138</v>
      </c>
      <c r="O94" s="740"/>
      <c r="P94" s="740"/>
      <c r="Q94" s="740"/>
      <c r="R94" s="740"/>
      <c r="S94" s="740"/>
      <c r="T94" s="405"/>
    </row>
    <row r="95" spans="1:20" ht="53.25" customHeight="1">
      <c r="A95" s="404"/>
      <c r="B95" s="761" t="s">
        <v>82</v>
      </c>
      <c r="C95" s="761"/>
      <c r="D95" s="761"/>
      <c r="E95" s="761"/>
      <c r="F95" s="762"/>
      <c r="G95" s="406" t="s">
        <v>791</v>
      </c>
      <c r="H95" s="407" t="s">
        <v>50</v>
      </c>
      <c r="I95" s="536">
        <v>10</v>
      </c>
      <c r="J95" s="535">
        <v>4</v>
      </c>
      <c r="K95" s="408"/>
      <c r="L95" s="409">
        <v>3701.2</v>
      </c>
      <c r="M95" s="410">
        <v>3530</v>
      </c>
      <c r="N95" s="410">
        <v>3510</v>
      </c>
      <c r="O95" s="740"/>
      <c r="P95" s="740"/>
      <c r="Q95" s="740"/>
      <c r="R95" s="740"/>
      <c r="S95" s="740"/>
      <c r="T95" s="405"/>
    </row>
    <row r="96" spans="1:20" ht="12.75" customHeight="1">
      <c r="A96" s="404"/>
      <c r="B96" s="761" t="s">
        <v>77</v>
      </c>
      <c r="C96" s="761"/>
      <c r="D96" s="761"/>
      <c r="E96" s="761"/>
      <c r="F96" s="762"/>
      <c r="G96" s="406" t="s">
        <v>726</v>
      </c>
      <c r="H96" s="407">
        <v>0</v>
      </c>
      <c r="I96" s="536">
        <v>0</v>
      </c>
      <c r="J96" s="535">
        <v>0</v>
      </c>
      <c r="K96" s="408"/>
      <c r="L96" s="409">
        <v>196904.891</v>
      </c>
      <c r="M96" s="410">
        <v>186227</v>
      </c>
      <c r="N96" s="410">
        <v>184327</v>
      </c>
      <c r="O96" s="740"/>
      <c r="P96" s="740"/>
      <c r="Q96" s="740"/>
      <c r="R96" s="740"/>
      <c r="S96" s="740"/>
      <c r="T96" s="405"/>
    </row>
    <row r="97" spans="1:20" ht="32.25" customHeight="1">
      <c r="A97" s="404"/>
      <c r="B97" s="761" t="s">
        <v>889</v>
      </c>
      <c r="C97" s="761"/>
      <c r="D97" s="761"/>
      <c r="E97" s="761"/>
      <c r="F97" s="762"/>
      <c r="G97" s="406" t="s">
        <v>890</v>
      </c>
      <c r="H97" s="407" t="s">
        <v>169</v>
      </c>
      <c r="I97" s="536">
        <v>7</v>
      </c>
      <c r="J97" s="535">
        <v>2</v>
      </c>
      <c r="K97" s="408"/>
      <c r="L97" s="409">
        <v>196904.891</v>
      </c>
      <c r="M97" s="410">
        <v>186227</v>
      </c>
      <c r="N97" s="410">
        <v>184327</v>
      </c>
      <c r="O97" s="740"/>
      <c r="P97" s="740"/>
      <c r="Q97" s="740"/>
      <c r="R97" s="740"/>
      <c r="S97" s="740"/>
      <c r="T97" s="405"/>
    </row>
    <row r="98" spans="1:20" ht="12.75" customHeight="1">
      <c r="A98" s="404"/>
      <c r="B98" s="761" t="s">
        <v>730</v>
      </c>
      <c r="C98" s="761"/>
      <c r="D98" s="761"/>
      <c r="E98" s="761"/>
      <c r="F98" s="762"/>
      <c r="G98" s="406" t="s">
        <v>731</v>
      </c>
      <c r="H98" s="407">
        <v>0</v>
      </c>
      <c r="I98" s="536">
        <v>0</v>
      </c>
      <c r="J98" s="535">
        <v>0</v>
      </c>
      <c r="K98" s="408"/>
      <c r="L98" s="409">
        <v>21782.661</v>
      </c>
      <c r="M98" s="410">
        <v>21544</v>
      </c>
      <c r="N98" s="410">
        <v>21435</v>
      </c>
      <c r="O98" s="740"/>
      <c r="P98" s="740"/>
      <c r="Q98" s="740"/>
      <c r="R98" s="740"/>
      <c r="S98" s="740"/>
      <c r="T98" s="405"/>
    </row>
    <row r="99" spans="1:20" ht="21.75" customHeight="1">
      <c r="A99" s="404"/>
      <c r="B99" s="761" t="s">
        <v>6</v>
      </c>
      <c r="C99" s="761"/>
      <c r="D99" s="761"/>
      <c r="E99" s="761"/>
      <c r="F99" s="762"/>
      <c r="G99" s="406" t="s">
        <v>732</v>
      </c>
      <c r="H99" s="407" t="s">
        <v>12</v>
      </c>
      <c r="I99" s="536">
        <v>7</v>
      </c>
      <c r="J99" s="535">
        <v>3</v>
      </c>
      <c r="K99" s="408"/>
      <c r="L99" s="409">
        <v>21782.661</v>
      </c>
      <c r="M99" s="410">
        <v>21544</v>
      </c>
      <c r="N99" s="410">
        <v>21435</v>
      </c>
      <c r="O99" s="740"/>
      <c r="P99" s="740"/>
      <c r="Q99" s="740"/>
      <c r="R99" s="740"/>
      <c r="S99" s="740"/>
      <c r="T99" s="405"/>
    </row>
    <row r="100" spans="1:20" ht="12.75" customHeight="1">
      <c r="A100" s="404"/>
      <c r="B100" s="761" t="s">
        <v>79</v>
      </c>
      <c r="C100" s="761"/>
      <c r="D100" s="761"/>
      <c r="E100" s="761"/>
      <c r="F100" s="762"/>
      <c r="G100" s="406" t="s">
        <v>736</v>
      </c>
      <c r="H100" s="407">
        <v>0</v>
      </c>
      <c r="I100" s="536">
        <v>0</v>
      </c>
      <c r="J100" s="535">
        <v>0</v>
      </c>
      <c r="K100" s="408"/>
      <c r="L100" s="409">
        <v>1230</v>
      </c>
      <c r="M100" s="410">
        <v>1173</v>
      </c>
      <c r="N100" s="410">
        <v>1167</v>
      </c>
      <c r="O100" s="740"/>
      <c r="P100" s="740"/>
      <c r="Q100" s="740"/>
      <c r="R100" s="740"/>
      <c r="S100" s="740"/>
      <c r="T100" s="405"/>
    </row>
    <row r="101" spans="1:20" ht="12.75" customHeight="1">
      <c r="A101" s="404"/>
      <c r="B101" s="761" t="s">
        <v>80</v>
      </c>
      <c r="C101" s="761"/>
      <c r="D101" s="761"/>
      <c r="E101" s="761"/>
      <c r="F101" s="762"/>
      <c r="G101" s="406" t="s">
        <v>737</v>
      </c>
      <c r="H101" s="407" t="s">
        <v>12</v>
      </c>
      <c r="I101" s="536">
        <v>7</v>
      </c>
      <c r="J101" s="535">
        <v>7</v>
      </c>
      <c r="K101" s="408"/>
      <c r="L101" s="409">
        <v>1230</v>
      </c>
      <c r="M101" s="410">
        <v>1173</v>
      </c>
      <c r="N101" s="410">
        <v>1167</v>
      </c>
      <c r="O101" s="740"/>
      <c r="P101" s="740"/>
      <c r="Q101" s="740"/>
      <c r="R101" s="740"/>
      <c r="S101" s="740"/>
      <c r="T101" s="405"/>
    </row>
    <row r="102" spans="1:20" ht="21.75" customHeight="1">
      <c r="A102" s="404"/>
      <c r="B102" s="761" t="s">
        <v>738</v>
      </c>
      <c r="C102" s="761"/>
      <c r="D102" s="761"/>
      <c r="E102" s="761"/>
      <c r="F102" s="762"/>
      <c r="G102" s="406" t="s">
        <v>739</v>
      </c>
      <c r="H102" s="407">
        <v>0</v>
      </c>
      <c r="I102" s="536">
        <v>0</v>
      </c>
      <c r="J102" s="535">
        <v>0</v>
      </c>
      <c r="K102" s="408"/>
      <c r="L102" s="409">
        <v>17315.754000000001</v>
      </c>
      <c r="M102" s="410">
        <v>16756</v>
      </c>
      <c r="N102" s="410">
        <v>16495</v>
      </c>
      <c r="O102" s="740"/>
      <c r="P102" s="740"/>
      <c r="Q102" s="740"/>
      <c r="R102" s="740"/>
      <c r="S102" s="740"/>
      <c r="T102" s="405"/>
    </row>
    <row r="103" spans="1:20" ht="32.25" customHeight="1">
      <c r="A103" s="404"/>
      <c r="B103" s="761" t="s">
        <v>66</v>
      </c>
      <c r="C103" s="761"/>
      <c r="D103" s="761"/>
      <c r="E103" s="761"/>
      <c r="F103" s="762"/>
      <c r="G103" s="406" t="s">
        <v>740</v>
      </c>
      <c r="H103" s="407" t="s">
        <v>40</v>
      </c>
      <c r="I103" s="536">
        <v>7</v>
      </c>
      <c r="J103" s="535">
        <v>9</v>
      </c>
      <c r="K103" s="408"/>
      <c r="L103" s="409">
        <v>577.82899999999995</v>
      </c>
      <c r="M103" s="410">
        <v>578</v>
      </c>
      <c r="N103" s="410">
        <v>578</v>
      </c>
      <c r="O103" s="740"/>
      <c r="P103" s="740"/>
      <c r="Q103" s="740"/>
      <c r="R103" s="740"/>
      <c r="S103" s="740"/>
      <c r="T103" s="405"/>
    </row>
    <row r="104" spans="1:20" ht="32.25" customHeight="1">
      <c r="A104" s="404"/>
      <c r="B104" s="761" t="s">
        <v>66</v>
      </c>
      <c r="C104" s="761"/>
      <c r="D104" s="761"/>
      <c r="E104" s="761"/>
      <c r="F104" s="762"/>
      <c r="G104" s="406" t="s">
        <v>740</v>
      </c>
      <c r="H104" s="407" t="s">
        <v>42</v>
      </c>
      <c r="I104" s="536">
        <v>7</v>
      </c>
      <c r="J104" s="535">
        <v>9</v>
      </c>
      <c r="K104" s="408"/>
      <c r="L104" s="409">
        <v>174.50399999999999</v>
      </c>
      <c r="M104" s="410">
        <v>174</v>
      </c>
      <c r="N104" s="410">
        <v>174</v>
      </c>
      <c r="O104" s="740"/>
      <c r="P104" s="740"/>
      <c r="Q104" s="740"/>
      <c r="R104" s="740"/>
      <c r="S104" s="740"/>
      <c r="T104" s="405"/>
    </row>
    <row r="105" spans="1:20" ht="21.75" customHeight="1">
      <c r="A105" s="404"/>
      <c r="B105" s="761" t="s">
        <v>61</v>
      </c>
      <c r="C105" s="761"/>
      <c r="D105" s="761"/>
      <c r="E105" s="761"/>
      <c r="F105" s="762"/>
      <c r="G105" s="406" t="s">
        <v>741</v>
      </c>
      <c r="H105" s="407" t="s">
        <v>29</v>
      </c>
      <c r="I105" s="536">
        <v>7</v>
      </c>
      <c r="J105" s="535">
        <v>9</v>
      </c>
      <c r="K105" s="408"/>
      <c r="L105" s="409">
        <v>6</v>
      </c>
      <c r="M105" s="410">
        <v>3</v>
      </c>
      <c r="N105" s="410">
        <v>2</v>
      </c>
      <c r="O105" s="740"/>
      <c r="P105" s="740"/>
      <c r="Q105" s="740"/>
      <c r="R105" s="740"/>
      <c r="S105" s="740"/>
      <c r="T105" s="405"/>
    </row>
    <row r="106" spans="1:20" ht="21.75" customHeight="1">
      <c r="A106" s="404"/>
      <c r="B106" s="761" t="s">
        <v>61</v>
      </c>
      <c r="C106" s="761"/>
      <c r="D106" s="761"/>
      <c r="E106" s="761"/>
      <c r="F106" s="762"/>
      <c r="G106" s="406" t="s">
        <v>741</v>
      </c>
      <c r="H106" s="407" t="s">
        <v>22</v>
      </c>
      <c r="I106" s="536">
        <v>7</v>
      </c>
      <c r="J106" s="535">
        <v>9</v>
      </c>
      <c r="K106" s="408"/>
      <c r="L106" s="409">
        <v>11735.022999999999</v>
      </c>
      <c r="M106" s="410">
        <v>11735</v>
      </c>
      <c r="N106" s="410">
        <v>11735</v>
      </c>
      <c r="O106" s="740"/>
      <c r="P106" s="740"/>
      <c r="Q106" s="740"/>
      <c r="R106" s="740"/>
      <c r="S106" s="740"/>
      <c r="T106" s="405"/>
    </row>
    <row r="107" spans="1:20" ht="21.75" customHeight="1">
      <c r="A107" s="404"/>
      <c r="B107" s="761" t="s">
        <v>61</v>
      </c>
      <c r="C107" s="761"/>
      <c r="D107" s="761"/>
      <c r="E107" s="761"/>
      <c r="F107" s="762"/>
      <c r="G107" s="406" t="s">
        <v>741</v>
      </c>
      <c r="H107" s="407" t="s">
        <v>24</v>
      </c>
      <c r="I107" s="536">
        <v>7</v>
      </c>
      <c r="J107" s="535">
        <v>9</v>
      </c>
      <c r="K107" s="408"/>
      <c r="L107" s="409">
        <v>3543.9769999999999</v>
      </c>
      <c r="M107" s="410">
        <v>3544</v>
      </c>
      <c r="N107" s="410">
        <v>3544</v>
      </c>
      <c r="O107" s="740"/>
      <c r="P107" s="740"/>
      <c r="Q107" s="740"/>
      <c r="R107" s="740"/>
      <c r="S107" s="740"/>
      <c r="T107" s="405"/>
    </row>
    <row r="108" spans="1:20" ht="21.75" customHeight="1">
      <c r="A108" s="404"/>
      <c r="B108" s="761" t="s">
        <v>61</v>
      </c>
      <c r="C108" s="761"/>
      <c r="D108" s="761"/>
      <c r="E108" s="761"/>
      <c r="F108" s="762"/>
      <c r="G108" s="406" t="s">
        <v>741</v>
      </c>
      <c r="H108" s="407" t="s">
        <v>28</v>
      </c>
      <c r="I108" s="536">
        <v>7</v>
      </c>
      <c r="J108" s="535">
        <v>9</v>
      </c>
      <c r="K108" s="408"/>
      <c r="L108" s="409">
        <v>112</v>
      </c>
      <c r="M108" s="410">
        <v>55</v>
      </c>
      <c r="N108" s="410">
        <v>25</v>
      </c>
      <c r="O108" s="740"/>
      <c r="P108" s="740"/>
      <c r="Q108" s="740"/>
      <c r="R108" s="740"/>
      <c r="S108" s="740"/>
      <c r="T108" s="405"/>
    </row>
    <row r="109" spans="1:20" ht="21.75" customHeight="1">
      <c r="A109" s="404"/>
      <c r="B109" s="761" t="s">
        <v>61</v>
      </c>
      <c r="C109" s="761"/>
      <c r="D109" s="761"/>
      <c r="E109" s="761"/>
      <c r="F109" s="762"/>
      <c r="G109" s="406" t="s">
        <v>741</v>
      </c>
      <c r="H109" s="407" t="s">
        <v>29</v>
      </c>
      <c r="I109" s="536">
        <v>7</v>
      </c>
      <c r="J109" s="535">
        <v>9</v>
      </c>
      <c r="K109" s="408"/>
      <c r="L109" s="409">
        <v>28.98</v>
      </c>
      <c r="M109" s="410">
        <v>29</v>
      </c>
      <c r="N109" s="410">
        <v>29</v>
      </c>
      <c r="O109" s="740"/>
      <c r="P109" s="740"/>
      <c r="Q109" s="740"/>
      <c r="R109" s="740"/>
      <c r="S109" s="740"/>
      <c r="T109" s="405"/>
    </row>
    <row r="110" spans="1:20" ht="21.75" customHeight="1">
      <c r="A110" s="404"/>
      <c r="B110" s="761" t="s">
        <v>61</v>
      </c>
      <c r="C110" s="761"/>
      <c r="D110" s="761"/>
      <c r="E110" s="761"/>
      <c r="F110" s="762"/>
      <c r="G110" s="406" t="s">
        <v>741</v>
      </c>
      <c r="H110" s="407" t="s">
        <v>29</v>
      </c>
      <c r="I110" s="536">
        <v>7</v>
      </c>
      <c r="J110" s="535">
        <v>9</v>
      </c>
      <c r="K110" s="408"/>
      <c r="L110" s="409">
        <v>96.046000000000006</v>
      </c>
      <c r="M110" s="410">
        <v>96</v>
      </c>
      <c r="N110" s="410">
        <v>96</v>
      </c>
      <c r="O110" s="740"/>
      <c r="P110" s="740"/>
      <c r="Q110" s="740"/>
      <c r="R110" s="740"/>
      <c r="S110" s="740"/>
      <c r="T110" s="405"/>
    </row>
    <row r="111" spans="1:20" ht="21.75" customHeight="1">
      <c r="A111" s="404"/>
      <c r="B111" s="761" t="s">
        <v>61</v>
      </c>
      <c r="C111" s="761"/>
      <c r="D111" s="761"/>
      <c r="E111" s="761"/>
      <c r="F111" s="762"/>
      <c r="G111" s="406" t="s">
        <v>741</v>
      </c>
      <c r="H111" s="407" t="s">
        <v>89</v>
      </c>
      <c r="I111" s="536">
        <v>7</v>
      </c>
      <c r="J111" s="535">
        <v>9</v>
      </c>
      <c r="K111" s="408"/>
      <c r="L111" s="409">
        <v>48</v>
      </c>
      <c r="M111" s="410">
        <v>24</v>
      </c>
      <c r="N111" s="410">
        <v>13</v>
      </c>
      <c r="O111" s="740"/>
      <c r="P111" s="740"/>
      <c r="Q111" s="740"/>
      <c r="R111" s="740"/>
      <c r="S111" s="740"/>
      <c r="T111" s="405"/>
    </row>
    <row r="112" spans="1:20" ht="21.75" customHeight="1">
      <c r="A112" s="404"/>
      <c r="B112" s="761" t="s">
        <v>61</v>
      </c>
      <c r="C112" s="761"/>
      <c r="D112" s="761"/>
      <c r="E112" s="761"/>
      <c r="F112" s="762"/>
      <c r="G112" s="406" t="s">
        <v>741</v>
      </c>
      <c r="H112" s="407" t="s">
        <v>89</v>
      </c>
      <c r="I112" s="536">
        <v>7</v>
      </c>
      <c r="J112" s="535">
        <v>9</v>
      </c>
      <c r="K112" s="408"/>
      <c r="L112" s="409">
        <v>5</v>
      </c>
      <c r="M112" s="410">
        <v>0</v>
      </c>
      <c r="N112" s="410">
        <v>0</v>
      </c>
      <c r="O112" s="740"/>
      <c r="P112" s="740"/>
      <c r="Q112" s="740"/>
      <c r="R112" s="740"/>
      <c r="S112" s="740"/>
      <c r="T112" s="405"/>
    </row>
    <row r="113" spans="1:20" ht="21.75" customHeight="1">
      <c r="A113" s="404"/>
      <c r="B113" s="761" t="s">
        <v>61</v>
      </c>
      <c r="C113" s="761"/>
      <c r="D113" s="761"/>
      <c r="E113" s="761"/>
      <c r="F113" s="762"/>
      <c r="G113" s="406" t="s">
        <v>741</v>
      </c>
      <c r="H113" s="407" t="s">
        <v>28</v>
      </c>
      <c r="I113" s="536">
        <v>7</v>
      </c>
      <c r="J113" s="535">
        <v>9</v>
      </c>
      <c r="K113" s="408"/>
      <c r="L113" s="409">
        <v>187.2</v>
      </c>
      <c r="M113" s="410">
        <v>87</v>
      </c>
      <c r="N113" s="410">
        <v>43</v>
      </c>
      <c r="O113" s="740"/>
      <c r="P113" s="740"/>
      <c r="Q113" s="740"/>
      <c r="R113" s="740"/>
      <c r="S113" s="740"/>
      <c r="T113" s="405"/>
    </row>
    <row r="114" spans="1:20" ht="21.75" customHeight="1">
      <c r="A114" s="404"/>
      <c r="B114" s="761" t="s">
        <v>61</v>
      </c>
      <c r="C114" s="761"/>
      <c r="D114" s="761"/>
      <c r="E114" s="761"/>
      <c r="F114" s="762"/>
      <c r="G114" s="406" t="s">
        <v>741</v>
      </c>
      <c r="H114" s="407" t="s">
        <v>29</v>
      </c>
      <c r="I114" s="536">
        <v>7</v>
      </c>
      <c r="J114" s="535">
        <v>9</v>
      </c>
      <c r="K114" s="408"/>
      <c r="L114" s="409">
        <v>282</v>
      </c>
      <c r="M114" s="410">
        <v>140</v>
      </c>
      <c r="N114" s="410">
        <v>70</v>
      </c>
      <c r="O114" s="740"/>
      <c r="P114" s="740"/>
      <c r="Q114" s="740"/>
      <c r="R114" s="740"/>
      <c r="S114" s="740"/>
      <c r="T114" s="405"/>
    </row>
    <row r="115" spans="1:20" ht="21.75" customHeight="1">
      <c r="A115" s="404"/>
      <c r="B115" s="761" t="s">
        <v>61</v>
      </c>
      <c r="C115" s="761"/>
      <c r="D115" s="761"/>
      <c r="E115" s="761"/>
      <c r="F115" s="762"/>
      <c r="G115" s="406" t="s">
        <v>741</v>
      </c>
      <c r="H115" s="407" t="s">
        <v>29</v>
      </c>
      <c r="I115" s="536">
        <v>7</v>
      </c>
      <c r="J115" s="535">
        <v>9</v>
      </c>
      <c r="K115" s="408"/>
      <c r="L115" s="409">
        <v>30</v>
      </c>
      <c r="M115" s="410">
        <v>15</v>
      </c>
      <c r="N115" s="410">
        <v>0</v>
      </c>
      <c r="O115" s="740"/>
      <c r="P115" s="740"/>
      <c r="Q115" s="740"/>
      <c r="R115" s="740"/>
      <c r="S115" s="740"/>
      <c r="T115" s="405"/>
    </row>
    <row r="116" spans="1:20" ht="21.75" customHeight="1">
      <c r="A116" s="404"/>
      <c r="B116" s="761" t="s">
        <v>61</v>
      </c>
      <c r="C116" s="761"/>
      <c r="D116" s="761"/>
      <c r="E116" s="761"/>
      <c r="F116" s="762"/>
      <c r="G116" s="406" t="s">
        <v>741</v>
      </c>
      <c r="H116" s="407" t="s">
        <v>29</v>
      </c>
      <c r="I116" s="536">
        <v>7</v>
      </c>
      <c r="J116" s="535">
        <v>9</v>
      </c>
      <c r="K116" s="408"/>
      <c r="L116" s="409">
        <v>489.19499999999999</v>
      </c>
      <c r="M116" s="410">
        <v>276</v>
      </c>
      <c r="N116" s="410">
        <v>186</v>
      </c>
      <c r="O116" s="740"/>
      <c r="P116" s="740"/>
      <c r="Q116" s="740"/>
      <c r="R116" s="740"/>
      <c r="S116" s="740"/>
      <c r="T116" s="405"/>
    </row>
    <row r="117" spans="1:20" ht="32.25" customHeight="1">
      <c r="A117" s="404"/>
      <c r="B117" s="761" t="s">
        <v>787</v>
      </c>
      <c r="C117" s="761"/>
      <c r="D117" s="761"/>
      <c r="E117" s="761"/>
      <c r="F117" s="762"/>
      <c r="G117" s="406" t="s">
        <v>788</v>
      </c>
      <c r="H117" s="407">
        <v>0</v>
      </c>
      <c r="I117" s="536">
        <v>0</v>
      </c>
      <c r="J117" s="535">
        <v>0</v>
      </c>
      <c r="K117" s="408"/>
      <c r="L117" s="409">
        <v>1042.3</v>
      </c>
      <c r="M117" s="410">
        <v>1042</v>
      </c>
      <c r="N117" s="410">
        <v>1042</v>
      </c>
      <c r="O117" s="740"/>
      <c r="P117" s="740"/>
      <c r="Q117" s="740"/>
      <c r="R117" s="740"/>
      <c r="S117" s="740"/>
      <c r="T117" s="405"/>
    </row>
    <row r="118" spans="1:20" ht="32.25" customHeight="1">
      <c r="A118" s="404"/>
      <c r="B118" s="761" t="s">
        <v>7</v>
      </c>
      <c r="C118" s="761"/>
      <c r="D118" s="761"/>
      <c r="E118" s="761"/>
      <c r="F118" s="762"/>
      <c r="G118" s="406" t="s">
        <v>789</v>
      </c>
      <c r="H118" s="407" t="s">
        <v>12</v>
      </c>
      <c r="I118" s="536">
        <v>10</v>
      </c>
      <c r="J118" s="535">
        <v>3</v>
      </c>
      <c r="K118" s="408"/>
      <c r="L118" s="409">
        <v>1042.3</v>
      </c>
      <c r="M118" s="410">
        <v>1042</v>
      </c>
      <c r="N118" s="410">
        <v>1042</v>
      </c>
      <c r="O118" s="740"/>
      <c r="P118" s="740"/>
      <c r="Q118" s="740"/>
      <c r="R118" s="740"/>
      <c r="S118" s="740"/>
      <c r="T118" s="405"/>
    </row>
    <row r="119" spans="1:20" ht="21.75" customHeight="1">
      <c r="A119" s="404"/>
      <c r="B119" s="761" t="s">
        <v>745</v>
      </c>
      <c r="C119" s="761"/>
      <c r="D119" s="761"/>
      <c r="E119" s="761"/>
      <c r="F119" s="762"/>
      <c r="G119" s="406" t="s">
        <v>746</v>
      </c>
      <c r="H119" s="407">
        <v>0</v>
      </c>
      <c r="I119" s="536">
        <v>0</v>
      </c>
      <c r="J119" s="535">
        <v>0</v>
      </c>
      <c r="K119" s="408"/>
      <c r="L119" s="409">
        <v>51202.305</v>
      </c>
      <c r="M119" s="410">
        <v>50290</v>
      </c>
      <c r="N119" s="410">
        <v>49866</v>
      </c>
      <c r="O119" s="740"/>
      <c r="P119" s="740"/>
      <c r="Q119" s="740"/>
      <c r="R119" s="740"/>
      <c r="S119" s="740"/>
      <c r="T119" s="405"/>
    </row>
    <row r="120" spans="1:20" ht="12.75" customHeight="1">
      <c r="A120" s="404"/>
      <c r="B120" s="761" t="s">
        <v>747</v>
      </c>
      <c r="C120" s="761"/>
      <c r="D120" s="761"/>
      <c r="E120" s="761"/>
      <c r="F120" s="762"/>
      <c r="G120" s="406" t="s">
        <v>748</v>
      </c>
      <c r="H120" s="407">
        <v>0</v>
      </c>
      <c r="I120" s="536">
        <v>0</v>
      </c>
      <c r="J120" s="535">
        <v>0</v>
      </c>
      <c r="K120" s="408"/>
      <c r="L120" s="409">
        <v>10480.993</v>
      </c>
      <c r="M120" s="410">
        <v>10284</v>
      </c>
      <c r="N120" s="410">
        <v>10174</v>
      </c>
      <c r="O120" s="740"/>
      <c r="P120" s="740"/>
      <c r="Q120" s="740"/>
      <c r="R120" s="740"/>
      <c r="S120" s="740"/>
      <c r="T120" s="405"/>
    </row>
    <row r="121" spans="1:20" ht="21.75" customHeight="1">
      <c r="A121" s="404"/>
      <c r="B121" s="761" t="s">
        <v>891</v>
      </c>
      <c r="C121" s="761"/>
      <c r="D121" s="761"/>
      <c r="E121" s="761"/>
      <c r="F121" s="762"/>
      <c r="G121" s="406" t="s">
        <v>892</v>
      </c>
      <c r="H121" s="407" t="s">
        <v>169</v>
      </c>
      <c r="I121" s="536">
        <v>8</v>
      </c>
      <c r="J121" s="535">
        <v>1</v>
      </c>
      <c r="K121" s="408"/>
      <c r="L121" s="409">
        <v>10480.993</v>
      </c>
      <c r="M121" s="410">
        <v>10284</v>
      </c>
      <c r="N121" s="410">
        <v>10174</v>
      </c>
      <c r="O121" s="740"/>
      <c r="P121" s="740"/>
      <c r="Q121" s="740"/>
      <c r="R121" s="740"/>
      <c r="S121" s="740"/>
      <c r="T121" s="405"/>
    </row>
    <row r="122" spans="1:20" ht="21.75" customHeight="1">
      <c r="A122" s="404"/>
      <c r="B122" s="761" t="s">
        <v>750</v>
      </c>
      <c r="C122" s="761"/>
      <c r="D122" s="761"/>
      <c r="E122" s="761"/>
      <c r="F122" s="762"/>
      <c r="G122" s="406" t="s">
        <v>751</v>
      </c>
      <c r="H122" s="407">
        <v>0</v>
      </c>
      <c r="I122" s="536">
        <v>0</v>
      </c>
      <c r="J122" s="535">
        <v>0</v>
      </c>
      <c r="K122" s="408"/>
      <c r="L122" s="409">
        <v>37995.563999999998</v>
      </c>
      <c r="M122" s="410">
        <v>37410</v>
      </c>
      <c r="N122" s="410">
        <v>37157</v>
      </c>
      <c r="O122" s="740"/>
      <c r="P122" s="740"/>
      <c r="Q122" s="740"/>
      <c r="R122" s="740"/>
      <c r="S122" s="740"/>
      <c r="T122" s="405"/>
    </row>
    <row r="123" spans="1:20" ht="42.75" customHeight="1">
      <c r="A123" s="404"/>
      <c r="B123" s="761" t="s">
        <v>893</v>
      </c>
      <c r="C123" s="761"/>
      <c r="D123" s="761"/>
      <c r="E123" s="761"/>
      <c r="F123" s="762"/>
      <c r="G123" s="406" t="s">
        <v>894</v>
      </c>
      <c r="H123" s="407" t="s">
        <v>169</v>
      </c>
      <c r="I123" s="536">
        <v>8</v>
      </c>
      <c r="J123" s="535">
        <v>1</v>
      </c>
      <c r="K123" s="408"/>
      <c r="L123" s="409">
        <v>16429.543000000001</v>
      </c>
      <c r="M123" s="410">
        <v>16051</v>
      </c>
      <c r="N123" s="410">
        <v>15886</v>
      </c>
      <c r="O123" s="740"/>
      <c r="P123" s="740"/>
      <c r="Q123" s="740"/>
      <c r="R123" s="740"/>
      <c r="S123" s="740"/>
      <c r="T123" s="405"/>
    </row>
    <row r="124" spans="1:20" ht="21.75" customHeight="1">
      <c r="A124" s="404"/>
      <c r="B124" s="761" t="s">
        <v>17</v>
      </c>
      <c r="C124" s="761"/>
      <c r="D124" s="761"/>
      <c r="E124" s="761"/>
      <c r="F124" s="762"/>
      <c r="G124" s="406" t="s">
        <v>753</v>
      </c>
      <c r="H124" s="407" t="s">
        <v>22</v>
      </c>
      <c r="I124" s="536">
        <v>8</v>
      </c>
      <c r="J124" s="535">
        <v>1</v>
      </c>
      <c r="K124" s="408"/>
      <c r="L124" s="409">
        <v>16257.159</v>
      </c>
      <c r="M124" s="410">
        <v>16257</v>
      </c>
      <c r="N124" s="410">
        <v>16257</v>
      </c>
      <c r="O124" s="740"/>
      <c r="P124" s="740"/>
      <c r="Q124" s="740"/>
      <c r="R124" s="740"/>
      <c r="S124" s="740"/>
      <c r="T124" s="405"/>
    </row>
    <row r="125" spans="1:20" ht="21.75" customHeight="1">
      <c r="A125" s="404"/>
      <c r="B125" s="761" t="s">
        <v>17</v>
      </c>
      <c r="C125" s="761"/>
      <c r="D125" s="761"/>
      <c r="E125" s="761"/>
      <c r="F125" s="762"/>
      <c r="G125" s="406" t="s">
        <v>753</v>
      </c>
      <c r="H125" s="407" t="s">
        <v>24</v>
      </c>
      <c r="I125" s="536">
        <v>8</v>
      </c>
      <c r="J125" s="535">
        <v>1</v>
      </c>
      <c r="K125" s="408"/>
      <c r="L125" s="409">
        <v>4909.6620000000003</v>
      </c>
      <c r="M125" s="410">
        <v>4910</v>
      </c>
      <c r="N125" s="410">
        <v>4910</v>
      </c>
      <c r="O125" s="740"/>
      <c r="P125" s="740"/>
      <c r="Q125" s="740"/>
      <c r="R125" s="740"/>
      <c r="S125" s="740"/>
      <c r="T125" s="405"/>
    </row>
    <row r="126" spans="1:20" ht="21.75" customHeight="1">
      <c r="A126" s="404"/>
      <c r="B126" s="761" t="s">
        <v>17</v>
      </c>
      <c r="C126" s="761"/>
      <c r="D126" s="761"/>
      <c r="E126" s="761"/>
      <c r="F126" s="762"/>
      <c r="G126" s="406" t="s">
        <v>753</v>
      </c>
      <c r="H126" s="407" t="s">
        <v>28</v>
      </c>
      <c r="I126" s="536">
        <v>8</v>
      </c>
      <c r="J126" s="535">
        <v>1</v>
      </c>
      <c r="K126" s="408"/>
      <c r="L126" s="409">
        <v>52.6</v>
      </c>
      <c r="M126" s="410">
        <v>25</v>
      </c>
      <c r="N126" s="410">
        <v>13</v>
      </c>
      <c r="O126" s="740"/>
      <c r="P126" s="740"/>
      <c r="Q126" s="740"/>
      <c r="R126" s="740"/>
      <c r="S126" s="740"/>
      <c r="T126" s="405"/>
    </row>
    <row r="127" spans="1:20" ht="21.75" customHeight="1">
      <c r="A127" s="404"/>
      <c r="B127" s="761" t="s">
        <v>17</v>
      </c>
      <c r="C127" s="761"/>
      <c r="D127" s="761"/>
      <c r="E127" s="761"/>
      <c r="F127" s="762"/>
      <c r="G127" s="406" t="s">
        <v>753</v>
      </c>
      <c r="H127" s="407" t="s">
        <v>29</v>
      </c>
      <c r="I127" s="536">
        <v>8</v>
      </c>
      <c r="J127" s="535">
        <v>1</v>
      </c>
      <c r="K127" s="408"/>
      <c r="L127" s="409">
        <v>4.2</v>
      </c>
      <c r="M127" s="410">
        <v>0</v>
      </c>
      <c r="N127" s="410">
        <v>0</v>
      </c>
      <c r="O127" s="740"/>
      <c r="P127" s="740"/>
      <c r="Q127" s="740"/>
      <c r="R127" s="740"/>
      <c r="S127" s="740"/>
      <c r="T127" s="405"/>
    </row>
    <row r="128" spans="1:20" ht="21.75" customHeight="1">
      <c r="A128" s="404"/>
      <c r="B128" s="761" t="s">
        <v>17</v>
      </c>
      <c r="C128" s="761"/>
      <c r="D128" s="761"/>
      <c r="E128" s="761"/>
      <c r="F128" s="762"/>
      <c r="G128" s="406" t="s">
        <v>753</v>
      </c>
      <c r="H128" s="407" t="s">
        <v>35</v>
      </c>
      <c r="I128" s="536">
        <v>8</v>
      </c>
      <c r="J128" s="535">
        <v>1</v>
      </c>
      <c r="K128" s="408"/>
      <c r="L128" s="409">
        <v>8.5</v>
      </c>
      <c r="M128" s="410">
        <v>3</v>
      </c>
      <c r="N128" s="410">
        <v>2</v>
      </c>
      <c r="O128" s="740"/>
      <c r="P128" s="740"/>
      <c r="Q128" s="740"/>
      <c r="R128" s="740"/>
      <c r="S128" s="740"/>
      <c r="T128" s="405"/>
    </row>
    <row r="129" spans="1:20" ht="21.75" customHeight="1">
      <c r="A129" s="404"/>
      <c r="B129" s="761" t="s">
        <v>17</v>
      </c>
      <c r="C129" s="761"/>
      <c r="D129" s="761"/>
      <c r="E129" s="761"/>
      <c r="F129" s="762"/>
      <c r="G129" s="406" t="s">
        <v>753</v>
      </c>
      <c r="H129" s="407" t="s">
        <v>29</v>
      </c>
      <c r="I129" s="536">
        <v>8</v>
      </c>
      <c r="J129" s="535">
        <v>1</v>
      </c>
      <c r="K129" s="408"/>
      <c r="L129" s="409">
        <v>30</v>
      </c>
      <c r="M129" s="410">
        <v>15</v>
      </c>
      <c r="N129" s="410">
        <v>7</v>
      </c>
      <c r="O129" s="740"/>
      <c r="P129" s="740"/>
      <c r="Q129" s="740"/>
      <c r="R129" s="740"/>
      <c r="S129" s="740"/>
      <c r="T129" s="405"/>
    </row>
    <row r="130" spans="1:20" ht="21.75" customHeight="1">
      <c r="A130" s="404"/>
      <c r="B130" s="761" t="s">
        <v>17</v>
      </c>
      <c r="C130" s="761"/>
      <c r="D130" s="761"/>
      <c r="E130" s="761"/>
      <c r="F130" s="762"/>
      <c r="G130" s="406" t="s">
        <v>753</v>
      </c>
      <c r="H130" s="407" t="s">
        <v>29</v>
      </c>
      <c r="I130" s="536">
        <v>8</v>
      </c>
      <c r="J130" s="535">
        <v>1</v>
      </c>
      <c r="K130" s="408"/>
      <c r="L130" s="409">
        <v>10.8</v>
      </c>
      <c r="M130" s="410">
        <v>5</v>
      </c>
      <c r="N130" s="410">
        <v>0</v>
      </c>
      <c r="O130" s="740"/>
      <c r="P130" s="740"/>
      <c r="Q130" s="740"/>
      <c r="R130" s="740"/>
      <c r="S130" s="740"/>
      <c r="T130" s="405"/>
    </row>
    <row r="131" spans="1:20" ht="21.75" customHeight="1">
      <c r="A131" s="404"/>
      <c r="B131" s="761" t="s">
        <v>17</v>
      </c>
      <c r="C131" s="761"/>
      <c r="D131" s="761"/>
      <c r="E131" s="761"/>
      <c r="F131" s="762"/>
      <c r="G131" s="406" t="s">
        <v>753</v>
      </c>
      <c r="H131" s="407" t="s">
        <v>29</v>
      </c>
      <c r="I131" s="536">
        <v>8</v>
      </c>
      <c r="J131" s="535">
        <v>1</v>
      </c>
      <c r="K131" s="408"/>
      <c r="L131" s="409">
        <v>20</v>
      </c>
      <c r="M131" s="410">
        <v>10</v>
      </c>
      <c r="N131" s="410">
        <v>5</v>
      </c>
      <c r="O131" s="740"/>
      <c r="P131" s="740"/>
      <c r="Q131" s="740"/>
      <c r="R131" s="740"/>
      <c r="S131" s="740"/>
      <c r="T131" s="405"/>
    </row>
    <row r="132" spans="1:20" ht="21.75" customHeight="1">
      <c r="A132" s="404"/>
      <c r="B132" s="761" t="s">
        <v>17</v>
      </c>
      <c r="C132" s="761"/>
      <c r="D132" s="761"/>
      <c r="E132" s="761"/>
      <c r="F132" s="762"/>
      <c r="G132" s="406" t="s">
        <v>753</v>
      </c>
      <c r="H132" s="407" t="s">
        <v>29</v>
      </c>
      <c r="I132" s="536">
        <v>8</v>
      </c>
      <c r="J132" s="535">
        <v>1</v>
      </c>
      <c r="K132" s="408"/>
      <c r="L132" s="409">
        <v>273.10000000000002</v>
      </c>
      <c r="M132" s="410">
        <v>134</v>
      </c>
      <c r="N132" s="410">
        <v>77</v>
      </c>
      <c r="O132" s="740"/>
      <c r="P132" s="740"/>
      <c r="Q132" s="740"/>
      <c r="R132" s="740"/>
      <c r="S132" s="740"/>
      <c r="T132" s="405"/>
    </row>
    <row r="133" spans="1:20" ht="21.75" customHeight="1">
      <c r="A133" s="404"/>
      <c r="B133" s="761" t="s">
        <v>37</v>
      </c>
      <c r="C133" s="761"/>
      <c r="D133" s="761"/>
      <c r="E133" s="761"/>
      <c r="F133" s="762"/>
      <c r="G133" s="406" t="s">
        <v>756</v>
      </c>
      <c r="H133" s="407">
        <v>0</v>
      </c>
      <c r="I133" s="536">
        <v>0</v>
      </c>
      <c r="J133" s="535">
        <v>0</v>
      </c>
      <c r="K133" s="408"/>
      <c r="L133" s="409">
        <v>2725.748</v>
      </c>
      <c r="M133" s="410">
        <v>2596</v>
      </c>
      <c r="N133" s="410">
        <v>2535</v>
      </c>
      <c r="O133" s="740"/>
      <c r="P133" s="740"/>
      <c r="Q133" s="740"/>
      <c r="R133" s="740"/>
      <c r="S133" s="740"/>
      <c r="T133" s="405"/>
    </row>
    <row r="134" spans="1:20" ht="32.25" customHeight="1">
      <c r="A134" s="404"/>
      <c r="B134" s="761" t="s">
        <v>757</v>
      </c>
      <c r="C134" s="761"/>
      <c r="D134" s="761"/>
      <c r="E134" s="761"/>
      <c r="F134" s="762"/>
      <c r="G134" s="406" t="s">
        <v>758</v>
      </c>
      <c r="H134" s="407" t="s">
        <v>40</v>
      </c>
      <c r="I134" s="536">
        <v>8</v>
      </c>
      <c r="J134" s="535">
        <v>4</v>
      </c>
      <c r="K134" s="408"/>
      <c r="L134" s="409">
        <v>630.23900000000003</v>
      </c>
      <c r="M134" s="410">
        <v>630</v>
      </c>
      <c r="N134" s="410">
        <v>630</v>
      </c>
      <c r="O134" s="740"/>
      <c r="P134" s="740"/>
      <c r="Q134" s="740"/>
      <c r="R134" s="740"/>
      <c r="S134" s="740"/>
      <c r="T134" s="405"/>
    </row>
    <row r="135" spans="1:20" ht="32.25" customHeight="1">
      <c r="A135" s="404"/>
      <c r="B135" s="761" t="s">
        <v>757</v>
      </c>
      <c r="C135" s="761"/>
      <c r="D135" s="761"/>
      <c r="E135" s="761"/>
      <c r="F135" s="762"/>
      <c r="G135" s="406" t="s">
        <v>758</v>
      </c>
      <c r="H135" s="407" t="s">
        <v>42</v>
      </c>
      <c r="I135" s="536">
        <v>8</v>
      </c>
      <c r="J135" s="535">
        <v>4</v>
      </c>
      <c r="K135" s="408"/>
      <c r="L135" s="409">
        <v>190.33199999999999</v>
      </c>
      <c r="M135" s="410">
        <v>191</v>
      </c>
      <c r="N135" s="410">
        <v>191</v>
      </c>
      <c r="O135" s="740"/>
      <c r="P135" s="740"/>
      <c r="Q135" s="740"/>
      <c r="R135" s="740"/>
      <c r="S135" s="740"/>
      <c r="T135" s="405"/>
    </row>
    <row r="136" spans="1:20" ht="32.25" customHeight="1">
      <c r="A136" s="404"/>
      <c r="B136" s="761" t="s">
        <v>757</v>
      </c>
      <c r="C136" s="761"/>
      <c r="D136" s="761"/>
      <c r="E136" s="761"/>
      <c r="F136" s="762"/>
      <c r="G136" s="406" t="s">
        <v>758</v>
      </c>
      <c r="H136" s="407" t="s">
        <v>29</v>
      </c>
      <c r="I136" s="536">
        <v>8</v>
      </c>
      <c r="J136" s="535">
        <v>4</v>
      </c>
      <c r="K136" s="408"/>
      <c r="L136" s="409">
        <v>2.16</v>
      </c>
      <c r="M136" s="410">
        <v>0</v>
      </c>
      <c r="N136" s="410">
        <v>0</v>
      </c>
      <c r="O136" s="740"/>
      <c r="P136" s="740"/>
      <c r="Q136" s="740"/>
      <c r="R136" s="740"/>
      <c r="S136" s="740"/>
      <c r="T136" s="405"/>
    </row>
    <row r="137" spans="1:20" ht="21.75" customHeight="1">
      <c r="A137" s="404"/>
      <c r="B137" s="761" t="s">
        <v>759</v>
      </c>
      <c r="C137" s="761"/>
      <c r="D137" s="761"/>
      <c r="E137" s="761"/>
      <c r="F137" s="762"/>
      <c r="G137" s="406" t="s">
        <v>760</v>
      </c>
      <c r="H137" s="407" t="s">
        <v>22</v>
      </c>
      <c r="I137" s="536">
        <v>8</v>
      </c>
      <c r="J137" s="535">
        <v>4</v>
      </c>
      <c r="K137" s="408"/>
      <c r="L137" s="409">
        <v>1277.3050000000001</v>
      </c>
      <c r="M137" s="410">
        <v>1277</v>
      </c>
      <c r="N137" s="410">
        <v>1277</v>
      </c>
      <c r="O137" s="740"/>
      <c r="P137" s="740"/>
      <c r="Q137" s="740"/>
      <c r="R137" s="740"/>
      <c r="S137" s="740"/>
      <c r="T137" s="405"/>
    </row>
    <row r="138" spans="1:20" ht="21.75" customHeight="1">
      <c r="A138" s="404"/>
      <c r="B138" s="761" t="s">
        <v>759</v>
      </c>
      <c r="C138" s="761"/>
      <c r="D138" s="761"/>
      <c r="E138" s="761"/>
      <c r="F138" s="762"/>
      <c r="G138" s="406" t="s">
        <v>760</v>
      </c>
      <c r="H138" s="407" t="s">
        <v>24</v>
      </c>
      <c r="I138" s="536">
        <v>8</v>
      </c>
      <c r="J138" s="535">
        <v>4</v>
      </c>
      <c r="K138" s="408"/>
      <c r="L138" s="409">
        <v>385.74599999999998</v>
      </c>
      <c r="M138" s="410">
        <v>386</v>
      </c>
      <c r="N138" s="410">
        <v>386</v>
      </c>
      <c r="O138" s="740"/>
      <c r="P138" s="740"/>
      <c r="Q138" s="740"/>
      <c r="R138" s="740"/>
      <c r="S138" s="740"/>
      <c r="T138" s="405"/>
    </row>
    <row r="139" spans="1:20" ht="21.75" customHeight="1">
      <c r="A139" s="404"/>
      <c r="B139" s="761" t="s">
        <v>759</v>
      </c>
      <c r="C139" s="761"/>
      <c r="D139" s="761"/>
      <c r="E139" s="761"/>
      <c r="F139" s="762"/>
      <c r="G139" s="406" t="s">
        <v>760</v>
      </c>
      <c r="H139" s="407" t="s">
        <v>28</v>
      </c>
      <c r="I139" s="536">
        <v>8</v>
      </c>
      <c r="J139" s="535">
        <v>4</v>
      </c>
      <c r="K139" s="408"/>
      <c r="L139" s="409">
        <v>45.286000000000001</v>
      </c>
      <c r="M139" s="410">
        <v>22</v>
      </c>
      <c r="N139" s="410">
        <v>11</v>
      </c>
      <c r="O139" s="740"/>
      <c r="P139" s="740"/>
      <c r="Q139" s="740"/>
      <c r="R139" s="740"/>
      <c r="S139" s="740"/>
      <c r="T139" s="405"/>
    </row>
    <row r="140" spans="1:20" ht="21.75" customHeight="1">
      <c r="A140" s="404"/>
      <c r="B140" s="761" t="s">
        <v>759</v>
      </c>
      <c r="C140" s="761"/>
      <c r="D140" s="761"/>
      <c r="E140" s="761"/>
      <c r="F140" s="762"/>
      <c r="G140" s="406" t="s">
        <v>760</v>
      </c>
      <c r="H140" s="407" t="s">
        <v>29</v>
      </c>
      <c r="I140" s="536">
        <v>8</v>
      </c>
      <c r="J140" s="535">
        <v>4</v>
      </c>
      <c r="K140" s="408"/>
      <c r="L140" s="409">
        <v>5.6</v>
      </c>
      <c r="M140" s="410">
        <v>2</v>
      </c>
      <c r="N140" s="410">
        <v>0</v>
      </c>
      <c r="O140" s="740"/>
      <c r="P140" s="740"/>
      <c r="Q140" s="740"/>
      <c r="R140" s="740"/>
      <c r="S140" s="740"/>
      <c r="T140" s="405"/>
    </row>
    <row r="141" spans="1:20" ht="21.75" customHeight="1">
      <c r="A141" s="404"/>
      <c r="B141" s="761" t="s">
        <v>759</v>
      </c>
      <c r="C141" s="761"/>
      <c r="D141" s="761"/>
      <c r="E141" s="761"/>
      <c r="F141" s="762"/>
      <c r="G141" s="406" t="s">
        <v>760</v>
      </c>
      <c r="H141" s="407" t="s">
        <v>29</v>
      </c>
      <c r="I141" s="536">
        <v>8</v>
      </c>
      <c r="J141" s="535">
        <v>4</v>
      </c>
      <c r="K141" s="408"/>
      <c r="L141" s="409">
        <v>10</v>
      </c>
      <c r="M141" s="410">
        <v>5</v>
      </c>
      <c r="N141" s="410">
        <v>3</v>
      </c>
      <c r="O141" s="740"/>
      <c r="P141" s="740"/>
      <c r="Q141" s="740"/>
      <c r="R141" s="740"/>
      <c r="S141" s="740"/>
      <c r="T141" s="405"/>
    </row>
    <row r="142" spans="1:20" ht="21.75" customHeight="1">
      <c r="A142" s="404"/>
      <c r="B142" s="761" t="s">
        <v>759</v>
      </c>
      <c r="C142" s="761"/>
      <c r="D142" s="761"/>
      <c r="E142" s="761"/>
      <c r="F142" s="762"/>
      <c r="G142" s="406" t="s">
        <v>760</v>
      </c>
      <c r="H142" s="407" t="s">
        <v>28</v>
      </c>
      <c r="I142" s="536">
        <v>8</v>
      </c>
      <c r="J142" s="535">
        <v>4</v>
      </c>
      <c r="K142" s="408"/>
      <c r="L142" s="409">
        <v>72.8</v>
      </c>
      <c r="M142" s="410">
        <v>35</v>
      </c>
      <c r="N142" s="410">
        <v>15</v>
      </c>
      <c r="O142" s="740"/>
      <c r="P142" s="740"/>
      <c r="Q142" s="740"/>
      <c r="R142" s="740"/>
      <c r="S142" s="740"/>
      <c r="T142" s="405"/>
    </row>
    <row r="143" spans="1:20" ht="21.75" customHeight="1">
      <c r="A143" s="404"/>
      <c r="B143" s="761" t="s">
        <v>759</v>
      </c>
      <c r="C143" s="761"/>
      <c r="D143" s="761"/>
      <c r="E143" s="761"/>
      <c r="F143" s="762"/>
      <c r="G143" s="406" t="s">
        <v>760</v>
      </c>
      <c r="H143" s="407" t="s">
        <v>29</v>
      </c>
      <c r="I143" s="536">
        <v>8</v>
      </c>
      <c r="J143" s="535">
        <v>4</v>
      </c>
      <c r="K143" s="408"/>
      <c r="L143" s="409">
        <v>79.599999999999994</v>
      </c>
      <c r="M143" s="410">
        <v>35</v>
      </c>
      <c r="N143" s="410">
        <v>15</v>
      </c>
      <c r="O143" s="740"/>
      <c r="P143" s="740"/>
      <c r="Q143" s="740"/>
      <c r="R143" s="740"/>
      <c r="S143" s="740"/>
      <c r="T143" s="405"/>
    </row>
    <row r="144" spans="1:20" ht="21.75" customHeight="1">
      <c r="A144" s="404"/>
      <c r="B144" s="761" t="s">
        <v>759</v>
      </c>
      <c r="C144" s="761"/>
      <c r="D144" s="761"/>
      <c r="E144" s="761"/>
      <c r="F144" s="762"/>
      <c r="G144" s="406" t="s">
        <v>760</v>
      </c>
      <c r="H144" s="407" t="s">
        <v>29</v>
      </c>
      <c r="I144" s="536">
        <v>8</v>
      </c>
      <c r="J144" s="535">
        <v>4</v>
      </c>
      <c r="K144" s="408"/>
      <c r="L144" s="409">
        <v>26.68</v>
      </c>
      <c r="M144" s="410">
        <v>13</v>
      </c>
      <c r="N144" s="410">
        <v>7</v>
      </c>
      <c r="O144" s="740"/>
      <c r="P144" s="740"/>
      <c r="Q144" s="740"/>
      <c r="R144" s="740"/>
      <c r="S144" s="740"/>
      <c r="T144" s="405"/>
    </row>
    <row r="145" spans="1:20" ht="21.75" customHeight="1">
      <c r="A145" s="404"/>
      <c r="B145" s="761" t="s">
        <v>94</v>
      </c>
      <c r="C145" s="761"/>
      <c r="D145" s="761"/>
      <c r="E145" s="761"/>
      <c r="F145" s="762"/>
      <c r="G145" s="406" t="s">
        <v>874</v>
      </c>
      <c r="H145" s="407">
        <v>0</v>
      </c>
      <c r="I145" s="536">
        <v>0</v>
      </c>
      <c r="J145" s="535">
        <v>0</v>
      </c>
      <c r="K145" s="408"/>
      <c r="L145" s="409">
        <v>100</v>
      </c>
      <c r="M145" s="410">
        <v>50</v>
      </c>
      <c r="N145" s="410">
        <v>25</v>
      </c>
      <c r="O145" s="740"/>
      <c r="P145" s="740"/>
      <c r="Q145" s="740"/>
      <c r="R145" s="740"/>
      <c r="S145" s="740"/>
      <c r="T145" s="405"/>
    </row>
    <row r="146" spans="1:20" ht="21.75" customHeight="1">
      <c r="A146" s="404"/>
      <c r="B146" s="761" t="s">
        <v>875</v>
      </c>
      <c r="C146" s="761"/>
      <c r="D146" s="761"/>
      <c r="E146" s="761"/>
      <c r="F146" s="762"/>
      <c r="G146" s="406" t="s">
        <v>876</v>
      </c>
      <c r="H146" s="407">
        <v>0</v>
      </c>
      <c r="I146" s="536">
        <v>0</v>
      </c>
      <c r="J146" s="535">
        <v>0</v>
      </c>
      <c r="K146" s="408"/>
      <c r="L146" s="409">
        <v>100</v>
      </c>
      <c r="M146" s="410">
        <v>50</v>
      </c>
      <c r="N146" s="410">
        <v>25</v>
      </c>
      <c r="O146" s="740"/>
      <c r="P146" s="740"/>
      <c r="Q146" s="740"/>
      <c r="R146" s="740"/>
      <c r="S146" s="740"/>
      <c r="T146" s="405"/>
    </row>
    <row r="147" spans="1:20" ht="21.75" customHeight="1">
      <c r="A147" s="404"/>
      <c r="B147" s="761" t="s">
        <v>875</v>
      </c>
      <c r="C147" s="761"/>
      <c r="D147" s="761"/>
      <c r="E147" s="761"/>
      <c r="F147" s="762"/>
      <c r="G147" s="406" t="s">
        <v>877</v>
      </c>
      <c r="H147" s="407" t="s">
        <v>29</v>
      </c>
      <c r="I147" s="536">
        <v>1</v>
      </c>
      <c r="J147" s="535">
        <v>13</v>
      </c>
      <c r="K147" s="408"/>
      <c r="L147" s="409">
        <v>100</v>
      </c>
      <c r="M147" s="410">
        <v>50</v>
      </c>
      <c r="N147" s="410">
        <v>25</v>
      </c>
      <c r="O147" s="740"/>
      <c r="P147" s="740"/>
      <c r="Q147" s="740"/>
      <c r="R147" s="740"/>
      <c r="S147" s="740"/>
      <c r="T147" s="405"/>
    </row>
    <row r="148" spans="1:20" ht="32.25" customHeight="1">
      <c r="A148" s="404"/>
      <c r="B148" s="761" t="s">
        <v>105</v>
      </c>
      <c r="C148" s="761"/>
      <c r="D148" s="761"/>
      <c r="E148" s="761"/>
      <c r="F148" s="762"/>
      <c r="G148" s="406" t="s">
        <v>713</v>
      </c>
      <c r="H148" s="407">
        <v>0</v>
      </c>
      <c r="I148" s="536">
        <v>0</v>
      </c>
      <c r="J148" s="535">
        <v>0</v>
      </c>
      <c r="K148" s="408"/>
      <c r="L148" s="409">
        <v>2675.1</v>
      </c>
      <c r="M148" s="410">
        <v>2272</v>
      </c>
      <c r="N148" s="410">
        <v>2185</v>
      </c>
      <c r="O148" s="740"/>
      <c r="P148" s="740"/>
      <c r="Q148" s="740"/>
      <c r="R148" s="740"/>
      <c r="S148" s="740"/>
      <c r="T148" s="405"/>
    </row>
    <row r="149" spans="1:20" ht="21.75" customHeight="1">
      <c r="A149" s="404"/>
      <c r="B149" s="761" t="s">
        <v>106</v>
      </c>
      <c r="C149" s="761"/>
      <c r="D149" s="761"/>
      <c r="E149" s="761"/>
      <c r="F149" s="762"/>
      <c r="G149" s="406" t="s">
        <v>714</v>
      </c>
      <c r="H149" s="407">
        <v>0</v>
      </c>
      <c r="I149" s="536">
        <v>0</v>
      </c>
      <c r="J149" s="535">
        <v>0</v>
      </c>
      <c r="K149" s="408"/>
      <c r="L149" s="409">
        <v>2675.1</v>
      </c>
      <c r="M149" s="410">
        <v>2272</v>
      </c>
      <c r="N149" s="410">
        <v>2185</v>
      </c>
      <c r="O149" s="740"/>
      <c r="P149" s="740"/>
      <c r="Q149" s="740"/>
      <c r="R149" s="740"/>
      <c r="S149" s="740"/>
      <c r="T149" s="405"/>
    </row>
    <row r="150" spans="1:20" ht="12.75" customHeight="1">
      <c r="A150" s="404"/>
      <c r="B150" s="761" t="s">
        <v>887</v>
      </c>
      <c r="C150" s="761"/>
      <c r="D150" s="761"/>
      <c r="E150" s="761"/>
      <c r="F150" s="762"/>
      <c r="G150" s="406" t="s">
        <v>888</v>
      </c>
      <c r="H150" s="407" t="s">
        <v>29</v>
      </c>
      <c r="I150" s="536">
        <v>4</v>
      </c>
      <c r="J150" s="535">
        <v>12</v>
      </c>
      <c r="K150" s="408"/>
      <c r="L150" s="409">
        <v>2675.1</v>
      </c>
      <c r="M150" s="410">
        <v>2272</v>
      </c>
      <c r="N150" s="410">
        <v>2185</v>
      </c>
      <c r="O150" s="740"/>
      <c r="P150" s="740"/>
      <c r="Q150" s="740"/>
      <c r="R150" s="740"/>
      <c r="S150" s="740"/>
      <c r="T150" s="405"/>
    </row>
    <row r="151" spans="1:20" ht="32.25" customHeight="1">
      <c r="A151" s="404"/>
      <c r="B151" s="761" t="s">
        <v>174</v>
      </c>
      <c r="C151" s="761"/>
      <c r="D151" s="761"/>
      <c r="E151" s="761"/>
      <c r="F151" s="762"/>
      <c r="G151" s="406" t="s">
        <v>733</v>
      </c>
      <c r="H151" s="407">
        <v>0</v>
      </c>
      <c r="I151" s="536">
        <v>0</v>
      </c>
      <c r="J151" s="535">
        <v>0</v>
      </c>
      <c r="K151" s="408"/>
      <c r="L151" s="409">
        <v>55</v>
      </c>
      <c r="M151" s="410">
        <v>27</v>
      </c>
      <c r="N151" s="410">
        <v>12</v>
      </c>
      <c r="O151" s="740"/>
      <c r="P151" s="740"/>
      <c r="Q151" s="740"/>
      <c r="R151" s="740"/>
      <c r="S151" s="740"/>
      <c r="T151" s="405"/>
    </row>
    <row r="152" spans="1:20" ht="21.75" customHeight="1">
      <c r="A152" s="404"/>
      <c r="B152" s="761" t="s">
        <v>26</v>
      </c>
      <c r="C152" s="761"/>
      <c r="D152" s="761"/>
      <c r="E152" s="761"/>
      <c r="F152" s="762"/>
      <c r="G152" s="406" t="s">
        <v>734</v>
      </c>
      <c r="H152" s="407" t="s">
        <v>29</v>
      </c>
      <c r="I152" s="536">
        <v>1</v>
      </c>
      <c r="J152" s="535">
        <v>4</v>
      </c>
      <c r="K152" s="408"/>
      <c r="L152" s="409">
        <v>55</v>
      </c>
      <c r="M152" s="410">
        <v>27</v>
      </c>
      <c r="N152" s="410">
        <v>12</v>
      </c>
      <c r="O152" s="740"/>
      <c r="P152" s="740"/>
      <c r="Q152" s="740"/>
      <c r="R152" s="740"/>
      <c r="S152" s="740"/>
      <c r="T152" s="405"/>
    </row>
    <row r="153" spans="1:20" ht="53.25" customHeight="1">
      <c r="A153" s="404"/>
      <c r="B153" s="761" t="s">
        <v>878</v>
      </c>
      <c r="C153" s="761"/>
      <c r="D153" s="761"/>
      <c r="E153" s="761"/>
      <c r="F153" s="762"/>
      <c r="G153" s="406" t="s">
        <v>879</v>
      </c>
      <c r="H153" s="407">
        <v>0</v>
      </c>
      <c r="I153" s="536">
        <v>0</v>
      </c>
      <c r="J153" s="535">
        <v>0</v>
      </c>
      <c r="K153" s="408"/>
      <c r="L153" s="409">
        <v>50</v>
      </c>
      <c r="M153" s="410">
        <v>25</v>
      </c>
      <c r="N153" s="410">
        <v>12</v>
      </c>
      <c r="O153" s="740"/>
      <c r="P153" s="740"/>
      <c r="Q153" s="740"/>
      <c r="R153" s="740"/>
      <c r="S153" s="740"/>
      <c r="T153" s="405"/>
    </row>
    <row r="154" spans="1:20" ht="53.25" customHeight="1">
      <c r="A154" s="404"/>
      <c r="B154" s="761" t="s">
        <v>878</v>
      </c>
      <c r="C154" s="761"/>
      <c r="D154" s="761"/>
      <c r="E154" s="761"/>
      <c r="F154" s="762"/>
      <c r="G154" s="406" t="s">
        <v>879</v>
      </c>
      <c r="H154" s="407" t="s">
        <v>29</v>
      </c>
      <c r="I154" s="536">
        <v>1</v>
      </c>
      <c r="J154" s="535">
        <v>13</v>
      </c>
      <c r="K154" s="408"/>
      <c r="L154" s="409">
        <v>50</v>
      </c>
      <c r="M154" s="410">
        <v>25</v>
      </c>
      <c r="N154" s="410">
        <v>12</v>
      </c>
      <c r="O154" s="740"/>
      <c r="P154" s="740"/>
      <c r="Q154" s="740"/>
      <c r="R154" s="740"/>
      <c r="S154" s="740"/>
      <c r="T154" s="405"/>
    </row>
    <row r="155" spans="1:20" ht="53.25" customHeight="1">
      <c r="A155" s="404"/>
      <c r="B155" s="761" t="s">
        <v>880</v>
      </c>
      <c r="C155" s="761"/>
      <c r="D155" s="761"/>
      <c r="E155" s="761"/>
      <c r="F155" s="762"/>
      <c r="G155" s="406" t="s">
        <v>881</v>
      </c>
      <c r="H155" s="407">
        <v>0</v>
      </c>
      <c r="I155" s="536">
        <v>0</v>
      </c>
      <c r="J155" s="535">
        <v>0</v>
      </c>
      <c r="K155" s="408"/>
      <c r="L155" s="409">
        <v>100</v>
      </c>
      <c r="M155" s="410">
        <v>45</v>
      </c>
      <c r="N155" s="410">
        <v>18</v>
      </c>
      <c r="O155" s="740"/>
      <c r="P155" s="740"/>
      <c r="Q155" s="740"/>
      <c r="R155" s="740"/>
      <c r="S155" s="740"/>
      <c r="T155" s="405"/>
    </row>
    <row r="156" spans="1:20" ht="32.25" customHeight="1">
      <c r="A156" s="404"/>
      <c r="B156" s="761" t="s">
        <v>882</v>
      </c>
      <c r="C156" s="761"/>
      <c r="D156" s="761"/>
      <c r="E156" s="761"/>
      <c r="F156" s="762"/>
      <c r="G156" s="406" t="s">
        <v>883</v>
      </c>
      <c r="H156" s="407" t="s">
        <v>29</v>
      </c>
      <c r="I156" s="536">
        <v>1</v>
      </c>
      <c r="J156" s="535">
        <v>13</v>
      </c>
      <c r="K156" s="408"/>
      <c r="L156" s="409">
        <v>100</v>
      </c>
      <c r="M156" s="410">
        <v>45</v>
      </c>
      <c r="N156" s="410">
        <v>18</v>
      </c>
      <c r="O156" s="740"/>
      <c r="P156" s="740"/>
      <c r="Q156" s="740"/>
      <c r="R156" s="740"/>
      <c r="S156" s="740"/>
      <c r="T156" s="405"/>
    </row>
    <row r="157" spans="1:20" ht="32.25" customHeight="1">
      <c r="A157" s="404"/>
      <c r="B157" s="761" t="s">
        <v>617</v>
      </c>
      <c r="C157" s="761"/>
      <c r="D157" s="761"/>
      <c r="E157" s="761"/>
      <c r="F157" s="762"/>
      <c r="G157" s="406" t="s">
        <v>618</v>
      </c>
      <c r="H157" s="407">
        <v>0</v>
      </c>
      <c r="I157" s="536">
        <v>0</v>
      </c>
      <c r="J157" s="535">
        <v>0</v>
      </c>
      <c r="K157" s="408"/>
      <c r="L157" s="409">
        <v>22659.439999999999</v>
      </c>
      <c r="M157" s="410">
        <v>21165</v>
      </c>
      <c r="N157" s="410">
        <v>20550</v>
      </c>
      <c r="O157" s="740"/>
      <c r="P157" s="740"/>
      <c r="Q157" s="740"/>
      <c r="R157" s="740"/>
      <c r="S157" s="740"/>
      <c r="T157" s="405"/>
    </row>
    <row r="158" spans="1:20" ht="21.75" customHeight="1">
      <c r="A158" s="404"/>
      <c r="B158" s="761" t="s">
        <v>619</v>
      </c>
      <c r="C158" s="761"/>
      <c r="D158" s="761"/>
      <c r="E158" s="761"/>
      <c r="F158" s="762"/>
      <c r="G158" s="406" t="s">
        <v>620</v>
      </c>
      <c r="H158" s="407" t="s">
        <v>40</v>
      </c>
      <c r="I158" s="536">
        <v>1</v>
      </c>
      <c r="J158" s="535">
        <v>2</v>
      </c>
      <c r="K158" s="408"/>
      <c r="L158" s="409">
        <v>812.59799999999996</v>
      </c>
      <c r="M158" s="410">
        <v>813</v>
      </c>
      <c r="N158" s="410">
        <v>813</v>
      </c>
      <c r="O158" s="740"/>
      <c r="P158" s="740"/>
      <c r="Q158" s="740"/>
      <c r="R158" s="740"/>
      <c r="S158" s="740"/>
      <c r="T158" s="405"/>
    </row>
    <row r="159" spans="1:20" ht="21.75" customHeight="1">
      <c r="A159" s="404"/>
      <c r="B159" s="761" t="s">
        <v>619</v>
      </c>
      <c r="C159" s="761"/>
      <c r="D159" s="761"/>
      <c r="E159" s="761"/>
      <c r="F159" s="762"/>
      <c r="G159" s="406" t="s">
        <v>620</v>
      </c>
      <c r="H159" s="407" t="s">
        <v>42</v>
      </c>
      <c r="I159" s="536">
        <v>1</v>
      </c>
      <c r="J159" s="535">
        <v>2</v>
      </c>
      <c r="K159" s="408"/>
      <c r="L159" s="409">
        <v>245.404</v>
      </c>
      <c r="M159" s="410">
        <v>245</v>
      </c>
      <c r="N159" s="410">
        <v>245</v>
      </c>
      <c r="O159" s="740"/>
      <c r="P159" s="740"/>
      <c r="Q159" s="740"/>
      <c r="R159" s="740"/>
      <c r="S159" s="740"/>
      <c r="T159" s="405"/>
    </row>
    <row r="160" spans="1:20" ht="21.75" customHeight="1">
      <c r="A160" s="404"/>
      <c r="B160" s="761" t="s">
        <v>640</v>
      </c>
      <c r="C160" s="761"/>
      <c r="D160" s="761"/>
      <c r="E160" s="761"/>
      <c r="F160" s="762"/>
      <c r="G160" s="406" t="s">
        <v>641</v>
      </c>
      <c r="H160" s="407" t="s">
        <v>40</v>
      </c>
      <c r="I160" s="536">
        <v>1</v>
      </c>
      <c r="J160" s="535">
        <v>4</v>
      </c>
      <c r="K160" s="408"/>
      <c r="L160" s="409">
        <v>9568.8960000000006</v>
      </c>
      <c r="M160" s="410">
        <v>9569</v>
      </c>
      <c r="N160" s="410">
        <v>9569</v>
      </c>
      <c r="O160" s="740"/>
      <c r="P160" s="740"/>
      <c r="Q160" s="740"/>
      <c r="R160" s="740"/>
      <c r="S160" s="740"/>
      <c r="T160" s="405"/>
    </row>
    <row r="161" spans="1:20" ht="21.75" customHeight="1">
      <c r="A161" s="404"/>
      <c r="B161" s="761" t="s">
        <v>640</v>
      </c>
      <c r="C161" s="761"/>
      <c r="D161" s="761"/>
      <c r="E161" s="761"/>
      <c r="F161" s="762"/>
      <c r="G161" s="406" t="s">
        <v>641</v>
      </c>
      <c r="H161" s="407" t="s">
        <v>42</v>
      </c>
      <c r="I161" s="536">
        <v>1</v>
      </c>
      <c r="J161" s="535">
        <v>4</v>
      </c>
      <c r="K161" s="408"/>
      <c r="L161" s="409">
        <v>2889.806</v>
      </c>
      <c r="M161" s="410">
        <v>2890</v>
      </c>
      <c r="N161" s="410">
        <v>2890</v>
      </c>
      <c r="O161" s="740"/>
      <c r="P161" s="740"/>
      <c r="Q161" s="740"/>
      <c r="R161" s="740"/>
      <c r="S161" s="740"/>
      <c r="T161" s="405"/>
    </row>
    <row r="162" spans="1:20" ht="21.75" customHeight="1">
      <c r="A162" s="404"/>
      <c r="B162" s="761" t="s">
        <v>681</v>
      </c>
      <c r="C162" s="761"/>
      <c r="D162" s="761"/>
      <c r="E162" s="761"/>
      <c r="F162" s="762"/>
      <c r="G162" s="406" t="s">
        <v>682</v>
      </c>
      <c r="H162" s="407" t="s">
        <v>40</v>
      </c>
      <c r="I162" s="536">
        <v>1</v>
      </c>
      <c r="J162" s="535">
        <v>13</v>
      </c>
      <c r="K162" s="408"/>
      <c r="L162" s="409">
        <v>3231.297</v>
      </c>
      <c r="M162" s="410">
        <v>3231</v>
      </c>
      <c r="N162" s="410">
        <v>3231</v>
      </c>
      <c r="O162" s="740"/>
      <c r="P162" s="740"/>
      <c r="Q162" s="740"/>
      <c r="R162" s="740"/>
      <c r="S162" s="740"/>
      <c r="T162" s="405"/>
    </row>
    <row r="163" spans="1:20" ht="21.75" customHeight="1">
      <c r="A163" s="404"/>
      <c r="B163" s="761" t="s">
        <v>681</v>
      </c>
      <c r="C163" s="761"/>
      <c r="D163" s="761"/>
      <c r="E163" s="761"/>
      <c r="F163" s="762"/>
      <c r="G163" s="406" t="s">
        <v>682</v>
      </c>
      <c r="H163" s="407" t="s">
        <v>42</v>
      </c>
      <c r="I163" s="536">
        <v>1</v>
      </c>
      <c r="J163" s="535">
        <v>13</v>
      </c>
      <c r="K163" s="408"/>
      <c r="L163" s="409">
        <v>975.85199999999998</v>
      </c>
      <c r="M163" s="410">
        <v>976</v>
      </c>
      <c r="N163" s="410">
        <v>976</v>
      </c>
      <c r="O163" s="740"/>
      <c r="P163" s="740"/>
      <c r="Q163" s="740"/>
      <c r="R163" s="740"/>
      <c r="S163" s="740"/>
      <c r="T163" s="405"/>
    </row>
    <row r="164" spans="1:20" ht="32.25" customHeight="1">
      <c r="A164" s="404"/>
      <c r="B164" s="761" t="s">
        <v>642</v>
      </c>
      <c r="C164" s="761"/>
      <c r="D164" s="761"/>
      <c r="E164" s="761"/>
      <c r="F164" s="762"/>
      <c r="G164" s="406" t="s">
        <v>643</v>
      </c>
      <c r="H164" s="407" t="s">
        <v>29</v>
      </c>
      <c r="I164" s="536">
        <v>1</v>
      </c>
      <c r="J164" s="535">
        <v>4</v>
      </c>
      <c r="K164" s="408"/>
      <c r="L164" s="409">
        <v>302.85599999999999</v>
      </c>
      <c r="M164" s="410">
        <v>146</v>
      </c>
      <c r="N164" s="410">
        <v>73</v>
      </c>
      <c r="O164" s="740"/>
      <c r="P164" s="740"/>
      <c r="Q164" s="740"/>
      <c r="R164" s="740"/>
      <c r="S164" s="740"/>
      <c r="T164" s="405"/>
    </row>
    <row r="165" spans="1:20" ht="32.25" customHeight="1">
      <c r="A165" s="404"/>
      <c r="B165" s="761" t="s">
        <v>642</v>
      </c>
      <c r="C165" s="761"/>
      <c r="D165" s="761"/>
      <c r="E165" s="761"/>
      <c r="F165" s="762"/>
      <c r="G165" s="406" t="s">
        <v>643</v>
      </c>
      <c r="H165" s="407" t="s">
        <v>29</v>
      </c>
      <c r="I165" s="536">
        <v>1</v>
      </c>
      <c r="J165" s="535">
        <v>4</v>
      </c>
      <c r="K165" s="408"/>
      <c r="L165" s="409">
        <v>213.80799999999999</v>
      </c>
      <c r="M165" s="410">
        <v>214</v>
      </c>
      <c r="N165" s="410">
        <v>214</v>
      </c>
      <c r="O165" s="740"/>
      <c r="P165" s="740"/>
      <c r="Q165" s="740"/>
      <c r="R165" s="740"/>
      <c r="S165" s="740"/>
      <c r="T165" s="405"/>
    </row>
    <row r="166" spans="1:20" ht="32.25" customHeight="1">
      <c r="A166" s="404"/>
      <c r="B166" s="761" t="s">
        <v>642</v>
      </c>
      <c r="C166" s="761"/>
      <c r="D166" s="761"/>
      <c r="E166" s="761"/>
      <c r="F166" s="762"/>
      <c r="G166" s="406" t="s">
        <v>643</v>
      </c>
      <c r="H166" s="407" t="s">
        <v>29</v>
      </c>
      <c r="I166" s="536">
        <v>1</v>
      </c>
      <c r="J166" s="535">
        <v>4</v>
      </c>
      <c r="K166" s="408"/>
      <c r="L166" s="409">
        <v>1034.3409999999999</v>
      </c>
      <c r="M166" s="410">
        <v>1034</v>
      </c>
      <c r="N166" s="410">
        <v>1034</v>
      </c>
      <c r="O166" s="740"/>
      <c r="P166" s="740"/>
      <c r="Q166" s="740"/>
      <c r="R166" s="740"/>
      <c r="S166" s="740"/>
      <c r="T166" s="405"/>
    </row>
    <row r="167" spans="1:20" ht="32.25" customHeight="1">
      <c r="A167" s="404"/>
      <c r="B167" s="761" t="s">
        <v>642</v>
      </c>
      <c r="C167" s="761"/>
      <c r="D167" s="761"/>
      <c r="E167" s="761"/>
      <c r="F167" s="762"/>
      <c r="G167" s="406" t="s">
        <v>643</v>
      </c>
      <c r="H167" s="407" t="s">
        <v>29</v>
      </c>
      <c r="I167" s="536">
        <v>1</v>
      </c>
      <c r="J167" s="535">
        <v>4</v>
      </c>
      <c r="K167" s="408"/>
      <c r="L167" s="409">
        <v>30.2</v>
      </c>
      <c r="M167" s="410">
        <v>12</v>
      </c>
      <c r="N167" s="410">
        <v>6</v>
      </c>
      <c r="O167" s="740"/>
      <c r="P167" s="740"/>
      <c r="Q167" s="740"/>
      <c r="R167" s="740"/>
      <c r="S167" s="740"/>
      <c r="T167" s="405"/>
    </row>
    <row r="168" spans="1:20" ht="32.25" customHeight="1">
      <c r="A168" s="404"/>
      <c r="B168" s="761" t="s">
        <v>642</v>
      </c>
      <c r="C168" s="761"/>
      <c r="D168" s="761"/>
      <c r="E168" s="761"/>
      <c r="F168" s="762"/>
      <c r="G168" s="406" t="s">
        <v>643</v>
      </c>
      <c r="H168" s="407" t="s">
        <v>29</v>
      </c>
      <c r="I168" s="536">
        <v>1</v>
      </c>
      <c r="J168" s="535">
        <v>4</v>
      </c>
      <c r="K168" s="408"/>
      <c r="L168" s="409">
        <v>33.75</v>
      </c>
      <c r="M168" s="410">
        <v>10</v>
      </c>
      <c r="N168" s="410">
        <v>5</v>
      </c>
      <c r="O168" s="740"/>
      <c r="P168" s="740"/>
      <c r="Q168" s="740"/>
      <c r="R168" s="740"/>
      <c r="S168" s="740"/>
      <c r="T168" s="405"/>
    </row>
    <row r="169" spans="1:20" ht="32.25" customHeight="1">
      <c r="A169" s="404"/>
      <c r="B169" s="761" t="s">
        <v>642</v>
      </c>
      <c r="C169" s="761"/>
      <c r="D169" s="761"/>
      <c r="E169" s="761"/>
      <c r="F169" s="762"/>
      <c r="G169" s="406" t="s">
        <v>643</v>
      </c>
      <c r="H169" s="407" t="s">
        <v>89</v>
      </c>
      <c r="I169" s="536">
        <v>1</v>
      </c>
      <c r="J169" s="535">
        <v>4</v>
      </c>
      <c r="K169" s="408"/>
      <c r="L169" s="409">
        <v>407</v>
      </c>
      <c r="M169" s="410">
        <v>213</v>
      </c>
      <c r="N169" s="410">
        <v>103</v>
      </c>
      <c r="O169" s="740"/>
      <c r="P169" s="740"/>
      <c r="Q169" s="740"/>
      <c r="R169" s="740"/>
      <c r="S169" s="740"/>
      <c r="T169" s="405"/>
    </row>
    <row r="170" spans="1:20" ht="32.25" customHeight="1">
      <c r="A170" s="404"/>
      <c r="B170" s="761" t="s">
        <v>642</v>
      </c>
      <c r="C170" s="761"/>
      <c r="D170" s="761"/>
      <c r="E170" s="761"/>
      <c r="F170" s="762"/>
      <c r="G170" s="406" t="s">
        <v>643</v>
      </c>
      <c r="H170" s="407" t="s">
        <v>89</v>
      </c>
      <c r="I170" s="536">
        <v>1</v>
      </c>
      <c r="J170" s="535">
        <v>4</v>
      </c>
      <c r="K170" s="408"/>
      <c r="L170" s="409">
        <v>50</v>
      </c>
      <c r="M170" s="410">
        <v>0</v>
      </c>
      <c r="N170" s="410">
        <v>0</v>
      </c>
      <c r="O170" s="740"/>
      <c r="P170" s="740"/>
      <c r="Q170" s="740"/>
      <c r="R170" s="740"/>
      <c r="S170" s="740"/>
      <c r="T170" s="405"/>
    </row>
    <row r="171" spans="1:20" ht="32.25" customHeight="1">
      <c r="A171" s="404"/>
      <c r="B171" s="761" t="s">
        <v>642</v>
      </c>
      <c r="C171" s="761"/>
      <c r="D171" s="761"/>
      <c r="E171" s="761"/>
      <c r="F171" s="762"/>
      <c r="G171" s="406" t="s">
        <v>643</v>
      </c>
      <c r="H171" s="407" t="s">
        <v>29</v>
      </c>
      <c r="I171" s="536">
        <v>1</v>
      </c>
      <c r="J171" s="535">
        <v>4</v>
      </c>
      <c r="K171" s="408"/>
      <c r="L171" s="409">
        <v>115</v>
      </c>
      <c r="M171" s="410">
        <v>0</v>
      </c>
      <c r="N171" s="410">
        <v>0</v>
      </c>
      <c r="O171" s="740"/>
      <c r="P171" s="740"/>
      <c r="Q171" s="740"/>
      <c r="R171" s="740"/>
      <c r="S171" s="740"/>
      <c r="T171" s="405"/>
    </row>
    <row r="172" spans="1:20" ht="32.25" customHeight="1">
      <c r="A172" s="404"/>
      <c r="B172" s="761" t="s">
        <v>642</v>
      </c>
      <c r="C172" s="761"/>
      <c r="D172" s="761"/>
      <c r="E172" s="761"/>
      <c r="F172" s="762"/>
      <c r="G172" s="406" t="s">
        <v>643</v>
      </c>
      <c r="H172" s="407" t="s">
        <v>28</v>
      </c>
      <c r="I172" s="536">
        <v>1</v>
      </c>
      <c r="J172" s="535">
        <v>4</v>
      </c>
      <c r="K172" s="408"/>
      <c r="L172" s="409">
        <v>314.06</v>
      </c>
      <c r="M172" s="410">
        <v>157</v>
      </c>
      <c r="N172" s="410">
        <v>79</v>
      </c>
      <c r="O172" s="740"/>
      <c r="P172" s="740"/>
      <c r="Q172" s="740"/>
      <c r="R172" s="740"/>
      <c r="S172" s="740"/>
      <c r="T172" s="405"/>
    </row>
    <row r="173" spans="1:20" ht="32.25" customHeight="1">
      <c r="A173" s="404"/>
      <c r="B173" s="761" t="s">
        <v>642</v>
      </c>
      <c r="C173" s="761"/>
      <c r="D173" s="761"/>
      <c r="E173" s="761"/>
      <c r="F173" s="762"/>
      <c r="G173" s="406" t="s">
        <v>643</v>
      </c>
      <c r="H173" s="407" t="s">
        <v>29</v>
      </c>
      <c r="I173" s="536">
        <v>1</v>
      </c>
      <c r="J173" s="535">
        <v>4</v>
      </c>
      <c r="K173" s="408"/>
      <c r="L173" s="409">
        <v>455</v>
      </c>
      <c r="M173" s="410">
        <v>215</v>
      </c>
      <c r="N173" s="410">
        <v>100</v>
      </c>
      <c r="O173" s="740"/>
      <c r="P173" s="740"/>
      <c r="Q173" s="740"/>
      <c r="R173" s="740"/>
      <c r="S173" s="740"/>
      <c r="T173" s="405"/>
    </row>
    <row r="174" spans="1:20" ht="32.25" customHeight="1">
      <c r="A174" s="404"/>
      <c r="B174" s="761" t="s">
        <v>642</v>
      </c>
      <c r="C174" s="761"/>
      <c r="D174" s="761"/>
      <c r="E174" s="761"/>
      <c r="F174" s="762"/>
      <c r="G174" s="406" t="s">
        <v>643</v>
      </c>
      <c r="H174" s="407" t="s">
        <v>29</v>
      </c>
      <c r="I174" s="536">
        <v>1</v>
      </c>
      <c r="J174" s="535">
        <v>4</v>
      </c>
      <c r="K174" s="408"/>
      <c r="L174" s="409">
        <v>138</v>
      </c>
      <c r="M174" s="410">
        <v>60</v>
      </c>
      <c r="N174" s="410">
        <v>30</v>
      </c>
      <c r="O174" s="740"/>
      <c r="P174" s="740"/>
      <c r="Q174" s="740"/>
      <c r="R174" s="740"/>
      <c r="S174" s="740"/>
      <c r="T174" s="405"/>
    </row>
    <row r="175" spans="1:20" ht="32.25" customHeight="1">
      <c r="A175" s="404"/>
      <c r="B175" s="761" t="s">
        <v>642</v>
      </c>
      <c r="C175" s="761"/>
      <c r="D175" s="761"/>
      <c r="E175" s="761"/>
      <c r="F175" s="762"/>
      <c r="G175" s="406" t="s">
        <v>643</v>
      </c>
      <c r="H175" s="407" t="s">
        <v>29</v>
      </c>
      <c r="I175" s="536">
        <v>1</v>
      </c>
      <c r="J175" s="535">
        <v>4</v>
      </c>
      <c r="K175" s="408"/>
      <c r="L175" s="409">
        <v>400</v>
      </c>
      <c r="M175" s="410">
        <v>200</v>
      </c>
      <c r="N175" s="410">
        <v>100</v>
      </c>
      <c r="O175" s="740"/>
      <c r="P175" s="740"/>
      <c r="Q175" s="740"/>
      <c r="R175" s="740"/>
      <c r="S175" s="740"/>
      <c r="T175" s="405"/>
    </row>
    <row r="176" spans="1:20" ht="32.25" customHeight="1">
      <c r="A176" s="404"/>
      <c r="B176" s="761" t="s">
        <v>642</v>
      </c>
      <c r="C176" s="761"/>
      <c r="D176" s="761"/>
      <c r="E176" s="761"/>
      <c r="F176" s="762"/>
      <c r="G176" s="406" t="s">
        <v>643</v>
      </c>
      <c r="H176" s="407" t="s">
        <v>29</v>
      </c>
      <c r="I176" s="536">
        <v>1</v>
      </c>
      <c r="J176" s="535">
        <v>4</v>
      </c>
      <c r="K176" s="408"/>
      <c r="L176" s="409">
        <v>1239.172</v>
      </c>
      <c r="M176" s="410">
        <v>1096</v>
      </c>
      <c r="N176" s="410">
        <v>1023</v>
      </c>
      <c r="O176" s="740"/>
      <c r="P176" s="740"/>
      <c r="Q176" s="740"/>
      <c r="R176" s="740"/>
      <c r="S176" s="740"/>
      <c r="T176" s="405"/>
    </row>
    <row r="177" spans="1:20" ht="32.25" customHeight="1">
      <c r="A177" s="404"/>
      <c r="B177" s="761" t="s">
        <v>872</v>
      </c>
      <c r="C177" s="761"/>
      <c r="D177" s="761"/>
      <c r="E177" s="761"/>
      <c r="F177" s="762"/>
      <c r="G177" s="406" t="s">
        <v>873</v>
      </c>
      <c r="H177" s="407" t="s">
        <v>41</v>
      </c>
      <c r="I177" s="536">
        <v>1</v>
      </c>
      <c r="J177" s="535">
        <v>4</v>
      </c>
      <c r="K177" s="408"/>
      <c r="L177" s="409">
        <v>22.4</v>
      </c>
      <c r="M177" s="410">
        <v>9</v>
      </c>
      <c r="N177" s="410">
        <v>4</v>
      </c>
      <c r="O177" s="740"/>
      <c r="P177" s="740"/>
      <c r="Q177" s="740"/>
      <c r="R177" s="740"/>
      <c r="S177" s="740"/>
      <c r="T177" s="405"/>
    </row>
    <row r="178" spans="1:20" ht="21.75" customHeight="1">
      <c r="A178" s="404"/>
      <c r="B178" s="761" t="s">
        <v>800</v>
      </c>
      <c r="C178" s="761"/>
      <c r="D178" s="761"/>
      <c r="E178" s="761"/>
      <c r="F178" s="762"/>
      <c r="G178" s="406" t="s">
        <v>801</v>
      </c>
      <c r="H178" s="407" t="s">
        <v>29</v>
      </c>
      <c r="I178" s="536">
        <v>12</v>
      </c>
      <c r="J178" s="535">
        <v>2</v>
      </c>
      <c r="K178" s="408"/>
      <c r="L178" s="409">
        <v>180</v>
      </c>
      <c r="M178" s="410">
        <v>75</v>
      </c>
      <c r="N178" s="410">
        <v>55</v>
      </c>
      <c r="O178" s="740"/>
      <c r="P178" s="740"/>
      <c r="Q178" s="740"/>
      <c r="R178" s="740"/>
      <c r="S178" s="740"/>
      <c r="T178" s="405"/>
    </row>
    <row r="179" spans="1:20" ht="21.75" customHeight="1">
      <c r="A179" s="404"/>
      <c r="B179" s="761" t="s">
        <v>623</v>
      </c>
      <c r="C179" s="761"/>
      <c r="D179" s="761"/>
      <c r="E179" s="761"/>
      <c r="F179" s="762"/>
      <c r="G179" s="406" t="s">
        <v>624</v>
      </c>
      <c r="H179" s="407">
        <v>0</v>
      </c>
      <c r="I179" s="536">
        <v>0</v>
      </c>
      <c r="J179" s="535">
        <v>0</v>
      </c>
      <c r="K179" s="408"/>
      <c r="L179" s="409">
        <v>3598.0819999999999</v>
      </c>
      <c r="M179" s="410">
        <v>3224</v>
      </c>
      <c r="N179" s="410">
        <v>3066</v>
      </c>
      <c r="O179" s="740"/>
      <c r="P179" s="740"/>
      <c r="Q179" s="740"/>
      <c r="R179" s="740"/>
      <c r="S179" s="740"/>
      <c r="T179" s="405"/>
    </row>
    <row r="180" spans="1:20" ht="21.75" customHeight="1">
      <c r="A180" s="404"/>
      <c r="B180" s="761" t="s">
        <v>625</v>
      </c>
      <c r="C180" s="761"/>
      <c r="D180" s="761"/>
      <c r="E180" s="761"/>
      <c r="F180" s="762"/>
      <c r="G180" s="406" t="s">
        <v>626</v>
      </c>
      <c r="H180" s="407" t="s">
        <v>40</v>
      </c>
      <c r="I180" s="536">
        <v>1</v>
      </c>
      <c r="J180" s="535">
        <v>3</v>
      </c>
      <c r="K180" s="408"/>
      <c r="L180" s="409">
        <v>862.24199999999996</v>
      </c>
      <c r="M180" s="410">
        <v>862</v>
      </c>
      <c r="N180" s="410">
        <v>862</v>
      </c>
      <c r="O180" s="740"/>
      <c r="P180" s="740"/>
      <c r="Q180" s="740"/>
      <c r="R180" s="740"/>
      <c r="S180" s="740"/>
      <c r="T180" s="405"/>
    </row>
    <row r="181" spans="1:20" ht="21.75" customHeight="1">
      <c r="A181" s="404"/>
      <c r="B181" s="761" t="s">
        <v>625</v>
      </c>
      <c r="C181" s="761"/>
      <c r="D181" s="761"/>
      <c r="E181" s="761"/>
      <c r="F181" s="762"/>
      <c r="G181" s="406" t="s">
        <v>626</v>
      </c>
      <c r="H181" s="407" t="s">
        <v>42</v>
      </c>
      <c r="I181" s="536">
        <v>1</v>
      </c>
      <c r="J181" s="535">
        <v>3</v>
      </c>
      <c r="K181" s="408"/>
      <c r="L181" s="409">
        <v>260.39699999999999</v>
      </c>
      <c r="M181" s="410">
        <v>260</v>
      </c>
      <c r="N181" s="410">
        <v>260</v>
      </c>
      <c r="O181" s="740"/>
      <c r="P181" s="740"/>
      <c r="Q181" s="740"/>
      <c r="R181" s="740"/>
      <c r="S181" s="740"/>
      <c r="T181" s="405"/>
    </row>
    <row r="182" spans="1:20" ht="21.75" customHeight="1">
      <c r="A182" s="404"/>
      <c r="B182" s="761" t="s">
        <v>627</v>
      </c>
      <c r="C182" s="761"/>
      <c r="D182" s="761"/>
      <c r="E182" s="761"/>
      <c r="F182" s="762"/>
      <c r="G182" s="406" t="s">
        <v>628</v>
      </c>
      <c r="H182" s="407" t="s">
        <v>40</v>
      </c>
      <c r="I182" s="536">
        <v>1</v>
      </c>
      <c r="J182" s="535">
        <v>3</v>
      </c>
      <c r="K182" s="408"/>
      <c r="L182" s="409">
        <v>743.67499999999995</v>
      </c>
      <c r="M182" s="410">
        <v>744</v>
      </c>
      <c r="N182" s="410">
        <v>744</v>
      </c>
      <c r="O182" s="740"/>
      <c r="P182" s="740"/>
      <c r="Q182" s="740"/>
      <c r="R182" s="740"/>
      <c r="S182" s="740"/>
      <c r="T182" s="405"/>
    </row>
    <row r="183" spans="1:20" ht="21.75" customHeight="1">
      <c r="A183" s="404"/>
      <c r="B183" s="761" t="s">
        <v>627</v>
      </c>
      <c r="C183" s="761"/>
      <c r="D183" s="761"/>
      <c r="E183" s="761"/>
      <c r="F183" s="762"/>
      <c r="G183" s="406" t="s">
        <v>628</v>
      </c>
      <c r="H183" s="407" t="s">
        <v>42</v>
      </c>
      <c r="I183" s="536">
        <v>1</v>
      </c>
      <c r="J183" s="535">
        <v>3</v>
      </c>
      <c r="K183" s="408"/>
      <c r="L183" s="409">
        <v>224.59</v>
      </c>
      <c r="M183" s="410">
        <v>225</v>
      </c>
      <c r="N183" s="410">
        <v>225</v>
      </c>
      <c r="O183" s="740"/>
      <c r="P183" s="740"/>
      <c r="Q183" s="740"/>
      <c r="R183" s="740"/>
      <c r="S183" s="740"/>
      <c r="T183" s="405"/>
    </row>
    <row r="184" spans="1:20" ht="42.75" customHeight="1">
      <c r="A184" s="404"/>
      <c r="B184" s="761" t="s">
        <v>629</v>
      </c>
      <c r="C184" s="761"/>
      <c r="D184" s="761"/>
      <c r="E184" s="761"/>
      <c r="F184" s="762"/>
      <c r="G184" s="406" t="s">
        <v>630</v>
      </c>
      <c r="H184" s="407" t="s">
        <v>40</v>
      </c>
      <c r="I184" s="536">
        <v>1</v>
      </c>
      <c r="J184" s="535">
        <v>3</v>
      </c>
      <c r="K184" s="408"/>
      <c r="L184" s="409">
        <v>598.57000000000005</v>
      </c>
      <c r="M184" s="410">
        <v>598</v>
      </c>
      <c r="N184" s="410">
        <v>598</v>
      </c>
      <c r="O184" s="740"/>
      <c r="P184" s="740"/>
      <c r="Q184" s="740"/>
      <c r="R184" s="740"/>
      <c r="S184" s="740"/>
      <c r="T184" s="405"/>
    </row>
    <row r="185" spans="1:20" ht="42.75" customHeight="1">
      <c r="A185" s="404"/>
      <c r="B185" s="761" t="s">
        <v>629</v>
      </c>
      <c r="C185" s="761"/>
      <c r="D185" s="761"/>
      <c r="E185" s="761"/>
      <c r="F185" s="762"/>
      <c r="G185" s="406" t="s">
        <v>630</v>
      </c>
      <c r="H185" s="407" t="s">
        <v>42</v>
      </c>
      <c r="I185" s="536">
        <v>1</v>
      </c>
      <c r="J185" s="535">
        <v>3</v>
      </c>
      <c r="K185" s="408"/>
      <c r="L185" s="409">
        <v>180.768</v>
      </c>
      <c r="M185" s="410">
        <v>181</v>
      </c>
      <c r="N185" s="410">
        <v>181</v>
      </c>
      <c r="O185" s="740"/>
      <c r="P185" s="740"/>
      <c r="Q185" s="740"/>
      <c r="R185" s="740"/>
      <c r="S185" s="740"/>
      <c r="T185" s="405"/>
    </row>
    <row r="186" spans="1:20" ht="32.25" customHeight="1">
      <c r="A186" s="404"/>
      <c r="B186" s="761" t="s">
        <v>631</v>
      </c>
      <c r="C186" s="761"/>
      <c r="D186" s="761"/>
      <c r="E186" s="761"/>
      <c r="F186" s="762"/>
      <c r="G186" s="406" t="s">
        <v>632</v>
      </c>
      <c r="H186" s="407" t="s">
        <v>28</v>
      </c>
      <c r="I186" s="536">
        <v>1</v>
      </c>
      <c r="J186" s="535">
        <v>3</v>
      </c>
      <c r="K186" s="408"/>
      <c r="L186" s="409">
        <v>73.942999999999998</v>
      </c>
      <c r="M186" s="410">
        <v>38</v>
      </c>
      <c r="N186" s="410">
        <v>19</v>
      </c>
      <c r="O186" s="740"/>
      <c r="P186" s="740"/>
      <c r="Q186" s="740"/>
      <c r="R186" s="740"/>
      <c r="S186" s="740"/>
      <c r="T186" s="405"/>
    </row>
    <row r="187" spans="1:20" ht="32.25" customHeight="1">
      <c r="A187" s="404"/>
      <c r="B187" s="761" t="s">
        <v>631</v>
      </c>
      <c r="C187" s="761"/>
      <c r="D187" s="761"/>
      <c r="E187" s="761"/>
      <c r="F187" s="762"/>
      <c r="G187" s="406" t="s">
        <v>632</v>
      </c>
      <c r="H187" s="407" t="s">
        <v>29</v>
      </c>
      <c r="I187" s="536">
        <v>1</v>
      </c>
      <c r="J187" s="535">
        <v>3</v>
      </c>
      <c r="K187" s="408"/>
      <c r="L187" s="409">
        <v>4.2</v>
      </c>
      <c r="M187" s="410">
        <v>2</v>
      </c>
      <c r="N187" s="410">
        <v>0</v>
      </c>
      <c r="O187" s="740"/>
      <c r="P187" s="740"/>
      <c r="Q187" s="740"/>
      <c r="R187" s="740"/>
      <c r="S187" s="740"/>
      <c r="T187" s="405"/>
    </row>
    <row r="188" spans="1:20" ht="32.25" customHeight="1">
      <c r="A188" s="404"/>
      <c r="B188" s="761" t="s">
        <v>631</v>
      </c>
      <c r="C188" s="761"/>
      <c r="D188" s="761"/>
      <c r="E188" s="761"/>
      <c r="F188" s="762"/>
      <c r="G188" s="406" t="s">
        <v>632</v>
      </c>
      <c r="H188" s="407" t="s">
        <v>29</v>
      </c>
      <c r="I188" s="536">
        <v>1</v>
      </c>
      <c r="J188" s="535">
        <v>3</v>
      </c>
      <c r="K188" s="408"/>
      <c r="L188" s="409">
        <v>36</v>
      </c>
      <c r="M188" s="410">
        <v>18</v>
      </c>
      <c r="N188" s="410">
        <v>6</v>
      </c>
      <c r="O188" s="740"/>
      <c r="P188" s="740"/>
      <c r="Q188" s="740"/>
      <c r="R188" s="740"/>
      <c r="S188" s="740"/>
      <c r="T188" s="405"/>
    </row>
    <row r="189" spans="1:20" ht="32.25" customHeight="1">
      <c r="A189" s="404"/>
      <c r="B189" s="761" t="s">
        <v>631</v>
      </c>
      <c r="C189" s="761"/>
      <c r="D189" s="761"/>
      <c r="E189" s="761"/>
      <c r="F189" s="762"/>
      <c r="G189" s="406" t="s">
        <v>632</v>
      </c>
      <c r="H189" s="407" t="s">
        <v>35</v>
      </c>
      <c r="I189" s="536">
        <v>1</v>
      </c>
      <c r="J189" s="535">
        <v>3</v>
      </c>
      <c r="K189" s="408"/>
      <c r="L189" s="409">
        <v>8.5</v>
      </c>
      <c r="M189" s="410">
        <v>4</v>
      </c>
      <c r="N189" s="410">
        <v>2</v>
      </c>
      <c r="O189" s="740"/>
      <c r="P189" s="740"/>
      <c r="Q189" s="740"/>
      <c r="R189" s="740"/>
      <c r="S189" s="740"/>
      <c r="T189" s="405"/>
    </row>
    <row r="190" spans="1:20" ht="32.25" customHeight="1">
      <c r="A190" s="404"/>
      <c r="B190" s="761" t="s">
        <v>631</v>
      </c>
      <c r="C190" s="761"/>
      <c r="D190" s="761"/>
      <c r="E190" s="761"/>
      <c r="F190" s="762"/>
      <c r="G190" s="406" t="s">
        <v>632</v>
      </c>
      <c r="H190" s="407" t="s">
        <v>89</v>
      </c>
      <c r="I190" s="536">
        <v>1</v>
      </c>
      <c r="J190" s="535">
        <v>3</v>
      </c>
      <c r="K190" s="408"/>
      <c r="L190" s="409">
        <v>1.5</v>
      </c>
      <c r="M190" s="410">
        <v>0</v>
      </c>
      <c r="N190" s="410">
        <v>0</v>
      </c>
      <c r="O190" s="740"/>
      <c r="P190" s="740"/>
      <c r="Q190" s="740"/>
      <c r="R190" s="740"/>
      <c r="S190" s="740"/>
      <c r="T190" s="405"/>
    </row>
    <row r="191" spans="1:20" ht="32.25" customHeight="1">
      <c r="A191" s="404"/>
      <c r="B191" s="761" t="s">
        <v>631</v>
      </c>
      <c r="C191" s="761"/>
      <c r="D191" s="761"/>
      <c r="E191" s="761"/>
      <c r="F191" s="762"/>
      <c r="G191" s="406" t="s">
        <v>632</v>
      </c>
      <c r="H191" s="407" t="s">
        <v>29</v>
      </c>
      <c r="I191" s="536">
        <v>1</v>
      </c>
      <c r="J191" s="535">
        <v>3</v>
      </c>
      <c r="K191" s="408"/>
      <c r="L191" s="409">
        <v>37</v>
      </c>
      <c r="M191" s="410">
        <v>17</v>
      </c>
      <c r="N191" s="410">
        <v>9</v>
      </c>
      <c r="O191" s="740"/>
      <c r="P191" s="740"/>
      <c r="Q191" s="740"/>
      <c r="R191" s="740"/>
      <c r="S191" s="740"/>
      <c r="T191" s="405"/>
    </row>
    <row r="192" spans="1:20" ht="32.25" customHeight="1">
      <c r="A192" s="404"/>
      <c r="B192" s="761" t="s">
        <v>631</v>
      </c>
      <c r="C192" s="761"/>
      <c r="D192" s="761"/>
      <c r="E192" s="761"/>
      <c r="F192" s="762"/>
      <c r="G192" s="406" t="s">
        <v>632</v>
      </c>
      <c r="H192" s="407" t="s">
        <v>28</v>
      </c>
      <c r="I192" s="536">
        <v>1</v>
      </c>
      <c r="J192" s="535">
        <v>3</v>
      </c>
      <c r="K192" s="408"/>
      <c r="L192" s="409">
        <v>33.700000000000003</v>
      </c>
      <c r="M192" s="410">
        <v>15</v>
      </c>
      <c r="N192" s="410">
        <v>7</v>
      </c>
      <c r="O192" s="740"/>
      <c r="P192" s="740"/>
      <c r="Q192" s="740"/>
      <c r="R192" s="740"/>
      <c r="S192" s="740"/>
      <c r="T192" s="405"/>
    </row>
    <row r="193" spans="1:20" ht="32.25" customHeight="1">
      <c r="A193" s="404"/>
      <c r="B193" s="761" t="s">
        <v>631</v>
      </c>
      <c r="C193" s="761"/>
      <c r="D193" s="761"/>
      <c r="E193" s="761"/>
      <c r="F193" s="762"/>
      <c r="G193" s="406" t="s">
        <v>632</v>
      </c>
      <c r="H193" s="407" t="s">
        <v>29</v>
      </c>
      <c r="I193" s="536">
        <v>1</v>
      </c>
      <c r="J193" s="535">
        <v>3</v>
      </c>
      <c r="K193" s="408"/>
      <c r="L193" s="409">
        <v>295.887</v>
      </c>
      <c r="M193" s="410">
        <v>150</v>
      </c>
      <c r="N193" s="410">
        <v>100</v>
      </c>
      <c r="O193" s="740"/>
      <c r="P193" s="740"/>
      <c r="Q193" s="740"/>
      <c r="R193" s="740"/>
      <c r="S193" s="740"/>
      <c r="T193" s="405"/>
    </row>
    <row r="194" spans="1:20" ht="32.25" customHeight="1">
      <c r="A194" s="404"/>
      <c r="B194" s="761" t="s">
        <v>631</v>
      </c>
      <c r="C194" s="761"/>
      <c r="D194" s="761"/>
      <c r="E194" s="761"/>
      <c r="F194" s="762"/>
      <c r="G194" s="406" t="s">
        <v>632</v>
      </c>
      <c r="H194" s="407" t="s">
        <v>29</v>
      </c>
      <c r="I194" s="536">
        <v>1</v>
      </c>
      <c r="J194" s="535">
        <v>3</v>
      </c>
      <c r="K194" s="408"/>
      <c r="L194" s="409">
        <v>94</v>
      </c>
      <c r="M194" s="410">
        <v>47</v>
      </c>
      <c r="N194" s="410">
        <v>22</v>
      </c>
      <c r="O194" s="740"/>
      <c r="P194" s="740"/>
      <c r="Q194" s="740"/>
      <c r="R194" s="740"/>
      <c r="S194" s="740"/>
      <c r="T194" s="405"/>
    </row>
    <row r="195" spans="1:20" ht="32.25" customHeight="1">
      <c r="A195" s="404"/>
      <c r="B195" s="761" t="s">
        <v>631</v>
      </c>
      <c r="C195" s="761"/>
      <c r="D195" s="761"/>
      <c r="E195" s="761"/>
      <c r="F195" s="762"/>
      <c r="G195" s="406" t="s">
        <v>632</v>
      </c>
      <c r="H195" s="407" t="s">
        <v>29</v>
      </c>
      <c r="I195" s="536">
        <v>1</v>
      </c>
      <c r="J195" s="535">
        <v>3</v>
      </c>
      <c r="K195" s="408"/>
      <c r="L195" s="409">
        <v>143.11000000000001</v>
      </c>
      <c r="M195" s="410">
        <v>63</v>
      </c>
      <c r="N195" s="410">
        <v>31</v>
      </c>
      <c r="O195" s="740"/>
      <c r="P195" s="740"/>
      <c r="Q195" s="740"/>
      <c r="R195" s="740"/>
      <c r="S195" s="740"/>
      <c r="T195" s="405"/>
    </row>
    <row r="196" spans="1:20" ht="21.75" customHeight="1">
      <c r="A196" s="404"/>
      <c r="B196" s="761" t="s">
        <v>61</v>
      </c>
      <c r="C196" s="761"/>
      <c r="D196" s="761"/>
      <c r="E196" s="761"/>
      <c r="F196" s="762"/>
      <c r="G196" s="406" t="s">
        <v>649</v>
      </c>
      <c r="H196" s="407">
        <v>0</v>
      </c>
      <c r="I196" s="536">
        <v>0</v>
      </c>
      <c r="J196" s="535">
        <v>0</v>
      </c>
      <c r="K196" s="408"/>
      <c r="L196" s="409">
        <v>8694.5779999999995</v>
      </c>
      <c r="M196" s="410">
        <v>8008</v>
      </c>
      <c r="N196" s="410">
        <v>7767</v>
      </c>
      <c r="O196" s="740"/>
      <c r="P196" s="740"/>
      <c r="Q196" s="740"/>
      <c r="R196" s="740"/>
      <c r="S196" s="740"/>
      <c r="T196" s="405"/>
    </row>
    <row r="197" spans="1:20" ht="42.75" customHeight="1">
      <c r="A197" s="404"/>
      <c r="B197" s="761" t="s">
        <v>650</v>
      </c>
      <c r="C197" s="761"/>
      <c r="D197" s="761"/>
      <c r="E197" s="761"/>
      <c r="F197" s="762"/>
      <c r="G197" s="406" t="s">
        <v>651</v>
      </c>
      <c r="H197" s="407" t="s">
        <v>40</v>
      </c>
      <c r="I197" s="536">
        <v>4</v>
      </c>
      <c r="J197" s="535">
        <v>5</v>
      </c>
      <c r="K197" s="408"/>
      <c r="L197" s="409">
        <v>4870.42</v>
      </c>
      <c r="M197" s="410">
        <v>4870</v>
      </c>
      <c r="N197" s="410">
        <v>4870</v>
      </c>
      <c r="O197" s="740"/>
      <c r="P197" s="740"/>
      <c r="Q197" s="740"/>
      <c r="R197" s="740"/>
      <c r="S197" s="740"/>
      <c r="T197" s="405"/>
    </row>
    <row r="198" spans="1:20" ht="42.75" customHeight="1">
      <c r="A198" s="404"/>
      <c r="B198" s="761" t="s">
        <v>650</v>
      </c>
      <c r="C198" s="761"/>
      <c r="D198" s="761"/>
      <c r="E198" s="761"/>
      <c r="F198" s="762"/>
      <c r="G198" s="406" t="s">
        <v>651</v>
      </c>
      <c r="H198" s="407" t="s">
        <v>42</v>
      </c>
      <c r="I198" s="536">
        <v>4</v>
      </c>
      <c r="J198" s="535">
        <v>5</v>
      </c>
      <c r="K198" s="408"/>
      <c r="L198" s="409">
        <v>1470.8510000000001</v>
      </c>
      <c r="M198" s="410">
        <v>1471</v>
      </c>
      <c r="N198" s="410">
        <v>1471</v>
      </c>
      <c r="O198" s="740"/>
      <c r="P198" s="740"/>
      <c r="Q198" s="740"/>
      <c r="R198" s="740"/>
      <c r="S198" s="740"/>
      <c r="T198" s="405"/>
    </row>
    <row r="199" spans="1:20" ht="21.75" customHeight="1">
      <c r="A199" s="404"/>
      <c r="B199" s="761" t="s">
        <v>683</v>
      </c>
      <c r="C199" s="761"/>
      <c r="D199" s="761"/>
      <c r="E199" s="761"/>
      <c r="F199" s="762"/>
      <c r="G199" s="406" t="s">
        <v>684</v>
      </c>
      <c r="H199" s="407" t="s">
        <v>40</v>
      </c>
      <c r="I199" s="536">
        <v>4</v>
      </c>
      <c r="J199" s="535">
        <v>12</v>
      </c>
      <c r="K199" s="408"/>
      <c r="L199" s="409">
        <v>579.45000000000005</v>
      </c>
      <c r="M199" s="410">
        <v>580</v>
      </c>
      <c r="N199" s="410">
        <v>580</v>
      </c>
      <c r="O199" s="740"/>
      <c r="P199" s="740"/>
      <c r="Q199" s="740"/>
      <c r="R199" s="740"/>
      <c r="S199" s="740"/>
      <c r="T199" s="405"/>
    </row>
    <row r="200" spans="1:20" ht="21.75" customHeight="1">
      <c r="A200" s="404"/>
      <c r="B200" s="761" t="s">
        <v>683</v>
      </c>
      <c r="C200" s="761"/>
      <c r="D200" s="761"/>
      <c r="E200" s="761"/>
      <c r="F200" s="762"/>
      <c r="G200" s="406" t="s">
        <v>684</v>
      </c>
      <c r="H200" s="407" t="s">
        <v>42</v>
      </c>
      <c r="I200" s="536">
        <v>4</v>
      </c>
      <c r="J200" s="535">
        <v>12</v>
      </c>
      <c r="K200" s="408"/>
      <c r="L200" s="409">
        <v>174.994</v>
      </c>
      <c r="M200" s="410">
        <v>175</v>
      </c>
      <c r="N200" s="410">
        <v>175</v>
      </c>
      <c r="O200" s="740"/>
      <c r="P200" s="740"/>
      <c r="Q200" s="740"/>
      <c r="R200" s="740"/>
      <c r="S200" s="740"/>
      <c r="T200" s="405"/>
    </row>
    <row r="201" spans="1:20" ht="21.75" customHeight="1">
      <c r="A201" s="404"/>
      <c r="B201" s="761" t="s">
        <v>61</v>
      </c>
      <c r="C201" s="761"/>
      <c r="D201" s="761"/>
      <c r="E201" s="761"/>
      <c r="F201" s="762"/>
      <c r="G201" s="406" t="s">
        <v>652</v>
      </c>
      <c r="H201" s="407" t="s">
        <v>29</v>
      </c>
      <c r="I201" s="536">
        <v>1</v>
      </c>
      <c r="J201" s="535">
        <v>6</v>
      </c>
      <c r="K201" s="408"/>
      <c r="L201" s="409">
        <v>4</v>
      </c>
      <c r="M201" s="410">
        <v>2</v>
      </c>
      <c r="N201" s="410">
        <v>0</v>
      </c>
      <c r="O201" s="740"/>
      <c r="P201" s="740"/>
      <c r="Q201" s="740"/>
      <c r="R201" s="740"/>
      <c r="S201" s="740"/>
      <c r="T201" s="405"/>
    </row>
    <row r="202" spans="1:20" ht="21.75" customHeight="1">
      <c r="A202" s="404"/>
      <c r="B202" s="761" t="s">
        <v>61</v>
      </c>
      <c r="C202" s="761"/>
      <c r="D202" s="761"/>
      <c r="E202" s="761"/>
      <c r="F202" s="762"/>
      <c r="G202" s="406" t="s">
        <v>652</v>
      </c>
      <c r="H202" s="407" t="s">
        <v>28</v>
      </c>
      <c r="I202" s="536">
        <v>4</v>
      </c>
      <c r="J202" s="535">
        <v>5</v>
      </c>
      <c r="K202" s="408"/>
      <c r="L202" s="409">
        <v>178.1</v>
      </c>
      <c r="M202" s="410">
        <v>90</v>
      </c>
      <c r="N202" s="410">
        <v>83</v>
      </c>
      <c r="O202" s="740"/>
      <c r="P202" s="740"/>
      <c r="Q202" s="740"/>
      <c r="R202" s="740"/>
      <c r="S202" s="740"/>
      <c r="T202" s="405"/>
    </row>
    <row r="203" spans="1:20" ht="21.75" customHeight="1">
      <c r="A203" s="404"/>
      <c r="B203" s="761" t="s">
        <v>61</v>
      </c>
      <c r="C203" s="761"/>
      <c r="D203" s="761"/>
      <c r="E203" s="761"/>
      <c r="F203" s="762"/>
      <c r="G203" s="406" t="s">
        <v>652</v>
      </c>
      <c r="H203" s="407" t="s">
        <v>29</v>
      </c>
      <c r="I203" s="536">
        <v>4</v>
      </c>
      <c r="J203" s="535">
        <v>5</v>
      </c>
      <c r="K203" s="408"/>
      <c r="L203" s="409">
        <v>51.4</v>
      </c>
      <c r="M203" s="410">
        <v>51</v>
      </c>
      <c r="N203" s="410">
        <v>26</v>
      </c>
      <c r="O203" s="740"/>
      <c r="P203" s="740"/>
      <c r="Q203" s="740"/>
      <c r="R203" s="740"/>
      <c r="S203" s="740"/>
      <c r="T203" s="405"/>
    </row>
    <row r="204" spans="1:20" ht="21.75" customHeight="1">
      <c r="A204" s="404"/>
      <c r="B204" s="761" t="s">
        <v>61</v>
      </c>
      <c r="C204" s="761"/>
      <c r="D204" s="761"/>
      <c r="E204" s="761"/>
      <c r="F204" s="762"/>
      <c r="G204" s="406" t="s">
        <v>652</v>
      </c>
      <c r="H204" s="407" t="s">
        <v>29</v>
      </c>
      <c r="I204" s="536">
        <v>1</v>
      </c>
      <c r="J204" s="535">
        <v>6</v>
      </c>
      <c r="K204" s="408"/>
      <c r="L204" s="409">
        <v>40</v>
      </c>
      <c r="M204" s="410">
        <v>40</v>
      </c>
      <c r="N204" s="410">
        <v>0</v>
      </c>
      <c r="O204" s="740"/>
      <c r="P204" s="740"/>
      <c r="Q204" s="740"/>
      <c r="R204" s="740"/>
      <c r="S204" s="740"/>
      <c r="T204" s="405"/>
    </row>
    <row r="205" spans="1:20" ht="21.75" customHeight="1">
      <c r="A205" s="404"/>
      <c r="B205" s="761" t="s">
        <v>61</v>
      </c>
      <c r="C205" s="761"/>
      <c r="D205" s="761"/>
      <c r="E205" s="761"/>
      <c r="F205" s="762"/>
      <c r="G205" s="406" t="s">
        <v>652</v>
      </c>
      <c r="H205" s="407" t="s">
        <v>35</v>
      </c>
      <c r="I205" s="536">
        <v>4</v>
      </c>
      <c r="J205" s="535">
        <v>5</v>
      </c>
      <c r="K205" s="408"/>
      <c r="L205" s="409">
        <v>26.24</v>
      </c>
      <c r="M205" s="410">
        <v>26</v>
      </c>
      <c r="N205" s="410">
        <v>26</v>
      </c>
      <c r="O205" s="740"/>
      <c r="P205" s="740"/>
      <c r="Q205" s="740"/>
      <c r="R205" s="740"/>
      <c r="S205" s="740"/>
      <c r="T205" s="405"/>
    </row>
    <row r="206" spans="1:20" ht="21.75" customHeight="1">
      <c r="A206" s="404"/>
      <c r="B206" s="761" t="s">
        <v>61</v>
      </c>
      <c r="C206" s="761"/>
      <c r="D206" s="761"/>
      <c r="E206" s="761"/>
      <c r="F206" s="762"/>
      <c r="G206" s="406" t="s">
        <v>652</v>
      </c>
      <c r="H206" s="407" t="s">
        <v>89</v>
      </c>
      <c r="I206" s="536">
        <v>1</v>
      </c>
      <c r="J206" s="535">
        <v>6</v>
      </c>
      <c r="K206" s="408"/>
      <c r="L206" s="409">
        <v>1</v>
      </c>
      <c r="M206" s="410">
        <v>1</v>
      </c>
      <c r="N206" s="410">
        <v>1</v>
      </c>
      <c r="O206" s="740"/>
      <c r="P206" s="740"/>
      <c r="Q206" s="740"/>
      <c r="R206" s="740"/>
      <c r="S206" s="740"/>
      <c r="T206" s="405"/>
    </row>
    <row r="207" spans="1:20" ht="21.75" customHeight="1">
      <c r="A207" s="404"/>
      <c r="B207" s="761" t="s">
        <v>61</v>
      </c>
      <c r="C207" s="761"/>
      <c r="D207" s="761"/>
      <c r="E207" s="761"/>
      <c r="F207" s="762"/>
      <c r="G207" s="406" t="s">
        <v>652</v>
      </c>
      <c r="H207" s="407" t="s">
        <v>28</v>
      </c>
      <c r="I207" s="536">
        <v>4</v>
      </c>
      <c r="J207" s="535">
        <v>5</v>
      </c>
      <c r="K207" s="408"/>
      <c r="L207" s="409">
        <v>114</v>
      </c>
      <c r="M207" s="410">
        <v>40</v>
      </c>
      <c r="N207" s="410">
        <v>40</v>
      </c>
      <c r="O207" s="740"/>
      <c r="P207" s="740"/>
      <c r="Q207" s="740"/>
      <c r="R207" s="740"/>
      <c r="S207" s="740"/>
      <c r="T207" s="405"/>
    </row>
    <row r="208" spans="1:20" ht="21.75" customHeight="1">
      <c r="A208" s="404"/>
      <c r="B208" s="761" t="s">
        <v>61</v>
      </c>
      <c r="C208" s="761"/>
      <c r="D208" s="761"/>
      <c r="E208" s="761"/>
      <c r="F208" s="762"/>
      <c r="G208" s="406" t="s">
        <v>652</v>
      </c>
      <c r="H208" s="407" t="s">
        <v>28</v>
      </c>
      <c r="I208" s="536">
        <v>4</v>
      </c>
      <c r="J208" s="535">
        <v>5</v>
      </c>
      <c r="K208" s="408"/>
      <c r="L208" s="409">
        <v>374.5</v>
      </c>
      <c r="M208" s="410">
        <v>142</v>
      </c>
      <c r="N208" s="410">
        <v>115</v>
      </c>
      <c r="O208" s="740"/>
      <c r="P208" s="740"/>
      <c r="Q208" s="740"/>
      <c r="R208" s="740"/>
      <c r="S208" s="740"/>
      <c r="T208" s="405"/>
    </row>
    <row r="209" spans="1:20" ht="21.75" customHeight="1">
      <c r="A209" s="404"/>
      <c r="B209" s="761" t="s">
        <v>61</v>
      </c>
      <c r="C209" s="761"/>
      <c r="D209" s="761"/>
      <c r="E209" s="761"/>
      <c r="F209" s="762"/>
      <c r="G209" s="406" t="s">
        <v>652</v>
      </c>
      <c r="H209" s="407" t="s">
        <v>29</v>
      </c>
      <c r="I209" s="536">
        <v>4</v>
      </c>
      <c r="J209" s="535">
        <v>5</v>
      </c>
      <c r="K209" s="408"/>
      <c r="L209" s="409">
        <v>378.33800000000002</v>
      </c>
      <c r="M209" s="410">
        <v>330</v>
      </c>
      <c r="N209" s="410">
        <v>230</v>
      </c>
      <c r="O209" s="740"/>
      <c r="P209" s="740"/>
      <c r="Q209" s="740"/>
      <c r="R209" s="740"/>
      <c r="S209" s="740"/>
      <c r="T209" s="405"/>
    </row>
    <row r="210" spans="1:20" ht="21.75" customHeight="1">
      <c r="A210" s="404"/>
      <c r="B210" s="761" t="s">
        <v>61</v>
      </c>
      <c r="C210" s="761"/>
      <c r="D210" s="761"/>
      <c r="E210" s="761"/>
      <c r="F210" s="762"/>
      <c r="G210" s="406" t="s">
        <v>652</v>
      </c>
      <c r="H210" s="407" t="s">
        <v>29</v>
      </c>
      <c r="I210" s="536">
        <v>4</v>
      </c>
      <c r="J210" s="535">
        <v>5</v>
      </c>
      <c r="K210" s="408"/>
      <c r="L210" s="409">
        <v>167.40899999999999</v>
      </c>
      <c r="M210" s="410">
        <v>115</v>
      </c>
      <c r="N210" s="410">
        <v>88</v>
      </c>
      <c r="O210" s="740"/>
      <c r="P210" s="740"/>
      <c r="Q210" s="740"/>
      <c r="R210" s="740"/>
      <c r="S210" s="740"/>
      <c r="T210" s="405"/>
    </row>
    <row r="211" spans="1:20" ht="21.75" customHeight="1">
      <c r="A211" s="404"/>
      <c r="B211" s="761" t="s">
        <v>61</v>
      </c>
      <c r="C211" s="761"/>
      <c r="D211" s="761"/>
      <c r="E211" s="761"/>
      <c r="F211" s="762"/>
      <c r="G211" s="406" t="s">
        <v>652</v>
      </c>
      <c r="H211" s="407" t="s">
        <v>29</v>
      </c>
      <c r="I211" s="536">
        <v>4</v>
      </c>
      <c r="J211" s="535">
        <v>5</v>
      </c>
      <c r="K211" s="408"/>
      <c r="L211" s="409">
        <v>25</v>
      </c>
      <c r="M211" s="410">
        <v>25</v>
      </c>
      <c r="N211" s="410">
        <v>25</v>
      </c>
      <c r="O211" s="740"/>
      <c r="P211" s="740"/>
      <c r="Q211" s="740"/>
      <c r="R211" s="740"/>
      <c r="S211" s="740"/>
      <c r="T211" s="405"/>
    </row>
    <row r="212" spans="1:20" ht="21.75" customHeight="1">
      <c r="A212" s="404"/>
      <c r="B212" s="761" t="s">
        <v>61</v>
      </c>
      <c r="C212" s="761"/>
      <c r="D212" s="761"/>
      <c r="E212" s="761"/>
      <c r="F212" s="762"/>
      <c r="G212" s="406" t="s">
        <v>652</v>
      </c>
      <c r="H212" s="407" t="s">
        <v>29</v>
      </c>
      <c r="I212" s="536">
        <v>4</v>
      </c>
      <c r="J212" s="535">
        <v>5</v>
      </c>
      <c r="K212" s="408"/>
      <c r="L212" s="409">
        <v>55.8</v>
      </c>
      <c r="M212" s="410">
        <v>27</v>
      </c>
      <c r="N212" s="410">
        <v>14</v>
      </c>
      <c r="O212" s="740"/>
      <c r="P212" s="740"/>
      <c r="Q212" s="740"/>
      <c r="R212" s="740"/>
      <c r="S212" s="740"/>
      <c r="T212" s="405"/>
    </row>
    <row r="213" spans="1:20" ht="42.75" customHeight="1">
      <c r="A213" s="404"/>
      <c r="B213" s="761" t="s">
        <v>653</v>
      </c>
      <c r="C213" s="761"/>
      <c r="D213" s="761"/>
      <c r="E213" s="761"/>
      <c r="F213" s="762"/>
      <c r="G213" s="406" t="s">
        <v>654</v>
      </c>
      <c r="H213" s="407" t="s">
        <v>41</v>
      </c>
      <c r="I213" s="536">
        <v>4</v>
      </c>
      <c r="J213" s="535">
        <v>5</v>
      </c>
      <c r="K213" s="408"/>
      <c r="L213" s="409">
        <v>183.07599999999999</v>
      </c>
      <c r="M213" s="410">
        <v>23</v>
      </c>
      <c r="N213" s="410">
        <v>23</v>
      </c>
      <c r="O213" s="740"/>
      <c r="P213" s="740"/>
      <c r="Q213" s="740"/>
      <c r="R213" s="740"/>
      <c r="S213" s="740"/>
      <c r="T213" s="405"/>
    </row>
    <row r="214" spans="1:20" ht="32.25" customHeight="1">
      <c r="A214" s="404"/>
      <c r="B214" s="761" t="s">
        <v>655</v>
      </c>
      <c r="C214" s="761"/>
      <c r="D214" s="761"/>
      <c r="E214" s="761"/>
      <c r="F214" s="762"/>
      <c r="G214" s="406" t="s">
        <v>656</v>
      </c>
      <c r="H214" s="407">
        <v>0</v>
      </c>
      <c r="I214" s="536">
        <v>0</v>
      </c>
      <c r="J214" s="535">
        <v>0</v>
      </c>
      <c r="K214" s="408"/>
      <c r="L214" s="409">
        <v>1414.99</v>
      </c>
      <c r="M214" s="410">
        <v>1373</v>
      </c>
      <c r="N214" s="410">
        <v>1357</v>
      </c>
      <c r="O214" s="740"/>
      <c r="P214" s="740"/>
      <c r="Q214" s="740"/>
      <c r="R214" s="740"/>
      <c r="S214" s="740"/>
      <c r="T214" s="405"/>
    </row>
    <row r="215" spans="1:20" ht="32.25" customHeight="1">
      <c r="A215" s="404"/>
      <c r="B215" s="761" t="s">
        <v>657</v>
      </c>
      <c r="C215" s="761"/>
      <c r="D215" s="761"/>
      <c r="E215" s="761"/>
      <c r="F215" s="762"/>
      <c r="G215" s="406" t="s">
        <v>658</v>
      </c>
      <c r="H215" s="407" t="s">
        <v>40</v>
      </c>
      <c r="I215" s="536">
        <v>1</v>
      </c>
      <c r="J215" s="535">
        <v>6</v>
      </c>
      <c r="K215" s="408"/>
      <c r="L215" s="409">
        <v>587.35500000000002</v>
      </c>
      <c r="M215" s="410">
        <v>587</v>
      </c>
      <c r="N215" s="410">
        <v>587</v>
      </c>
      <c r="O215" s="740"/>
      <c r="P215" s="740"/>
      <c r="Q215" s="740"/>
      <c r="R215" s="740"/>
      <c r="S215" s="740"/>
      <c r="T215" s="405"/>
    </row>
    <row r="216" spans="1:20" ht="32.25" customHeight="1">
      <c r="A216" s="404"/>
      <c r="B216" s="761" t="s">
        <v>657</v>
      </c>
      <c r="C216" s="761"/>
      <c r="D216" s="761"/>
      <c r="E216" s="761"/>
      <c r="F216" s="762"/>
      <c r="G216" s="406" t="s">
        <v>658</v>
      </c>
      <c r="H216" s="407" t="s">
        <v>42</v>
      </c>
      <c r="I216" s="536">
        <v>1</v>
      </c>
      <c r="J216" s="535">
        <v>6</v>
      </c>
      <c r="K216" s="408"/>
      <c r="L216" s="409">
        <v>177.381</v>
      </c>
      <c r="M216" s="410">
        <v>177</v>
      </c>
      <c r="N216" s="410">
        <v>177</v>
      </c>
      <c r="O216" s="740"/>
      <c r="P216" s="740"/>
      <c r="Q216" s="740"/>
      <c r="R216" s="740"/>
      <c r="S216" s="740"/>
      <c r="T216" s="405"/>
    </row>
    <row r="217" spans="1:20" ht="32.25" customHeight="1">
      <c r="A217" s="404"/>
      <c r="B217" s="761" t="s">
        <v>659</v>
      </c>
      <c r="C217" s="761"/>
      <c r="D217" s="761"/>
      <c r="E217" s="761"/>
      <c r="F217" s="762"/>
      <c r="G217" s="406" t="s">
        <v>660</v>
      </c>
      <c r="H217" s="407" t="s">
        <v>40</v>
      </c>
      <c r="I217" s="536">
        <v>1</v>
      </c>
      <c r="J217" s="535">
        <v>6</v>
      </c>
      <c r="K217" s="408"/>
      <c r="L217" s="409">
        <v>446.45499999999998</v>
      </c>
      <c r="M217" s="410">
        <v>447</v>
      </c>
      <c r="N217" s="410">
        <v>447</v>
      </c>
      <c r="O217" s="740"/>
      <c r="P217" s="740"/>
      <c r="Q217" s="740"/>
      <c r="R217" s="740"/>
      <c r="S217" s="740"/>
      <c r="T217" s="405"/>
    </row>
    <row r="218" spans="1:20" ht="32.25" customHeight="1">
      <c r="A218" s="404"/>
      <c r="B218" s="761" t="s">
        <v>659</v>
      </c>
      <c r="C218" s="761"/>
      <c r="D218" s="761"/>
      <c r="E218" s="761"/>
      <c r="F218" s="762"/>
      <c r="G218" s="406" t="s">
        <v>660</v>
      </c>
      <c r="H218" s="407" t="s">
        <v>42</v>
      </c>
      <c r="I218" s="536">
        <v>1</v>
      </c>
      <c r="J218" s="535">
        <v>6</v>
      </c>
      <c r="K218" s="408"/>
      <c r="L218" s="409">
        <v>134.83000000000001</v>
      </c>
      <c r="M218" s="410">
        <v>135</v>
      </c>
      <c r="N218" s="410">
        <v>135</v>
      </c>
      <c r="O218" s="740"/>
      <c r="P218" s="740"/>
      <c r="Q218" s="740"/>
      <c r="R218" s="740"/>
      <c r="S218" s="740"/>
      <c r="T218" s="405"/>
    </row>
    <row r="219" spans="1:20" ht="32.25" customHeight="1">
      <c r="A219" s="404"/>
      <c r="B219" s="761" t="s">
        <v>661</v>
      </c>
      <c r="C219" s="761"/>
      <c r="D219" s="761"/>
      <c r="E219" s="761"/>
      <c r="F219" s="762"/>
      <c r="G219" s="406" t="s">
        <v>662</v>
      </c>
      <c r="H219" s="407" t="s">
        <v>28</v>
      </c>
      <c r="I219" s="536">
        <v>1</v>
      </c>
      <c r="J219" s="535">
        <v>6</v>
      </c>
      <c r="K219" s="408"/>
      <c r="L219" s="409">
        <v>36.048999999999999</v>
      </c>
      <c r="M219" s="410">
        <v>18</v>
      </c>
      <c r="N219" s="410">
        <v>8</v>
      </c>
      <c r="O219" s="740"/>
      <c r="P219" s="740"/>
      <c r="Q219" s="740"/>
      <c r="R219" s="740"/>
      <c r="S219" s="740"/>
      <c r="T219" s="405"/>
    </row>
    <row r="220" spans="1:20" ht="32.25" customHeight="1">
      <c r="A220" s="404"/>
      <c r="B220" s="761" t="s">
        <v>661</v>
      </c>
      <c r="C220" s="761"/>
      <c r="D220" s="761"/>
      <c r="E220" s="761"/>
      <c r="F220" s="762"/>
      <c r="G220" s="406" t="s">
        <v>662</v>
      </c>
      <c r="H220" s="407" t="s">
        <v>29</v>
      </c>
      <c r="I220" s="536">
        <v>1</v>
      </c>
      <c r="J220" s="535">
        <v>6</v>
      </c>
      <c r="K220" s="408"/>
      <c r="L220" s="409">
        <v>2.1</v>
      </c>
      <c r="M220" s="410">
        <v>1</v>
      </c>
      <c r="N220" s="410">
        <v>0</v>
      </c>
      <c r="O220" s="740"/>
      <c r="P220" s="740"/>
      <c r="Q220" s="740"/>
      <c r="R220" s="740"/>
      <c r="S220" s="740"/>
      <c r="T220" s="405"/>
    </row>
    <row r="221" spans="1:20" ht="32.25" customHeight="1">
      <c r="A221" s="404"/>
      <c r="B221" s="761" t="s">
        <v>661</v>
      </c>
      <c r="C221" s="761"/>
      <c r="D221" s="761"/>
      <c r="E221" s="761"/>
      <c r="F221" s="762"/>
      <c r="G221" s="406" t="s">
        <v>662</v>
      </c>
      <c r="H221" s="407" t="s">
        <v>29</v>
      </c>
      <c r="I221" s="536">
        <v>1</v>
      </c>
      <c r="J221" s="535">
        <v>6</v>
      </c>
      <c r="K221" s="408"/>
      <c r="L221" s="409">
        <v>11.94</v>
      </c>
      <c r="M221" s="410">
        <v>0</v>
      </c>
      <c r="N221" s="410">
        <v>0</v>
      </c>
      <c r="O221" s="740"/>
      <c r="P221" s="740"/>
      <c r="Q221" s="740"/>
      <c r="R221" s="740"/>
      <c r="S221" s="740"/>
      <c r="T221" s="405"/>
    </row>
    <row r="222" spans="1:20" ht="32.25" customHeight="1">
      <c r="A222" s="404"/>
      <c r="B222" s="761" t="s">
        <v>661</v>
      </c>
      <c r="C222" s="761"/>
      <c r="D222" s="761"/>
      <c r="E222" s="761"/>
      <c r="F222" s="762"/>
      <c r="G222" s="406" t="s">
        <v>662</v>
      </c>
      <c r="H222" s="407" t="s">
        <v>28</v>
      </c>
      <c r="I222" s="536">
        <v>1</v>
      </c>
      <c r="J222" s="535">
        <v>6</v>
      </c>
      <c r="K222" s="408"/>
      <c r="L222" s="409">
        <v>2.4</v>
      </c>
      <c r="M222" s="410">
        <v>0</v>
      </c>
      <c r="N222" s="410">
        <v>0</v>
      </c>
      <c r="O222" s="740"/>
      <c r="P222" s="740"/>
      <c r="Q222" s="740"/>
      <c r="R222" s="740"/>
      <c r="S222" s="740"/>
      <c r="T222" s="405"/>
    </row>
    <row r="223" spans="1:20" ht="32.25" customHeight="1">
      <c r="A223" s="404"/>
      <c r="B223" s="761" t="s">
        <v>661</v>
      </c>
      <c r="C223" s="761"/>
      <c r="D223" s="761"/>
      <c r="E223" s="761"/>
      <c r="F223" s="762"/>
      <c r="G223" s="406" t="s">
        <v>662</v>
      </c>
      <c r="H223" s="407" t="s">
        <v>29</v>
      </c>
      <c r="I223" s="536">
        <v>1</v>
      </c>
      <c r="J223" s="535">
        <v>6</v>
      </c>
      <c r="K223" s="408"/>
      <c r="L223" s="409">
        <v>16.48</v>
      </c>
      <c r="M223" s="410">
        <v>8</v>
      </c>
      <c r="N223" s="410">
        <v>3</v>
      </c>
      <c r="O223" s="740"/>
      <c r="P223" s="740"/>
      <c r="Q223" s="740"/>
      <c r="R223" s="740"/>
      <c r="S223" s="740"/>
      <c r="T223" s="405"/>
    </row>
    <row r="224" spans="1:20" ht="21.75" customHeight="1">
      <c r="A224" s="404"/>
      <c r="B224" s="761" t="s">
        <v>663</v>
      </c>
      <c r="C224" s="761"/>
      <c r="D224" s="761"/>
      <c r="E224" s="761"/>
      <c r="F224" s="762"/>
      <c r="G224" s="406" t="s">
        <v>664</v>
      </c>
      <c r="H224" s="407">
        <v>0</v>
      </c>
      <c r="I224" s="536">
        <v>0</v>
      </c>
      <c r="J224" s="535">
        <v>0</v>
      </c>
      <c r="K224" s="408"/>
      <c r="L224" s="409">
        <v>292</v>
      </c>
      <c r="M224" s="410">
        <v>0</v>
      </c>
      <c r="N224" s="410">
        <v>0</v>
      </c>
      <c r="O224" s="740"/>
      <c r="P224" s="740"/>
      <c r="Q224" s="740"/>
      <c r="R224" s="740"/>
      <c r="S224" s="740"/>
      <c r="T224" s="405"/>
    </row>
    <row r="225" spans="1:20" ht="21.75" customHeight="1">
      <c r="A225" s="404"/>
      <c r="B225" s="761" t="s">
        <v>665</v>
      </c>
      <c r="C225" s="761"/>
      <c r="D225" s="761"/>
      <c r="E225" s="761"/>
      <c r="F225" s="762"/>
      <c r="G225" s="406" t="s">
        <v>666</v>
      </c>
      <c r="H225" s="407" t="s">
        <v>352</v>
      </c>
      <c r="I225" s="536">
        <v>1</v>
      </c>
      <c r="J225" s="535">
        <v>7</v>
      </c>
      <c r="K225" s="408"/>
      <c r="L225" s="409">
        <v>292</v>
      </c>
      <c r="M225" s="410">
        <v>0</v>
      </c>
      <c r="N225" s="410">
        <v>0</v>
      </c>
      <c r="O225" s="740"/>
      <c r="P225" s="740"/>
      <c r="Q225" s="740"/>
      <c r="R225" s="740"/>
      <c r="S225" s="740"/>
      <c r="T225" s="405"/>
    </row>
    <row r="226" spans="1:20" ht="21.75" customHeight="1">
      <c r="A226" s="404"/>
      <c r="B226" s="761" t="s">
        <v>697</v>
      </c>
      <c r="C226" s="761"/>
      <c r="D226" s="761"/>
      <c r="E226" s="761"/>
      <c r="F226" s="762"/>
      <c r="G226" s="406" t="s">
        <v>698</v>
      </c>
      <c r="H226" s="407">
        <v>0</v>
      </c>
      <c r="I226" s="536">
        <v>0</v>
      </c>
      <c r="J226" s="535">
        <v>0</v>
      </c>
      <c r="K226" s="408"/>
      <c r="L226" s="409">
        <v>1591.8789999999999</v>
      </c>
      <c r="M226" s="410">
        <v>1447</v>
      </c>
      <c r="N226" s="410">
        <v>1426</v>
      </c>
      <c r="O226" s="740"/>
      <c r="P226" s="740"/>
      <c r="Q226" s="740"/>
      <c r="R226" s="740"/>
      <c r="S226" s="740"/>
      <c r="T226" s="405"/>
    </row>
    <row r="227" spans="1:20" ht="12.75" customHeight="1">
      <c r="A227" s="404"/>
      <c r="B227" s="761" t="s">
        <v>699</v>
      </c>
      <c r="C227" s="761"/>
      <c r="D227" s="761"/>
      <c r="E227" s="761"/>
      <c r="F227" s="762"/>
      <c r="G227" s="406" t="s">
        <v>700</v>
      </c>
      <c r="H227" s="407" t="s">
        <v>40</v>
      </c>
      <c r="I227" s="536">
        <v>3</v>
      </c>
      <c r="J227" s="535">
        <v>9</v>
      </c>
      <c r="K227" s="408"/>
      <c r="L227" s="409">
        <v>1079.615</v>
      </c>
      <c r="M227" s="410">
        <v>1080</v>
      </c>
      <c r="N227" s="410">
        <v>1080</v>
      </c>
      <c r="O227" s="740"/>
      <c r="P227" s="740"/>
      <c r="Q227" s="740"/>
      <c r="R227" s="740"/>
      <c r="S227" s="740"/>
      <c r="T227" s="405"/>
    </row>
    <row r="228" spans="1:20" ht="12.75" customHeight="1">
      <c r="A228" s="404"/>
      <c r="B228" s="761" t="s">
        <v>699</v>
      </c>
      <c r="C228" s="761"/>
      <c r="D228" s="761"/>
      <c r="E228" s="761"/>
      <c r="F228" s="762"/>
      <c r="G228" s="406" t="s">
        <v>700</v>
      </c>
      <c r="H228" s="407" t="s">
        <v>42</v>
      </c>
      <c r="I228" s="536">
        <v>3</v>
      </c>
      <c r="J228" s="535">
        <v>9</v>
      </c>
      <c r="K228" s="408"/>
      <c r="L228" s="409">
        <v>326.04399999999998</v>
      </c>
      <c r="M228" s="410">
        <v>326</v>
      </c>
      <c r="N228" s="410">
        <v>326</v>
      </c>
      <c r="O228" s="740"/>
      <c r="P228" s="740"/>
      <c r="Q228" s="740"/>
      <c r="R228" s="740"/>
      <c r="S228" s="740"/>
      <c r="T228" s="405"/>
    </row>
    <row r="229" spans="1:20" ht="12.75" customHeight="1">
      <c r="A229" s="404"/>
      <c r="B229" s="761" t="s">
        <v>701</v>
      </c>
      <c r="C229" s="761"/>
      <c r="D229" s="761"/>
      <c r="E229" s="761"/>
      <c r="F229" s="762"/>
      <c r="G229" s="406" t="s">
        <v>702</v>
      </c>
      <c r="H229" s="407" t="s">
        <v>28</v>
      </c>
      <c r="I229" s="536">
        <v>3</v>
      </c>
      <c r="J229" s="535">
        <v>9</v>
      </c>
      <c r="K229" s="408"/>
      <c r="L229" s="409">
        <v>86.22</v>
      </c>
      <c r="M229" s="410">
        <v>41</v>
      </c>
      <c r="N229" s="410">
        <v>20</v>
      </c>
      <c r="O229" s="740"/>
      <c r="P229" s="740"/>
      <c r="Q229" s="740"/>
      <c r="R229" s="740"/>
      <c r="S229" s="740"/>
      <c r="T229" s="405"/>
    </row>
    <row r="230" spans="1:20" ht="12.75" customHeight="1">
      <c r="A230" s="404"/>
      <c r="B230" s="761" t="s">
        <v>701</v>
      </c>
      <c r="C230" s="761"/>
      <c r="D230" s="761"/>
      <c r="E230" s="761"/>
      <c r="F230" s="762"/>
      <c r="G230" s="406" t="s">
        <v>702</v>
      </c>
      <c r="H230" s="407" t="s">
        <v>28</v>
      </c>
      <c r="I230" s="536">
        <v>3</v>
      </c>
      <c r="J230" s="535">
        <v>9</v>
      </c>
      <c r="K230" s="408"/>
      <c r="L230" s="409">
        <v>100</v>
      </c>
      <c r="M230" s="410">
        <v>0</v>
      </c>
      <c r="N230" s="410">
        <v>0</v>
      </c>
      <c r="O230" s="740"/>
      <c r="P230" s="740"/>
      <c r="Q230" s="740"/>
      <c r="R230" s="740"/>
      <c r="S230" s="740"/>
      <c r="T230" s="405"/>
    </row>
    <row r="231" spans="1:20" ht="21.75" customHeight="1">
      <c r="A231" s="404"/>
      <c r="B231" s="761" t="s">
        <v>667</v>
      </c>
      <c r="C231" s="761"/>
      <c r="D231" s="761"/>
      <c r="E231" s="761"/>
      <c r="F231" s="762"/>
      <c r="G231" s="406" t="s">
        <v>668</v>
      </c>
      <c r="H231" s="407">
        <v>0</v>
      </c>
      <c r="I231" s="536">
        <v>0</v>
      </c>
      <c r="J231" s="535">
        <v>0</v>
      </c>
      <c r="K231" s="408"/>
      <c r="L231" s="409">
        <v>15877.17</v>
      </c>
      <c r="M231" s="410">
        <v>14895</v>
      </c>
      <c r="N231" s="410">
        <v>14870</v>
      </c>
      <c r="O231" s="740"/>
      <c r="P231" s="740"/>
      <c r="Q231" s="740"/>
      <c r="R231" s="740"/>
      <c r="S231" s="740"/>
      <c r="T231" s="405"/>
    </row>
    <row r="232" spans="1:20" ht="12.75" customHeight="1">
      <c r="A232" s="404"/>
      <c r="B232" s="761" t="s">
        <v>669</v>
      </c>
      <c r="C232" s="761"/>
      <c r="D232" s="761"/>
      <c r="E232" s="761"/>
      <c r="F232" s="762"/>
      <c r="G232" s="406" t="s">
        <v>670</v>
      </c>
      <c r="H232" s="407" t="s">
        <v>671</v>
      </c>
      <c r="I232" s="536">
        <v>1</v>
      </c>
      <c r="J232" s="535">
        <v>11</v>
      </c>
      <c r="K232" s="408"/>
      <c r="L232" s="409">
        <v>100</v>
      </c>
      <c r="M232" s="410">
        <v>50</v>
      </c>
      <c r="N232" s="410">
        <v>25</v>
      </c>
      <c r="O232" s="740"/>
      <c r="P232" s="740"/>
      <c r="Q232" s="740"/>
      <c r="R232" s="740"/>
      <c r="S232" s="740"/>
      <c r="T232" s="405"/>
    </row>
    <row r="233" spans="1:20" ht="21.75" customHeight="1">
      <c r="A233" s="404"/>
      <c r="B233" s="761" t="s">
        <v>907</v>
      </c>
      <c r="C233" s="761"/>
      <c r="D233" s="761"/>
      <c r="E233" s="761"/>
      <c r="F233" s="762"/>
      <c r="G233" s="406" t="s">
        <v>908</v>
      </c>
      <c r="H233" s="407" t="s">
        <v>909</v>
      </c>
      <c r="I233" s="536">
        <v>14</v>
      </c>
      <c r="J233" s="535">
        <v>2</v>
      </c>
      <c r="K233" s="408"/>
      <c r="L233" s="409">
        <v>15777.17</v>
      </c>
      <c r="M233" s="410">
        <v>14845</v>
      </c>
      <c r="N233" s="410">
        <v>14845</v>
      </c>
      <c r="O233" s="740"/>
      <c r="P233" s="740"/>
      <c r="Q233" s="740"/>
      <c r="R233" s="740"/>
      <c r="S233" s="740"/>
      <c r="T233" s="405"/>
    </row>
    <row r="234" spans="1:20" ht="32.25" customHeight="1">
      <c r="A234" s="404"/>
      <c r="B234" s="761" t="s">
        <v>645</v>
      </c>
      <c r="C234" s="761"/>
      <c r="D234" s="761"/>
      <c r="E234" s="761"/>
      <c r="F234" s="762"/>
      <c r="G234" s="406" t="s">
        <v>646</v>
      </c>
      <c r="H234" s="407">
        <v>0</v>
      </c>
      <c r="I234" s="536">
        <v>0</v>
      </c>
      <c r="J234" s="535">
        <v>0</v>
      </c>
      <c r="K234" s="408"/>
      <c r="L234" s="409">
        <v>3541.1170000000002</v>
      </c>
      <c r="M234" s="410">
        <v>3193</v>
      </c>
      <c r="N234" s="410">
        <v>3175</v>
      </c>
      <c r="O234" s="740"/>
      <c r="P234" s="740"/>
      <c r="Q234" s="740"/>
      <c r="R234" s="740"/>
      <c r="S234" s="740"/>
      <c r="T234" s="405"/>
    </row>
    <row r="235" spans="1:20" ht="32.25" customHeight="1">
      <c r="A235" s="404"/>
      <c r="B235" s="761" t="s">
        <v>690</v>
      </c>
      <c r="C235" s="761"/>
      <c r="D235" s="761"/>
      <c r="E235" s="761"/>
      <c r="F235" s="762"/>
      <c r="G235" s="406" t="s">
        <v>691</v>
      </c>
      <c r="H235" s="407" t="s">
        <v>40</v>
      </c>
      <c r="I235" s="536">
        <v>2</v>
      </c>
      <c r="J235" s="535">
        <v>3</v>
      </c>
      <c r="K235" s="408"/>
      <c r="L235" s="409">
        <v>273.5</v>
      </c>
      <c r="M235" s="410">
        <v>274</v>
      </c>
      <c r="N235" s="410">
        <v>274</v>
      </c>
      <c r="O235" s="740"/>
      <c r="P235" s="740"/>
      <c r="Q235" s="740"/>
      <c r="R235" s="740"/>
      <c r="S235" s="740"/>
      <c r="T235" s="405"/>
    </row>
    <row r="236" spans="1:20" ht="32.25" customHeight="1">
      <c r="A236" s="404"/>
      <c r="B236" s="761" t="s">
        <v>690</v>
      </c>
      <c r="C236" s="761"/>
      <c r="D236" s="761"/>
      <c r="E236" s="761"/>
      <c r="F236" s="762"/>
      <c r="G236" s="406" t="s">
        <v>691</v>
      </c>
      <c r="H236" s="407" t="s">
        <v>42</v>
      </c>
      <c r="I236" s="536">
        <v>2</v>
      </c>
      <c r="J236" s="535">
        <v>3</v>
      </c>
      <c r="K236" s="408"/>
      <c r="L236" s="409">
        <v>82.6</v>
      </c>
      <c r="M236" s="410">
        <v>66</v>
      </c>
      <c r="N236" s="410">
        <v>64</v>
      </c>
      <c r="O236" s="740"/>
      <c r="P236" s="740"/>
      <c r="Q236" s="740"/>
      <c r="R236" s="740"/>
      <c r="S236" s="740"/>
      <c r="T236" s="405"/>
    </row>
    <row r="237" spans="1:20" ht="32.25" customHeight="1">
      <c r="A237" s="404"/>
      <c r="B237" s="761" t="s">
        <v>690</v>
      </c>
      <c r="C237" s="761"/>
      <c r="D237" s="761"/>
      <c r="E237" s="761"/>
      <c r="F237" s="762"/>
      <c r="G237" s="406" t="s">
        <v>691</v>
      </c>
      <c r="H237" s="407" t="s">
        <v>120</v>
      </c>
      <c r="I237" s="536">
        <v>2</v>
      </c>
      <c r="J237" s="535">
        <v>3</v>
      </c>
      <c r="K237" s="408"/>
      <c r="L237" s="409">
        <v>644.70000000000005</v>
      </c>
      <c r="M237" s="410">
        <v>615</v>
      </c>
      <c r="N237" s="410">
        <v>611</v>
      </c>
      <c r="O237" s="740"/>
      <c r="P237" s="740"/>
      <c r="Q237" s="740"/>
      <c r="R237" s="740"/>
      <c r="S237" s="740"/>
      <c r="T237" s="405"/>
    </row>
    <row r="238" spans="1:20" ht="42.75" customHeight="1">
      <c r="A238" s="404"/>
      <c r="B238" s="761" t="s">
        <v>647</v>
      </c>
      <c r="C238" s="761"/>
      <c r="D238" s="761"/>
      <c r="E238" s="761"/>
      <c r="F238" s="762"/>
      <c r="G238" s="406" t="s">
        <v>648</v>
      </c>
      <c r="H238" s="407" t="s">
        <v>29</v>
      </c>
      <c r="I238" s="536">
        <v>1</v>
      </c>
      <c r="J238" s="535">
        <v>5</v>
      </c>
      <c r="K238" s="408"/>
      <c r="L238" s="409">
        <v>18.600000000000001</v>
      </c>
      <c r="M238" s="410">
        <v>18</v>
      </c>
      <c r="N238" s="410">
        <v>18</v>
      </c>
      <c r="O238" s="740"/>
      <c r="P238" s="740"/>
      <c r="Q238" s="740"/>
      <c r="R238" s="740"/>
      <c r="S238" s="740"/>
      <c r="T238" s="405"/>
    </row>
    <row r="239" spans="1:20" ht="32.25" customHeight="1">
      <c r="A239" s="404"/>
      <c r="B239" s="761" t="s">
        <v>127</v>
      </c>
      <c r="C239" s="761"/>
      <c r="D239" s="761"/>
      <c r="E239" s="761"/>
      <c r="F239" s="762"/>
      <c r="G239" s="406" t="s">
        <v>806</v>
      </c>
      <c r="H239" s="407" t="s">
        <v>180</v>
      </c>
      <c r="I239" s="536">
        <v>14</v>
      </c>
      <c r="J239" s="535">
        <v>3</v>
      </c>
      <c r="K239" s="408"/>
      <c r="L239" s="409">
        <v>1119.5170000000001</v>
      </c>
      <c r="M239" s="410">
        <v>1119</v>
      </c>
      <c r="N239" s="410">
        <v>1119</v>
      </c>
      <c r="O239" s="740"/>
      <c r="P239" s="740"/>
      <c r="Q239" s="740"/>
      <c r="R239" s="740"/>
      <c r="S239" s="740"/>
      <c r="T239" s="405"/>
    </row>
    <row r="240" spans="1:20" ht="21.75" customHeight="1">
      <c r="A240" s="404"/>
      <c r="B240" s="761" t="s">
        <v>754</v>
      </c>
      <c r="C240" s="761"/>
      <c r="D240" s="761"/>
      <c r="E240" s="761"/>
      <c r="F240" s="762"/>
      <c r="G240" s="406" t="s">
        <v>755</v>
      </c>
      <c r="H240" s="407" t="s">
        <v>23</v>
      </c>
      <c r="I240" s="536">
        <v>8</v>
      </c>
      <c r="J240" s="535">
        <v>1</v>
      </c>
      <c r="K240" s="408"/>
      <c r="L240" s="409">
        <v>23.687999999999999</v>
      </c>
      <c r="M240" s="410">
        <v>0</v>
      </c>
      <c r="N240" s="410">
        <v>0</v>
      </c>
      <c r="O240" s="740"/>
      <c r="P240" s="740"/>
      <c r="Q240" s="740"/>
      <c r="R240" s="740"/>
      <c r="S240" s="740"/>
      <c r="T240" s="405"/>
    </row>
    <row r="241" spans="1:20" ht="21.75" customHeight="1">
      <c r="A241" s="404"/>
      <c r="B241" s="761" t="s">
        <v>754</v>
      </c>
      <c r="C241" s="761"/>
      <c r="D241" s="761"/>
      <c r="E241" s="761"/>
      <c r="F241" s="762"/>
      <c r="G241" s="406" t="s">
        <v>755</v>
      </c>
      <c r="H241" s="407" t="s">
        <v>12</v>
      </c>
      <c r="I241" s="536">
        <v>8</v>
      </c>
      <c r="J241" s="535">
        <v>1</v>
      </c>
      <c r="K241" s="408"/>
      <c r="L241" s="409">
        <v>358.012</v>
      </c>
      <c r="M241" s="410">
        <v>128</v>
      </c>
      <c r="N241" s="410">
        <v>121</v>
      </c>
      <c r="O241" s="740"/>
      <c r="P241" s="740"/>
      <c r="Q241" s="740"/>
      <c r="R241" s="740"/>
      <c r="S241" s="740"/>
      <c r="T241" s="405"/>
    </row>
    <row r="242" spans="1:20" ht="32.25" customHeight="1">
      <c r="A242" s="404"/>
      <c r="B242" s="761" t="s">
        <v>685</v>
      </c>
      <c r="C242" s="761"/>
      <c r="D242" s="761"/>
      <c r="E242" s="761"/>
      <c r="F242" s="762"/>
      <c r="G242" s="406" t="s">
        <v>686</v>
      </c>
      <c r="H242" s="407" t="s">
        <v>29</v>
      </c>
      <c r="I242" s="536">
        <v>1</v>
      </c>
      <c r="J242" s="535">
        <v>13</v>
      </c>
      <c r="K242" s="408"/>
      <c r="L242" s="409">
        <v>1</v>
      </c>
      <c r="M242" s="410">
        <v>1</v>
      </c>
      <c r="N242" s="410">
        <v>1</v>
      </c>
      <c r="O242" s="740"/>
      <c r="P242" s="740"/>
      <c r="Q242" s="740"/>
      <c r="R242" s="740"/>
      <c r="S242" s="740"/>
      <c r="T242" s="405"/>
    </row>
    <row r="243" spans="1:20" ht="32.25" customHeight="1">
      <c r="A243" s="404"/>
      <c r="B243" s="761" t="s">
        <v>685</v>
      </c>
      <c r="C243" s="761"/>
      <c r="D243" s="761"/>
      <c r="E243" s="761"/>
      <c r="F243" s="762"/>
      <c r="G243" s="406" t="s">
        <v>686</v>
      </c>
      <c r="H243" s="407" t="s">
        <v>120</v>
      </c>
      <c r="I243" s="536">
        <v>1</v>
      </c>
      <c r="J243" s="535">
        <v>13</v>
      </c>
      <c r="K243" s="408"/>
      <c r="L243" s="409">
        <v>5</v>
      </c>
      <c r="M243" s="410">
        <v>5</v>
      </c>
      <c r="N243" s="410">
        <v>5</v>
      </c>
      <c r="O243" s="740"/>
      <c r="P243" s="740"/>
      <c r="Q243" s="740"/>
      <c r="R243" s="740"/>
      <c r="S243" s="740"/>
      <c r="T243" s="405"/>
    </row>
    <row r="244" spans="1:20" ht="32.25" customHeight="1">
      <c r="A244" s="404"/>
      <c r="B244" s="761" t="s">
        <v>742</v>
      </c>
      <c r="C244" s="761"/>
      <c r="D244" s="761"/>
      <c r="E244" s="761"/>
      <c r="F244" s="762"/>
      <c r="G244" s="406" t="s">
        <v>743</v>
      </c>
      <c r="H244" s="407" t="s">
        <v>40</v>
      </c>
      <c r="I244" s="536">
        <v>7</v>
      </c>
      <c r="J244" s="535">
        <v>9</v>
      </c>
      <c r="K244" s="408"/>
      <c r="L244" s="409">
        <v>303.05900000000003</v>
      </c>
      <c r="M244" s="410">
        <v>303</v>
      </c>
      <c r="N244" s="410">
        <v>303</v>
      </c>
      <c r="O244" s="740"/>
      <c r="P244" s="740"/>
      <c r="Q244" s="740"/>
      <c r="R244" s="740"/>
      <c r="S244" s="740"/>
      <c r="T244" s="405"/>
    </row>
    <row r="245" spans="1:20" ht="32.25" customHeight="1">
      <c r="A245" s="404"/>
      <c r="B245" s="761" t="s">
        <v>742</v>
      </c>
      <c r="C245" s="761"/>
      <c r="D245" s="761"/>
      <c r="E245" s="761"/>
      <c r="F245" s="762"/>
      <c r="G245" s="406" t="s">
        <v>743</v>
      </c>
      <c r="H245" s="407" t="s">
        <v>41</v>
      </c>
      <c r="I245" s="536">
        <v>7</v>
      </c>
      <c r="J245" s="535">
        <v>9</v>
      </c>
      <c r="K245" s="408"/>
      <c r="L245" s="409">
        <v>11</v>
      </c>
      <c r="M245" s="410">
        <v>11</v>
      </c>
      <c r="N245" s="410">
        <v>11</v>
      </c>
      <c r="O245" s="740"/>
      <c r="P245" s="740"/>
      <c r="Q245" s="740"/>
      <c r="R245" s="740"/>
      <c r="S245" s="740"/>
      <c r="T245" s="405"/>
    </row>
    <row r="246" spans="1:20" ht="32.25" customHeight="1">
      <c r="A246" s="404"/>
      <c r="B246" s="761" t="s">
        <v>742</v>
      </c>
      <c r="C246" s="761"/>
      <c r="D246" s="761"/>
      <c r="E246" s="761"/>
      <c r="F246" s="762"/>
      <c r="G246" s="406" t="s">
        <v>743</v>
      </c>
      <c r="H246" s="407" t="s">
        <v>42</v>
      </c>
      <c r="I246" s="536">
        <v>7</v>
      </c>
      <c r="J246" s="535">
        <v>9</v>
      </c>
      <c r="K246" s="408"/>
      <c r="L246" s="409">
        <v>91.524000000000001</v>
      </c>
      <c r="M246" s="410">
        <v>91</v>
      </c>
      <c r="N246" s="410">
        <v>91</v>
      </c>
      <c r="O246" s="740"/>
      <c r="P246" s="740"/>
      <c r="Q246" s="740"/>
      <c r="R246" s="740"/>
      <c r="S246" s="740"/>
      <c r="T246" s="405"/>
    </row>
    <row r="247" spans="1:20" ht="32.25" customHeight="1">
      <c r="A247" s="404"/>
      <c r="B247" s="761" t="s">
        <v>742</v>
      </c>
      <c r="C247" s="761"/>
      <c r="D247" s="761"/>
      <c r="E247" s="761"/>
      <c r="F247" s="762"/>
      <c r="G247" s="406" t="s">
        <v>743</v>
      </c>
      <c r="H247" s="407" t="s">
        <v>29</v>
      </c>
      <c r="I247" s="536">
        <v>7</v>
      </c>
      <c r="J247" s="535">
        <v>9</v>
      </c>
      <c r="K247" s="408"/>
      <c r="L247" s="409">
        <v>15.927</v>
      </c>
      <c r="M247" s="410">
        <v>16</v>
      </c>
      <c r="N247" s="410">
        <v>16</v>
      </c>
      <c r="O247" s="740"/>
      <c r="P247" s="740"/>
      <c r="Q247" s="740"/>
      <c r="R247" s="740"/>
      <c r="S247" s="740"/>
      <c r="T247" s="405"/>
    </row>
    <row r="248" spans="1:20" ht="32.25" customHeight="1">
      <c r="A248" s="404"/>
      <c r="B248" s="761" t="s">
        <v>742</v>
      </c>
      <c r="C248" s="761"/>
      <c r="D248" s="761"/>
      <c r="E248" s="761"/>
      <c r="F248" s="762"/>
      <c r="G248" s="406" t="s">
        <v>743</v>
      </c>
      <c r="H248" s="407" t="s">
        <v>28</v>
      </c>
      <c r="I248" s="536">
        <v>7</v>
      </c>
      <c r="J248" s="535">
        <v>9</v>
      </c>
      <c r="K248" s="408"/>
      <c r="L248" s="409">
        <v>12</v>
      </c>
      <c r="M248" s="410">
        <v>12</v>
      </c>
      <c r="N248" s="410">
        <v>12</v>
      </c>
      <c r="O248" s="740"/>
      <c r="P248" s="740"/>
      <c r="Q248" s="740"/>
      <c r="R248" s="740"/>
      <c r="S248" s="740"/>
      <c r="T248" s="405"/>
    </row>
    <row r="249" spans="1:20" ht="32.25" customHeight="1">
      <c r="A249" s="404"/>
      <c r="B249" s="761" t="s">
        <v>742</v>
      </c>
      <c r="C249" s="761"/>
      <c r="D249" s="761"/>
      <c r="E249" s="761"/>
      <c r="F249" s="762"/>
      <c r="G249" s="406" t="s">
        <v>743</v>
      </c>
      <c r="H249" s="407" t="s">
        <v>29</v>
      </c>
      <c r="I249" s="536">
        <v>7</v>
      </c>
      <c r="J249" s="535">
        <v>9</v>
      </c>
      <c r="K249" s="408"/>
      <c r="L249" s="409">
        <v>29.89</v>
      </c>
      <c r="M249" s="410">
        <v>8</v>
      </c>
      <c r="N249" s="410">
        <v>6</v>
      </c>
      <c r="O249" s="740"/>
      <c r="P249" s="740"/>
      <c r="Q249" s="740"/>
      <c r="R249" s="740"/>
      <c r="S249" s="740"/>
      <c r="T249" s="405"/>
    </row>
    <row r="250" spans="1:20" ht="32.25" customHeight="1">
      <c r="A250" s="404"/>
      <c r="B250" s="761" t="s">
        <v>687</v>
      </c>
      <c r="C250" s="761"/>
      <c r="D250" s="761"/>
      <c r="E250" s="761"/>
      <c r="F250" s="762"/>
      <c r="G250" s="406" t="s">
        <v>688</v>
      </c>
      <c r="H250" s="407" t="s">
        <v>29</v>
      </c>
      <c r="I250" s="536">
        <v>1</v>
      </c>
      <c r="J250" s="535">
        <v>13</v>
      </c>
      <c r="K250" s="408"/>
      <c r="L250" s="409">
        <v>80.132999999999996</v>
      </c>
      <c r="M250" s="410">
        <v>55</v>
      </c>
      <c r="N250" s="410">
        <v>61</v>
      </c>
      <c r="O250" s="740"/>
      <c r="P250" s="740"/>
      <c r="Q250" s="740"/>
      <c r="R250" s="740"/>
      <c r="S250" s="740"/>
      <c r="T250" s="405"/>
    </row>
    <row r="251" spans="1:20" ht="32.25" customHeight="1">
      <c r="A251" s="404"/>
      <c r="B251" s="761" t="s">
        <v>687</v>
      </c>
      <c r="C251" s="761"/>
      <c r="D251" s="761"/>
      <c r="E251" s="761"/>
      <c r="F251" s="762"/>
      <c r="G251" s="406" t="s">
        <v>688</v>
      </c>
      <c r="H251" s="407" t="s">
        <v>40</v>
      </c>
      <c r="I251" s="536">
        <v>1</v>
      </c>
      <c r="J251" s="535">
        <v>13</v>
      </c>
      <c r="K251" s="408"/>
      <c r="L251" s="409">
        <v>343.21600000000001</v>
      </c>
      <c r="M251" s="410">
        <v>343</v>
      </c>
      <c r="N251" s="410">
        <v>343</v>
      </c>
      <c r="O251" s="740"/>
      <c r="P251" s="740"/>
      <c r="Q251" s="740"/>
      <c r="R251" s="740"/>
      <c r="S251" s="740"/>
      <c r="T251" s="405"/>
    </row>
    <row r="252" spans="1:20" ht="32.25" customHeight="1">
      <c r="A252" s="404"/>
      <c r="B252" s="761" t="s">
        <v>687</v>
      </c>
      <c r="C252" s="761"/>
      <c r="D252" s="761"/>
      <c r="E252" s="761"/>
      <c r="F252" s="762"/>
      <c r="G252" s="406" t="s">
        <v>688</v>
      </c>
      <c r="H252" s="407" t="s">
        <v>42</v>
      </c>
      <c r="I252" s="536">
        <v>1</v>
      </c>
      <c r="J252" s="535">
        <v>13</v>
      </c>
      <c r="K252" s="408"/>
      <c r="L252" s="409">
        <v>103.651</v>
      </c>
      <c r="M252" s="410">
        <v>104</v>
      </c>
      <c r="N252" s="410">
        <v>104</v>
      </c>
      <c r="O252" s="740"/>
      <c r="P252" s="740"/>
      <c r="Q252" s="740"/>
      <c r="R252" s="740"/>
      <c r="S252" s="740"/>
      <c r="T252" s="405"/>
    </row>
    <row r="253" spans="1:20" ht="32.25" customHeight="1">
      <c r="A253" s="404"/>
      <c r="B253" s="761" t="s">
        <v>687</v>
      </c>
      <c r="C253" s="761"/>
      <c r="D253" s="761"/>
      <c r="E253" s="761"/>
      <c r="F253" s="762"/>
      <c r="G253" s="406" t="s">
        <v>688</v>
      </c>
      <c r="H253" s="407" t="s">
        <v>29</v>
      </c>
      <c r="I253" s="536">
        <v>1</v>
      </c>
      <c r="J253" s="535">
        <v>13</v>
      </c>
      <c r="K253" s="408"/>
      <c r="L253" s="409">
        <v>14.1</v>
      </c>
      <c r="M253" s="410">
        <v>14</v>
      </c>
      <c r="N253" s="410">
        <v>5</v>
      </c>
      <c r="O253" s="740"/>
      <c r="P253" s="740"/>
      <c r="Q253" s="740"/>
      <c r="R253" s="740"/>
      <c r="S253" s="740"/>
      <c r="T253" s="405"/>
    </row>
    <row r="254" spans="1:20" ht="32.25" customHeight="1" thickBot="1">
      <c r="A254" s="404"/>
      <c r="B254" s="759" t="s">
        <v>687</v>
      </c>
      <c r="C254" s="759"/>
      <c r="D254" s="759"/>
      <c r="E254" s="759"/>
      <c r="F254" s="760"/>
      <c r="G254" s="438" t="s">
        <v>688</v>
      </c>
      <c r="H254" s="439" t="s">
        <v>29</v>
      </c>
      <c r="I254" s="540">
        <v>1</v>
      </c>
      <c r="J254" s="539">
        <v>13</v>
      </c>
      <c r="K254" s="478"/>
      <c r="L254" s="479">
        <v>10</v>
      </c>
      <c r="M254" s="440">
        <v>10</v>
      </c>
      <c r="N254" s="440">
        <v>10</v>
      </c>
      <c r="O254" s="748"/>
      <c r="P254" s="748"/>
      <c r="Q254" s="748"/>
      <c r="R254" s="748"/>
      <c r="S254" s="748"/>
      <c r="T254" s="405"/>
    </row>
    <row r="255" spans="1:20" ht="409.6" hidden="1" customHeight="1">
      <c r="A255" s="404"/>
      <c r="B255" s="480"/>
      <c r="C255" s="480"/>
      <c r="D255" s="480"/>
      <c r="E255" s="480"/>
      <c r="F255" s="481"/>
      <c r="G255" s="483" t="s">
        <v>688</v>
      </c>
      <c r="H255" s="483" t="s">
        <v>915</v>
      </c>
      <c r="I255" s="482">
        <v>1</v>
      </c>
      <c r="J255" s="482">
        <v>13</v>
      </c>
      <c r="K255" s="482">
        <v>0</v>
      </c>
      <c r="L255" s="484">
        <v>524470.81599999999</v>
      </c>
      <c r="M255" s="482">
        <v>504557</v>
      </c>
      <c r="N255" s="482">
        <v>504340</v>
      </c>
      <c r="O255" s="482"/>
      <c r="P255" s="482"/>
      <c r="Q255" s="485"/>
      <c r="R255" s="486"/>
      <c r="S255" s="487"/>
      <c r="T255" s="475"/>
    </row>
    <row r="256" spans="1:20" ht="1.5" customHeight="1" thickBot="1">
      <c r="A256" s="404" t="s">
        <v>808</v>
      </c>
      <c r="B256" s="441"/>
      <c r="C256" s="441"/>
      <c r="D256" s="441"/>
      <c r="E256" s="441"/>
      <c r="F256" s="442"/>
      <c r="G256" s="441"/>
      <c r="H256" s="445"/>
      <c r="I256" s="443"/>
      <c r="J256" s="444"/>
      <c r="K256" s="445"/>
      <c r="L256" s="443">
        <v>524470.81599999999</v>
      </c>
      <c r="M256" s="443">
        <v>504557</v>
      </c>
      <c r="N256" s="443">
        <v>504340</v>
      </c>
      <c r="O256" s="443">
        <v>0</v>
      </c>
      <c r="P256" s="443">
        <v>0</v>
      </c>
      <c r="Q256" s="444">
        <v>0</v>
      </c>
      <c r="R256" s="446">
        <v>0</v>
      </c>
      <c r="S256" s="447">
        <v>0</v>
      </c>
      <c r="T256" s="418"/>
    </row>
    <row r="257" spans="1:20" ht="25.5" customHeight="1">
      <c r="A257" s="475"/>
      <c r="B257" s="450"/>
      <c r="C257" s="450"/>
      <c r="D257" s="450"/>
      <c r="E257" s="450"/>
      <c r="F257" s="417"/>
      <c r="G257" s="417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</row>
    <row r="258" spans="1:20" ht="11.25" customHeight="1">
      <c r="A258" s="475"/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417"/>
      <c r="O258" s="417"/>
      <c r="P258" s="417"/>
      <c r="Q258" s="417"/>
      <c r="R258" s="417"/>
      <c r="S258" s="417"/>
      <c r="T258" s="417"/>
    </row>
    <row r="259" spans="1:20" ht="12.75" customHeight="1">
      <c r="A259" s="417" t="s">
        <v>363</v>
      </c>
      <c r="B259" s="417"/>
      <c r="C259" s="417"/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417"/>
      <c r="O259" s="417"/>
      <c r="P259" s="417"/>
      <c r="Q259" s="417"/>
      <c r="R259" s="417"/>
      <c r="S259" s="417"/>
      <c r="T259" s="417"/>
    </row>
  </sheetData>
  <mergeCells count="477">
    <mergeCell ref="M1:N1"/>
    <mergeCell ref="G2:N2"/>
    <mergeCell ref="F3:N3"/>
    <mergeCell ref="F4:N4"/>
    <mergeCell ref="F5:N5"/>
    <mergeCell ref="B254:F254"/>
    <mergeCell ref="O254:S254"/>
    <mergeCell ref="A8:N8"/>
    <mergeCell ref="A9:N9"/>
    <mergeCell ref="A10:N10"/>
    <mergeCell ref="A11:N11"/>
    <mergeCell ref="B251:F251"/>
    <mergeCell ref="O251:S251"/>
    <mergeCell ref="B252:F252"/>
    <mergeCell ref="O252:S252"/>
    <mergeCell ref="B253:F253"/>
    <mergeCell ref="O253:S253"/>
    <mergeCell ref="B248:F248"/>
    <mergeCell ref="O248:S248"/>
    <mergeCell ref="B249:F249"/>
    <mergeCell ref="O249:S249"/>
    <mergeCell ref="B250:F250"/>
    <mergeCell ref="O250:S250"/>
    <mergeCell ref="B245:F245"/>
    <mergeCell ref="O245:S245"/>
    <mergeCell ref="B246:F246"/>
    <mergeCell ref="O246:S246"/>
    <mergeCell ref="B247:F247"/>
    <mergeCell ref="O247:S247"/>
    <mergeCell ref="B242:F242"/>
    <mergeCell ref="O242:S242"/>
    <mergeCell ref="B243:F243"/>
    <mergeCell ref="O243:S243"/>
    <mergeCell ref="B244:F244"/>
    <mergeCell ref="O244:S244"/>
    <mergeCell ref="B239:F239"/>
    <mergeCell ref="O239:S239"/>
    <mergeCell ref="B240:F240"/>
    <mergeCell ref="O240:S240"/>
    <mergeCell ref="B241:F241"/>
    <mergeCell ref="O241:S241"/>
    <mergeCell ref="B236:F236"/>
    <mergeCell ref="O236:S236"/>
    <mergeCell ref="B237:F237"/>
    <mergeCell ref="O237:S237"/>
    <mergeCell ref="B238:F238"/>
    <mergeCell ref="O238:S238"/>
    <mergeCell ref="B233:F233"/>
    <mergeCell ref="O233:S233"/>
    <mergeCell ref="B234:F234"/>
    <mergeCell ref="O234:S234"/>
    <mergeCell ref="B235:F235"/>
    <mergeCell ref="O235:S235"/>
    <mergeCell ref="B230:F230"/>
    <mergeCell ref="O230:S230"/>
    <mergeCell ref="B231:F231"/>
    <mergeCell ref="O231:S231"/>
    <mergeCell ref="B232:F232"/>
    <mergeCell ref="O232:S232"/>
    <mergeCell ref="B227:F227"/>
    <mergeCell ref="O227:S227"/>
    <mergeCell ref="B228:F228"/>
    <mergeCell ref="O228:S228"/>
    <mergeCell ref="B229:F229"/>
    <mergeCell ref="O229:S229"/>
    <mergeCell ref="B224:F224"/>
    <mergeCell ref="O224:S224"/>
    <mergeCell ref="B225:F225"/>
    <mergeCell ref="O225:S225"/>
    <mergeCell ref="B226:F226"/>
    <mergeCell ref="O226:S226"/>
    <mergeCell ref="B221:F221"/>
    <mergeCell ref="O221:S221"/>
    <mergeCell ref="B222:F222"/>
    <mergeCell ref="O222:S222"/>
    <mergeCell ref="B223:F223"/>
    <mergeCell ref="O223:S223"/>
    <mergeCell ref="B218:F218"/>
    <mergeCell ref="O218:S218"/>
    <mergeCell ref="B219:F219"/>
    <mergeCell ref="O219:S219"/>
    <mergeCell ref="B220:F220"/>
    <mergeCell ref="O220:S220"/>
    <mergeCell ref="B215:F215"/>
    <mergeCell ref="O215:S215"/>
    <mergeCell ref="B216:F216"/>
    <mergeCell ref="O216:S216"/>
    <mergeCell ref="B217:F217"/>
    <mergeCell ref="O217:S217"/>
    <mergeCell ref="B212:F212"/>
    <mergeCell ref="O212:S212"/>
    <mergeCell ref="B213:F213"/>
    <mergeCell ref="O213:S213"/>
    <mergeCell ref="B214:F214"/>
    <mergeCell ref="O214:S214"/>
    <mergeCell ref="B209:F209"/>
    <mergeCell ref="O209:S209"/>
    <mergeCell ref="B210:F210"/>
    <mergeCell ref="O210:S210"/>
    <mergeCell ref="B211:F211"/>
    <mergeCell ref="O211:S211"/>
    <mergeCell ref="B206:F206"/>
    <mergeCell ref="O206:S206"/>
    <mergeCell ref="B207:F207"/>
    <mergeCell ref="O207:S207"/>
    <mergeCell ref="B208:F208"/>
    <mergeCell ref="O208:S208"/>
    <mergeCell ref="B203:F203"/>
    <mergeCell ref="O203:S203"/>
    <mergeCell ref="B204:F204"/>
    <mergeCell ref="O204:S204"/>
    <mergeCell ref="B205:F205"/>
    <mergeCell ref="O205:S205"/>
    <mergeCell ref="B200:F200"/>
    <mergeCell ref="O200:S200"/>
    <mergeCell ref="B201:F201"/>
    <mergeCell ref="O201:S201"/>
    <mergeCell ref="B202:F202"/>
    <mergeCell ref="O202:S202"/>
    <mergeCell ref="B197:F197"/>
    <mergeCell ref="O197:S197"/>
    <mergeCell ref="B198:F198"/>
    <mergeCell ref="O198:S198"/>
    <mergeCell ref="B199:F199"/>
    <mergeCell ref="O199:S199"/>
    <mergeCell ref="B194:F194"/>
    <mergeCell ref="O194:S194"/>
    <mergeCell ref="B195:F195"/>
    <mergeCell ref="O195:S195"/>
    <mergeCell ref="B196:F196"/>
    <mergeCell ref="O196:S196"/>
    <mergeCell ref="B191:F191"/>
    <mergeCell ref="O191:S191"/>
    <mergeCell ref="B192:F192"/>
    <mergeCell ref="O192:S192"/>
    <mergeCell ref="B193:F193"/>
    <mergeCell ref="O193:S193"/>
    <mergeCell ref="B188:F188"/>
    <mergeCell ref="O188:S188"/>
    <mergeCell ref="B189:F189"/>
    <mergeCell ref="O189:S189"/>
    <mergeCell ref="B190:F190"/>
    <mergeCell ref="O190:S190"/>
    <mergeCell ref="B185:F185"/>
    <mergeCell ref="O185:S185"/>
    <mergeCell ref="B186:F186"/>
    <mergeCell ref="O186:S186"/>
    <mergeCell ref="B187:F187"/>
    <mergeCell ref="O187:S187"/>
    <mergeCell ref="B182:F182"/>
    <mergeCell ref="O182:S182"/>
    <mergeCell ref="B183:F183"/>
    <mergeCell ref="O183:S183"/>
    <mergeCell ref="B184:F184"/>
    <mergeCell ref="O184:S184"/>
    <mergeCell ref="B179:F179"/>
    <mergeCell ref="O179:S179"/>
    <mergeCell ref="B180:F180"/>
    <mergeCell ref="O180:S180"/>
    <mergeCell ref="B181:F181"/>
    <mergeCell ref="O181:S181"/>
    <mergeCell ref="B176:F176"/>
    <mergeCell ref="O176:S176"/>
    <mergeCell ref="B177:F177"/>
    <mergeCell ref="O177:S177"/>
    <mergeCell ref="B178:F178"/>
    <mergeCell ref="O178:S178"/>
    <mergeCell ref="B173:F173"/>
    <mergeCell ref="O173:S173"/>
    <mergeCell ref="B174:F174"/>
    <mergeCell ref="O174:S174"/>
    <mergeCell ref="B175:F175"/>
    <mergeCell ref="O175:S175"/>
    <mergeCell ref="B170:F170"/>
    <mergeCell ref="O170:S170"/>
    <mergeCell ref="B171:F171"/>
    <mergeCell ref="O171:S171"/>
    <mergeCell ref="B172:F172"/>
    <mergeCell ref="O172:S172"/>
    <mergeCell ref="B167:F167"/>
    <mergeCell ref="O167:S167"/>
    <mergeCell ref="B168:F168"/>
    <mergeCell ref="O168:S168"/>
    <mergeCell ref="B169:F169"/>
    <mergeCell ref="O169:S169"/>
    <mergeCell ref="B164:F164"/>
    <mergeCell ref="O164:S164"/>
    <mergeCell ref="B165:F165"/>
    <mergeCell ref="O165:S165"/>
    <mergeCell ref="B166:F166"/>
    <mergeCell ref="O166:S166"/>
    <mergeCell ref="B161:F161"/>
    <mergeCell ref="O161:S161"/>
    <mergeCell ref="B162:F162"/>
    <mergeCell ref="O162:S162"/>
    <mergeCell ref="B163:F163"/>
    <mergeCell ref="O163:S163"/>
    <mergeCell ref="B158:F158"/>
    <mergeCell ref="O158:S158"/>
    <mergeCell ref="B159:F159"/>
    <mergeCell ref="O159:S159"/>
    <mergeCell ref="B160:F160"/>
    <mergeCell ref="O160:S160"/>
    <mergeCell ref="B155:F155"/>
    <mergeCell ref="O155:S155"/>
    <mergeCell ref="B156:F156"/>
    <mergeCell ref="O156:S156"/>
    <mergeCell ref="B157:F157"/>
    <mergeCell ref="O157:S157"/>
    <mergeCell ref="B152:F152"/>
    <mergeCell ref="O152:S152"/>
    <mergeCell ref="B153:F153"/>
    <mergeCell ref="O153:S153"/>
    <mergeCell ref="B154:F154"/>
    <mergeCell ref="O154:S154"/>
    <mergeCell ref="B149:F149"/>
    <mergeCell ref="O149:S149"/>
    <mergeCell ref="B150:F150"/>
    <mergeCell ref="O150:S150"/>
    <mergeCell ref="B151:F151"/>
    <mergeCell ref="O151:S151"/>
    <mergeCell ref="B146:F146"/>
    <mergeCell ref="O146:S146"/>
    <mergeCell ref="B147:F147"/>
    <mergeCell ref="O147:S147"/>
    <mergeCell ref="B148:F148"/>
    <mergeCell ref="O148:S148"/>
    <mergeCell ref="B143:F143"/>
    <mergeCell ref="O143:S143"/>
    <mergeCell ref="B144:F144"/>
    <mergeCell ref="O144:S144"/>
    <mergeCell ref="B145:F145"/>
    <mergeCell ref="O145:S145"/>
    <mergeCell ref="B140:F140"/>
    <mergeCell ref="O140:S140"/>
    <mergeCell ref="B141:F141"/>
    <mergeCell ref="O141:S141"/>
    <mergeCell ref="B142:F142"/>
    <mergeCell ref="O142:S142"/>
    <mergeCell ref="B137:F137"/>
    <mergeCell ref="O137:S137"/>
    <mergeCell ref="B138:F138"/>
    <mergeCell ref="O138:S138"/>
    <mergeCell ref="B139:F139"/>
    <mergeCell ref="O139:S139"/>
    <mergeCell ref="B134:F134"/>
    <mergeCell ref="O134:S134"/>
    <mergeCell ref="B135:F135"/>
    <mergeCell ref="O135:S135"/>
    <mergeCell ref="B136:F136"/>
    <mergeCell ref="O136:S136"/>
    <mergeCell ref="B131:F131"/>
    <mergeCell ref="O131:S131"/>
    <mergeCell ref="B132:F132"/>
    <mergeCell ref="O132:S132"/>
    <mergeCell ref="B133:F133"/>
    <mergeCell ref="O133:S133"/>
    <mergeCell ref="B128:F128"/>
    <mergeCell ref="O128:S128"/>
    <mergeCell ref="B129:F129"/>
    <mergeCell ref="O129:S129"/>
    <mergeCell ref="B130:F130"/>
    <mergeCell ref="O130:S130"/>
    <mergeCell ref="B125:F125"/>
    <mergeCell ref="O125:S125"/>
    <mergeCell ref="B126:F126"/>
    <mergeCell ref="O126:S126"/>
    <mergeCell ref="B127:F127"/>
    <mergeCell ref="O127:S127"/>
    <mergeCell ref="B122:F122"/>
    <mergeCell ref="O122:S122"/>
    <mergeCell ref="B123:F123"/>
    <mergeCell ref="O123:S123"/>
    <mergeCell ref="B124:F124"/>
    <mergeCell ref="O124:S124"/>
    <mergeCell ref="B119:F119"/>
    <mergeCell ref="O119:S119"/>
    <mergeCell ref="B120:F120"/>
    <mergeCell ref="O120:S120"/>
    <mergeCell ref="B121:F121"/>
    <mergeCell ref="O121:S121"/>
    <mergeCell ref="B116:F116"/>
    <mergeCell ref="O116:S116"/>
    <mergeCell ref="B117:F117"/>
    <mergeCell ref="O117:S117"/>
    <mergeCell ref="B118:F118"/>
    <mergeCell ref="O118:S118"/>
    <mergeCell ref="B113:F113"/>
    <mergeCell ref="O113:S113"/>
    <mergeCell ref="B114:F114"/>
    <mergeCell ref="O114:S114"/>
    <mergeCell ref="B115:F115"/>
    <mergeCell ref="O115:S115"/>
    <mergeCell ref="B110:F110"/>
    <mergeCell ref="O110:S110"/>
    <mergeCell ref="B111:F111"/>
    <mergeCell ref="O111:S111"/>
    <mergeCell ref="B112:F112"/>
    <mergeCell ref="O112:S112"/>
    <mergeCell ref="B107:F107"/>
    <mergeCell ref="O107:S107"/>
    <mergeCell ref="B108:F108"/>
    <mergeCell ref="O108:S108"/>
    <mergeCell ref="B109:F109"/>
    <mergeCell ref="O109:S109"/>
    <mergeCell ref="B104:F104"/>
    <mergeCell ref="O104:S104"/>
    <mergeCell ref="B105:F105"/>
    <mergeCell ref="O105:S105"/>
    <mergeCell ref="B106:F106"/>
    <mergeCell ref="O106:S106"/>
    <mergeCell ref="B101:F101"/>
    <mergeCell ref="O101:S101"/>
    <mergeCell ref="B102:F102"/>
    <mergeCell ref="O102:S102"/>
    <mergeCell ref="B103:F103"/>
    <mergeCell ref="O103:S103"/>
    <mergeCell ref="B98:F98"/>
    <mergeCell ref="O98:S98"/>
    <mergeCell ref="B99:F99"/>
    <mergeCell ref="O99:S99"/>
    <mergeCell ref="B100:F100"/>
    <mergeCell ref="O100:S100"/>
    <mergeCell ref="B95:F95"/>
    <mergeCell ref="O95:S95"/>
    <mergeCell ref="B96:F96"/>
    <mergeCell ref="O96:S96"/>
    <mergeCell ref="B97:F97"/>
    <mergeCell ref="O97:S97"/>
    <mergeCell ref="B92:F92"/>
    <mergeCell ref="O92:S92"/>
    <mergeCell ref="B93:F93"/>
    <mergeCell ref="O93:S93"/>
    <mergeCell ref="B94:F94"/>
    <mergeCell ref="O94:S94"/>
    <mergeCell ref="B89:F89"/>
    <mergeCell ref="O89:S89"/>
    <mergeCell ref="B90:F90"/>
    <mergeCell ref="O90:S90"/>
    <mergeCell ref="B91:F91"/>
    <mergeCell ref="O91:S91"/>
    <mergeCell ref="B86:F86"/>
    <mergeCell ref="O86:S86"/>
    <mergeCell ref="B87:F87"/>
    <mergeCell ref="O87:S87"/>
    <mergeCell ref="B88:F88"/>
    <mergeCell ref="O88:S88"/>
    <mergeCell ref="B83:F83"/>
    <mergeCell ref="O83:S83"/>
    <mergeCell ref="B84:F84"/>
    <mergeCell ref="O84:S84"/>
    <mergeCell ref="B85:F85"/>
    <mergeCell ref="O85:S85"/>
    <mergeCell ref="B80:F80"/>
    <mergeCell ref="O80:S80"/>
    <mergeCell ref="B81:F81"/>
    <mergeCell ref="O81:S81"/>
    <mergeCell ref="B82:F82"/>
    <mergeCell ref="O82:S82"/>
    <mergeCell ref="B77:F77"/>
    <mergeCell ref="O77:S77"/>
    <mergeCell ref="B78:F78"/>
    <mergeCell ref="O78:S78"/>
    <mergeCell ref="B79:F79"/>
    <mergeCell ref="O79:S79"/>
    <mergeCell ref="B74:F74"/>
    <mergeCell ref="O74:S74"/>
    <mergeCell ref="B75:F75"/>
    <mergeCell ref="O75:S75"/>
    <mergeCell ref="B76:F76"/>
    <mergeCell ref="O76:S76"/>
    <mergeCell ref="B71:F71"/>
    <mergeCell ref="O71:S71"/>
    <mergeCell ref="B72:F72"/>
    <mergeCell ref="O72:S72"/>
    <mergeCell ref="B73:F73"/>
    <mergeCell ref="O73:S73"/>
    <mergeCell ref="B68:F68"/>
    <mergeCell ref="O68:S68"/>
    <mergeCell ref="B69:F69"/>
    <mergeCell ref="O69:S69"/>
    <mergeCell ref="B70:F70"/>
    <mergeCell ref="O70:S70"/>
    <mergeCell ref="B65:F65"/>
    <mergeCell ref="O65:S65"/>
    <mergeCell ref="B66:F66"/>
    <mergeCell ref="O66:S66"/>
    <mergeCell ref="B67:F67"/>
    <mergeCell ref="O67:S67"/>
    <mergeCell ref="B62:F62"/>
    <mergeCell ref="O62:S62"/>
    <mergeCell ref="B63:F63"/>
    <mergeCell ref="O63:S63"/>
    <mergeCell ref="B64:F64"/>
    <mergeCell ref="O64:S64"/>
    <mergeCell ref="B59:F59"/>
    <mergeCell ref="O59:S59"/>
    <mergeCell ref="B60:F60"/>
    <mergeCell ref="O60:S60"/>
    <mergeCell ref="B61:F61"/>
    <mergeCell ref="O61:S61"/>
    <mergeCell ref="B56:F56"/>
    <mergeCell ref="O56:S56"/>
    <mergeCell ref="B57:F57"/>
    <mergeCell ref="O57:S57"/>
    <mergeCell ref="B58:F58"/>
    <mergeCell ref="O58:S58"/>
    <mergeCell ref="B53:F53"/>
    <mergeCell ref="O53:S53"/>
    <mergeCell ref="B54:F54"/>
    <mergeCell ref="O54:S54"/>
    <mergeCell ref="B55:F55"/>
    <mergeCell ref="O55:S55"/>
    <mergeCell ref="B50:F50"/>
    <mergeCell ref="O50:S50"/>
    <mergeCell ref="B51:F51"/>
    <mergeCell ref="O51:S51"/>
    <mergeCell ref="B52:F52"/>
    <mergeCell ref="O52:S52"/>
    <mergeCell ref="B47:F47"/>
    <mergeCell ref="O47:S47"/>
    <mergeCell ref="B48:F48"/>
    <mergeCell ref="O48:S48"/>
    <mergeCell ref="B49:F49"/>
    <mergeCell ref="O49:S49"/>
    <mergeCell ref="B44:F44"/>
    <mergeCell ref="O44:S44"/>
    <mergeCell ref="B45:F45"/>
    <mergeCell ref="O45:S45"/>
    <mergeCell ref="B46:F46"/>
    <mergeCell ref="O46:S46"/>
    <mergeCell ref="B41:F41"/>
    <mergeCell ref="O41:S41"/>
    <mergeCell ref="B42:F42"/>
    <mergeCell ref="O42:S42"/>
    <mergeCell ref="B43:F43"/>
    <mergeCell ref="O43:S43"/>
    <mergeCell ref="B38:F38"/>
    <mergeCell ref="O38:S38"/>
    <mergeCell ref="B39:F39"/>
    <mergeCell ref="O39:S39"/>
    <mergeCell ref="B40:F40"/>
    <mergeCell ref="O40:S40"/>
    <mergeCell ref="B35:F35"/>
    <mergeCell ref="O35:S35"/>
    <mergeCell ref="B36:F36"/>
    <mergeCell ref="O36:S36"/>
    <mergeCell ref="B37:F37"/>
    <mergeCell ref="O37:S37"/>
    <mergeCell ref="B32:F32"/>
    <mergeCell ref="O32:S32"/>
    <mergeCell ref="B33:F33"/>
    <mergeCell ref="O33:S33"/>
    <mergeCell ref="B34:F34"/>
    <mergeCell ref="O34:S34"/>
    <mergeCell ref="B29:F29"/>
    <mergeCell ref="O29:S29"/>
    <mergeCell ref="B30:F30"/>
    <mergeCell ref="O30:S30"/>
    <mergeCell ref="B31:F31"/>
    <mergeCell ref="O31:S31"/>
    <mergeCell ref="B26:F26"/>
    <mergeCell ref="O26:S26"/>
    <mergeCell ref="B27:F27"/>
    <mergeCell ref="O27:S27"/>
    <mergeCell ref="B28:F28"/>
    <mergeCell ref="O28:S28"/>
    <mergeCell ref="B23:F23"/>
    <mergeCell ref="O23:S23"/>
    <mergeCell ref="B24:F24"/>
    <mergeCell ref="O24:S24"/>
    <mergeCell ref="B25:F25"/>
    <mergeCell ref="O25:S25"/>
    <mergeCell ref="B21:F21"/>
    <mergeCell ref="O21:S21"/>
    <mergeCell ref="B22:F22"/>
    <mergeCell ref="O22:S22"/>
  </mergeCells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workbookViewId="0">
      <selection activeCell="I14" sqref="I14"/>
    </sheetView>
  </sheetViews>
  <sheetFormatPr defaultRowHeight="15.75"/>
  <cols>
    <col min="1" max="1" width="6.85546875" style="113" customWidth="1"/>
    <col min="2" max="2" width="34.14062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34.14062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34.14062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34.14062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34.14062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34.14062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34.14062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34.14062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34.14062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34.14062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34.14062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34.14062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34.14062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34.14062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34.14062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34.14062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34.14062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34.14062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34.14062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34.14062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34.14062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34.14062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34.14062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34.14062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34.14062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34.14062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34.14062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34.14062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34.14062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34.14062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34.14062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34.14062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34.14062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34.14062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34.14062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34.14062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34.14062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34.14062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34.14062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34.14062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34.14062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34.14062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34.14062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34.14062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34.14062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34.14062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34.14062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34.14062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34.14062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34.14062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34.14062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34.14062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34.14062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34.14062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34.14062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34.14062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34.14062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34.14062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34.14062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34.14062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34.14062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34.14062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34.14062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34.14062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2"/>
      <c r="E1" s="152" t="s">
        <v>488</v>
      </c>
    </row>
    <row r="2" spans="1:5">
      <c r="B2" s="114"/>
      <c r="C2" s="114"/>
      <c r="D2" s="2"/>
      <c r="E2" s="2" t="s">
        <v>145</v>
      </c>
    </row>
    <row r="3" spans="1:5">
      <c r="B3" s="689" t="s">
        <v>324</v>
      </c>
      <c r="C3" s="689"/>
      <c r="D3" s="689"/>
      <c r="E3" s="6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518" t="s">
        <v>830</v>
      </c>
    </row>
    <row r="6" spans="1:5" ht="14.25" customHeight="1">
      <c r="C6" s="2"/>
    </row>
    <row r="7" spans="1:5" ht="14.25" customHeight="1">
      <c r="B7" s="764" t="s">
        <v>167</v>
      </c>
      <c r="C7" s="764"/>
      <c r="D7" s="764"/>
      <c r="E7" s="764"/>
    </row>
    <row r="8" spans="1:5" ht="30.75" customHeight="1">
      <c r="A8" s="133"/>
      <c r="B8" s="671" t="s">
        <v>849</v>
      </c>
      <c r="C8" s="671"/>
      <c r="D8" s="671"/>
      <c r="E8" s="6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833</v>
      </c>
    </row>
    <row r="12" spans="1:5" ht="24" customHeight="1">
      <c r="A12" s="134" t="s">
        <v>308</v>
      </c>
      <c r="B12" s="135" t="s">
        <v>326</v>
      </c>
      <c r="C12" s="265">
        <v>3169.9225999999999</v>
      </c>
      <c r="D12" s="265">
        <v>3169.9225999999999</v>
      </c>
      <c r="E12" s="265">
        <v>3169.9225999999999</v>
      </c>
    </row>
    <row r="13" spans="1:5" s="48" customFormat="1" ht="16.5" customHeight="1">
      <c r="A13" s="137" t="s">
        <v>146</v>
      </c>
      <c r="B13" s="138" t="s">
        <v>327</v>
      </c>
      <c r="C13" s="265">
        <v>3192.8226</v>
      </c>
      <c r="D13" s="265">
        <v>3192.8226</v>
      </c>
      <c r="E13" s="265">
        <v>3192.8226</v>
      </c>
    </row>
    <row r="14" spans="1:5" s="48" customFormat="1" ht="27.75" customHeight="1">
      <c r="A14" s="137" t="s">
        <v>328</v>
      </c>
      <c r="B14" s="139" t="s">
        <v>329</v>
      </c>
      <c r="C14" s="265">
        <v>3142.8226</v>
      </c>
      <c r="D14" s="265">
        <v>3142.8226</v>
      </c>
      <c r="E14" s="265">
        <v>3142.8226</v>
      </c>
    </row>
    <row r="15" spans="1:5" s="48" customFormat="1">
      <c r="A15" s="137" t="s">
        <v>330</v>
      </c>
      <c r="B15" s="139" t="s">
        <v>331</v>
      </c>
      <c r="C15" s="265">
        <v>2822.9513000000002</v>
      </c>
      <c r="D15" s="265">
        <v>2822.9513000000002</v>
      </c>
      <c r="E15" s="265">
        <v>2822.9513000000002</v>
      </c>
    </row>
    <row r="16" spans="1:5" ht="18.75" customHeight="1">
      <c r="A16" s="137" t="s">
        <v>332</v>
      </c>
      <c r="B16" s="139" t="s">
        <v>333</v>
      </c>
      <c r="C16" s="266">
        <v>2516.4513000000002</v>
      </c>
      <c r="D16" s="266">
        <v>2516.4513000000002</v>
      </c>
      <c r="E16" s="266">
        <v>2516.4513000000002</v>
      </c>
    </row>
    <row r="17" spans="1:5" s="144" customFormat="1" ht="18.75" customHeight="1">
      <c r="A17" s="141"/>
      <c r="B17" s="142" t="s">
        <v>334</v>
      </c>
      <c r="C17" s="267">
        <f>SUM(C12:C16)</f>
        <v>14844.9704</v>
      </c>
      <c r="D17" s="267">
        <f>SUM(D12:D16)</f>
        <v>14844.9704</v>
      </c>
      <c r="E17" s="267">
        <f>SUM(E12:E16)</f>
        <v>14844.9704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tabSelected="1" view="pageBreakPreview" topLeftCell="A7" workbookViewId="0">
      <selection activeCell="L16" sqref="L16"/>
    </sheetView>
  </sheetViews>
  <sheetFormatPr defaultRowHeight="15.75"/>
  <cols>
    <col min="1" max="1" width="6.85546875" style="113" customWidth="1"/>
    <col min="2" max="2" width="34.14062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34.14062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34.14062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34.14062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34.14062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34.14062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34.14062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34.14062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34.14062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34.14062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34.14062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34.14062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34.14062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34.14062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34.14062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34.14062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34.14062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34.14062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34.14062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34.14062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34.14062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34.14062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34.14062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34.14062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34.14062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34.14062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34.14062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34.14062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34.14062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34.14062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34.14062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34.14062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34.14062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34.14062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34.14062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34.14062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34.14062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34.14062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34.14062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34.14062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34.14062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34.14062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34.14062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34.14062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34.14062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34.14062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34.14062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34.14062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34.14062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34.14062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34.14062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34.14062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34.14062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34.14062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34.14062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34.14062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34.14062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34.14062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34.14062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34.14062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34.14062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34.14062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34.14062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34.14062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521"/>
      <c r="E1" s="521" t="s">
        <v>489</v>
      </c>
    </row>
    <row r="2" spans="1:5">
      <c r="B2" s="114"/>
      <c r="C2" s="114"/>
      <c r="D2" s="521"/>
      <c r="E2" s="521" t="s">
        <v>145</v>
      </c>
    </row>
    <row r="3" spans="1:5">
      <c r="B3" s="689" t="s">
        <v>324</v>
      </c>
      <c r="C3" s="689"/>
      <c r="D3" s="689"/>
      <c r="E3" s="689"/>
    </row>
    <row r="4" spans="1:5">
      <c r="B4" s="114"/>
      <c r="C4" s="114"/>
      <c r="D4" s="521"/>
      <c r="E4" s="521" t="s">
        <v>190</v>
      </c>
    </row>
    <row r="5" spans="1:5">
      <c r="B5" s="114"/>
      <c r="C5" s="114"/>
      <c r="D5" s="521"/>
      <c r="E5" s="521" t="s">
        <v>830</v>
      </c>
    </row>
    <row r="6" spans="1:5" ht="14.25" customHeight="1">
      <c r="C6" s="521"/>
    </row>
    <row r="7" spans="1:5" ht="14.25" customHeight="1">
      <c r="B7" s="764" t="s">
        <v>167</v>
      </c>
      <c r="C7" s="764"/>
      <c r="D7" s="764"/>
      <c r="E7" s="764"/>
    </row>
    <row r="8" spans="1:5" ht="42.75" customHeight="1">
      <c r="A8" s="133"/>
      <c r="B8" s="671" t="s">
        <v>866</v>
      </c>
      <c r="C8" s="671"/>
      <c r="D8" s="671"/>
      <c r="E8" s="671"/>
    </row>
    <row r="9" spans="1:5" ht="14.25" customHeight="1">
      <c r="C9" s="521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833</v>
      </c>
    </row>
    <row r="12" spans="1:5" ht="24" customHeight="1">
      <c r="A12" s="134" t="s">
        <v>308</v>
      </c>
      <c r="B12" s="135" t="s">
        <v>326</v>
      </c>
      <c r="C12" s="265">
        <v>237.4</v>
      </c>
      <c r="D12" s="265"/>
      <c r="E12" s="265"/>
    </row>
    <row r="13" spans="1:5" s="48" customFormat="1" ht="16.5" customHeight="1">
      <c r="A13" s="137" t="s">
        <v>146</v>
      </c>
      <c r="B13" s="138" t="s">
        <v>327</v>
      </c>
      <c r="C13" s="265">
        <v>240.1</v>
      </c>
      <c r="D13" s="265"/>
      <c r="E13" s="265"/>
    </row>
    <row r="14" spans="1:5" s="48" customFormat="1" ht="27.75" customHeight="1">
      <c r="A14" s="137" t="s">
        <v>328</v>
      </c>
      <c r="B14" s="139" t="s">
        <v>329</v>
      </c>
      <c r="C14" s="265">
        <v>200.8</v>
      </c>
      <c r="D14" s="265"/>
      <c r="E14" s="265"/>
    </row>
    <row r="15" spans="1:5" s="48" customFormat="1">
      <c r="A15" s="137" t="s">
        <v>330</v>
      </c>
      <c r="B15" s="139" t="s">
        <v>331</v>
      </c>
      <c r="C15" s="265">
        <v>175</v>
      </c>
      <c r="D15" s="265"/>
      <c r="E15" s="265"/>
    </row>
    <row r="16" spans="1:5" ht="18.75" customHeight="1">
      <c r="A16" s="137" t="s">
        <v>332</v>
      </c>
      <c r="B16" s="139" t="s">
        <v>333</v>
      </c>
      <c r="C16" s="266">
        <v>78.900000000000006</v>
      </c>
      <c r="D16" s="266"/>
      <c r="E16" s="266"/>
    </row>
    <row r="17" spans="1:5" s="144" customFormat="1" ht="18.75" customHeight="1">
      <c r="A17" s="141"/>
      <c r="B17" s="142" t="s">
        <v>334</v>
      </c>
      <c r="C17" s="267">
        <f>SUM(C12:C16)</f>
        <v>932.19999999999993</v>
      </c>
      <c r="D17" s="143">
        <f>SUM(D12:D16)</f>
        <v>0</v>
      </c>
      <c r="E17" s="143">
        <f>SUM(E12:E16)</f>
        <v>0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view="pageBreakPreview" topLeftCell="A4" workbookViewId="0">
      <selection activeCell="C17" sqref="C17:F18"/>
    </sheetView>
  </sheetViews>
  <sheetFormatPr defaultRowHeight="15.75"/>
  <cols>
    <col min="1" max="1" width="6.85546875" style="113" customWidth="1"/>
    <col min="2" max="2" width="40.8554687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40.8554687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40.8554687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40.8554687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40.8554687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40.8554687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40.8554687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40.8554687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40.8554687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40.8554687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40.8554687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40.8554687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40.8554687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40.8554687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40.8554687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40.8554687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40.8554687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40.8554687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40.8554687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40.8554687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40.8554687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40.8554687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40.8554687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40.8554687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40.8554687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40.8554687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40.8554687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40.8554687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40.8554687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40.8554687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40.8554687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40.8554687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40.8554687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40.8554687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40.8554687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40.8554687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40.8554687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40.8554687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40.8554687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40.8554687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40.8554687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40.8554687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40.8554687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40.8554687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40.8554687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40.8554687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40.8554687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40.8554687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40.8554687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40.8554687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40.8554687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40.8554687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40.8554687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40.8554687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40.8554687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40.8554687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40.8554687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40.8554687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40.8554687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40.8554687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40.8554687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40.8554687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40.8554687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40.8554687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2"/>
      <c r="E1" s="240" t="s">
        <v>490</v>
      </c>
    </row>
    <row r="2" spans="1:5">
      <c r="B2" s="114"/>
      <c r="C2" s="114"/>
      <c r="D2" s="2"/>
      <c r="E2" s="2" t="s">
        <v>145</v>
      </c>
    </row>
    <row r="3" spans="1:5">
      <c r="B3" s="689" t="s">
        <v>335</v>
      </c>
      <c r="C3" s="689"/>
      <c r="D3" s="689"/>
      <c r="E3" s="6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518" t="s">
        <v>830</v>
      </c>
    </row>
    <row r="6" spans="1:5" ht="14.25" customHeight="1">
      <c r="C6" s="2"/>
    </row>
    <row r="7" spans="1:5" ht="14.25" customHeight="1">
      <c r="B7" s="764" t="s">
        <v>167</v>
      </c>
      <c r="C7" s="764"/>
      <c r="D7" s="764"/>
      <c r="E7" s="764"/>
    </row>
    <row r="8" spans="1:5" ht="54" customHeight="1">
      <c r="A8" s="133"/>
      <c r="B8" s="671" t="s">
        <v>850</v>
      </c>
      <c r="C8" s="671"/>
      <c r="D8" s="671"/>
      <c r="E8" s="6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833</v>
      </c>
    </row>
    <row r="12" spans="1:5" ht="18" customHeight="1">
      <c r="A12" s="134" t="s">
        <v>308</v>
      </c>
      <c r="B12" s="135" t="s">
        <v>326</v>
      </c>
      <c r="C12" s="136">
        <v>1</v>
      </c>
      <c r="D12" s="265">
        <v>0.9</v>
      </c>
      <c r="E12" s="265">
        <v>1</v>
      </c>
    </row>
    <row r="13" spans="1:5" s="48" customFormat="1" ht="16.5" customHeight="1">
      <c r="A13" s="137" t="s">
        <v>146</v>
      </c>
      <c r="B13" s="138" t="s">
        <v>327</v>
      </c>
      <c r="C13" s="136">
        <v>1</v>
      </c>
      <c r="D13" s="265">
        <v>1</v>
      </c>
      <c r="E13" s="265">
        <v>0.9</v>
      </c>
    </row>
    <row r="14" spans="1:5" s="48" customFormat="1" ht="27.75" customHeight="1">
      <c r="A14" s="137" t="s">
        <v>328</v>
      </c>
      <c r="B14" s="139" t="s">
        <v>329</v>
      </c>
      <c r="C14" s="136">
        <v>1</v>
      </c>
      <c r="D14" s="265">
        <v>0.9</v>
      </c>
      <c r="E14" s="265">
        <v>1</v>
      </c>
    </row>
    <row r="15" spans="1:5" s="48" customFormat="1">
      <c r="A15" s="137" t="s">
        <v>330</v>
      </c>
      <c r="B15" s="139" t="s">
        <v>331</v>
      </c>
      <c r="C15" s="136">
        <v>1</v>
      </c>
      <c r="D15" s="265">
        <v>1</v>
      </c>
      <c r="E15" s="265">
        <v>0.9</v>
      </c>
    </row>
    <row r="16" spans="1:5" ht="18.75" customHeight="1">
      <c r="A16" s="137" t="s">
        <v>332</v>
      </c>
      <c r="B16" s="139" t="s">
        <v>333</v>
      </c>
      <c r="C16" s="140">
        <v>1</v>
      </c>
      <c r="D16" s="265">
        <v>0.9</v>
      </c>
      <c r="E16" s="265">
        <v>1</v>
      </c>
    </row>
    <row r="17" spans="1:6" ht="18.75" customHeight="1">
      <c r="A17" s="145"/>
      <c r="B17" s="142" t="s">
        <v>334</v>
      </c>
      <c r="C17" s="143">
        <f>SUM(C12:C16)</f>
        <v>5</v>
      </c>
      <c r="D17" s="267">
        <f>SUM(D12:D16)</f>
        <v>4.7</v>
      </c>
      <c r="E17" s="267">
        <f>SUM(E12:E16)</f>
        <v>4.8</v>
      </c>
      <c r="F17" s="144"/>
    </row>
    <row r="18" spans="1:6">
      <c r="C18" s="144"/>
      <c r="D18" s="144"/>
      <c r="E18" s="144"/>
      <c r="F18" s="144"/>
    </row>
    <row r="20" spans="1:6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7" workbookViewId="0">
      <selection activeCell="C17" sqref="C17:E17"/>
    </sheetView>
  </sheetViews>
  <sheetFormatPr defaultRowHeight="15.75"/>
  <cols>
    <col min="1" max="1" width="6.85546875" style="113" customWidth="1"/>
    <col min="2" max="2" width="32.42578125" style="113" customWidth="1"/>
    <col min="3" max="4" width="14.85546875" style="113" customWidth="1"/>
    <col min="5" max="5" width="14.5703125" style="113" customWidth="1"/>
    <col min="6" max="256" width="9.140625" style="113"/>
    <col min="257" max="257" width="6.85546875" style="113" customWidth="1"/>
    <col min="258" max="258" width="32.42578125" style="113" customWidth="1"/>
    <col min="259" max="260" width="14.85546875" style="113" customWidth="1"/>
    <col min="261" max="261" width="14.5703125" style="113" customWidth="1"/>
    <col min="262" max="512" width="9.140625" style="113"/>
    <col min="513" max="513" width="6.85546875" style="113" customWidth="1"/>
    <col min="514" max="514" width="32.42578125" style="113" customWidth="1"/>
    <col min="515" max="516" width="14.85546875" style="113" customWidth="1"/>
    <col min="517" max="517" width="14.5703125" style="113" customWidth="1"/>
    <col min="518" max="768" width="9.140625" style="113"/>
    <col min="769" max="769" width="6.85546875" style="113" customWidth="1"/>
    <col min="770" max="770" width="32.42578125" style="113" customWidth="1"/>
    <col min="771" max="772" width="14.85546875" style="113" customWidth="1"/>
    <col min="773" max="773" width="14.5703125" style="113" customWidth="1"/>
    <col min="774" max="1024" width="9.140625" style="113"/>
    <col min="1025" max="1025" width="6.85546875" style="113" customWidth="1"/>
    <col min="1026" max="1026" width="32.42578125" style="113" customWidth="1"/>
    <col min="1027" max="1028" width="14.85546875" style="113" customWidth="1"/>
    <col min="1029" max="1029" width="14.5703125" style="113" customWidth="1"/>
    <col min="1030" max="1280" width="9.140625" style="113"/>
    <col min="1281" max="1281" width="6.85546875" style="113" customWidth="1"/>
    <col min="1282" max="1282" width="32.42578125" style="113" customWidth="1"/>
    <col min="1283" max="1284" width="14.85546875" style="113" customWidth="1"/>
    <col min="1285" max="1285" width="14.5703125" style="113" customWidth="1"/>
    <col min="1286" max="1536" width="9.140625" style="113"/>
    <col min="1537" max="1537" width="6.85546875" style="113" customWidth="1"/>
    <col min="1538" max="1538" width="32.42578125" style="113" customWidth="1"/>
    <col min="1539" max="1540" width="14.85546875" style="113" customWidth="1"/>
    <col min="1541" max="1541" width="14.5703125" style="113" customWidth="1"/>
    <col min="1542" max="1792" width="9.140625" style="113"/>
    <col min="1793" max="1793" width="6.85546875" style="113" customWidth="1"/>
    <col min="1794" max="1794" width="32.42578125" style="113" customWidth="1"/>
    <col min="1795" max="1796" width="14.85546875" style="113" customWidth="1"/>
    <col min="1797" max="1797" width="14.5703125" style="113" customWidth="1"/>
    <col min="1798" max="2048" width="9.140625" style="113"/>
    <col min="2049" max="2049" width="6.85546875" style="113" customWidth="1"/>
    <col min="2050" max="2050" width="32.42578125" style="113" customWidth="1"/>
    <col min="2051" max="2052" width="14.85546875" style="113" customWidth="1"/>
    <col min="2053" max="2053" width="14.5703125" style="113" customWidth="1"/>
    <col min="2054" max="2304" width="9.140625" style="113"/>
    <col min="2305" max="2305" width="6.85546875" style="113" customWidth="1"/>
    <col min="2306" max="2306" width="32.42578125" style="113" customWidth="1"/>
    <col min="2307" max="2308" width="14.85546875" style="113" customWidth="1"/>
    <col min="2309" max="2309" width="14.5703125" style="113" customWidth="1"/>
    <col min="2310" max="2560" width="9.140625" style="113"/>
    <col min="2561" max="2561" width="6.85546875" style="113" customWidth="1"/>
    <col min="2562" max="2562" width="32.42578125" style="113" customWidth="1"/>
    <col min="2563" max="2564" width="14.85546875" style="113" customWidth="1"/>
    <col min="2565" max="2565" width="14.5703125" style="113" customWidth="1"/>
    <col min="2566" max="2816" width="9.140625" style="113"/>
    <col min="2817" max="2817" width="6.85546875" style="113" customWidth="1"/>
    <col min="2818" max="2818" width="32.42578125" style="113" customWidth="1"/>
    <col min="2819" max="2820" width="14.85546875" style="113" customWidth="1"/>
    <col min="2821" max="2821" width="14.5703125" style="113" customWidth="1"/>
    <col min="2822" max="3072" width="9.140625" style="113"/>
    <col min="3073" max="3073" width="6.85546875" style="113" customWidth="1"/>
    <col min="3074" max="3074" width="32.42578125" style="113" customWidth="1"/>
    <col min="3075" max="3076" width="14.85546875" style="113" customWidth="1"/>
    <col min="3077" max="3077" width="14.5703125" style="113" customWidth="1"/>
    <col min="3078" max="3328" width="9.140625" style="113"/>
    <col min="3329" max="3329" width="6.85546875" style="113" customWidth="1"/>
    <col min="3330" max="3330" width="32.42578125" style="113" customWidth="1"/>
    <col min="3331" max="3332" width="14.85546875" style="113" customWidth="1"/>
    <col min="3333" max="3333" width="14.5703125" style="113" customWidth="1"/>
    <col min="3334" max="3584" width="9.140625" style="113"/>
    <col min="3585" max="3585" width="6.85546875" style="113" customWidth="1"/>
    <col min="3586" max="3586" width="32.42578125" style="113" customWidth="1"/>
    <col min="3587" max="3588" width="14.85546875" style="113" customWidth="1"/>
    <col min="3589" max="3589" width="14.5703125" style="113" customWidth="1"/>
    <col min="3590" max="3840" width="9.140625" style="113"/>
    <col min="3841" max="3841" width="6.85546875" style="113" customWidth="1"/>
    <col min="3842" max="3842" width="32.42578125" style="113" customWidth="1"/>
    <col min="3843" max="3844" width="14.85546875" style="113" customWidth="1"/>
    <col min="3845" max="3845" width="14.5703125" style="113" customWidth="1"/>
    <col min="3846" max="4096" width="9.140625" style="113"/>
    <col min="4097" max="4097" width="6.85546875" style="113" customWidth="1"/>
    <col min="4098" max="4098" width="32.42578125" style="113" customWidth="1"/>
    <col min="4099" max="4100" width="14.85546875" style="113" customWidth="1"/>
    <col min="4101" max="4101" width="14.5703125" style="113" customWidth="1"/>
    <col min="4102" max="4352" width="9.140625" style="113"/>
    <col min="4353" max="4353" width="6.85546875" style="113" customWidth="1"/>
    <col min="4354" max="4354" width="32.42578125" style="113" customWidth="1"/>
    <col min="4355" max="4356" width="14.85546875" style="113" customWidth="1"/>
    <col min="4357" max="4357" width="14.5703125" style="113" customWidth="1"/>
    <col min="4358" max="4608" width="9.140625" style="113"/>
    <col min="4609" max="4609" width="6.85546875" style="113" customWidth="1"/>
    <col min="4610" max="4610" width="32.42578125" style="113" customWidth="1"/>
    <col min="4611" max="4612" width="14.85546875" style="113" customWidth="1"/>
    <col min="4613" max="4613" width="14.5703125" style="113" customWidth="1"/>
    <col min="4614" max="4864" width="9.140625" style="113"/>
    <col min="4865" max="4865" width="6.85546875" style="113" customWidth="1"/>
    <col min="4866" max="4866" width="32.42578125" style="113" customWidth="1"/>
    <col min="4867" max="4868" width="14.85546875" style="113" customWidth="1"/>
    <col min="4869" max="4869" width="14.5703125" style="113" customWidth="1"/>
    <col min="4870" max="5120" width="9.140625" style="113"/>
    <col min="5121" max="5121" width="6.85546875" style="113" customWidth="1"/>
    <col min="5122" max="5122" width="32.42578125" style="113" customWidth="1"/>
    <col min="5123" max="5124" width="14.85546875" style="113" customWidth="1"/>
    <col min="5125" max="5125" width="14.5703125" style="113" customWidth="1"/>
    <col min="5126" max="5376" width="9.140625" style="113"/>
    <col min="5377" max="5377" width="6.85546875" style="113" customWidth="1"/>
    <col min="5378" max="5378" width="32.42578125" style="113" customWidth="1"/>
    <col min="5379" max="5380" width="14.85546875" style="113" customWidth="1"/>
    <col min="5381" max="5381" width="14.5703125" style="113" customWidth="1"/>
    <col min="5382" max="5632" width="9.140625" style="113"/>
    <col min="5633" max="5633" width="6.85546875" style="113" customWidth="1"/>
    <col min="5634" max="5634" width="32.42578125" style="113" customWidth="1"/>
    <col min="5635" max="5636" width="14.85546875" style="113" customWidth="1"/>
    <col min="5637" max="5637" width="14.5703125" style="113" customWidth="1"/>
    <col min="5638" max="5888" width="9.140625" style="113"/>
    <col min="5889" max="5889" width="6.85546875" style="113" customWidth="1"/>
    <col min="5890" max="5890" width="32.42578125" style="113" customWidth="1"/>
    <col min="5891" max="5892" width="14.85546875" style="113" customWidth="1"/>
    <col min="5893" max="5893" width="14.5703125" style="113" customWidth="1"/>
    <col min="5894" max="6144" width="9.140625" style="113"/>
    <col min="6145" max="6145" width="6.85546875" style="113" customWidth="1"/>
    <col min="6146" max="6146" width="32.42578125" style="113" customWidth="1"/>
    <col min="6147" max="6148" width="14.85546875" style="113" customWidth="1"/>
    <col min="6149" max="6149" width="14.5703125" style="113" customWidth="1"/>
    <col min="6150" max="6400" width="9.140625" style="113"/>
    <col min="6401" max="6401" width="6.85546875" style="113" customWidth="1"/>
    <col min="6402" max="6402" width="32.42578125" style="113" customWidth="1"/>
    <col min="6403" max="6404" width="14.85546875" style="113" customWidth="1"/>
    <col min="6405" max="6405" width="14.5703125" style="113" customWidth="1"/>
    <col min="6406" max="6656" width="9.140625" style="113"/>
    <col min="6657" max="6657" width="6.85546875" style="113" customWidth="1"/>
    <col min="6658" max="6658" width="32.42578125" style="113" customWidth="1"/>
    <col min="6659" max="6660" width="14.85546875" style="113" customWidth="1"/>
    <col min="6661" max="6661" width="14.5703125" style="113" customWidth="1"/>
    <col min="6662" max="6912" width="9.140625" style="113"/>
    <col min="6913" max="6913" width="6.85546875" style="113" customWidth="1"/>
    <col min="6914" max="6914" width="32.42578125" style="113" customWidth="1"/>
    <col min="6915" max="6916" width="14.85546875" style="113" customWidth="1"/>
    <col min="6917" max="6917" width="14.5703125" style="113" customWidth="1"/>
    <col min="6918" max="7168" width="9.140625" style="113"/>
    <col min="7169" max="7169" width="6.85546875" style="113" customWidth="1"/>
    <col min="7170" max="7170" width="32.42578125" style="113" customWidth="1"/>
    <col min="7171" max="7172" width="14.85546875" style="113" customWidth="1"/>
    <col min="7173" max="7173" width="14.5703125" style="113" customWidth="1"/>
    <col min="7174" max="7424" width="9.140625" style="113"/>
    <col min="7425" max="7425" width="6.85546875" style="113" customWidth="1"/>
    <col min="7426" max="7426" width="32.42578125" style="113" customWidth="1"/>
    <col min="7427" max="7428" width="14.85546875" style="113" customWidth="1"/>
    <col min="7429" max="7429" width="14.5703125" style="113" customWidth="1"/>
    <col min="7430" max="7680" width="9.140625" style="113"/>
    <col min="7681" max="7681" width="6.85546875" style="113" customWidth="1"/>
    <col min="7682" max="7682" width="32.42578125" style="113" customWidth="1"/>
    <col min="7683" max="7684" width="14.85546875" style="113" customWidth="1"/>
    <col min="7685" max="7685" width="14.5703125" style="113" customWidth="1"/>
    <col min="7686" max="7936" width="9.140625" style="113"/>
    <col min="7937" max="7937" width="6.85546875" style="113" customWidth="1"/>
    <col min="7938" max="7938" width="32.42578125" style="113" customWidth="1"/>
    <col min="7939" max="7940" width="14.85546875" style="113" customWidth="1"/>
    <col min="7941" max="7941" width="14.5703125" style="113" customWidth="1"/>
    <col min="7942" max="8192" width="9.140625" style="113"/>
    <col min="8193" max="8193" width="6.85546875" style="113" customWidth="1"/>
    <col min="8194" max="8194" width="32.42578125" style="113" customWidth="1"/>
    <col min="8195" max="8196" width="14.85546875" style="113" customWidth="1"/>
    <col min="8197" max="8197" width="14.5703125" style="113" customWidth="1"/>
    <col min="8198" max="8448" width="9.140625" style="113"/>
    <col min="8449" max="8449" width="6.85546875" style="113" customWidth="1"/>
    <col min="8450" max="8450" width="32.42578125" style="113" customWidth="1"/>
    <col min="8451" max="8452" width="14.85546875" style="113" customWidth="1"/>
    <col min="8453" max="8453" width="14.5703125" style="113" customWidth="1"/>
    <col min="8454" max="8704" width="9.140625" style="113"/>
    <col min="8705" max="8705" width="6.85546875" style="113" customWidth="1"/>
    <col min="8706" max="8706" width="32.42578125" style="113" customWidth="1"/>
    <col min="8707" max="8708" width="14.85546875" style="113" customWidth="1"/>
    <col min="8709" max="8709" width="14.5703125" style="113" customWidth="1"/>
    <col min="8710" max="8960" width="9.140625" style="113"/>
    <col min="8961" max="8961" width="6.85546875" style="113" customWidth="1"/>
    <col min="8962" max="8962" width="32.42578125" style="113" customWidth="1"/>
    <col min="8963" max="8964" width="14.85546875" style="113" customWidth="1"/>
    <col min="8965" max="8965" width="14.5703125" style="113" customWidth="1"/>
    <col min="8966" max="9216" width="9.140625" style="113"/>
    <col min="9217" max="9217" width="6.85546875" style="113" customWidth="1"/>
    <col min="9218" max="9218" width="32.42578125" style="113" customWidth="1"/>
    <col min="9219" max="9220" width="14.85546875" style="113" customWidth="1"/>
    <col min="9221" max="9221" width="14.5703125" style="113" customWidth="1"/>
    <col min="9222" max="9472" width="9.140625" style="113"/>
    <col min="9473" max="9473" width="6.85546875" style="113" customWidth="1"/>
    <col min="9474" max="9474" width="32.42578125" style="113" customWidth="1"/>
    <col min="9475" max="9476" width="14.85546875" style="113" customWidth="1"/>
    <col min="9477" max="9477" width="14.5703125" style="113" customWidth="1"/>
    <col min="9478" max="9728" width="9.140625" style="113"/>
    <col min="9729" max="9729" width="6.85546875" style="113" customWidth="1"/>
    <col min="9730" max="9730" width="32.42578125" style="113" customWidth="1"/>
    <col min="9731" max="9732" width="14.85546875" style="113" customWidth="1"/>
    <col min="9733" max="9733" width="14.5703125" style="113" customWidth="1"/>
    <col min="9734" max="9984" width="9.140625" style="113"/>
    <col min="9985" max="9985" width="6.85546875" style="113" customWidth="1"/>
    <col min="9986" max="9986" width="32.42578125" style="113" customWidth="1"/>
    <col min="9987" max="9988" width="14.85546875" style="113" customWidth="1"/>
    <col min="9989" max="9989" width="14.5703125" style="113" customWidth="1"/>
    <col min="9990" max="10240" width="9.140625" style="113"/>
    <col min="10241" max="10241" width="6.85546875" style="113" customWidth="1"/>
    <col min="10242" max="10242" width="32.42578125" style="113" customWidth="1"/>
    <col min="10243" max="10244" width="14.85546875" style="113" customWidth="1"/>
    <col min="10245" max="10245" width="14.5703125" style="113" customWidth="1"/>
    <col min="10246" max="10496" width="9.140625" style="113"/>
    <col min="10497" max="10497" width="6.85546875" style="113" customWidth="1"/>
    <col min="10498" max="10498" width="32.42578125" style="113" customWidth="1"/>
    <col min="10499" max="10500" width="14.85546875" style="113" customWidth="1"/>
    <col min="10501" max="10501" width="14.5703125" style="113" customWidth="1"/>
    <col min="10502" max="10752" width="9.140625" style="113"/>
    <col min="10753" max="10753" width="6.85546875" style="113" customWidth="1"/>
    <col min="10754" max="10754" width="32.42578125" style="113" customWidth="1"/>
    <col min="10755" max="10756" width="14.85546875" style="113" customWidth="1"/>
    <col min="10757" max="10757" width="14.5703125" style="113" customWidth="1"/>
    <col min="10758" max="11008" width="9.140625" style="113"/>
    <col min="11009" max="11009" width="6.85546875" style="113" customWidth="1"/>
    <col min="11010" max="11010" width="32.42578125" style="113" customWidth="1"/>
    <col min="11011" max="11012" width="14.85546875" style="113" customWidth="1"/>
    <col min="11013" max="11013" width="14.5703125" style="113" customWidth="1"/>
    <col min="11014" max="11264" width="9.140625" style="113"/>
    <col min="11265" max="11265" width="6.85546875" style="113" customWidth="1"/>
    <col min="11266" max="11266" width="32.42578125" style="113" customWidth="1"/>
    <col min="11267" max="11268" width="14.85546875" style="113" customWidth="1"/>
    <col min="11269" max="11269" width="14.5703125" style="113" customWidth="1"/>
    <col min="11270" max="11520" width="9.140625" style="113"/>
    <col min="11521" max="11521" width="6.85546875" style="113" customWidth="1"/>
    <col min="11522" max="11522" width="32.42578125" style="113" customWidth="1"/>
    <col min="11523" max="11524" width="14.85546875" style="113" customWidth="1"/>
    <col min="11525" max="11525" width="14.5703125" style="113" customWidth="1"/>
    <col min="11526" max="11776" width="9.140625" style="113"/>
    <col min="11777" max="11777" width="6.85546875" style="113" customWidth="1"/>
    <col min="11778" max="11778" width="32.42578125" style="113" customWidth="1"/>
    <col min="11779" max="11780" width="14.85546875" style="113" customWidth="1"/>
    <col min="11781" max="11781" width="14.5703125" style="113" customWidth="1"/>
    <col min="11782" max="12032" width="9.140625" style="113"/>
    <col min="12033" max="12033" width="6.85546875" style="113" customWidth="1"/>
    <col min="12034" max="12034" width="32.42578125" style="113" customWidth="1"/>
    <col min="12035" max="12036" width="14.85546875" style="113" customWidth="1"/>
    <col min="12037" max="12037" width="14.5703125" style="113" customWidth="1"/>
    <col min="12038" max="12288" width="9.140625" style="113"/>
    <col min="12289" max="12289" width="6.85546875" style="113" customWidth="1"/>
    <col min="12290" max="12290" width="32.42578125" style="113" customWidth="1"/>
    <col min="12291" max="12292" width="14.85546875" style="113" customWidth="1"/>
    <col min="12293" max="12293" width="14.5703125" style="113" customWidth="1"/>
    <col min="12294" max="12544" width="9.140625" style="113"/>
    <col min="12545" max="12545" width="6.85546875" style="113" customWidth="1"/>
    <col min="12546" max="12546" width="32.42578125" style="113" customWidth="1"/>
    <col min="12547" max="12548" width="14.85546875" style="113" customWidth="1"/>
    <col min="12549" max="12549" width="14.5703125" style="113" customWidth="1"/>
    <col min="12550" max="12800" width="9.140625" style="113"/>
    <col min="12801" max="12801" width="6.85546875" style="113" customWidth="1"/>
    <col min="12802" max="12802" width="32.42578125" style="113" customWidth="1"/>
    <col min="12803" max="12804" width="14.85546875" style="113" customWidth="1"/>
    <col min="12805" max="12805" width="14.5703125" style="113" customWidth="1"/>
    <col min="12806" max="13056" width="9.140625" style="113"/>
    <col min="13057" max="13057" width="6.85546875" style="113" customWidth="1"/>
    <col min="13058" max="13058" width="32.42578125" style="113" customWidth="1"/>
    <col min="13059" max="13060" width="14.85546875" style="113" customWidth="1"/>
    <col min="13061" max="13061" width="14.5703125" style="113" customWidth="1"/>
    <col min="13062" max="13312" width="9.140625" style="113"/>
    <col min="13313" max="13313" width="6.85546875" style="113" customWidth="1"/>
    <col min="13314" max="13314" width="32.42578125" style="113" customWidth="1"/>
    <col min="13315" max="13316" width="14.85546875" style="113" customWidth="1"/>
    <col min="13317" max="13317" width="14.5703125" style="113" customWidth="1"/>
    <col min="13318" max="13568" width="9.140625" style="113"/>
    <col min="13569" max="13569" width="6.85546875" style="113" customWidth="1"/>
    <col min="13570" max="13570" width="32.42578125" style="113" customWidth="1"/>
    <col min="13571" max="13572" width="14.85546875" style="113" customWidth="1"/>
    <col min="13573" max="13573" width="14.5703125" style="113" customWidth="1"/>
    <col min="13574" max="13824" width="9.140625" style="113"/>
    <col min="13825" max="13825" width="6.85546875" style="113" customWidth="1"/>
    <col min="13826" max="13826" width="32.42578125" style="113" customWidth="1"/>
    <col min="13827" max="13828" width="14.85546875" style="113" customWidth="1"/>
    <col min="13829" max="13829" width="14.5703125" style="113" customWidth="1"/>
    <col min="13830" max="14080" width="9.140625" style="113"/>
    <col min="14081" max="14081" width="6.85546875" style="113" customWidth="1"/>
    <col min="14082" max="14082" width="32.42578125" style="113" customWidth="1"/>
    <col min="14083" max="14084" width="14.85546875" style="113" customWidth="1"/>
    <col min="14085" max="14085" width="14.5703125" style="113" customWidth="1"/>
    <col min="14086" max="14336" width="9.140625" style="113"/>
    <col min="14337" max="14337" width="6.85546875" style="113" customWidth="1"/>
    <col min="14338" max="14338" width="32.42578125" style="113" customWidth="1"/>
    <col min="14339" max="14340" width="14.85546875" style="113" customWidth="1"/>
    <col min="14341" max="14341" width="14.5703125" style="113" customWidth="1"/>
    <col min="14342" max="14592" width="9.140625" style="113"/>
    <col min="14593" max="14593" width="6.85546875" style="113" customWidth="1"/>
    <col min="14594" max="14594" width="32.42578125" style="113" customWidth="1"/>
    <col min="14595" max="14596" width="14.85546875" style="113" customWidth="1"/>
    <col min="14597" max="14597" width="14.5703125" style="113" customWidth="1"/>
    <col min="14598" max="14848" width="9.140625" style="113"/>
    <col min="14849" max="14849" width="6.85546875" style="113" customWidth="1"/>
    <col min="14850" max="14850" width="32.42578125" style="113" customWidth="1"/>
    <col min="14851" max="14852" width="14.85546875" style="113" customWidth="1"/>
    <col min="14853" max="14853" width="14.5703125" style="113" customWidth="1"/>
    <col min="14854" max="15104" width="9.140625" style="113"/>
    <col min="15105" max="15105" width="6.85546875" style="113" customWidth="1"/>
    <col min="15106" max="15106" width="32.42578125" style="113" customWidth="1"/>
    <col min="15107" max="15108" width="14.85546875" style="113" customWidth="1"/>
    <col min="15109" max="15109" width="14.5703125" style="113" customWidth="1"/>
    <col min="15110" max="15360" width="9.140625" style="113"/>
    <col min="15361" max="15361" width="6.85546875" style="113" customWidth="1"/>
    <col min="15362" max="15362" width="32.42578125" style="113" customWidth="1"/>
    <col min="15363" max="15364" width="14.85546875" style="113" customWidth="1"/>
    <col min="15365" max="15365" width="14.5703125" style="113" customWidth="1"/>
    <col min="15366" max="15616" width="9.140625" style="113"/>
    <col min="15617" max="15617" width="6.85546875" style="113" customWidth="1"/>
    <col min="15618" max="15618" width="32.42578125" style="113" customWidth="1"/>
    <col min="15619" max="15620" width="14.85546875" style="113" customWidth="1"/>
    <col min="15621" max="15621" width="14.5703125" style="113" customWidth="1"/>
    <col min="15622" max="15872" width="9.140625" style="113"/>
    <col min="15873" max="15873" width="6.85546875" style="113" customWidth="1"/>
    <col min="15874" max="15874" width="32.42578125" style="113" customWidth="1"/>
    <col min="15875" max="15876" width="14.85546875" style="113" customWidth="1"/>
    <col min="15877" max="15877" width="14.5703125" style="113" customWidth="1"/>
    <col min="15878" max="16128" width="9.140625" style="113"/>
    <col min="16129" max="16129" width="6.85546875" style="113" customWidth="1"/>
    <col min="16130" max="16130" width="32.42578125" style="113" customWidth="1"/>
    <col min="16131" max="16132" width="14.85546875" style="113" customWidth="1"/>
    <col min="16133" max="16133" width="14.5703125" style="113" customWidth="1"/>
    <col min="16134" max="16384" width="9.140625" style="113"/>
  </cols>
  <sheetData>
    <row r="1" spans="1:5">
      <c r="B1" s="114"/>
      <c r="C1" s="114"/>
      <c r="D1" s="2"/>
      <c r="E1" s="240" t="s">
        <v>491</v>
      </c>
    </row>
    <row r="2" spans="1:5">
      <c r="B2" s="114"/>
      <c r="C2" s="114"/>
      <c r="D2" s="2"/>
      <c r="E2" s="2" t="s">
        <v>145</v>
      </c>
    </row>
    <row r="3" spans="1:5">
      <c r="B3" s="689" t="s">
        <v>190</v>
      </c>
      <c r="C3" s="689"/>
      <c r="D3" s="689"/>
      <c r="E3" s="6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518" t="s">
        <v>830</v>
      </c>
    </row>
    <row r="6" spans="1:5" ht="14.25" customHeight="1">
      <c r="C6" s="2"/>
    </row>
    <row r="7" spans="1:5" ht="14.25" customHeight="1">
      <c r="B7" s="764" t="s">
        <v>167</v>
      </c>
      <c r="C7" s="764"/>
      <c r="D7" s="764"/>
      <c r="E7" s="764"/>
    </row>
    <row r="8" spans="1:5" ht="53.25" customHeight="1">
      <c r="A8" s="133"/>
      <c r="B8" s="671" t="s">
        <v>851</v>
      </c>
      <c r="C8" s="671"/>
      <c r="D8" s="671"/>
      <c r="E8" s="6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833</v>
      </c>
    </row>
    <row r="12" spans="1:5" ht="16.5" customHeight="1">
      <c r="A12" s="134" t="s">
        <v>308</v>
      </c>
      <c r="B12" s="135" t="s">
        <v>326</v>
      </c>
      <c r="C12" s="136">
        <v>143.1</v>
      </c>
      <c r="D12" s="136">
        <v>136.5</v>
      </c>
      <c r="E12" s="136">
        <v>135.69999999999999</v>
      </c>
    </row>
    <row r="13" spans="1:5" s="48" customFormat="1" ht="16.5" customHeight="1">
      <c r="A13" s="137" t="s">
        <v>146</v>
      </c>
      <c r="B13" s="138" t="s">
        <v>327</v>
      </c>
      <c r="C13" s="136">
        <v>143.1</v>
      </c>
      <c r="D13" s="136">
        <v>136.5</v>
      </c>
      <c r="E13" s="136">
        <v>135.69999999999999</v>
      </c>
    </row>
    <row r="14" spans="1:5" s="48" customFormat="1" ht="27.75" customHeight="1">
      <c r="A14" s="137" t="s">
        <v>328</v>
      </c>
      <c r="B14" s="139" t="s">
        <v>329</v>
      </c>
      <c r="C14" s="136">
        <v>143.1</v>
      </c>
      <c r="D14" s="136">
        <v>136.5</v>
      </c>
      <c r="E14" s="136">
        <v>135.69999999999999</v>
      </c>
    </row>
    <row r="15" spans="1:5" s="48" customFormat="1">
      <c r="A15" s="137" t="s">
        <v>330</v>
      </c>
      <c r="B15" s="139" t="s">
        <v>331</v>
      </c>
      <c r="C15" s="136">
        <v>107.7</v>
      </c>
      <c r="D15" s="136">
        <v>102.7</v>
      </c>
      <c r="E15" s="136">
        <v>102.1</v>
      </c>
    </row>
    <row r="16" spans="1:5" ht="18.75" customHeight="1">
      <c r="A16" s="137" t="s">
        <v>332</v>
      </c>
      <c r="B16" s="139" t="s">
        <v>333</v>
      </c>
      <c r="C16" s="136">
        <v>107.7</v>
      </c>
      <c r="D16" s="136">
        <v>102.7</v>
      </c>
      <c r="E16" s="136">
        <v>102.1</v>
      </c>
    </row>
    <row r="17" spans="1:5" ht="18.75" customHeight="1">
      <c r="A17" s="145"/>
      <c r="B17" s="142" t="s">
        <v>334</v>
      </c>
      <c r="C17" s="265">
        <f>SUM(C12:C16)</f>
        <v>644.70000000000005</v>
      </c>
      <c r="D17" s="265">
        <f>SUM(D12:D16)</f>
        <v>614.90000000000009</v>
      </c>
      <c r="E17" s="265">
        <f>SUM(E12:E16)</f>
        <v>611.29999999999995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7" workbookViewId="0">
      <selection activeCell="C17" sqref="C17:E17"/>
    </sheetView>
  </sheetViews>
  <sheetFormatPr defaultRowHeight="15.75"/>
  <cols>
    <col min="1" max="1" width="6.85546875" style="113" customWidth="1"/>
    <col min="2" max="2" width="39.5703125" style="113" customWidth="1"/>
    <col min="3" max="4" width="14.85546875" style="113" customWidth="1"/>
    <col min="5" max="5" width="16.28515625" style="113" customWidth="1"/>
    <col min="6" max="256" width="9.140625" style="113"/>
    <col min="257" max="257" width="6.85546875" style="113" customWidth="1"/>
    <col min="258" max="258" width="39.5703125" style="113" customWidth="1"/>
    <col min="259" max="260" width="14.85546875" style="113" customWidth="1"/>
    <col min="261" max="261" width="16.28515625" style="113" customWidth="1"/>
    <col min="262" max="512" width="9.140625" style="113"/>
    <col min="513" max="513" width="6.85546875" style="113" customWidth="1"/>
    <col min="514" max="514" width="39.5703125" style="113" customWidth="1"/>
    <col min="515" max="516" width="14.85546875" style="113" customWidth="1"/>
    <col min="517" max="517" width="16.28515625" style="113" customWidth="1"/>
    <col min="518" max="768" width="9.140625" style="113"/>
    <col min="769" max="769" width="6.85546875" style="113" customWidth="1"/>
    <col min="770" max="770" width="39.5703125" style="113" customWidth="1"/>
    <col min="771" max="772" width="14.85546875" style="113" customWidth="1"/>
    <col min="773" max="773" width="16.28515625" style="113" customWidth="1"/>
    <col min="774" max="1024" width="9.140625" style="113"/>
    <col min="1025" max="1025" width="6.85546875" style="113" customWidth="1"/>
    <col min="1026" max="1026" width="39.5703125" style="113" customWidth="1"/>
    <col min="1027" max="1028" width="14.85546875" style="113" customWidth="1"/>
    <col min="1029" max="1029" width="16.28515625" style="113" customWidth="1"/>
    <col min="1030" max="1280" width="9.140625" style="113"/>
    <col min="1281" max="1281" width="6.85546875" style="113" customWidth="1"/>
    <col min="1282" max="1282" width="39.5703125" style="113" customWidth="1"/>
    <col min="1283" max="1284" width="14.85546875" style="113" customWidth="1"/>
    <col min="1285" max="1285" width="16.28515625" style="113" customWidth="1"/>
    <col min="1286" max="1536" width="9.140625" style="113"/>
    <col min="1537" max="1537" width="6.85546875" style="113" customWidth="1"/>
    <col min="1538" max="1538" width="39.5703125" style="113" customWidth="1"/>
    <col min="1539" max="1540" width="14.85546875" style="113" customWidth="1"/>
    <col min="1541" max="1541" width="16.28515625" style="113" customWidth="1"/>
    <col min="1542" max="1792" width="9.140625" style="113"/>
    <col min="1793" max="1793" width="6.85546875" style="113" customWidth="1"/>
    <col min="1794" max="1794" width="39.5703125" style="113" customWidth="1"/>
    <col min="1795" max="1796" width="14.85546875" style="113" customWidth="1"/>
    <col min="1797" max="1797" width="16.28515625" style="113" customWidth="1"/>
    <col min="1798" max="2048" width="9.140625" style="113"/>
    <col min="2049" max="2049" width="6.85546875" style="113" customWidth="1"/>
    <col min="2050" max="2050" width="39.5703125" style="113" customWidth="1"/>
    <col min="2051" max="2052" width="14.85546875" style="113" customWidth="1"/>
    <col min="2053" max="2053" width="16.28515625" style="113" customWidth="1"/>
    <col min="2054" max="2304" width="9.140625" style="113"/>
    <col min="2305" max="2305" width="6.85546875" style="113" customWidth="1"/>
    <col min="2306" max="2306" width="39.5703125" style="113" customWidth="1"/>
    <col min="2307" max="2308" width="14.85546875" style="113" customWidth="1"/>
    <col min="2309" max="2309" width="16.28515625" style="113" customWidth="1"/>
    <col min="2310" max="2560" width="9.140625" style="113"/>
    <col min="2561" max="2561" width="6.85546875" style="113" customWidth="1"/>
    <col min="2562" max="2562" width="39.5703125" style="113" customWidth="1"/>
    <col min="2563" max="2564" width="14.85546875" style="113" customWidth="1"/>
    <col min="2565" max="2565" width="16.28515625" style="113" customWidth="1"/>
    <col min="2566" max="2816" width="9.140625" style="113"/>
    <col min="2817" max="2817" width="6.85546875" style="113" customWidth="1"/>
    <col min="2818" max="2818" width="39.5703125" style="113" customWidth="1"/>
    <col min="2819" max="2820" width="14.85546875" style="113" customWidth="1"/>
    <col min="2821" max="2821" width="16.28515625" style="113" customWidth="1"/>
    <col min="2822" max="3072" width="9.140625" style="113"/>
    <col min="3073" max="3073" width="6.85546875" style="113" customWidth="1"/>
    <col min="3074" max="3074" width="39.5703125" style="113" customWidth="1"/>
    <col min="3075" max="3076" width="14.85546875" style="113" customWidth="1"/>
    <col min="3077" max="3077" width="16.28515625" style="113" customWidth="1"/>
    <col min="3078" max="3328" width="9.140625" style="113"/>
    <col min="3329" max="3329" width="6.85546875" style="113" customWidth="1"/>
    <col min="3330" max="3330" width="39.5703125" style="113" customWidth="1"/>
    <col min="3331" max="3332" width="14.85546875" style="113" customWidth="1"/>
    <col min="3333" max="3333" width="16.28515625" style="113" customWidth="1"/>
    <col min="3334" max="3584" width="9.140625" style="113"/>
    <col min="3585" max="3585" width="6.85546875" style="113" customWidth="1"/>
    <col min="3586" max="3586" width="39.5703125" style="113" customWidth="1"/>
    <col min="3587" max="3588" width="14.85546875" style="113" customWidth="1"/>
    <col min="3589" max="3589" width="16.28515625" style="113" customWidth="1"/>
    <col min="3590" max="3840" width="9.140625" style="113"/>
    <col min="3841" max="3841" width="6.85546875" style="113" customWidth="1"/>
    <col min="3842" max="3842" width="39.5703125" style="113" customWidth="1"/>
    <col min="3843" max="3844" width="14.85546875" style="113" customWidth="1"/>
    <col min="3845" max="3845" width="16.28515625" style="113" customWidth="1"/>
    <col min="3846" max="4096" width="9.140625" style="113"/>
    <col min="4097" max="4097" width="6.85546875" style="113" customWidth="1"/>
    <col min="4098" max="4098" width="39.5703125" style="113" customWidth="1"/>
    <col min="4099" max="4100" width="14.85546875" style="113" customWidth="1"/>
    <col min="4101" max="4101" width="16.28515625" style="113" customWidth="1"/>
    <col min="4102" max="4352" width="9.140625" style="113"/>
    <col min="4353" max="4353" width="6.85546875" style="113" customWidth="1"/>
    <col min="4354" max="4354" width="39.5703125" style="113" customWidth="1"/>
    <col min="4355" max="4356" width="14.85546875" style="113" customWidth="1"/>
    <col min="4357" max="4357" width="16.28515625" style="113" customWidth="1"/>
    <col min="4358" max="4608" width="9.140625" style="113"/>
    <col min="4609" max="4609" width="6.85546875" style="113" customWidth="1"/>
    <col min="4610" max="4610" width="39.5703125" style="113" customWidth="1"/>
    <col min="4611" max="4612" width="14.85546875" style="113" customWidth="1"/>
    <col min="4613" max="4613" width="16.28515625" style="113" customWidth="1"/>
    <col min="4614" max="4864" width="9.140625" style="113"/>
    <col min="4865" max="4865" width="6.85546875" style="113" customWidth="1"/>
    <col min="4866" max="4866" width="39.5703125" style="113" customWidth="1"/>
    <col min="4867" max="4868" width="14.85546875" style="113" customWidth="1"/>
    <col min="4869" max="4869" width="16.28515625" style="113" customWidth="1"/>
    <col min="4870" max="5120" width="9.140625" style="113"/>
    <col min="5121" max="5121" width="6.85546875" style="113" customWidth="1"/>
    <col min="5122" max="5122" width="39.5703125" style="113" customWidth="1"/>
    <col min="5123" max="5124" width="14.85546875" style="113" customWidth="1"/>
    <col min="5125" max="5125" width="16.28515625" style="113" customWidth="1"/>
    <col min="5126" max="5376" width="9.140625" style="113"/>
    <col min="5377" max="5377" width="6.85546875" style="113" customWidth="1"/>
    <col min="5378" max="5378" width="39.5703125" style="113" customWidth="1"/>
    <col min="5379" max="5380" width="14.85546875" style="113" customWidth="1"/>
    <col min="5381" max="5381" width="16.28515625" style="113" customWidth="1"/>
    <col min="5382" max="5632" width="9.140625" style="113"/>
    <col min="5633" max="5633" width="6.85546875" style="113" customWidth="1"/>
    <col min="5634" max="5634" width="39.5703125" style="113" customWidth="1"/>
    <col min="5635" max="5636" width="14.85546875" style="113" customWidth="1"/>
    <col min="5637" max="5637" width="16.28515625" style="113" customWidth="1"/>
    <col min="5638" max="5888" width="9.140625" style="113"/>
    <col min="5889" max="5889" width="6.85546875" style="113" customWidth="1"/>
    <col min="5890" max="5890" width="39.5703125" style="113" customWidth="1"/>
    <col min="5891" max="5892" width="14.85546875" style="113" customWidth="1"/>
    <col min="5893" max="5893" width="16.28515625" style="113" customWidth="1"/>
    <col min="5894" max="6144" width="9.140625" style="113"/>
    <col min="6145" max="6145" width="6.85546875" style="113" customWidth="1"/>
    <col min="6146" max="6146" width="39.5703125" style="113" customWidth="1"/>
    <col min="6147" max="6148" width="14.85546875" style="113" customWidth="1"/>
    <col min="6149" max="6149" width="16.28515625" style="113" customWidth="1"/>
    <col min="6150" max="6400" width="9.140625" style="113"/>
    <col min="6401" max="6401" width="6.85546875" style="113" customWidth="1"/>
    <col min="6402" max="6402" width="39.5703125" style="113" customWidth="1"/>
    <col min="6403" max="6404" width="14.85546875" style="113" customWidth="1"/>
    <col min="6405" max="6405" width="16.28515625" style="113" customWidth="1"/>
    <col min="6406" max="6656" width="9.140625" style="113"/>
    <col min="6657" max="6657" width="6.85546875" style="113" customWidth="1"/>
    <col min="6658" max="6658" width="39.5703125" style="113" customWidth="1"/>
    <col min="6659" max="6660" width="14.85546875" style="113" customWidth="1"/>
    <col min="6661" max="6661" width="16.28515625" style="113" customWidth="1"/>
    <col min="6662" max="6912" width="9.140625" style="113"/>
    <col min="6913" max="6913" width="6.85546875" style="113" customWidth="1"/>
    <col min="6914" max="6914" width="39.5703125" style="113" customWidth="1"/>
    <col min="6915" max="6916" width="14.85546875" style="113" customWidth="1"/>
    <col min="6917" max="6917" width="16.28515625" style="113" customWidth="1"/>
    <col min="6918" max="7168" width="9.140625" style="113"/>
    <col min="7169" max="7169" width="6.85546875" style="113" customWidth="1"/>
    <col min="7170" max="7170" width="39.5703125" style="113" customWidth="1"/>
    <col min="7171" max="7172" width="14.85546875" style="113" customWidth="1"/>
    <col min="7173" max="7173" width="16.28515625" style="113" customWidth="1"/>
    <col min="7174" max="7424" width="9.140625" style="113"/>
    <col min="7425" max="7425" width="6.85546875" style="113" customWidth="1"/>
    <col min="7426" max="7426" width="39.5703125" style="113" customWidth="1"/>
    <col min="7427" max="7428" width="14.85546875" style="113" customWidth="1"/>
    <col min="7429" max="7429" width="16.28515625" style="113" customWidth="1"/>
    <col min="7430" max="7680" width="9.140625" style="113"/>
    <col min="7681" max="7681" width="6.85546875" style="113" customWidth="1"/>
    <col min="7682" max="7682" width="39.5703125" style="113" customWidth="1"/>
    <col min="7683" max="7684" width="14.85546875" style="113" customWidth="1"/>
    <col min="7685" max="7685" width="16.28515625" style="113" customWidth="1"/>
    <col min="7686" max="7936" width="9.140625" style="113"/>
    <col min="7937" max="7937" width="6.85546875" style="113" customWidth="1"/>
    <col min="7938" max="7938" width="39.5703125" style="113" customWidth="1"/>
    <col min="7939" max="7940" width="14.85546875" style="113" customWidth="1"/>
    <col min="7941" max="7941" width="16.28515625" style="113" customWidth="1"/>
    <col min="7942" max="8192" width="9.140625" style="113"/>
    <col min="8193" max="8193" width="6.85546875" style="113" customWidth="1"/>
    <col min="8194" max="8194" width="39.5703125" style="113" customWidth="1"/>
    <col min="8195" max="8196" width="14.85546875" style="113" customWidth="1"/>
    <col min="8197" max="8197" width="16.28515625" style="113" customWidth="1"/>
    <col min="8198" max="8448" width="9.140625" style="113"/>
    <col min="8449" max="8449" width="6.85546875" style="113" customWidth="1"/>
    <col min="8450" max="8450" width="39.5703125" style="113" customWidth="1"/>
    <col min="8451" max="8452" width="14.85546875" style="113" customWidth="1"/>
    <col min="8453" max="8453" width="16.28515625" style="113" customWidth="1"/>
    <col min="8454" max="8704" width="9.140625" style="113"/>
    <col min="8705" max="8705" width="6.85546875" style="113" customWidth="1"/>
    <col min="8706" max="8706" width="39.5703125" style="113" customWidth="1"/>
    <col min="8707" max="8708" width="14.85546875" style="113" customWidth="1"/>
    <col min="8709" max="8709" width="16.28515625" style="113" customWidth="1"/>
    <col min="8710" max="8960" width="9.140625" style="113"/>
    <col min="8961" max="8961" width="6.85546875" style="113" customWidth="1"/>
    <col min="8962" max="8962" width="39.5703125" style="113" customWidth="1"/>
    <col min="8963" max="8964" width="14.85546875" style="113" customWidth="1"/>
    <col min="8965" max="8965" width="16.28515625" style="113" customWidth="1"/>
    <col min="8966" max="9216" width="9.140625" style="113"/>
    <col min="9217" max="9217" width="6.85546875" style="113" customWidth="1"/>
    <col min="9218" max="9218" width="39.5703125" style="113" customWidth="1"/>
    <col min="9219" max="9220" width="14.85546875" style="113" customWidth="1"/>
    <col min="9221" max="9221" width="16.28515625" style="113" customWidth="1"/>
    <col min="9222" max="9472" width="9.140625" style="113"/>
    <col min="9473" max="9473" width="6.85546875" style="113" customWidth="1"/>
    <col min="9474" max="9474" width="39.5703125" style="113" customWidth="1"/>
    <col min="9475" max="9476" width="14.85546875" style="113" customWidth="1"/>
    <col min="9477" max="9477" width="16.28515625" style="113" customWidth="1"/>
    <col min="9478" max="9728" width="9.140625" style="113"/>
    <col min="9729" max="9729" width="6.85546875" style="113" customWidth="1"/>
    <col min="9730" max="9730" width="39.5703125" style="113" customWidth="1"/>
    <col min="9731" max="9732" width="14.85546875" style="113" customWidth="1"/>
    <col min="9733" max="9733" width="16.28515625" style="113" customWidth="1"/>
    <col min="9734" max="9984" width="9.140625" style="113"/>
    <col min="9985" max="9985" width="6.85546875" style="113" customWidth="1"/>
    <col min="9986" max="9986" width="39.5703125" style="113" customWidth="1"/>
    <col min="9987" max="9988" width="14.85546875" style="113" customWidth="1"/>
    <col min="9989" max="9989" width="16.28515625" style="113" customWidth="1"/>
    <col min="9990" max="10240" width="9.140625" style="113"/>
    <col min="10241" max="10241" width="6.85546875" style="113" customWidth="1"/>
    <col min="10242" max="10242" width="39.5703125" style="113" customWidth="1"/>
    <col min="10243" max="10244" width="14.85546875" style="113" customWidth="1"/>
    <col min="10245" max="10245" width="16.28515625" style="113" customWidth="1"/>
    <col min="10246" max="10496" width="9.140625" style="113"/>
    <col min="10497" max="10497" width="6.85546875" style="113" customWidth="1"/>
    <col min="10498" max="10498" width="39.5703125" style="113" customWidth="1"/>
    <col min="10499" max="10500" width="14.85546875" style="113" customWidth="1"/>
    <col min="10501" max="10501" width="16.28515625" style="113" customWidth="1"/>
    <col min="10502" max="10752" width="9.140625" style="113"/>
    <col min="10753" max="10753" width="6.85546875" style="113" customWidth="1"/>
    <col min="10754" max="10754" width="39.5703125" style="113" customWidth="1"/>
    <col min="10755" max="10756" width="14.85546875" style="113" customWidth="1"/>
    <col min="10757" max="10757" width="16.28515625" style="113" customWidth="1"/>
    <col min="10758" max="11008" width="9.140625" style="113"/>
    <col min="11009" max="11009" width="6.85546875" style="113" customWidth="1"/>
    <col min="11010" max="11010" width="39.5703125" style="113" customWidth="1"/>
    <col min="11011" max="11012" width="14.85546875" style="113" customWidth="1"/>
    <col min="11013" max="11013" width="16.28515625" style="113" customWidth="1"/>
    <col min="11014" max="11264" width="9.140625" style="113"/>
    <col min="11265" max="11265" width="6.85546875" style="113" customWidth="1"/>
    <col min="11266" max="11266" width="39.5703125" style="113" customWidth="1"/>
    <col min="11267" max="11268" width="14.85546875" style="113" customWidth="1"/>
    <col min="11269" max="11269" width="16.28515625" style="113" customWidth="1"/>
    <col min="11270" max="11520" width="9.140625" style="113"/>
    <col min="11521" max="11521" width="6.85546875" style="113" customWidth="1"/>
    <col min="11522" max="11522" width="39.5703125" style="113" customWidth="1"/>
    <col min="11523" max="11524" width="14.85546875" style="113" customWidth="1"/>
    <col min="11525" max="11525" width="16.28515625" style="113" customWidth="1"/>
    <col min="11526" max="11776" width="9.140625" style="113"/>
    <col min="11777" max="11777" width="6.85546875" style="113" customWidth="1"/>
    <col min="11778" max="11778" width="39.5703125" style="113" customWidth="1"/>
    <col min="11779" max="11780" width="14.85546875" style="113" customWidth="1"/>
    <col min="11781" max="11781" width="16.28515625" style="113" customWidth="1"/>
    <col min="11782" max="12032" width="9.140625" style="113"/>
    <col min="12033" max="12033" width="6.85546875" style="113" customWidth="1"/>
    <col min="12034" max="12034" width="39.5703125" style="113" customWidth="1"/>
    <col min="12035" max="12036" width="14.85546875" style="113" customWidth="1"/>
    <col min="12037" max="12037" width="16.28515625" style="113" customWidth="1"/>
    <col min="12038" max="12288" width="9.140625" style="113"/>
    <col min="12289" max="12289" width="6.85546875" style="113" customWidth="1"/>
    <col min="12290" max="12290" width="39.5703125" style="113" customWidth="1"/>
    <col min="12291" max="12292" width="14.85546875" style="113" customWidth="1"/>
    <col min="12293" max="12293" width="16.28515625" style="113" customWidth="1"/>
    <col min="12294" max="12544" width="9.140625" style="113"/>
    <col min="12545" max="12545" width="6.85546875" style="113" customWidth="1"/>
    <col min="12546" max="12546" width="39.5703125" style="113" customWidth="1"/>
    <col min="12547" max="12548" width="14.85546875" style="113" customWidth="1"/>
    <col min="12549" max="12549" width="16.28515625" style="113" customWidth="1"/>
    <col min="12550" max="12800" width="9.140625" style="113"/>
    <col min="12801" max="12801" width="6.85546875" style="113" customWidth="1"/>
    <col min="12802" max="12802" width="39.5703125" style="113" customWidth="1"/>
    <col min="12803" max="12804" width="14.85546875" style="113" customWidth="1"/>
    <col min="12805" max="12805" width="16.28515625" style="113" customWidth="1"/>
    <col min="12806" max="13056" width="9.140625" style="113"/>
    <col min="13057" max="13057" width="6.85546875" style="113" customWidth="1"/>
    <col min="13058" max="13058" width="39.5703125" style="113" customWidth="1"/>
    <col min="13059" max="13060" width="14.85546875" style="113" customWidth="1"/>
    <col min="13061" max="13061" width="16.28515625" style="113" customWidth="1"/>
    <col min="13062" max="13312" width="9.140625" style="113"/>
    <col min="13313" max="13313" width="6.85546875" style="113" customWidth="1"/>
    <col min="13314" max="13314" width="39.5703125" style="113" customWidth="1"/>
    <col min="13315" max="13316" width="14.85546875" style="113" customWidth="1"/>
    <col min="13317" max="13317" width="16.28515625" style="113" customWidth="1"/>
    <col min="13318" max="13568" width="9.140625" style="113"/>
    <col min="13569" max="13569" width="6.85546875" style="113" customWidth="1"/>
    <col min="13570" max="13570" width="39.5703125" style="113" customWidth="1"/>
    <col min="13571" max="13572" width="14.85546875" style="113" customWidth="1"/>
    <col min="13573" max="13573" width="16.28515625" style="113" customWidth="1"/>
    <col min="13574" max="13824" width="9.140625" style="113"/>
    <col min="13825" max="13825" width="6.85546875" style="113" customWidth="1"/>
    <col min="13826" max="13826" width="39.5703125" style="113" customWidth="1"/>
    <col min="13827" max="13828" width="14.85546875" style="113" customWidth="1"/>
    <col min="13829" max="13829" width="16.28515625" style="113" customWidth="1"/>
    <col min="13830" max="14080" width="9.140625" style="113"/>
    <col min="14081" max="14081" width="6.85546875" style="113" customWidth="1"/>
    <col min="14082" max="14082" width="39.5703125" style="113" customWidth="1"/>
    <col min="14083" max="14084" width="14.85546875" style="113" customWidth="1"/>
    <col min="14085" max="14085" width="16.28515625" style="113" customWidth="1"/>
    <col min="14086" max="14336" width="9.140625" style="113"/>
    <col min="14337" max="14337" width="6.85546875" style="113" customWidth="1"/>
    <col min="14338" max="14338" width="39.5703125" style="113" customWidth="1"/>
    <col min="14339" max="14340" width="14.85546875" style="113" customWidth="1"/>
    <col min="14341" max="14341" width="16.28515625" style="113" customWidth="1"/>
    <col min="14342" max="14592" width="9.140625" style="113"/>
    <col min="14593" max="14593" width="6.85546875" style="113" customWidth="1"/>
    <col min="14594" max="14594" width="39.5703125" style="113" customWidth="1"/>
    <col min="14595" max="14596" width="14.85546875" style="113" customWidth="1"/>
    <col min="14597" max="14597" width="16.28515625" style="113" customWidth="1"/>
    <col min="14598" max="14848" width="9.140625" style="113"/>
    <col min="14849" max="14849" width="6.85546875" style="113" customWidth="1"/>
    <col min="14850" max="14850" width="39.5703125" style="113" customWidth="1"/>
    <col min="14851" max="14852" width="14.85546875" style="113" customWidth="1"/>
    <col min="14853" max="14853" width="16.28515625" style="113" customWidth="1"/>
    <col min="14854" max="15104" width="9.140625" style="113"/>
    <col min="15105" max="15105" width="6.85546875" style="113" customWidth="1"/>
    <col min="15106" max="15106" width="39.5703125" style="113" customWidth="1"/>
    <col min="15107" max="15108" width="14.85546875" style="113" customWidth="1"/>
    <col min="15109" max="15109" width="16.28515625" style="113" customWidth="1"/>
    <col min="15110" max="15360" width="9.140625" style="113"/>
    <col min="15361" max="15361" width="6.85546875" style="113" customWidth="1"/>
    <col min="15362" max="15362" width="39.5703125" style="113" customWidth="1"/>
    <col min="15363" max="15364" width="14.85546875" style="113" customWidth="1"/>
    <col min="15365" max="15365" width="16.28515625" style="113" customWidth="1"/>
    <col min="15366" max="15616" width="9.140625" style="113"/>
    <col min="15617" max="15617" width="6.85546875" style="113" customWidth="1"/>
    <col min="15618" max="15618" width="39.5703125" style="113" customWidth="1"/>
    <col min="15619" max="15620" width="14.85546875" style="113" customWidth="1"/>
    <col min="15621" max="15621" width="16.28515625" style="113" customWidth="1"/>
    <col min="15622" max="15872" width="9.140625" style="113"/>
    <col min="15873" max="15873" width="6.85546875" style="113" customWidth="1"/>
    <col min="15874" max="15874" width="39.5703125" style="113" customWidth="1"/>
    <col min="15875" max="15876" width="14.85546875" style="113" customWidth="1"/>
    <col min="15877" max="15877" width="16.28515625" style="113" customWidth="1"/>
    <col min="15878" max="16128" width="9.140625" style="113"/>
    <col min="16129" max="16129" width="6.85546875" style="113" customWidth="1"/>
    <col min="16130" max="16130" width="39.5703125" style="113" customWidth="1"/>
    <col min="16131" max="16132" width="14.85546875" style="113" customWidth="1"/>
    <col min="16133" max="16133" width="16.28515625" style="113" customWidth="1"/>
    <col min="16134" max="16384" width="9.140625" style="113"/>
  </cols>
  <sheetData>
    <row r="1" spans="1:5">
      <c r="B1" s="114"/>
      <c r="C1" s="114"/>
      <c r="D1" s="2"/>
      <c r="E1" s="240" t="s">
        <v>492</v>
      </c>
    </row>
    <row r="2" spans="1:5">
      <c r="B2" s="114"/>
      <c r="C2" s="114"/>
      <c r="D2" s="2"/>
      <c r="E2" s="2" t="s">
        <v>145</v>
      </c>
    </row>
    <row r="3" spans="1:5">
      <c r="B3" s="689" t="s">
        <v>335</v>
      </c>
      <c r="C3" s="689"/>
      <c r="D3" s="689"/>
      <c r="E3" s="6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518" t="s">
        <v>830</v>
      </c>
    </row>
    <row r="6" spans="1:5" ht="14.25" customHeight="1">
      <c r="C6" s="2"/>
    </row>
    <row r="7" spans="1:5" ht="14.25" customHeight="1">
      <c r="B7" s="764" t="s">
        <v>167</v>
      </c>
      <c r="C7" s="764"/>
      <c r="D7" s="764"/>
      <c r="E7" s="764"/>
    </row>
    <row r="8" spans="1:5" ht="111.75" customHeight="1">
      <c r="A8" s="133"/>
      <c r="B8" s="671" t="s">
        <v>852</v>
      </c>
      <c r="C8" s="671"/>
      <c r="D8" s="671"/>
      <c r="E8" s="6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833</v>
      </c>
    </row>
    <row r="12" spans="1:5" ht="16.5" customHeight="1">
      <c r="A12" s="134" t="s">
        <v>308</v>
      </c>
      <c r="B12" s="135" t="s">
        <v>326</v>
      </c>
      <c r="C12" s="265">
        <v>282.42059999999998</v>
      </c>
      <c r="D12" s="265">
        <v>282.42059999999998</v>
      </c>
      <c r="E12" s="265">
        <v>282.42059999999998</v>
      </c>
    </row>
    <row r="13" spans="1:5" s="48" customFormat="1" ht="16.5" customHeight="1">
      <c r="A13" s="137" t="s">
        <v>146</v>
      </c>
      <c r="B13" s="138" t="s">
        <v>327</v>
      </c>
      <c r="C13" s="265">
        <v>66.493350000000007</v>
      </c>
      <c r="D13" s="265">
        <v>66.493350000000007</v>
      </c>
      <c r="E13" s="265">
        <v>66.493350000000007</v>
      </c>
    </row>
    <row r="14" spans="1:5" s="48" customFormat="1" ht="27.75" customHeight="1">
      <c r="A14" s="137" t="s">
        <v>328</v>
      </c>
      <c r="B14" s="139" t="s">
        <v>329</v>
      </c>
      <c r="C14" s="265">
        <v>61.518039999999999</v>
      </c>
      <c r="D14" s="265">
        <v>61.518039999999999</v>
      </c>
      <c r="E14" s="265">
        <v>61.518039999999999</v>
      </c>
    </row>
    <row r="15" spans="1:5" s="48" customFormat="1">
      <c r="A15" s="137" t="s">
        <v>330</v>
      </c>
      <c r="B15" s="139" t="s">
        <v>331</v>
      </c>
      <c r="C15" s="265">
        <v>51.71705</v>
      </c>
      <c r="D15" s="265">
        <v>51.71705</v>
      </c>
      <c r="E15" s="265">
        <v>51.71705</v>
      </c>
    </row>
    <row r="16" spans="1:5" ht="18.75" customHeight="1">
      <c r="A16" s="137" t="s">
        <v>332</v>
      </c>
      <c r="B16" s="139" t="s">
        <v>333</v>
      </c>
      <c r="C16" s="266">
        <v>132.98670000000001</v>
      </c>
      <c r="D16" s="266">
        <v>132.98670000000001</v>
      </c>
      <c r="E16" s="266">
        <v>132.98670000000001</v>
      </c>
    </row>
    <row r="17" spans="1:5" s="144" customFormat="1" ht="18.75" customHeight="1">
      <c r="A17" s="141"/>
      <c r="B17" s="142" t="s">
        <v>334</v>
      </c>
      <c r="C17" s="267">
        <f>SUM(C12:C16)</f>
        <v>595.13574000000006</v>
      </c>
      <c r="D17" s="267">
        <f>SUM(D12:D16)</f>
        <v>595.13574000000006</v>
      </c>
      <c r="E17" s="267">
        <f>SUM(E12:E16)</f>
        <v>595.13574000000006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9"/>
  <sheetViews>
    <sheetView view="pageBreakPreview" topLeftCell="A4" workbookViewId="0">
      <selection activeCell="B5" sqref="B5"/>
    </sheetView>
  </sheetViews>
  <sheetFormatPr defaultRowHeight="15.75"/>
  <cols>
    <col min="1" max="1" width="6.85546875" style="113" customWidth="1"/>
    <col min="2" max="2" width="39.5703125" style="113" customWidth="1"/>
    <col min="3" max="4" width="14.85546875" style="113" customWidth="1"/>
    <col min="5" max="5" width="16.28515625" style="113" customWidth="1"/>
    <col min="6" max="256" width="9.140625" style="113"/>
    <col min="257" max="257" width="6.85546875" style="113" customWidth="1"/>
    <col min="258" max="258" width="39.5703125" style="113" customWidth="1"/>
    <col min="259" max="260" width="14.85546875" style="113" customWidth="1"/>
    <col min="261" max="261" width="16.28515625" style="113" customWidth="1"/>
    <col min="262" max="512" width="9.140625" style="113"/>
    <col min="513" max="513" width="6.85546875" style="113" customWidth="1"/>
    <col min="514" max="514" width="39.5703125" style="113" customWidth="1"/>
    <col min="515" max="516" width="14.85546875" style="113" customWidth="1"/>
    <col min="517" max="517" width="16.28515625" style="113" customWidth="1"/>
    <col min="518" max="768" width="9.140625" style="113"/>
    <col min="769" max="769" width="6.85546875" style="113" customWidth="1"/>
    <col min="770" max="770" width="39.5703125" style="113" customWidth="1"/>
    <col min="771" max="772" width="14.85546875" style="113" customWidth="1"/>
    <col min="773" max="773" width="16.28515625" style="113" customWidth="1"/>
    <col min="774" max="1024" width="9.140625" style="113"/>
    <col min="1025" max="1025" width="6.85546875" style="113" customWidth="1"/>
    <col min="1026" max="1026" width="39.5703125" style="113" customWidth="1"/>
    <col min="1027" max="1028" width="14.85546875" style="113" customWidth="1"/>
    <col min="1029" max="1029" width="16.28515625" style="113" customWidth="1"/>
    <col min="1030" max="1280" width="9.140625" style="113"/>
    <col min="1281" max="1281" width="6.85546875" style="113" customWidth="1"/>
    <col min="1282" max="1282" width="39.5703125" style="113" customWidth="1"/>
    <col min="1283" max="1284" width="14.85546875" style="113" customWidth="1"/>
    <col min="1285" max="1285" width="16.28515625" style="113" customWidth="1"/>
    <col min="1286" max="1536" width="9.140625" style="113"/>
    <col min="1537" max="1537" width="6.85546875" style="113" customWidth="1"/>
    <col min="1538" max="1538" width="39.5703125" style="113" customWidth="1"/>
    <col min="1539" max="1540" width="14.85546875" style="113" customWidth="1"/>
    <col min="1541" max="1541" width="16.28515625" style="113" customWidth="1"/>
    <col min="1542" max="1792" width="9.140625" style="113"/>
    <col min="1793" max="1793" width="6.85546875" style="113" customWidth="1"/>
    <col min="1794" max="1794" width="39.5703125" style="113" customWidth="1"/>
    <col min="1795" max="1796" width="14.85546875" style="113" customWidth="1"/>
    <col min="1797" max="1797" width="16.28515625" style="113" customWidth="1"/>
    <col min="1798" max="2048" width="9.140625" style="113"/>
    <col min="2049" max="2049" width="6.85546875" style="113" customWidth="1"/>
    <col min="2050" max="2050" width="39.5703125" style="113" customWidth="1"/>
    <col min="2051" max="2052" width="14.85546875" style="113" customWidth="1"/>
    <col min="2053" max="2053" width="16.28515625" style="113" customWidth="1"/>
    <col min="2054" max="2304" width="9.140625" style="113"/>
    <col min="2305" max="2305" width="6.85546875" style="113" customWidth="1"/>
    <col min="2306" max="2306" width="39.5703125" style="113" customWidth="1"/>
    <col min="2307" max="2308" width="14.85546875" style="113" customWidth="1"/>
    <col min="2309" max="2309" width="16.28515625" style="113" customWidth="1"/>
    <col min="2310" max="2560" width="9.140625" style="113"/>
    <col min="2561" max="2561" width="6.85546875" style="113" customWidth="1"/>
    <col min="2562" max="2562" width="39.5703125" style="113" customWidth="1"/>
    <col min="2563" max="2564" width="14.85546875" style="113" customWidth="1"/>
    <col min="2565" max="2565" width="16.28515625" style="113" customWidth="1"/>
    <col min="2566" max="2816" width="9.140625" style="113"/>
    <col min="2817" max="2817" width="6.85546875" style="113" customWidth="1"/>
    <col min="2818" max="2818" width="39.5703125" style="113" customWidth="1"/>
    <col min="2819" max="2820" width="14.85546875" style="113" customWidth="1"/>
    <col min="2821" max="2821" width="16.28515625" style="113" customWidth="1"/>
    <col min="2822" max="3072" width="9.140625" style="113"/>
    <col min="3073" max="3073" width="6.85546875" style="113" customWidth="1"/>
    <col min="3074" max="3074" width="39.5703125" style="113" customWidth="1"/>
    <col min="3075" max="3076" width="14.85546875" style="113" customWidth="1"/>
    <col min="3077" max="3077" width="16.28515625" style="113" customWidth="1"/>
    <col min="3078" max="3328" width="9.140625" style="113"/>
    <col min="3329" max="3329" width="6.85546875" style="113" customWidth="1"/>
    <col min="3330" max="3330" width="39.5703125" style="113" customWidth="1"/>
    <col min="3331" max="3332" width="14.85546875" style="113" customWidth="1"/>
    <col min="3333" max="3333" width="16.28515625" style="113" customWidth="1"/>
    <col min="3334" max="3584" width="9.140625" style="113"/>
    <col min="3585" max="3585" width="6.85546875" style="113" customWidth="1"/>
    <col min="3586" max="3586" width="39.5703125" style="113" customWidth="1"/>
    <col min="3587" max="3588" width="14.85546875" style="113" customWidth="1"/>
    <col min="3589" max="3589" width="16.28515625" style="113" customWidth="1"/>
    <col min="3590" max="3840" width="9.140625" style="113"/>
    <col min="3841" max="3841" width="6.85546875" style="113" customWidth="1"/>
    <col min="3842" max="3842" width="39.5703125" style="113" customWidth="1"/>
    <col min="3843" max="3844" width="14.85546875" style="113" customWidth="1"/>
    <col min="3845" max="3845" width="16.28515625" style="113" customWidth="1"/>
    <col min="3846" max="4096" width="9.140625" style="113"/>
    <col min="4097" max="4097" width="6.85546875" style="113" customWidth="1"/>
    <col min="4098" max="4098" width="39.5703125" style="113" customWidth="1"/>
    <col min="4099" max="4100" width="14.85546875" style="113" customWidth="1"/>
    <col min="4101" max="4101" width="16.28515625" style="113" customWidth="1"/>
    <col min="4102" max="4352" width="9.140625" style="113"/>
    <col min="4353" max="4353" width="6.85546875" style="113" customWidth="1"/>
    <col min="4354" max="4354" width="39.5703125" style="113" customWidth="1"/>
    <col min="4355" max="4356" width="14.85546875" style="113" customWidth="1"/>
    <col min="4357" max="4357" width="16.28515625" style="113" customWidth="1"/>
    <col min="4358" max="4608" width="9.140625" style="113"/>
    <col min="4609" max="4609" width="6.85546875" style="113" customWidth="1"/>
    <col min="4610" max="4610" width="39.5703125" style="113" customWidth="1"/>
    <col min="4611" max="4612" width="14.85546875" style="113" customWidth="1"/>
    <col min="4613" max="4613" width="16.28515625" style="113" customWidth="1"/>
    <col min="4614" max="4864" width="9.140625" style="113"/>
    <col min="4865" max="4865" width="6.85546875" style="113" customWidth="1"/>
    <col min="4866" max="4866" width="39.5703125" style="113" customWidth="1"/>
    <col min="4867" max="4868" width="14.85546875" style="113" customWidth="1"/>
    <col min="4869" max="4869" width="16.28515625" style="113" customWidth="1"/>
    <col min="4870" max="5120" width="9.140625" style="113"/>
    <col min="5121" max="5121" width="6.85546875" style="113" customWidth="1"/>
    <col min="5122" max="5122" width="39.5703125" style="113" customWidth="1"/>
    <col min="5123" max="5124" width="14.85546875" style="113" customWidth="1"/>
    <col min="5125" max="5125" width="16.28515625" style="113" customWidth="1"/>
    <col min="5126" max="5376" width="9.140625" style="113"/>
    <col min="5377" max="5377" width="6.85546875" style="113" customWidth="1"/>
    <col min="5378" max="5378" width="39.5703125" style="113" customWidth="1"/>
    <col min="5379" max="5380" width="14.85546875" style="113" customWidth="1"/>
    <col min="5381" max="5381" width="16.28515625" style="113" customWidth="1"/>
    <col min="5382" max="5632" width="9.140625" style="113"/>
    <col min="5633" max="5633" width="6.85546875" style="113" customWidth="1"/>
    <col min="5634" max="5634" width="39.5703125" style="113" customWidth="1"/>
    <col min="5635" max="5636" width="14.85546875" style="113" customWidth="1"/>
    <col min="5637" max="5637" width="16.28515625" style="113" customWidth="1"/>
    <col min="5638" max="5888" width="9.140625" style="113"/>
    <col min="5889" max="5889" width="6.85546875" style="113" customWidth="1"/>
    <col min="5890" max="5890" width="39.5703125" style="113" customWidth="1"/>
    <col min="5891" max="5892" width="14.85546875" style="113" customWidth="1"/>
    <col min="5893" max="5893" width="16.28515625" style="113" customWidth="1"/>
    <col min="5894" max="6144" width="9.140625" style="113"/>
    <col min="6145" max="6145" width="6.85546875" style="113" customWidth="1"/>
    <col min="6146" max="6146" width="39.5703125" style="113" customWidth="1"/>
    <col min="6147" max="6148" width="14.85546875" style="113" customWidth="1"/>
    <col min="6149" max="6149" width="16.28515625" style="113" customWidth="1"/>
    <col min="6150" max="6400" width="9.140625" style="113"/>
    <col min="6401" max="6401" width="6.85546875" style="113" customWidth="1"/>
    <col min="6402" max="6402" width="39.5703125" style="113" customWidth="1"/>
    <col min="6403" max="6404" width="14.85546875" style="113" customWidth="1"/>
    <col min="6405" max="6405" width="16.28515625" style="113" customWidth="1"/>
    <col min="6406" max="6656" width="9.140625" style="113"/>
    <col min="6657" max="6657" width="6.85546875" style="113" customWidth="1"/>
    <col min="6658" max="6658" width="39.5703125" style="113" customWidth="1"/>
    <col min="6659" max="6660" width="14.85546875" style="113" customWidth="1"/>
    <col min="6661" max="6661" width="16.28515625" style="113" customWidth="1"/>
    <col min="6662" max="6912" width="9.140625" style="113"/>
    <col min="6913" max="6913" width="6.85546875" style="113" customWidth="1"/>
    <col min="6914" max="6914" width="39.5703125" style="113" customWidth="1"/>
    <col min="6915" max="6916" width="14.85546875" style="113" customWidth="1"/>
    <col min="6917" max="6917" width="16.28515625" style="113" customWidth="1"/>
    <col min="6918" max="7168" width="9.140625" style="113"/>
    <col min="7169" max="7169" width="6.85546875" style="113" customWidth="1"/>
    <col min="7170" max="7170" width="39.5703125" style="113" customWidth="1"/>
    <col min="7171" max="7172" width="14.85546875" style="113" customWidth="1"/>
    <col min="7173" max="7173" width="16.28515625" style="113" customWidth="1"/>
    <col min="7174" max="7424" width="9.140625" style="113"/>
    <col min="7425" max="7425" width="6.85546875" style="113" customWidth="1"/>
    <col min="7426" max="7426" width="39.5703125" style="113" customWidth="1"/>
    <col min="7427" max="7428" width="14.85546875" style="113" customWidth="1"/>
    <col min="7429" max="7429" width="16.28515625" style="113" customWidth="1"/>
    <col min="7430" max="7680" width="9.140625" style="113"/>
    <col min="7681" max="7681" width="6.85546875" style="113" customWidth="1"/>
    <col min="7682" max="7682" width="39.5703125" style="113" customWidth="1"/>
    <col min="7683" max="7684" width="14.85546875" style="113" customWidth="1"/>
    <col min="7685" max="7685" width="16.28515625" style="113" customWidth="1"/>
    <col min="7686" max="7936" width="9.140625" style="113"/>
    <col min="7937" max="7937" width="6.85546875" style="113" customWidth="1"/>
    <col min="7938" max="7938" width="39.5703125" style="113" customWidth="1"/>
    <col min="7939" max="7940" width="14.85546875" style="113" customWidth="1"/>
    <col min="7941" max="7941" width="16.28515625" style="113" customWidth="1"/>
    <col min="7942" max="8192" width="9.140625" style="113"/>
    <col min="8193" max="8193" width="6.85546875" style="113" customWidth="1"/>
    <col min="8194" max="8194" width="39.5703125" style="113" customWidth="1"/>
    <col min="8195" max="8196" width="14.85546875" style="113" customWidth="1"/>
    <col min="8197" max="8197" width="16.28515625" style="113" customWidth="1"/>
    <col min="8198" max="8448" width="9.140625" style="113"/>
    <col min="8449" max="8449" width="6.85546875" style="113" customWidth="1"/>
    <col min="8450" max="8450" width="39.5703125" style="113" customWidth="1"/>
    <col min="8451" max="8452" width="14.85546875" style="113" customWidth="1"/>
    <col min="8453" max="8453" width="16.28515625" style="113" customWidth="1"/>
    <col min="8454" max="8704" width="9.140625" style="113"/>
    <col min="8705" max="8705" width="6.85546875" style="113" customWidth="1"/>
    <col min="8706" max="8706" width="39.5703125" style="113" customWidth="1"/>
    <col min="8707" max="8708" width="14.85546875" style="113" customWidth="1"/>
    <col min="8709" max="8709" width="16.28515625" style="113" customWidth="1"/>
    <col min="8710" max="8960" width="9.140625" style="113"/>
    <col min="8961" max="8961" width="6.85546875" style="113" customWidth="1"/>
    <col min="8962" max="8962" width="39.5703125" style="113" customWidth="1"/>
    <col min="8963" max="8964" width="14.85546875" style="113" customWidth="1"/>
    <col min="8965" max="8965" width="16.28515625" style="113" customWidth="1"/>
    <col min="8966" max="9216" width="9.140625" style="113"/>
    <col min="9217" max="9217" width="6.85546875" style="113" customWidth="1"/>
    <col min="9218" max="9218" width="39.5703125" style="113" customWidth="1"/>
    <col min="9219" max="9220" width="14.85546875" style="113" customWidth="1"/>
    <col min="9221" max="9221" width="16.28515625" style="113" customWidth="1"/>
    <col min="9222" max="9472" width="9.140625" style="113"/>
    <col min="9473" max="9473" width="6.85546875" style="113" customWidth="1"/>
    <col min="9474" max="9474" width="39.5703125" style="113" customWidth="1"/>
    <col min="9475" max="9476" width="14.85546875" style="113" customWidth="1"/>
    <col min="9477" max="9477" width="16.28515625" style="113" customWidth="1"/>
    <col min="9478" max="9728" width="9.140625" style="113"/>
    <col min="9729" max="9729" width="6.85546875" style="113" customWidth="1"/>
    <col min="9730" max="9730" width="39.5703125" style="113" customWidth="1"/>
    <col min="9731" max="9732" width="14.85546875" style="113" customWidth="1"/>
    <col min="9733" max="9733" width="16.28515625" style="113" customWidth="1"/>
    <col min="9734" max="9984" width="9.140625" style="113"/>
    <col min="9985" max="9985" width="6.85546875" style="113" customWidth="1"/>
    <col min="9986" max="9986" width="39.5703125" style="113" customWidth="1"/>
    <col min="9987" max="9988" width="14.85546875" style="113" customWidth="1"/>
    <col min="9989" max="9989" width="16.28515625" style="113" customWidth="1"/>
    <col min="9990" max="10240" width="9.140625" style="113"/>
    <col min="10241" max="10241" width="6.85546875" style="113" customWidth="1"/>
    <col min="10242" max="10242" width="39.5703125" style="113" customWidth="1"/>
    <col min="10243" max="10244" width="14.85546875" style="113" customWidth="1"/>
    <col min="10245" max="10245" width="16.28515625" style="113" customWidth="1"/>
    <col min="10246" max="10496" width="9.140625" style="113"/>
    <col min="10497" max="10497" width="6.85546875" style="113" customWidth="1"/>
    <col min="10498" max="10498" width="39.5703125" style="113" customWidth="1"/>
    <col min="10499" max="10500" width="14.85546875" style="113" customWidth="1"/>
    <col min="10501" max="10501" width="16.28515625" style="113" customWidth="1"/>
    <col min="10502" max="10752" width="9.140625" style="113"/>
    <col min="10753" max="10753" width="6.85546875" style="113" customWidth="1"/>
    <col min="10754" max="10754" width="39.5703125" style="113" customWidth="1"/>
    <col min="10755" max="10756" width="14.85546875" style="113" customWidth="1"/>
    <col min="10757" max="10757" width="16.28515625" style="113" customWidth="1"/>
    <col min="10758" max="11008" width="9.140625" style="113"/>
    <col min="11009" max="11009" width="6.85546875" style="113" customWidth="1"/>
    <col min="11010" max="11010" width="39.5703125" style="113" customWidth="1"/>
    <col min="11011" max="11012" width="14.85546875" style="113" customWidth="1"/>
    <col min="11013" max="11013" width="16.28515625" style="113" customWidth="1"/>
    <col min="11014" max="11264" width="9.140625" style="113"/>
    <col min="11265" max="11265" width="6.85546875" style="113" customWidth="1"/>
    <col min="11266" max="11266" width="39.5703125" style="113" customWidth="1"/>
    <col min="11267" max="11268" width="14.85546875" style="113" customWidth="1"/>
    <col min="11269" max="11269" width="16.28515625" style="113" customWidth="1"/>
    <col min="11270" max="11520" width="9.140625" style="113"/>
    <col min="11521" max="11521" width="6.85546875" style="113" customWidth="1"/>
    <col min="11522" max="11522" width="39.5703125" style="113" customWidth="1"/>
    <col min="11523" max="11524" width="14.85546875" style="113" customWidth="1"/>
    <col min="11525" max="11525" width="16.28515625" style="113" customWidth="1"/>
    <col min="11526" max="11776" width="9.140625" style="113"/>
    <col min="11777" max="11777" width="6.85546875" style="113" customWidth="1"/>
    <col min="11778" max="11778" width="39.5703125" style="113" customWidth="1"/>
    <col min="11779" max="11780" width="14.85546875" style="113" customWidth="1"/>
    <col min="11781" max="11781" width="16.28515625" style="113" customWidth="1"/>
    <col min="11782" max="12032" width="9.140625" style="113"/>
    <col min="12033" max="12033" width="6.85546875" style="113" customWidth="1"/>
    <col min="12034" max="12034" width="39.5703125" style="113" customWidth="1"/>
    <col min="12035" max="12036" width="14.85546875" style="113" customWidth="1"/>
    <col min="12037" max="12037" width="16.28515625" style="113" customWidth="1"/>
    <col min="12038" max="12288" width="9.140625" style="113"/>
    <col min="12289" max="12289" width="6.85546875" style="113" customWidth="1"/>
    <col min="12290" max="12290" width="39.5703125" style="113" customWidth="1"/>
    <col min="12291" max="12292" width="14.85546875" style="113" customWidth="1"/>
    <col min="12293" max="12293" width="16.28515625" style="113" customWidth="1"/>
    <col min="12294" max="12544" width="9.140625" style="113"/>
    <col min="12545" max="12545" width="6.85546875" style="113" customWidth="1"/>
    <col min="12546" max="12546" width="39.5703125" style="113" customWidth="1"/>
    <col min="12547" max="12548" width="14.85546875" style="113" customWidth="1"/>
    <col min="12549" max="12549" width="16.28515625" style="113" customWidth="1"/>
    <col min="12550" max="12800" width="9.140625" style="113"/>
    <col min="12801" max="12801" width="6.85546875" style="113" customWidth="1"/>
    <col min="12802" max="12802" width="39.5703125" style="113" customWidth="1"/>
    <col min="12803" max="12804" width="14.85546875" style="113" customWidth="1"/>
    <col min="12805" max="12805" width="16.28515625" style="113" customWidth="1"/>
    <col min="12806" max="13056" width="9.140625" style="113"/>
    <col min="13057" max="13057" width="6.85546875" style="113" customWidth="1"/>
    <col min="13058" max="13058" width="39.5703125" style="113" customWidth="1"/>
    <col min="13059" max="13060" width="14.85546875" style="113" customWidth="1"/>
    <col min="13061" max="13061" width="16.28515625" style="113" customWidth="1"/>
    <col min="13062" max="13312" width="9.140625" style="113"/>
    <col min="13313" max="13313" width="6.85546875" style="113" customWidth="1"/>
    <col min="13314" max="13314" width="39.5703125" style="113" customWidth="1"/>
    <col min="13315" max="13316" width="14.85546875" style="113" customWidth="1"/>
    <col min="13317" max="13317" width="16.28515625" style="113" customWidth="1"/>
    <col min="13318" max="13568" width="9.140625" style="113"/>
    <col min="13569" max="13569" width="6.85546875" style="113" customWidth="1"/>
    <col min="13570" max="13570" width="39.5703125" style="113" customWidth="1"/>
    <col min="13571" max="13572" width="14.85546875" style="113" customWidth="1"/>
    <col min="13573" max="13573" width="16.28515625" style="113" customWidth="1"/>
    <col min="13574" max="13824" width="9.140625" style="113"/>
    <col min="13825" max="13825" width="6.85546875" style="113" customWidth="1"/>
    <col min="13826" max="13826" width="39.5703125" style="113" customWidth="1"/>
    <col min="13827" max="13828" width="14.85546875" style="113" customWidth="1"/>
    <col min="13829" max="13829" width="16.28515625" style="113" customWidth="1"/>
    <col min="13830" max="14080" width="9.140625" style="113"/>
    <col min="14081" max="14081" width="6.85546875" style="113" customWidth="1"/>
    <col min="14082" max="14082" width="39.5703125" style="113" customWidth="1"/>
    <col min="14083" max="14084" width="14.85546875" style="113" customWidth="1"/>
    <col min="14085" max="14085" width="16.28515625" style="113" customWidth="1"/>
    <col min="14086" max="14336" width="9.140625" style="113"/>
    <col min="14337" max="14337" width="6.85546875" style="113" customWidth="1"/>
    <col min="14338" max="14338" width="39.5703125" style="113" customWidth="1"/>
    <col min="14339" max="14340" width="14.85546875" style="113" customWidth="1"/>
    <col min="14341" max="14341" width="16.28515625" style="113" customWidth="1"/>
    <col min="14342" max="14592" width="9.140625" style="113"/>
    <col min="14593" max="14593" width="6.85546875" style="113" customWidth="1"/>
    <col min="14594" max="14594" width="39.5703125" style="113" customWidth="1"/>
    <col min="14595" max="14596" width="14.85546875" style="113" customWidth="1"/>
    <col min="14597" max="14597" width="16.28515625" style="113" customWidth="1"/>
    <col min="14598" max="14848" width="9.140625" style="113"/>
    <col min="14849" max="14849" width="6.85546875" style="113" customWidth="1"/>
    <col min="14850" max="14850" width="39.5703125" style="113" customWidth="1"/>
    <col min="14851" max="14852" width="14.85546875" style="113" customWidth="1"/>
    <col min="14853" max="14853" width="16.28515625" style="113" customWidth="1"/>
    <col min="14854" max="15104" width="9.140625" style="113"/>
    <col min="15105" max="15105" width="6.85546875" style="113" customWidth="1"/>
    <col min="15106" max="15106" width="39.5703125" style="113" customWidth="1"/>
    <col min="15107" max="15108" width="14.85546875" style="113" customWidth="1"/>
    <col min="15109" max="15109" width="16.28515625" style="113" customWidth="1"/>
    <col min="15110" max="15360" width="9.140625" style="113"/>
    <col min="15361" max="15361" width="6.85546875" style="113" customWidth="1"/>
    <col min="15362" max="15362" width="39.5703125" style="113" customWidth="1"/>
    <col min="15363" max="15364" width="14.85546875" style="113" customWidth="1"/>
    <col min="15365" max="15365" width="16.28515625" style="113" customWidth="1"/>
    <col min="15366" max="15616" width="9.140625" style="113"/>
    <col min="15617" max="15617" width="6.85546875" style="113" customWidth="1"/>
    <col min="15618" max="15618" width="39.5703125" style="113" customWidth="1"/>
    <col min="15619" max="15620" width="14.85546875" style="113" customWidth="1"/>
    <col min="15621" max="15621" width="16.28515625" style="113" customWidth="1"/>
    <col min="15622" max="15872" width="9.140625" style="113"/>
    <col min="15873" max="15873" width="6.85546875" style="113" customWidth="1"/>
    <col min="15874" max="15874" width="39.5703125" style="113" customWidth="1"/>
    <col min="15875" max="15876" width="14.85546875" style="113" customWidth="1"/>
    <col min="15877" max="15877" width="16.28515625" style="113" customWidth="1"/>
    <col min="15878" max="16128" width="9.140625" style="113"/>
    <col min="16129" max="16129" width="6.85546875" style="113" customWidth="1"/>
    <col min="16130" max="16130" width="39.5703125" style="113" customWidth="1"/>
    <col min="16131" max="16132" width="14.85546875" style="113" customWidth="1"/>
    <col min="16133" max="16133" width="16.28515625" style="113" customWidth="1"/>
    <col min="16134" max="16384" width="9.140625" style="113"/>
  </cols>
  <sheetData>
    <row r="1" spans="1:5">
      <c r="B1" s="114"/>
      <c r="C1" s="114"/>
      <c r="D1" s="2"/>
      <c r="E1" s="240" t="s">
        <v>867</v>
      </c>
    </row>
    <row r="2" spans="1:5">
      <c r="B2" s="114"/>
      <c r="C2" s="114"/>
      <c r="D2" s="2"/>
      <c r="E2" s="2" t="s">
        <v>145</v>
      </c>
    </row>
    <row r="3" spans="1:5">
      <c r="B3" s="689" t="s">
        <v>335</v>
      </c>
      <c r="C3" s="689"/>
      <c r="D3" s="689"/>
      <c r="E3" s="6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518" t="s">
        <v>830</v>
      </c>
    </row>
    <row r="6" spans="1:5" ht="14.25" customHeight="1">
      <c r="C6" s="2"/>
    </row>
    <row r="7" spans="1:5" ht="14.25" customHeight="1">
      <c r="B7" s="764" t="s">
        <v>167</v>
      </c>
      <c r="C7" s="764"/>
      <c r="D7" s="764"/>
      <c r="E7" s="764"/>
    </row>
    <row r="8" spans="1:5" ht="74.25" customHeight="1">
      <c r="A8" s="133"/>
      <c r="B8" s="671" t="s">
        <v>853</v>
      </c>
      <c r="C8" s="671"/>
      <c r="D8" s="671"/>
      <c r="E8" s="6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833</v>
      </c>
    </row>
    <row r="12" spans="1:5" s="48" customFormat="1" ht="16.5" customHeight="1">
      <c r="A12" s="137" t="s">
        <v>146</v>
      </c>
      <c r="B12" s="138" t="s">
        <v>327</v>
      </c>
      <c r="C12" s="265">
        <v>113.5575</v>
      </c>
      <c r="D12" s="265">
        <v>113.5575</v>
      </c>
      <c r="E12" s="265">
        <v>113.5575</v>
      </c>
    </row>
    <row r="13" spans="1:5" s="48" customFormat="1" ht="27.75" customHeight="1">
      <c r="A13" s="137" t="s">
        <v>328</v>
      </c>
      <c r="B13" s="139" t="s">
        <v>329</v>
      </c>
      <c r="C13" s="265">
        <v>129.96100000000001</v>
      </c>
      <c r="D13" s="265">
        <v>129.96100000000001</v>
      </c>
      <c r="E13" s="265">
        <v>129.96100000000001</v>
      </c>
    </row>
    <row r="14" spans="1:5" s="48" customFormat="1">
      <c r="A14" s="137" t="s">
        <v>330</v>
      </c>
      <c r="B14" s="139" t="s">
        <v>331</v>
      </c>
      <c r="C14" s="265">
        <v>138.66999999999999</v>
      </c>
      <c r="D14" s="265">
        <v>138.66999999999999</v>
      </c>
      <c r="E14" s="265">
        <v>138.66999999999999</v>
      </c>
    </row>
    <row r="15" spans="1:5" ht="18.75" customHeight="1">
      <c r="A15" s="137" t="s">
        <v>332</v>
      </c>
      <c r="B15" s="139" t="s">
        <v>333</v>
      </c>
      <c r="C15" s="266">
        <v>142.1925</v>
      </c>
      <c r="D15" s="266">
        <v>142.1925</v>
      </c>
      <c r="E15" s="266">
        <v>142.1925</v>
      </c>
    </row>
    <row r="16" spans="1:5" s="144" customFormat="1" ht="18.75" customHeight="1">
      <c r="A16" s="141"/>
      <c r="B16" s="142" t="s">
        <v>334</v>
      </c>
      <c r="C16" s="267">
        <f>SUM(C12:C15)</f>
        <v>524.38099999999997</v>
      </c>
      <c r="D16" s="267">
        <f>SUM(D12:D15)</f>
        <v>524.38099999999997</v>
      </c>
      <c r="E16" s="267">
        <f>SUM(E12:E15)</f>
        <v>524.38099999999997</v>
      </c>
    </row>
    <row r="19" spans="3:5">
      <c r="C19" s="132"/>
      <c r="D19" s="132"/>
      <c r="E19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view="pageBreakPreview" workbookViewId="0">
      <selection activeCell="E2" sqref="E2"/>
    </sheetView>
  </sheetViews>
  <sheetFormatPr defaultRowHeight="15.75"/>
  <cols>
    <col min="1" max="1" width="6.85546875" style="113" customWidth="1"/>
    <col min="2" max="2" width="54.2851562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54.2851562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54.2851562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54.2851562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54.2851562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54.2851562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54.2851562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54.2851562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54.2851562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54.2851562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54.2851562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54.2851562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54.2851562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54.2851562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54.2851562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54.2851562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54.2851562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54.2851562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54.2851562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54.2851562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54.2851562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54.2851562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54.2851562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54.2851562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54.2851562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54.2851562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54.2851562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54.2851562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54.2851562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54.2851562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54.2851562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54.2851562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54.2851562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54.2851562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54.2851562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54.2851562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54.2851562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54.2851562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54.2851562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54.2851562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54.2851562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54.2851562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54.2851562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54.2851562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54.2851562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54.2851562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54.2851562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54.2851562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54.2851562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54.2851562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54.2851562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54.2851562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54.2851562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54.2851562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54.2851562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54.2851562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54.2851562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54.2851562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54.2851562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54.2851562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54.2851562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54.2851562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54.2851562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54.2851562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2"/>
      <c r="E1" s="152" t="s">
        <v>500</v>
      </c>
    </row>
    <row r="2" spans="1:5">
      <c r="B2" s="114"/>
      <c r="C2" s="114"/>
      <c r="D2" s="2"/>
      <c r="E2" s="2" t="s">
        <v>145</v>
      </c>
    </row>
    <row r="3" spans="1:5">
      <c r="B3" s="689" t="s">
        <v>189</v>
      </c>
      <c r="C3" s="689"/>
      <c r="D3" s="689"/>
      <c r="E3" s="6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518" t="s">
        <v>830</v>
      </c>
    </row>
    <row r="6" spans="1:5" ht="14.25" customHeight="1">
      <c r="C6" s="2"/>
    </row>
    <row r="7" spans="1:5" ht="30.75" customHeight="1">
      <c r="A7" s="671" t="s">
        <v>848</v>
      </c>
      <c r="B7" s="671"/>
      <c r="C7" s="671"/>
      <c r="D7" s="671"/>
      <c r="E7" s="671"/>
    </row>
    <row r="8" spans="1:5" ht="14.25" customHeight="1">
      <c r="C8" s="2"/>
    </row>
    <row r="9" spans="1:5" ht="18.75" customHeight="1">
      <c r="C9" s="115"/>
      <c r="D9" s="115"/>
      <c r="E9" s="116" t="s">
        <v>132</v>
      </c>
    </row>
    <row r="10" spans="1:5" ht="22.5" customHeight="1">
      <c r="A10" s="117" t="s">
        <v>306</v>
      </c>
      <c r="B10" s="117" t="s">
        <v>307</v>
      </c>
      <c r="C10" s="117" t="s">
        <v>188</v>
      </c>
      <c r="D10" s="117" t="s">
        <v>206</v>
      </c>
      <c r="E10" s="117" t="s">
        <v>833</v>
      </c>
    </row>
    <row r="11" spans="1:5" ht="34.5" customHeight="1">
      <c r="A11" s="118" t="s">
        <v>308</v>
      </c>
      <c r="B11" s="119" t="s">
        <v>309</v>
      </c>
      <c r="C11" s="120"/>
      <c r="D11" s="120"/>
      <c r="E11" s="120"/>
    </row>
    <row r="12" spans="1:5" s="48" customFormat="1" ht="16.5" customHeight="1">
      <c r="A12" s="121" t="s">
        <v>310</v>
      </c>
      <c r="B12" s="122" t="s">
        <v>311</v>
      </c>
      <c r="C12" s="123">
        <f>C13+C14+C15</f>
        <v>0</v>
      </c>
      <c r="D12" s="123">
        <f>D13+D14+D15</f>
        <v>0</v>
      </c>
      <c r="E12" s="123">
        <f>E13+E14+E15</f>
        <v>0</v>
      </c>
    </row>
    <row r="13" spans="1:5" s="48" customFormat="1" ht="27.75" customHeight="1">
      <c r="A13" s="121"/>
      <c r="B13" s="124" t="s">
        <v>312</v>
      </c>
      <c r="C13" s="125"/>
      <c r="D13" s="125"/>
      <c r="E13" s="125"/>
    </row>
    <row r="14" spans="1:5" s="48" customFormat="1" ht="94.5">
      <c r="A14" s="121"/>
      <c r="B14" s="124" t="s">
        <v>313</v>
      </c>
      <c r="C14" s="125"/>
      <c r="D14" s="125"/>
      <c r="E14" s="125"/>
    </row>
    <row r="15" spans="1:5" ht="18.75" customHeight="1">
      <c r="A15" s="126"/>
      <c r="B15" s="124" t="s">
        <v>314</v>
      </c>
      <c r="C15" s="127"/>
      <c r="D15" s="127"/>
      <c r="E15" s="127"/>
    </row>
    <row r="16" spans="1:5">
      <c r="A16" s="121" t="s">
        <v>315</v>
      </c>
      <c r="B16" s="128" t="s">
        <v>316</v>
      </c>
      <c r="C16" s="123">
        <f>C17+C18+C19</f>
        <v>0</v>
      </c>
      <c r="D16" s="123">
        <f>D17+D18+D19</f>
        <v>0</v>
      </c>
      <c r="E16" s="123">
        <f>E17+E18+E19</f>
        <v>0</v>
      </c>
    </row>
    <row r="17" spans="1:5" ht="31.5">
      <c r="A17" s="121"/>
      <c r="B17" s="124" t="s">
        <v>317</v>
      </c>
      <c r="C17" s="125"/>
      <c r="D17" s="125"/>
      <c r="E17" s="125"/>
    </row>
    <row r="18" spans="1:5" ht="78.75">
      <c r="A18" s="121"/>
      <c r="B18" s="11" t="s">
        <v>318</v>
      </c>
      <c r="C18" s="125"/>
      <c r="D18" s="125"/>
      <c r="E18" s="125"/>
    </row>
    <row r="19" spans="1:5">
      <c r="A19" s="121"/>
      <c r="B19" s="124" t="s">
        <v>319</v>
      </c>
      <c r="C19" s="127"/>
      <c r="D19" s="127"/>
      <c r="E19" s="127"/>
    </row>
    <row r="20" spans="1:5" ht="33.75" customHeight="1">
      <c r="A20" s="129" t="s">
        <v>320</v>
      </c>
      <c r="B20" s="124" t="s">
        <v>321</v>
      </c>
      <c r="C20" s="123">
        <f>C21+C22</f>
        <v>0</v>
      </c>
      <c r="D20" s="123">
        <f>D21+D22</f>
        <v>0</v>
      </c>
      <c r="E20" s="123">
        <f>E21+E22</f>
        <v>0</v>
      </c>
    </row>
    <row r="21" spans="1:5" ht="18.75" customHeight="1">
      <c r="A21" s="128"/>
      <c r="B21" s="122" t="s">
        <v>322</v>
      </c>
      <c r="C21" s="125"/>
      <c r="D21" s="125"/>
      <c r="E21" s="125"/>
    </row>
    <row r="22" spans="1:5" ht="18.75" customHeight="1">
      <c r="A22" s="130"/>
      <c r="B22" s="130" t="s">
        <v>323</v>
      </c>
      <c r="C22" s="131"/>
      <c r="D22" s="131"/>
      <c r="E22" s="131"/>
    </row>
    <row r="25" spans="1:5">
      <c r="C25" s="132"/>
      <c r="D25" s="132"/>
      <c r="E25" s="132"/>
    </row>
  </sheetData>
  <mergeCells count="2">
    <mergeCell ref="B3:E3"/>
    <mergeCell ref="A7:E7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21"/>
  <sheetViews>
    <sheetView view="pageBreakPreview" topLeftCell="A13" zoomScale="93" zoomScaleSheetLayoutView="93" workbookViewId="0">
      <selection activeCell="G6" sqref="G6"/>
    </sheetView>
  </sheetViews>
  <sheetFormatPr defaultRowHeight="15.75"/>
  <cols>
    <col min="1" max="1" width="57.28515625" style="157" customWidth="1"/>
    <col min="2" max="2" width="25.85546875" style="157" customWidth="1"/>
    <col min="3" max="4" width="24.7109375" style="173" customWidth="1"/>
    <col min="5" max="26" width="9.140625" style="173"/>
    <col min="27" max="256" width="9.140625" style="157"/>
    <col min="257" max="257" width="57.28515625" style="157" customWidth="1"/>
    <col min="258" max="258" width="25.85546875" style="157" customWidth="1"/>
    <col min="259" max="512" width="9.140625" style="157"/>
    <col min="513" max="513" width="57.28515625" style="157" customWidth="1"/>
    <col min="514" max="514" width="25.85546875" style="157" customWidth="1"/>
    <col min="515" max="768" width="9.140625" style="157"/>
    <col min="769" max="769" width="57.28515625" style="157" customWidth="1"/>
    <col min="770" max="770" width="25.85546875" style="157" customWidth="1"/>
    <col min="771" max="1024" width="9.140625" style="157"/>
    <col min="1025" max="1025" width="57.28515625" style="157" customWidth="1"/>
    <col min="1026" max="1026" width="25.85546875" style="157" customWidth="1"/>
    <col min="1027" max="1280" width="9.140625" style="157"/>
    <col min="1281" max="1281" width="57.28515625" style="157" customWidth="1"/>
    <col min="1282" max="1282" width="25.85546875" style="157" customWidth="1"/>
    <col min="1283" max="1536" width="9.140625" style="157"/>
    <col min="1537" max="1537" width="57.28515625" style="157" customWidth="1"/>
    <col min="1538" max="1538" width="25.85546875" style="157" customWidth="1"/>
    <col min="1539" max="1792" width="9.140625" style="157"/>
    <col min="1793" max="1793" width="57.28515625" style="157" customWidth="1"/>
    <col min="1794" max="1794" width="25.85546875" style="157" customWidth="1"/>
    <col min="1795" max="2048" width="9.140625" style="157"/>
    <col min="2049" max="2049" width="57.28515625" style="157" customWidth="1"/>
    <col min="2050" max="2050" width="25.85546875" style="157" customWidth="1"/>
    <col min="2051" max="2304" width="9.140625" style="157"/>
    <col min="2305" max="2305" width="57.28515625" style="157" customWidth="1"/>
    <col min="2306" max="2306" width="25.85546875" style="157" customWidth="1"/>
    <col min="2307" max="2560" width="9.140625" style="157"/>
    <col min="2561" max="2561" width="57.28515625" style="157" customWidth="1"/>
    <col min="2562" max="2562" width="25.85546875" style="157" customWidth="1"/>
    <col min="2563" max="2816" width="9.140625" style="157"/>
    <col min="2817" max="2817" width="57.28515625" style="157" customWidth="1"/>
    <col min="2818" max="2818" width="25.85546875" style="157" customWidth="1"/>
    <col min="2819" max="3072" width="9.140625" style="157"/>
    <col min="3073" max="3073" width="57.28515625" style="157" customWidth="1"/>
    <col min="3074" max="3074" width="25.85546875" style="157" customWidth="1"/>
    <col min="3075" max="3328" width="9.140625" style="157"/>
    <col min="3329" max="3329" width="57.28515625" style="157" customWidth="1"/>
    <col min="3330" max="3330" width="25.85546875" style="157" customWidth="1"/>
    <col min="3331" max="3584" width="9.140625" style="157"/>
    <col min="3585" max="3585" width="57.28515625" style="157" customWidth="1"/>
    <col min="3586" max="3586" width="25.85546875" style="157" customWidth="1"/>
    <col min="3587" max="3840" width="9.140625" style="157"/>
    <col min="3841" max="3841" width="57.28515625" style="157" customWidth="1"/>
    <col min="3842" max="3842" width="25.85546875" style="157" customWidth="1"/>
    <col min="3843" max="4096" width="9.140625" style="157"/>
    <col min="4097" max="4097" width="57.28515625" style="157" customWidth="1"/>
    <col min="4098" max="4098" width="25.85546875" style="157" customWidth="1"/>
    <col min="4099" max="4352" width="9.140625" style="157"/>
    <col min="4353" max="4353" width="57.28515625" style="157" customWidth="1"/>
    <col min="4354" max="4354" width="25.85546875" style="157" customWidth="1"/>
    <col min="4355" max="4608" width="9.140625" style="157"/>
    <col min="4609" max="4609" width="57.28515625" style="157" customWidth="1"/>
    <col min="4610" max="4610" width="25.85546875" style="157" customWidth="1"/>
    <col min="4611" max="4864" width="9.140625" style="157"/>
    <col min="4865" max="4865" width="57.28515625" style="157" customWidth="1"/>
    <col min="4866" max="4866" width="25.85546875" style="157" customWidth="1"/>
    <col min="4867" max="5120" width="9.140625" style="157"/>
    <col min="5121" max="5121" width="57.28515625" style="157" customWidth="1"/>
    <col min="5122" max="5122" width="25.85546875" style="157" customWidth="1"/>
    <col min="5123" max="5376" width="9.140625" style="157"/>
    <col min="5377" max="5377" width="57.28515625" style="157" customWidth="1"/>
    <col min="5378" max="5378" width="25.85546875" style="157" customWidth="1"/>
    <col min="5379" max="5632" width="9.140625" style="157"/>
    <col min="5633" max="5633" width="57.28515625" style="157" customWidth="1"/>
    <col min="5634" max="5634" width="25.85546875" style="157" customWidth="1"/>
    <col min="5635" max="5888" width="9.140625" style="157"/>
    <col min="5889" max="5889" width="57.28515625" style="157" customWidth="1"/>
    <col min="5890" max="5890" width="25.85546875" style="157" customWidth="1"/>
    <col min="5891" max="6144" width="9.140625" style="157"/>
    <col min="6145" max="6145" width="57.28515625" style="157" customWidth="1"/>
    <col min="6146" max="6146" width="25.85546875" style="157" customWidth="1"/>
    <col min="6147" max="6400" width="9.140625" style="157"/>
    <col min="6401" max="6401" width="57.28515625" style="157" customWidth="1"/>
    <col min="6402" max="6402" width="25.85546875" style="157" customWidth="1"/>
    <col min="6403" max="6656" width="9.140625" style="157"/>
    <col min="6657" max="6657" width="57.28515625" style="157" customWidth="1"/>
    <col min="6658" max="6658" width="25.85546875" style="157" customWidth="1"/>
    <col min="6659" max="6912" width="9.140625" style="157"/>
    <col min="6913" max="6913" width="57.28515625" style="157" customWidth="1"/>
    <col min="6914" max="6914" width="25.85546875" style="157" customWidth="1"/>
    <col min="6915" max="7168" width="9.140625" style="157"/>
    <col min="7169" max="7169" width="57.28515625" style="157" customWidth="1"/>
    <col min="7170" max="7170" width="25.85546875" style="157" customWidth="1"/>
    <col min="7171" max="7424" width="9.140625" style="157"/>
    <col min="7425" max="7425" width="57.28515625" style="157" customWidth="1"/>
    <col min="7426" max="7426" width="25.85546875" style="157" customWidth="1"/>
    <col min="7427" max="7680" width="9.140625" style="157"/>
    <col min="7681" max="7681" width="57.28515625" style="157" customWidth="1"/>
    <col min="7682" max="7682" width="25.85546875" style="157" customWidth="1"/>
    <col min="7683" max="7936" width="9.140625" style="157"/>
    <col min="7937" max="7937" width="57.28515625" style="157" customWidth="1"/>
    <col min="7938" max="7938" width="25.85546875" style="157" customWidth="1"/>
    <col min="7939" max="8192" width="9.140625" style="157"/>
    <col min="8193" max="8193" width="57.28515625" style="157" customWidth="1"/>
    <col min="8194" max="8194" width="25.85546875" style="157" customWidth="1"/>
    <col min="8195" max="8448" width="9.140625" style="157"/>
    <col min="8449" max="8449" width="57.28515625" style="157" customWidth="1"/>
    <col min="8450" max="8450" width="25.85546875" style="157" customWidth="1"/>
    <col min="8451" max="8704" width="9.140625" style="157"/>
    <col min="8705" max="8705" width="57.28515625" style="157" customWidth="1"/>
    <col min="8706" max="8706" width="25.85546875" style="157" customWidth="1"/>
    <col min="8707" max="8960" width="9.140625" style="157"/>
    <col min="8961" max="8961" width="57.28515625" style="157" customWidth="1"/>
    <col min="8962" max="8962" width="25.85546875" style="157" customWidth="1"/>
    <col min="8963" max="9216" width="9.140625" style="157"/>
    <col min="9217" max="9217" width="57.28515625" style="157" customWidth="1"/>
    <col min="9218" max="9218" width="25.85546875" style="157" customWidth="1"/>
    <col min="9219" max="9472" width="9.140625" style="157"/>
    <col min="9473" max="9473" width="57.28515625" style="157" customWidth="1"/>
    <col min="9474" max="9474" width="25.85546875" style="157" customWidth="1"/>
    <col min="9475" max="9728" width="9.140625" style="157"/>
    <col min="9729" max="9729" width="57.28515625" style="157" customWidth="1"/>
    <col min="9730" max="9730" width="25.85546875" style="157" customWidth="1"/>
    <col min="9731" max="9984" width="9.140625" style="157"/>
    <col min="9985" max="9985" width="57.28515625" style="157" customWidth="1"/>
    <col min="9986" max="9986" width="25.85546875" style="157" customWidth="1"/>
    <col min="9987" max="10240" width="9.140625" style="157"/>
    <col min="10241" max="10241" width="57.28515625" style="157" customWidth="1"/>
    <col min="10242" max="10242" width="25.85546875" style="157" customWidth="1"/>
    <col min="10243" max="10496" width="9.140625" style="157"/>
    <col min="10497" max="10497" width="57.28515625" style="157" customWidth="1"/>
    <col min="10498" max="10498" width="25.85546875" style="157" customWidth="1"/>
    <col min="10499" max="10752" width="9.140625" style="157"/>
    <col min="10753" max="10753" width="57.28515625" style="157" customWidth="1"/>
    <col min="10754" max="10754" width="25.85546875" style="157" customWidth="1"/>
    <col min="10755" max="11008" width="9.140625" style="157"/>
    <col min="11009" max="11009" width="57.28515625" style="157" customWidth="1"/>
    <col min="11010" max="11010" width="25.85546875" style="157" customWidth="1"/>
    <col min="11011" max="11264" width="9.140625" style="157"/>
    <col min="11265" max="11265" width="57.28515625" style="157" customWidth="1"/>
    <col min="11266" max="11266" width="25.85546875" style="157" customWidth="1"/>
    <col min="11267" max="11520" width="9.140625" style="157"/>
    <col min="11521" max="11521" width="57.28515625" style="157" customWidth="1"/>
    <col min="11522" max="11522" width="25.85546875" style="157" customWidth="1"/>
    <col min="11523" max="11776" width="9.140625" style="157"/>
    <col min="11777" max="11777" width="57.28515625" style="157" customWidth="1"/>
    <col min="11778" max="11778" width="25.85546875" style="157" customWidth="1"/>
    <col min="11779" max="12032" width="9.140625" style="157"/>
    <col min="12033" max="12033" width="57.28515625" style="157" customWidth="1"/>
    <col min="12034" max="12034" width="25.85546875" style="157" customWidth="1"/>
    <col min="12035" max="12288" width="9.140625" style="157"/>
    <col min="12289" max="12289" width="57.28515625" style="157" customWidth="1"/>
    <col min="12290" max="12290" width="25.85546875" style="157" customWidth="1"/>
    <col min="12291" max="12544" width="9.140625" style="157"/>
    <col min="12545" max="12545" width="57.28515625" style="157" customWidth="1"/>
    <col min="12546" max="12546" width="25.85546875" style="157" customWidth="1"/>
    <col min="12547" max="12800" width="9.140625" style="157"/>
    <col min="12801" max="12801" width="57.28515625" style="157" customWidth="1"/>
    <col min="12802" max="12802" width="25.85546875" style="157" customWidth="1"/>
    <col min="12803" max="13056" width="9.140625" style="157"/>
    <col min="13057" max="13057" width="57.28515625" style="157" customWidth="1"/>
    <col min="13058" max="13058" width="25.85546875" style="157" customWidth="1"/>
    <col min="13059" max="13312" width="9.140625" style="157"/>
    <col min="13313" max="13313" width="57.28515625" style="157" customWidth="1"/>
    <col min="13314" max="13314" width="25.85546875" style="157" customWidth="1"/>
    <col min="13315" max="13568" width="9.140625" style="157"/>
    <col min="13569" max="13569" width="57.28515625" style="157" customWidth="1"/>
    <col min="13570" max="13570" width="25.85546875" style="157" customWidth="1"/>
    <col min="13571" max="13824" width="9.140625" style="157"/>
    <col min="13825" max="13825" width="57.28515625" style="157" customWidth="1"/>
    <col min="13826" max="13826" width="25.85546875" style="157" customWidth="1"/>
    <col min="13827" max="14080" width="9.140625" style="157"/>
    <col min="14081" max="14081" width="57.28515625" style="157" customWidth="1"/>
    <col min="14082" max="14082" width="25.85546875" style="157" customWidth="1"/>
    <col min="14083" max="14336" width="9.140625" style="157"/>
    <col min="14337" max="14337" width="57.28515625" style="157" customWidth="1"/>
    <col min="14338" max="14338" width="25.85546875" style="157" customWidth="1"/>
    <col min="14339" max="14592" width="9.140625" style="157"/>
    <col min="14593" max="14593" width="57.28515625" style="157" customWidth="1"/>
    <col min="14594" max="14594" width="25.85546875" style="157" customWidth="1"/>
    <col min="14595" max="14848" width="9.140625" style="157"/>
    <col min="14849" max="14849" width="57.28515625" style="157" customWidth="1"/>
    <col min="14850" max="14850" width="25.85546875" style="157" customWidth="1"/>
    <col min="14851" max="15104" width="9.140625" style="157"/>
    <col min="15105" max="15105" width="57.28515625" style="157" customWidth="1"/>
    <col min="15106" max="15106" width="25.85546875" style="157" customWidth="1"/>
    <col min="15107" max="15360" width="9.140625" style="157"/>
    <col min="15361" max="15361" width="57.28515625" style="157" customWidth="1"/>
    <col min="15362" max="15362" width="25.85546875" style="157" customWidth="1"/>
    <col min="15363" max="15616" width="9.140625" style="157"/>
    <col min="15617" max="15617" width="57.28515625" style="157" customWidth="1"/>
    <col min="15618" max="15618" width="25.85546875" style="157" customWidth="1"/>
    <col min="15619" max="15872" width="9.140625" style="157"/>
    <col min="15873" max="15873" width="57.28515625" style="157" customWidth="1"/>
    <col min="15874" max="15874" width="25.85546875" style="157" customWidth="1"/>
    <col min="15875" max="16128" width="9.140625" style="157"/>
    <col min="16129" max="16129" width="57.28515625" style="157" customWidth="1"/>
    <col min="16130" max="16130" width="25.85546875" style="157" customWidth="1"/>
    <col min="16131" max="16384" width="9.140625" style="157"/>
  </cols>
  <sheetData>
    <row r="1" spans="1:26" customFormat="1" ht="15.75" customHeight="1">
      <c r="A1" s="765"/>
      <c r="B1" s="765"/>
      <c r="C1" s="241"/>
      <c r="D1" s="152" t="s">
        <v>868</v>
      </c>
      <c r="E1" s="241"/>
      <c r="F1" s="241"/>
      <c r="G1" s="241"/>
    </row>
    <row r="2" spans="1:26" customFormat="1" ht="18" customHeight="1">
      <c r="A2" s="766"/>
      <c r="B2" s="766"/>
      <c r="C2" s="186"/>
      <c r="D2" s="152" t="s">
        <v>145</v>
      </c>
      <c r="E2" s="186"/>
      <c r="F2" s="186"/>
      <c r="G2" s="186"/>
    </row>
    <row r="3" spans="1:26" customFormat="1" ht="18" customHeight="1">
      <c r="A3" s="689" t="s">
        <v>189</v>
      </c>
      <c r="B3" s="689"/>
      <c r="C3" s="689"/>
      <c r="D3" s="689"/>
      <c r="E3" s="186"/>
      <c r="F3" s="186"/>
      <c r="G3" s="186"/>
    </row>
    <row r="4" spans="1:26" customFormat="1" ht="18" customHeight="1">
      <c r="A4" s="186"/>
      <c r="B4" s="186"/>
      <c r="C4" s="186"/>
      <c r="D4" s="152" t="s">
        <v>302</v>
      </c>
      <c r="E4" s="186"/>
      <c r="F4" s="186"/>
      <c r="G4" s="186"/>
    </row>
    <row r="5" spans="1:26" customFormat="1" ht="15.75" customHeight="1">
      <c r="A5" s="186"/>
      <c r="B5" s="186"/>
      <c r="C5" s="186"/>
      <c r="D5" s="518" t="s">
        <v>830</v>
      </c>
      <c r="E5" s="186"/>
      <c r="F5" s="186"/>
      <c r="G5" s="186"/>
    </row>
    <row r="6" spans="1:26" customFormat="1" ht="15.75" customHeight="1">
      <c r="A6" s="242"/>
      <c r="B6" s="242"/>
      <c r="C6" s="186"/>
      <c r="D6" s="186"/>
      <c r="E6" s="186"/>
      <c r="F6" s="186"/>
      <c r="G6" s="186"/>
    </row>
    <row r="7" spans="1:26" customFormat="1" ht="15.75" customHeight="1">
      <c r="A7" s="242"/>
      <c r="B7" s="242"/>
      <c r="C7" s="186"/>
      <c r="D7" s="186"/>
      <c r="E7" s="186"/>
      <c r="F7" s="186"/>
      <c r="G7" s="186"/>
    </row>
    <row r="8" spans="1:26" customFormat="1" ht="15.75" customHeight="1">
      <c r="A8" s="242"/>
      <c r="B8" s="242"/>
      <c r="C8" s="186"/>
      <c r="D8" s="186"/>
      <c r="E8" s="186"/>
      <c r="F8" s="186"/>
      <c r="G8" s="186"/>
    </row>
    <row r="9" spans="1:26" customFormat="1" ht="15.75" customHeight="1">
      <c r="A9" s="242"/>
      <c r="B9" s="242"/>
      <c r="C9" s="186"/>
      <c r="D9" s="186"/>
      <c r="E9" s="186"/>
      <c r="F9" s="186"/>
      <c r="G9" s="186"/>
    </row>
    <row r="10" spans="1:26" customFormat="1" ht="54.75" customHeight="1">
      <c r="A10" s="768" t="s">
        <v>854</v>
      </c>
      <c r="B10" s="768"/>
      <c r="C10" s="768"/>
      <c r="D10" s="768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</row>
    <row r="11" spans="1:26" customFormat="1" ht="16.5" customHeight="1">
      <c r="A11" s="245"/>
      <c r="B11" s="245"/>
      <c r="C11" s="243"/>
      <c r="D11" s="245" t="s">
        <v>132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</row>
    <row r="12" spans="1:26" customFormat="1" ht="14.25" customHeight="1">
      <c r="A12" s="767" t="s">
        <v>493</v>
      </c>
      <c r="B12" s="767" t="s">
        <v>498</v>
      </c>
      <c r="C12" s="767" t="s">
        <v>499</v>
      </c>
      <c r="D12" s="767" t="s">
        <v>855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customFormat="1" ht="65.25" customHeight="1">
      <c r="A13" s="767"/>
      <c r="B13" s="767"/>
      <c r="C13" s="767"/>
      <c r="D13" s="767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</row>
    <row r="14" spans="1:26" ht="44.25" customHeight="1">
      <c r="A14" s="247" t="s">
        <v>494</v>
      </c>
      <c r="B14" s="248"/>
      <c r="C14" s="248"/>
      <c r="D14" s="248"/>
      <c r="E14" s="249"/>
      <c r="F14" s="249"/>
      <c r="G14" s="249"/>
      <c r="H14" s="249"/>
      <c r="I14" s="249"/>
      <c r="J14" s="249"/>
      <c r="K14" s="249"/>
      <c r="L14" s="249"/>
      <c r="M14" s="249"/>
      <c r="N14" s="249"/>
    </row>
    <row r="15" spans="1:26" ht="33" customHeight="1">
      <c r="A15" s="250" t="s">
        <v>495</v>
      </c>
      <c r="B15" s="251">
        <v>0</v>
      </c>
      <c r="C15" s="251">
        <v>0</v>
      </c>
      <c r="D15" s="251">
        <v>0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</row>
    <row r="16" spans="1:26" ht="30.75" customHeight="1">
      <c r="A16" s="252" t="s">
        <v>496</v>
      </c>
      <c r="B16" s="253" t="s">
        <v>497</v>
      </c>
      <c r="C16" s="253" t="s">
        <v>497</v>
      </c>
      <c r="D16" s="253" t="s">
        <v>497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</row>
    <row r="17" spans="1:14" ht="30" customHeight="1">
      <c r="A17" s="252" t="s">
        <v>130</v>
      </c>
      <c r="B17" s="254">
        <f>B14</f>
        <v>0</v>
      </c>
      <c r="C17" s="254">
        <f>C14</f>
        <v>0</v>
      </c>
      <c r="D17" s="254">
        <f>D14</f>
        <v>0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</row>
    <row r="18" spans="1:14">
      <c r="A18" s="255"/>
      <c r="B18" s="256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</row>
    <row r="19" spans="1:14">
      <c r="A19" s="245"/>
      <c r="B19" s="245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</row>
    <row r="20" spans="1:14">
      <c r="A20" s="245"/>
      <c r="B20" s="245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</row>
    <row r="21" spans="1:14">
      <c r="A21" s="245"/>
      <c r="B21" s="257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</row>
  </sheetData>
  <mergeCells count="8">
    <mergeCell ref="A1:B1"/>
    <mergeCell ref="A2:B2"/>
    <mergeCell ref="A3:D3"/>
    <mergeCell ref="A12:A13"/>
    <mergeCell ref="B12:B13"/>
    <mergeCell ref="C12:C13"/>
    <mergeCell ref="D12:D13"/>
    <mergeCell ref="A10:D10"/>
  </mergeCells>
  <pageMargins left="0.75" right="0.75" top="1" bottom="1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16"/>
  <sheetViews>
    <sheetView topLeftCell="A4" zoomScale="85" zoomScaleNormal="85" workbookViewId="0">
      <selection activeCell="A6" sqref="A6:M15"/>
    </sheetView>
  </sheetViews>
  <sheetFormatPr defaultRowHeight="12.75"/>
  <cols>
    <col min="1" max="5" width="16.42578125" customWidth="1"/>
    <col min="6" max="8" width="16.42578125" hidden="1" customWidth="1"/>
    <col min="9" max="9" width="12.7109375" customWidth="1"/>
    <col min="10" max="12" width="12.7109375" hidden="1" customWidth="1"/>
    <col min="13" max="14" width="12.7109375" customWidth="1"/>
    <col min="15" max="15" width="14" customWidth="1"/>
    <col min="16" max="16" width="11.42578125" customWidth="1"/>
    <col min="17" max="17" width="11.42578125" bestFit="1" customWidth="1"/>
    <col min="18" max="22" width="14" customWidth="1"/>
    <col min="23" max="23" width="11.42578125" bestFit="1" customWidth="1"/>
  </cols>
  <sheetData>
    <row r="5" spans="1:22" ht="13.5" thickBot="1"/>
    <row r="6" spans="1:22" ht="16.5" thickBot="1">
      <c r="A6" s="775" t="s">
        <v>501</v>
      </c>
      <c r="B6" s="268">
        <v>2018</v>
      </c>
      <c r="C6" s="268"/>
      <c r="D6" s="268">
        <v>2019</v>
      </c>
      <c r="E6" s="268">
        <v>2020</v>
      </c>
      <c r="F6" s="268"/>
      <c r="G6" s="268"/>
      <c r="H6" s="268"/>
      <c r="I6" s="268">
        <v>2021</v>
      </c>
      <c r="J6" s="268"/>
      <c r="K6" s="268"/>
      <c r="L6" s="268"/>
      <c r="M6" s="268">
        <v>2022</v>
      </c>
      <c r="N6" s="269"/>
    </row>
    <row r="7" spans="1:22" ht="16.5" thickBot="1">
      <c r="A7" s="776"/>
      <c r="B7" s="270" t="s">
        <v>502</v>
      </c>
      <c r="C7" s="270"/>
      <c r="D7" s="270" t="s">
        <v>503</v>
      </c>
      <c r="E7" s="270" t="s">
        <v>504</v>
      </c>
      <c r="F7" s="270"/>
      <c r="G7" s="270"/>
      <c r="H7" s="270"/>
      <c r="I7" s="270" t="s">
        <v>504</v>
      </c>
      <c r="J7" s="270"/>
      <c r="K7" s="270"/>
      <c r="L7" s="270"/>
      <c r="M7" s="270" t="s">
        <v>504</v>
      </c>
      <c r="N7" s="269"/>
    </row>
    <row r="8" spans="1:22" ht="32.25" customHeight="1" thickBot="1">
      <c r="A8" s="271" t="s">
        <v>505</v>
      </c>
      <c r="B8" s="272">
        <f>B10+B13</f>
        <v>463761.60000000003</v>
      </c>
      <c r="C8" s="272"/>
      <c r="D8" s="272">
        <f>+D10+D13</f>
        <v>492885.42881000001</v>
      </c>
      <c r="E8" s="272">
        <f>+E10+E13</f>
        <v>526549.81579999998</v>
      </c>
      <c r="F8" s="272"/>
      <c r="G8" s="272"/>
      <c r="H8" s="272"/>
      <c r="I8" s="272">
        <f>+I10+I13</f>
        <v>506776.9</v>
      </c>
      <c r="J8" s="272"/>
      <c r="K8" s="272"/>
      <c r="L8" s="272"/>
      <c r="M8" s="272">
        <f>+M10+M13</f>
        <v>506650.19999999995</v>
      </c>
      <c r="N8" s="273"/>
      <c r="R8" s="781" t="s">
        <v>0</v>
      </c>
      <c r="S8" s="268">
        <v>2017</v>
      </c>
      <c r="T8" s="268">
        <v>2018</v>
      </c>
      <c r="U8" s="268">
        <v>2019</v>
      </c>
      <c r="V8" s="268">
        <v>2020</v>
      </c>
    </row>
    <row r="9" spans="1:22" ht="126.75" customHeight="1" thickBot="1">
      <c r="A9" s="274" t="s">
        <v>506</v>
      </c>
      <c r="B9" s="317">
        <v>0.94</v>
      </c>
      <c r="C9" s="317"/>
      <c r="D9" s="317">
        <f>D8/B8</f>
        <v>1.0627991381994542</v>
      </c>
      <c r="E9" s="317">
        <f>E8/D8</f>
        <v>1.0683006334175424</v>
      </c>
      <c r="F9" s="317"/>
      <c r="G9" s="317"/>
      <c r="H9" s="317"/>
      <c r="I9" s="317">
        <f>I8/E8</f>
        <v>0.96244815740755985</v>
      </c>
      <c r="J9" s="317"/>
      <c r="K9" s="317"/>
      <c r="L9" s="317"/>
      <c r="M9" s="317">
        <f>M8/I8</f>
        <v>0.99974998860445285</v>
      </c>
      <c r="N9" s="277"/>
      <c r="R9" s="782"/>
      <c r="S9" s="270" t="s">
        <v>503</v>
      </c>
      <c r="T9" s="270" t="s">
        <v>504</v>
      </c>
      <c r="U9" s="270" t="s">
        <v>504</v>
      </c>
      <c r="V9" s="270" t="s">
        <v>504</v>
      </c>
    </row>
    <row r="10" spans="1:22" ht="16.5" thickBot="1">
      <c r="A10" s="278"/>
      <c r="B10" s="783">
        <f>461850.4-800.7</f>
        <v>461049.7</v>
      </c>
      <c r="C10" s="356"/>
      <c r="D10" s="783">
        <f>+'[1]5 (3)'!$C$97-1000</f>
        <v>489738.42881000001</v>
      </c>
      <c r="E10" s="783">
        <f>+'5'!C92-1060</f>
        <v>523410.81579999998</v>
      </c>
      <c r="F10" s="356"/>
      <c r="G10" s="279"/>
      <c r="H10" s="279"/>
      <c r="I10" s="783">
        <f>+'6'!C94-1170</f>
        <v>503386.9</v>
      </c>
      <c r="J10" s="279"/>
      <c r="K10" s="279"/>
      <c r="L10" s="279"/>
      <c r="M10" s="783">
        <f>+'6'!D94-1278</f>
        <v>503062.19999999995</v>
      </c>
      <c r="N10" s="269"/>
      <c r="R10" s="271" t="s">
        <v>122</v>
      </c>
      <c r="S10" s="270">
        <v>9348.7000000000007</v>
      </c>
      <c r="T10" s="270">
        <v>11502.39</v>
      </c>
      <c r="U10" s="270">
        <v>11502.39</v>
      </c>
      <c r="V10" s="270">
        <v>11502.39</v>
      </c>
    </row>
    <row r="11" spans="1:22" ht="15.75" customHeight="1" thickBot="1">
      <c r="A11" s="278" t="s">
        <v>414</v>
      </c>
      <c r="B11" s="784"/>
      <c r="C11" s="357"/>
      <c r="D11" s="784"/>
      <c r="E11" s="784"/>
      <c r="F11" s="357"/>
      <c r="G11" s="280"/>
      <c r="H11" s="280"/>
      <c r="I11" s="784"/>
      <c r="J11" s="280"/>
      <c r="K11" s="280"/>
      <c r="L11" s="280"/>
      <c r="M11" s="784"/>
      <c r="N11" s="269"/>
      <c r="R11" s="271" t="s">
        <v>119</v>
      </c>
      <c r="S11" s="270">
        <v>362</v>
      </c>
      <c r="T11" s="270">
        <v>374.6</v>
      </c>
      <c r="U11" s="270">
        <v>332.3</v>
      </c>
      <c r="V11" s="270">
        <f>4.5+330.1</f>
        <v>334.6</v>
      </c>
    </row>
    <row r="12" spans="1:22" ht="16.5" thickBot="1">
      <c r="A12" s="271"/>
      <c r="B12" s="785"/>
      <c r="C12" s="358"/>
      <c r="D12" s="785"/>
      <c r="E12" s="785"/>
      <c r="F12" s="358"/>
      <c r="G12" s="281"/>
      <c r="H12" s="281"/>
      <c r="I12" s="785"/>
      <c r="J12" s="281"/>
      <c r="K12" s="281"/>
      <c r="L12" s="281"/>
      <c r="M12" s="785"/>
      <c r="N12" s="269"/>
      <c r="R12" s="271" t="s">
        <v>507</v>
      </c>
      <c r="S12" s="270">
        <v>1953.1</v>
      </c>
      <c r="T12" s="270">
        <v>1348.16</v>
      </c>
      <c r="U12" s="270">
        <v>1348.16</v>
      </c>
      <c r="V12" s="270">
        <v>1348.16</v>
      </c>
    </row>
    <row r="13" spans="1:22" ht="16.5" thickBot="1">
      <c r="A13" s="278"/>
      <c r="B13" s="783">
        <v>2711.9</v>
      </c>
      <c r="C13" s="356"/>
      <c r="D13" s="783">
        <v>3147</v>
      </c>
      <c r="E13" s="783">
        <v>3139</v>
      </c>
      <c r="F13" s="356"/>
      <c r="G13" s="279"/>
      <c r="H13" s="279"/>
      <c r="I13" s="786">
        <v>3390</v>
      </c>
      <c r="J13" s="318"/>
      <c r="K13" s="318"/>
      <c r="L13" s="318"/>
      <c r="M13" s="786">
        <v>3588</v>
      </c>
      <c r="N13" s="269"/>
      <c r="R13" s="271" t="s">
        <v>144</v>
      </c>
      <c r="S13" s="270">
        <f>+S10+S11+S12</f>
        <v>11663.800000000001</v>
      </c>
      <c r="T13" s="270">
        <f t="shared" ref="T13:V13" si="0">+T10+T11+T12</f>
        <v>13225.15</v>
      </c>
      <c r="U13" s="270">
        <f t="shared" si="0"/>
        <v>13182.849999999999</v>
      </c>
      <c r="V13" s="270">
        <f t="shared" si="0"/>
        <v>13185.15</v>
      </c>
    </row>
    <row r="14" spans="1:22" ht="31.5" customHeight="1" thickBot="1">
      <c r="A14" s="278" t="s">
        <v>508</v>
      </c>
      <c r="B14" s="784"/>
      <c r="C14" s="357"/>
      <c r="D14" s="784"/>
      <c r="E14" s="784"/>
      <c r="F14" s="357"/>
      <c r="G14" s="280"/>
      <c r="H14" s="280"/>
      <c r="I14" s="787"/>
      <c r="J14" s="319"/>
      <c r="K14" s="319"/>
      <c r="L14" s="319"/>
      <c r="M14" s="787"/>
      <c r="N14" s="269"/>
      <c r="R14" s="274" t="s">
        <v>506</v>
      </c>
      <c r="S14" s="282">
        <v>0.98</v>
      </c>
      <c r="T14" s="282">
        <f>T13/S13</f>
        <v>1.1338628920248974</v>
      </c>
      <c r="U14" s="282">
        <f t="shared" ref="U14:V14" si="1">U13/T13</f>
        <v>0.99680154856466652</v>
      </c>
      <c r="V14" s="282">
        <f t="shared" si="1"/>
        <v>1.0001744691019014</v>
      </c>
    </row>
    <row r="15" spans="1:22" ht="16.5" thickBot="1">
      <c r="A15" s="271"/>
      <c r="B15" s="785"/>
      <c r="C15" s="358"/>
      <c r="D15" s="785"/>
      <c r="E15" s="785"/>
      <c r="F15" s="358"/>
      <c r="G15" s="281"/>
      <c r="H15" s="281"/>
      <c r="I15" s="788"/>
      <c r="J15" s="320"/>
      <c r="K15" s="320"/>
      <c r="L15" s="320"/>
      <c r="M15" s="788"/>
      <c r="N15" s="269"/>
    </row>
    <row r="16" spans="1:22">
      <c r="E16" s="391"/>
    </row>
    <row r="19" spans="1:19" s="283" customFormat="1">
      <c r="A19" s="780" t="s">
        <v>509</v>
      </c>
      <c r="B19" s="780"/>
      <c r="C19" s="780"/>
      <c r="D19" s="780"/>
      <c r="E19" s="283">
        <v>390713.9</v>
      </c>
    </row>
    <row r="20" spans="1:19" s="283" customFormat="1">
      <c r="A20" s="283" t="s">
        <v>510</v>
      </c>
      <c r="B20" s="780" t="s">
        <v>511</v>
      </c>
      <c r="C20" s="780"/>
      <c r="D20" s="780"/>
      <c r="E20" s="283">
        <v>26717</v>
      </c>
      <c r="G20" s="283" t="s">
        <v>512</v>
      </c>
      <c r="I20" s="283">
        <v>3017</v>
      </c>
    </row>
    <row r="21" spans="1:19" s="283" customFormat="1">
      <c r="B21" s="773" t="s">
        <v>513</v>
      </c>
      <c r="C21" s="773"/>
      <c r="D21" s="773"/>
      <c r="E21" s="283">
        <v>363996.9</v>
      </c>
    </row>
    <row r="22" spans="1:19" s="244" customFormat="1" ht="15">
      <c r="A22" s="284" t="s">
        <v>514</v>
      </c>
      <c r="B22" s="284" t="s">
        <v>515</v>
      </c>
      <c r="C22" s="284"/>
      <c r="D22" s="285">
        <v>2016</v>
      </c>
      <c r="E22" s="284">
        <v>2017</v>
      </c>
      <c r="F22" s="284"/>
      <c r="G22" s="284" t="s">
        <v>516</v>
      </c>
      <c r="H22" s="284"/>
      <c r="I22" s="284">
        <v>2018</v>
      </c>
      <c r="J22" s="284" t="s">
        <v>516</v>
      </c>
      <c r="K22" s="284" t="s">
        <v>517</v>
      </c>
      <c r="L22" s="284"/>
      <c r="M22" s="284">
        <v>2019</v>
      </c>
      <c r="N22" s="284" t="s">
        <v>516</v>
      </c>
      <c r="O22" s="286">
        <v>2020</v>
      </c>
      <c r="P22" s="284" t="s">
        <v>516</v>
      </c>
    </row>
    <row r="23" spans="1:19" s="244" customFormat="1">
      <c r="A23" s="287" t="s">
        <v>85</v>
      </c>
      <c r="B23" s="288" t="s">
        <v>518</v>
      </c>
      <c r="C23" s="288"/>
      <c r="D23" s="289">
        <v>27055.599999999999</v>
      </c>
      <c r="E23" s="289">
        <v>27736.11</v>
      </c>
      <c r="F23" s="289"/>
      <c r="G23" s="289">
        <f>E23/D23*100</f>
        <v>102.515227901063</v>
      </c>
      <c r="H23" s="289"/>
      <c r="I23" s="289">
        <v>28359.58</v>
      </c>
      <c r="J23" s="290">
        <f>I23/E23*100-100</f>
        <v>2.2478638857431861</v>
      </c>
      <c r="K23" s="290">
        <f>I23/390713.9*100</f>
        <v>7.2584005841614552</v>
      </c>
      <c r="L23" s="290"/>
      <c r="M23" s="289">
        <v>25216.639999999999</v>
      </c>
      <c r="N23" s="290">
        <f>M23/I23*100-100</f>
        <v>-11.082463139440009</v>
      </c>
      <c r="O23" s="289">
        <v>23746.71</v>
      </c>
      <c r="P23" s="290">
        <f>O23/M23*100-100</f>
        <v>-5.8292064287708456</v>
      </c>
    </row>
    <row r="24" spans="1:19" s="244" customFormat="1">
      <c r="A24" s="287" t="s">
        <v>99</v>
      </c>
      <c r="B24" s="288" t="s">
        <v>519</v>
      </c>
      <c r="C24" s="288"/>
      <c r="D24" s="289">
        <v>571.4</v>
      </c>
      <c r="E24" s="291">
        <v>541.4</v>
      </c>
      <c r="F24" s="291"/>
      <c r="G24" s="289">
        <f t="shared" ref="G24:G36" si="2">E24/D24*100</f>
        <v>94.749737486874338</v>
      </c>
      <c r="H24" s="289"/>
      <c r="I24" s="289">
        <v>569</v>
      </c>
      <c r="J24" s="290">
        <f t="shared" ref="J24:J36" si="3">I24/E24*100-100</f>
        <v>5.0978943479867098</v>
      </c>
      <c r="K24" s="290">
        <f t="shared" ref="K24:K36" si="4">I24/390713.9*100</f>
        <v>0.14563085674709808</v>
      </c>
      <c r="L24" s="290"/>
      <c r="M24" s="291">
        <v>501.7</v>
      </c>
      <c r="N24" s="290">
        <f t="shared" ref="N24:N36" si="5">M24/I24*100-100</f>
        <v>-11.827768014059757</v>
      </c>
      <c r="O24" s="291">
        <v>505.1</v>
      </c>
      <c r="P24" s="290">
        <f t="shared" ref="P24:P36" si="6">O24/M24*100-100</f>
        <v>0.67769583416385615</v>
      </c>
    </row>
    <row r="25" spans="1:19" s="244" customFormat="1" ht="51">
      <c r="A25" s="292" t="s">
        <v>520</v>
      </c>
      <c r="B25" s="288" t="s">
        <v>521</v>
      </c>
      <c r="C25" s="288"/>
      <c r="D25" s="289">
        <v>675.86</v>
      </c>
      <c r="E25" s="289">
        <v>1093.81</v>
      </c>
      <c r="F25" s="289"/>
      <c r="G25" s="289">
        <f t="shared" si="2"/>
        <v>161.83973012162281</v>
      </c>
      <c r="H25" s="289"/>
      <c r="I25" s="289">
        <v>1091.8699999999999</v>
      </c>
      <c r="J25" s="290">
        <f t="shared" si="3"/>
        <v>-0.17736169901537835</v>
      </c>
      <c r="K25" s="290">
        <f t="shared" si="4"/>
        <v>0.2794551204858593</v>
      </c>
      <c r="L25" s="290"/>
      <c r="M25" s="289">
        <v>1091.8699999999999</v>
      </c>
      <c r="N25" s="290">
        <f t="shared" si="5"/>
        <v>0</v>
      </c>
      <c r="O25" s="289">
        <v>1021.87</v>
      </c>
      <c r="P25" s="290">
        <f t="shared" si="6"/>
        <v>-6.411019626878641</v>
      </c>
    </row>
    <row r="26" spans="1:19" s="244" customFormat="1">
      <c r="A26" s="287" t="s">
        <v>64</v>
      </c>
      <c r="B26" s="288" t="s">
        <v>522</v>
      </c>
      <c r="C26" s="288"/>
      <c r="D26" s="289">
        <v>4957.03</v>
      </c>
      <c r="E26" s="289">
        <v>3954.59</v>
      </c>
      <c r="F26" s="289"/>
      <c r="G26" s="289">
        <f t="shared" si="2"/>
        <v>79.77740703606797</v>
      </c>
      <c r="H26" s="289"/>
      <c r="I26" s="289">
        <v>3839.18</v>
      </c>
      <c r="J26" s="290">
        <f t="shared" si="3"/>
        <v>-2.91838091938736</v>
      </c>
      <c r="K26" s="290">
        <f t="shared" si="4"/>
        <v>0.9826064544926606</v>
      </c>
      <c r="L26" s="290"/>
      <c r="M26" s="289">
        <v>3708.18</v>
      </c>
      <c r="N26" s="290">
        <f t="shared" si="5"/>
        <v>-3.4121869774274671</v>
      </c>
      <c r="O26" s="289">
        <v>3735.18</v>
      </c>
      <c r="P26" s="290">
        <f t="shared" si="6"/>
        <v>0.72811999417503159</v>
      </c>
    </row>
    <row r="27" spans="1:19" s="244" customFormat="1">
      <c r="A27" s="287" t="s">
        <v>108</v>
      </c>
      <c r="B27" s="288" t="s">
        <v>523</v>
      </c>
      <c r="C27" s="288"/>
      <c r="D27" s="289">
        <v>2001.34</v>
      </c>
      <c r="E27" s="289">
        <v>644</v>
      </c>
      <c r="F27" s="289"/>
      <c r="G27" s="289">
        <f t="shared" si="2"/>
        <v>32.178440444901916</v>
      </c>
      <c r="H27" s="289"/>
      <c r="I27" s="289">
        <v>649</v>
      </c>
      <c r="J27" s="290">
        <f t="shared" si="3"/>
        <v>0.77639751552796099</v>
      </c>
      <c r="K27" s="290">
        <f t="shared" si="4"/>
        <v>0.16610619688728759</v>
      </c>
      <c r="L27" s="290"/>
      <c r="M27" s="290">
        <v>996.5</v>
      </c>
      <c r="N27" s="290">
        <f t="shared" si="5"/>
        <v>53.543913713405232</v>
      </c>
      <c r="O27" s="290">
        <v>1021.4</v>
      </c>
      <c r="P27" s="290">
        <f t="shared" si="6"/>
        <v>2.4987456096337297</v>
      </c>
    </row>
    <row r="28" spans="1:19" s="244" customFormat="1">
      <c r="A28" s="287" t="s">
        <v>71</v>
      </c>
      <c r="B28" s="288" t="s">
        <v>524</v>
      </c>
      <c r="C28" s="288"/>
      <c r="D28" s="289">
        <v>240512.35</v>
      </c>
      <c r="E28" s="291">
        <v>252036.024</v>
      </c>
      <c r="F28" s="291"/>
      <c r="G28" s="289">
        <f t="shared" si="2"/>
        <v>104.79130240089543</v>
      </c>
      <c r="H28" s="289"/>
      <c r="I28" s="289">
        <v>260108.98</v>
      </c>
      <c r="J28" s="290">
        <f t="shared" si="3"/>
        <v>3.2030960780431883</v>
      </c>
      <c r="K28" s="290">
        <f t="shared" si="4"/>
        <v>66.572747987721954</v>
      </c>
      <c r="L28" s="290"/>
      <c r="M28" s="289">
        <v>227125.12</v>
      </c>
      <c r="N28" s="290">
        <f t="shared" si="5"/>
        <v>-12.680784800278715</v>
      </c>
      <c r="O28" s="289">
        <v>221075.45</v>
      </c>
      <c r="P28" s="290">
        <f t="shared" si="6"/>
        <v>-2.6635847236976673</v>
      </c>
      <c r="S28" s="244">
        <f>3348690.74+5624289+1724459.5+6382080.36+7731603</f>
        <v>24811122.600000001</v>
      </c>
    </row>
    <row r="29" spans="1:19" s="244" customFormat="1">
      <c r="A29" s="287" t="s">
        <v>14</v>
      </c>
      <c r="B29" s="288" t="s">
        <v>525</v>
      </c>
      <c r="C29" s="288"/>
      <c r="D29" s="289">
        <v>30911.93</v>
      </c>
      <c r="E29" s="289">
        <v>32166.31</v>
      </c>
      <c r="F29" s="289"/>
      <c r="G29" s="289">
        <f t="shared" si="2"/>
        <v>104.05791550382004</v>
      </c>
      <c r="H29" s="289"/>
      <c r="I29" s="289">
        <v>37821.410000000003</v>
      </c>
      <c r="J29" s="290">
        <f t="shared" si="3"/>
        <v>17.580816699211084</v>
      </c>
      <c r="K29" s="290">
        <f t="shared" si="4"/>
        <v>9.6800779291445735</v>
      </c>
      <c r="L29" s="290"/>
      <c r="M29" s="289">
        <v>36188.01</v>
      </c>
      <c r="N29" s="290">
        <f t="shared" si="5"/>
        <v>-4.3187178902108627</v>
      </c>
      <c r="O29" s="289">
        <v>36467.81</v>
      </c>
      <c r="P29" s="290">
        <f t="shared" si="6"/>
        <v>0.77318426738580115</v>
      </c>
      <c r="S29" s="244">
        <v>24255700</v>
      </c>
    </row>
    <row r="30" spans="1:19" s="244" customFormat="1">
      <c r="A30" s="287" t="s">
        <v>43</v>
      </c>
      <c r="B30" s="288" t="s">
        <v>526</v>
      </c>
      <c r="C30" s="288"/>
      <c r="D30" s="289">
        <v>44017.72</v>
      </c>
      <c r="E30" s="289">
        <v>47450.754999999997</v>
      </c>
      <c r="F30" s="289"/>
      <c r="G30" s="289">
        <f t="shared" si="2"/>
        <v>107.79921131762389</v>
      </c>
      <c r="H30" s="289"/>
      <c r="I30" s="289">
        <v>44068.23</v>
      </c>
      <c r="J30" s="290">
        <f t="shared" si="3"/>
        <v>-7.1284956372137742</v>
      </c>
      <c r="K30" s="290">
        <f t="shared" si="4"/>
        <v>11.278899982826308</v>
      </c>
      <c r="L30" s="290"/>
      <c r="M30" s="290">
        <v>39368.03</v>
      </c>
      <c r="N30" s="290">
        <f t="shared" si="5"/>
        <v>-10.66573356815104</v>
      </c>
      <c r="O30" s="290">
        <v>39595.43</v>
      </c>
      <c r="P30" s="290">
        <f t="shared" si="6"/>
        <v>0.57762605850484761</v>
      </c>
      <c r="S30" s="244">
        <f>S28/S29*100</f>
        <v>102.28986423809663</v>
      </c>
    </row>
    <row r="31" spans="1:19" s="244" customFormat="1">
      <c r="A31" s="287" t="s">
        <v>112</v>
      </c>
      <c r="B31" s="288" t="s">
        <v>527</v>
      </c>
      <c r="C31" s="288"/>
      <c r="D31" s="289">
        <v>704</v>
      </c>
      <c r="E31" s="290">
        <v>500</v>
      </c>
      <c r="F31" s="290"/>
      <c r="G31" s="289">
        <f t="shared" si="2"/>
        <v>71.022727272727266</v>
      </c>
      <c r="H31" s="289"/>
      <c r="I31" s="289">
        <v>1558.5</v>
      </c>
      <c r="J31" s="290">
        <f t="shared" si="3"/>
        <v>211.7</v>
      </c>
      <c r="K31" s="290">
        <f t="shared" si="4"/>
        <v>0.39888522010606736</v>
      </c>
      <c r="L31" s="290"/>
      <c r="M31" s="290">
        <v>858.5</v>
      </c>
      <c r="N31" s="290">
        <f t="shared" si="5"/>
        <v>-44.914982354828361</v>
      </c>
      <c r="O31" s="290">
        <v>758.5</v>
      </c>
      <c r="P31" s="290">
        <f t="shared" si="6"/>
        <v>-11.648223645893992</v>
      </c>
    </row>
    <row r="32" spans="1:19" s="244" customFormat="1" ht="38.25">
      <c r="A32" s="293" t="s">
        <v>115</v>
      </c>
      <c r="B32" s="288" t="s">
        <v>528</v>
      </c>
      <c r="C32" s="288"/>
      <c r="D32" s="289">
        <v>69.55</v>
      </c>
      <c r="E32" s="291">
        <v>120</v>
      </c>
      <c r="F32" s="291"/>
      <c r="G32" s="289">
        <f t="shared" si="2"/>
        <v>172.53774263120059</v>
      </c>
      <c r="H32" s="289"/>
      <c r="I32" s="289">
        <v>180</v>
      </c>
      <c r="J32" s="290">
        <f t="shared" si="3"/>
        <v>50</v>
      </c>
      <c r="K32" s="290">
        <f t="shared" si="4"/>
        <v>4.6069515315426447E-2</v>
      </c>
      <c r="L32" s="290"/>
      <c r="M32" s="290">
        <v>70</v>
      </c>
      <c r="N32" s="290">
        <f t="shared" si="5"/>
        <v>-61.111111111111107</v>
      </c>
      <c r="O32" s="290">
        <v>50</v>
      </c>
      <c r="P32" s="290">
        <f t="shared" si="6"/>
        <v>-28.571428571428569</v>
      </c>
    </row>
    <row r="33" spans="1:23" s="244" customFormat="1" ht="38.25">
      <c r="A33" s="294" t="s">
        <v>529</v>
      </c>
      <c r="B33" s="288" t="s">
        <v>530</v>
      </c>
      <c r="C33" s="288"/>
      <c r="D33" s="289">
        <v>17.559999999999999</v>
      </c>
      <c r="E33" s="291">
        <v>17.600000000000001</v>
      </c>
      <c r="F33" s="291"/>
      <c r="G33" s="289">
        <f t="shared" si="2"/>
        <v>100.22779043280184</v>
      </c>
      <c r="H33" s="289"/>
      <c r="I33" s="289">
        <v>17.600000000000001</v>
      </c>
      <c r="J33" s="290">
        <f t="shared" si="3"/>
        <v>0</v>
      </c>
      <c r="K33" s="290">
        <f t="shared" si="4"/>
        <v>4.5045748308416983E-3</v>
      </c>
      <c r="L33" s="290"/>
      <c r="M33" s="291">
        <v>17.600000000000001</v>
      </c>
      <c r="N33" s="290">
        <f t="shared" si="5"/>
        <v>0</v>
      </c>
      <c r="O33" s="291">
        <v>18.600000000000001</v>
      </c>
      <c r="P33" s="290">
        <f t="shared" si="6"/>
        <v>5.681818181818187</v>
      </c>
    </row>
    <row r="34" spans="1:23" s="244" customFormat="1">
      <c r="A34" s="287" t="s">
        <v>179</v>
      </c>
      <c r="B34" s="288" t="s">
        <v>531</v>
      </c>
      <c r="C34" s="288"/>
      <c r="D34" s="289">
        <v>10487.24</v>
      </c>
      <c r="E34" s="289">
        <v>11576.655000000001</v>
      </c>
      <c r="F34" s="289"/>
      <c r="G34" s="289">
        <f t="shared" si="2"/>
        <v>110.38800485161016</v>
      </c>
      <c r="H34" s="289"/>
      <c r="I34" s="289">
        <v>12450.55</v>
      </c>
      <c r="J34" s="290">
        <f t="shared" si="3"/>
        <v>7.5487694847950308</v>
      </c>
      <c r="K34" s="290">
        <f t="shared" si="4"/>
        <v>3.1866155772804596</v>
      </c>
      <c r="L34" s="290"/>
      <c r="M34" s="289">
        <v>12450.55</v>
      </c>
      <c r="N34" s="290">
        <f t="shared" si="5"/>
        <v>0</v>
      </c>
      <c r="O34" s="289">
        <v>12450.55</v>
      </c>
      <c r="P34" s="290">
        <f t="shared" si="6"/>
        <v>0</v>
      </c>
    </row>
    <row r="35" spans="1:23" s="244" customFormat="1" ht="38.25">
      <c r="A35" s="295" t="s">
        <v>357</v>
      </c>
      <c r="B35" s="288"/>
      <c r="C35" s="288"/>
      <c r="D35" s="289"/>
      <c r="E35" s="289"/>
      <c r="F35" s="289"/>
      <c r="G35" s="289"/>
      <c r="H35" s="289"/>
      <c r="I35" s="289"/>
      <c r="J35" s="290"/>
      <c r="K35" s="290">
        <f t="shared" si="4"/>
        <v>0</v>
      </c>
      <c r="L35" s="290"/>
      <c r="M35" s="291">
        <v>8912.6</v>
      </c>
      <c r="N35" s="290"/>
      <c r="O35" s="291">
        <v>17918.2</v>
      </c>
      <c r="P35" s="290">
        <f t="shared" si="6"/>
        <v>101.04346655296993</v>
      </c>
    </row>
    <row r="36" spans="1:23" s="244" customFormat="1" ht="15">
      <c r="A36" s="774" t="s">
        <v>532</v>
      </c>
      <c r="B36" s="774"/>
      <c r="C36" s="355"/>
      <c r="D36" s="296">
        <f>SUM(D23:D34)</f>
        <v>361981.57999999996</v>
      </c>
      <c r="E36" s="296">
        <f>SUM(E23:E34)</f>
        <v>377837.25400000002</v>
      </c>
      <c r="F36" s="296"/>
      <c r="G36" s="297">
        <f t="shared" si="2"/>
        <v>104.38024332619358</v>
      </c>
      <c r="H36" s="297"/>
      <c r="I36" s="296">
        <f t="shared" ref="I36" si="7">SUM(I23:I34)</f>
        <v>390713.89999999997</v>
      </c>
      <c r="J36" s="290">
        <f t="shared" si="3"/>
        <v>3.4079873976640584</v>
      </c>
      <c r="K36" s="290">
        <f t="shared" si="4"/>
        <v>99.999999999999986</v>
      </c>
      <c r="L36" s="290"/>
      <c r="M36" s="298">
        <f>SUM(M23:M35)</f>
        <v>356505.3</v>
      </c>
      <c r="N36" s="290">
        <f t="shared" si="5"/>
        <v>-8.7554090089960965</v>
      </c>
      <c r="O36" s="298">
        <f>SUM(O23:O35)</f>
        <v>358364.8</v>
      </c>
      <c r="P36" s="290">
        <f t="shared" si="6"/>
        <v>0.52159112361023574</v>
      </c>
    </row>
    <row r="43" spans="1:23" ht="13.5" thickBot="1"/>
    <row r="44" spans="1:23" ht="16.5" thickBot="1">
      <c r="A44" s="299" t="s">
        <v>501</v>
      </c>
      <c r="B44" s="300">
        <v>2019</v>
      </c>
      <c r="C44" s="300"/>
      <c r="D44" s="300">
        <v>2020</v>
      </c>
      <c r="E44" s="300">
        <v>2021</v>
      </c>
      <c r="F44" s="376"/>
    </row>
    <row r="45" spans="1:23" ht="16.5" thickBot="1">
      <c r="A45" s="301" t="s">
        <v>533</v>
      </c>
      <c r="B45" s="302">
        <f>+'5'!C92+2861-805</f>
        <v>526526.81579999998</v>
      </c>
      <c r="C45" s="302"/>
      <c r="D45" s="302">
        <f>+'6'!C94+3119-926</f>
        <v>506749.9</v>
      </c>
      <c r="E45" s="302">
        <f>+'6'!D94+3348-997</f>
        <v>506691.19999999995</v>
      </c>
      <c r="F45" s="377"/>
    </row>
    <row r="46" spans="1:23" ht="48" thickBot="1">
      <c r="A46" s="301" t="s">
        <v>534</v>
      </c>
      <c r="B46" s="302">
        <f>+'5'!C13+2861</f>
        <v>37522</v>
      </c>
      <c r="C46" s="302"/>
      <c r="D46" s="303">
        <f>+'6'!C15+3119</f>
        <v>39776</v>
      </c>
      <c r="E46" s="303">
        <f>+'6'!D15+3348</f>
        <v>42210</v>
      </c>
      <c r="F46" s="378"/>
    </row>
    <row r="47" spans="1:23" ht="32.25" thickBot="1">
      <c r="A47" s="301" t="s">
        <v>535</v>
      </c>
      <c r="B47" s="304">
        <f>B46/B45*100</f>
        <v>7.1263227007705998</v>
      </c>
      <c r="C47" s="304"/>
      <c r="D47" s="304">
        <f t="shared" ref="D47:E47" si="8">D46/D45*100</f>
        <v>7.8492368720743695</v>
      </c>
      <c r="E47" s="304">
        <f t="shared" si="8"/>
        <v>8.3305176801965395</v>
      </c>
      <c r="F47" s="379"/>
    </row>
    <row r="48" spans="1:23" ht="95.25" thickBot="1">
      <c r="A48" s="301" t="s">
        <v>536</v>
      </c>
      <c r="B48" s="302">
        <f>B45-B46</f>
        <v>489004.81579999998</v>
      </c>
      <c r="C48" s="302"/>
      <c r="D48" s="302">
        <f t="shared" ref="D48:E48" si="9">D45-D46</f>
        <v>466973.9</v>
      </c>
      <c r="E48" s="302">
        <f t="shared" si="9"/>
        <v>464481.19999999995</v>
      </c>
      <c r="F48" s="377"/>
      <c r="N48" s="771" t="s">
        <v>0</v>
      </c>
      <c r="O48" s="307">
        <v>2018</v>
      </c>
      <c r="P48" s="769" t="s">
        <v>187</v>
      </c>
      <c r="Q48" s="770"/>
      <c r="R48" s="769" t="s">
        <v>188</v>
      </c>
      <c r="S48" s="770"/>
      <c r="T48" s="769" t="s">
        <v>206</v>
      </c>
      <c r="U48" s="770"/>
      <c r="V48" s="769" t="s">
        <v>833</v>
      </c>
      <c r="W48" s="770"/>
    </row>
    <row r="49" spans="1:23" ht="32.25" thickBot="1">
      <c r="A49" s="301" t="s">
        <v>535</v>
      </c>
      <c r="B49" s="304">
        <f>B48/B45*100</f>
        <v>92.873677299229399</v>
      </c>
      <c r="C49" s="304"/>
      <c r="D49" s="304">
        <f t="shared" ref="D49:E49" si="10">D48/D45*100</f>
        <v>92.150763127925629</v>
      </c>
      <c r="E49" s="304">
        <f t="shared" si="10"/>
        <v>91.669482319803464</v>
      </c>
      <c r="F49" s="379"/>
      <c r="N49" s="777"/>
      <c r="O49" s="308" t="s">
        <v>541</v>
      </c>
      <c r="P49" s="771" t="s">
        <v>542</v>
      </c>
      <c r="Q49" s="310" t="s">
        <v>543</v>
      </c>
      <c r="R49" s="771" t="s">
        <v>544</v>
      </c>
      <c r="S49" s="310" t="s">
        <v>543</v>
      </c>
      <c r="T49" s="771" t="s">
        <v>544</v>
      </c>
      <c r="U49" s="310" t="s">
        <v>543</v>
      </c>
      <c r="V49" s="771" t="s">
        <v>544</v>
      </c>
      <c r="W49" s="310" t="s">
        <v>543</v>
      </c>
    </row>
    <row r="50" spans="1:23" ht="45.75" thickBot="1">
      <c r="A50" s="301" t="s">
        <v>537</v>
      </c>
      <c r="B50" s="302">
        <f>+B45</f>
        <v>526526.81579999998</v>
      </c>
      <c r="C50" s="302"/>
      <c r="D50" s="302">
        <f t="shared" ref="D50:E50" si="11">+D45</f>
        <v>506749.9</v>
      </c>
      <c r="E50" s="302">
        <f t="shared" si="11"/>
        <v>506691.19999999995</v>
      </c>
      <c r="F50" s="377"/>
      <c r="N50" s="772"/>
      <c r="O50" s="309"/>
      <c r="P50" s="772"/>
      <c r="Q50" s="310" t="s">
        <v>545</v>
      </c>
      <c r="R50" s="772"/>
      <c r="S50" s="310" t="s">
        <v>545</v>
      </c>
      <c r="T50" s="772"/>
      <c r="U50" s="310" t="s">
        <v>545</v>
      </c>
      <c r="V50" s="772"/>
      <c r="W50" s="310" t="s">
        <v>545</v>
      </c>
    </row>
    <row r="51" spans="1:23" ht="16.5" thickBot="1">
      <c r="A51" s="301" t="s">
        <v>538</v>
      </c>
      <c r="B51" s="303" t="s">
        <v>539</v>
      </c>
      <c r="C51" s="303"/>
      <c r="D51" s="303" t="s">
        <v>539</v>
      </c>
      <c r="E51" s="303" t="s">
        <v>539</v>
      </c>
      <c r="F51" s="378"/>
      <c r="N51" s="311" t="s">
        <v>129</v>
      </c>
      <c r="O51" s="310">
        <f>+O53+O54+O55+O56</f>
        <v>15834.9</v>
      </c>
      <c r="P51" s="310">
        <f t="shared" ref="P51:V51" si="12">+P53+P54+P55+P56</f>
        <v>17123.944170000002</v>
      </c>
      <c r="Q51" s="315">
        <f>P51/O51*100</f>
        <v>108.14052611636325</v>
      </c>
      <c r="R51" s="314">
        <f t="shared" si="12"/>
        <v>17546.387139999999</v>
      </c>
      <c r="S51" s="315">
        <f>R51/P51*100</f>
        <v>102.46697236224402</v>
      </c>
      <c r="T51" s="314">
        <f t="shared" si="12"/>
        <v>16584.08714</v>
      </c>
      <c r="U51" s="315">
        <f>T51/R51*100</f>
        <v>94.515680109404002</v>
      </c>
      <c r="V51" s="314">
        <f t="shared" si="12"/>
        <v>16580.58714</v>
      </c>
      <c r="W51" s="315">
        <f>V51/T51*100</f>
        <v>99.978895431684279</v>
      </c>
    </row>
    <row r="52" spans="1:23" ht="30.75" thickBot="1">
      <c r="B52">
        <v>429482.3</v>
      </c>
      <c r="N52" s="312" t="s">
        <v>546</v>
      </c>
      <c r="O52" s="310"/>
      <c r="P52" s="310"/>
      <c r="Q52" s="315"/>
      <c r="R52" s="314"/>
      <c r="S52" s="310"/>
      <c r="T52" s="314"/>
      <c r="U52" s="310"/>
      <c r="V52" s="314"/>
      <c r="W52" s="310"/>
    </row>
    <row r="53" spans="1:23" ht="15.75" thickBot="1">
      <c r="B53" s="306">
        <f>B50/B52*100</f>
        <v>122.5956962137904</v>
      </c>
      <c r="C53" s="306"/>
      <c r="N53" s="313" t="s">
        <v>122</v>
      </c>
      <c r="O53" s="310">
        <v>14167.5</v>
      </c>
      <c r="P53" s="667">
        <f>+'[1]15'!$C$17+'[1]17+ (2)'!$C$17</f>
        <v>15485.94607</v>
      </c>
      <c r="Q53" s="315">
        <f t="shared" ref="Q53:Q56" si="13">P53/O53*100</f>
        <v>109.30613072172225</v>
      </c>
      <c r="R53" s="314">
        <f>+'15'!C17+'16'!C17</f>
        <v>15777.170400000001</v>
      </c>
      <c r="S53" s="315">
        <f t="shared" ref="S53:S56" si="14">R53/P53*100</f>
        <v>101.88057176929068</v>
      </c>
      <c r="T53" s="314">
        <f>+'15'!D17</f>
        <v>14844.9704</v>
      </c>
      <c r="U53" s="315">
        <f t="shared" ref="U53:U56" si="15">T53/R53*100</f>
        <v>94.091462687124178</v>
      </c>
      <c r="V53" s="314">
        <f>+'15'!E17</f>
        <v>14844.9704</v>
      </c>
      <c r="W53" s="315">
        <f t="shared" ref="W53:W56" si="16">V53/T53*100</f>
        <v>100</v>
      </c>
    </row>
    <row r="54" spans="1:23" ht="15.75" thickBot="1">
      <c r="N54" s="313" t="s">
        <v>507</v>
      </c>
      <c r="O54" s="310"/>
      <c r="P54" s="310"/>
      <c r="Q54" s="315" t="e">
        <f t="shared" si="13"/>
        <v>#DIV/0!</v>
      </c>
      <c r="R54" s="314"/>
      <c r="S54" s="315"/>
      <c r="T54" s="314"/>
      <c r="U54" s="315"/>
      <c r="V54" s="314"/>
      <c r="W54" s="315"/>
    </row>
    <row r="55" spans="1:23" ht="16.5" thickBot="1">
      <c r="A55" s="775" t="s">
        <v>501</v>
      </c>
      <c r="B55" s="268">
        <v>2019</v>
      </c>
      <c r="C55" s="268">
        <v>2020</v>
      </c>
      <c r="D55" s="268">
        <v>2021</v>
      </c>
      <c r="E55" s="268">
        <v>2022</v>
      </c>
      <c r="F55" s="268"/>
      <c r="G55" s="268">
        <v>2021</v>
      </c>
      <c r="H55" s="269"/>
      <c r="N55" s="313" t="s">
        <v>119</v>
      </c>
      <c r="O55" s="310">
        <v>635.4</v>
      </c>
      <c r="P55" s="310">
        <f>5+669.2</f>
        <v>674.2</v>
      </c>
      <c r="Q55" s="315">
        <f t="shared" si="13"/>
        <v>106.10638967579477</v>
      </c>
      <c r="R55" s="314">
        <f>+'17'!C17+'18+'!C17</f>
        <v>649.70000000000005</v>
      </c>
      <c r="S55" s="315">
        <f t="shared" si="14"/>
        <v>96.366063482646098</v>
      </c>
      <c r="T55" s="314">
        <f>+'17'!D17+'18+'!D17</f>
        <v>619.60000000000014</v>
      </c>
      <c r="U55" s="315">
        <f t="shared" si="15"/>
        <v>95.367092504232744</v>
      </c>
      <c r="V55" s="314">
        <f>+'17'!E17+'18+'!E17</f>
        <v>616.09999999999991</v>
      </c>
      <c r="W55" s="315">
        <f t="shared" si="16"/>
        <v>99.435119431891508</v>
      </c>
    </row>
    <row r="56" spans="1:23" ht="60.75" thickBot="1">
      <c r="A56" s="776"/>
      <c r="B56" s="270" t="s">
        <v>503</v>
      </c>
      <c r="C56" s="270" t="s">
        <v>504</v>
      </c>
      <c r="D56" s="270" t="s">
        <v>504</v>
      </c>
      <c r="E56" s="270" t="s">
        <v>504</v>
      </c>
      <c r="F56" s="270"/>
      <c r="G56" s="270" t="s">
        <v>504</v>
      </c>
      <c r="H56" s="269"/>
      <c r="N56" s="313" t="s">
        <v>179</v>
      </c>
      <c r="O56" s="310">
        <v>1032</v>
      </c>
      <c r="P56" s="667">
        <f>+'[1]18+'!$C$17+'[1]19+'!$C$16</f>
        <v>963.79809999999998</v>
      </c>
      <c r="Q56" s="315">
        <f t="shared" si="13"/>
        <v>93.391288759689914</v>
      </c>
      <c r="R56" s="314">
        <f>+'19+'!C17+'20'!C16</f>
        <v>1119.51674</v>
      </c>
      <c r="S56" s="315">
        <f t="shared" si="14"/>
        <v>116.15676976329379</v>
      </c>
      <c r="T56" s="314">
        <f>+'19+'!D17+'20'!D16</f>
        <v>1119.51674</v>
      </c>
      <c r="U56" s="315">
        <f t="shared" si="15"/>
        <v>100</v>
      </c>
      <c r="V56" s="316">
        <f>+'19+'!E17+'20'!E16</f>
        <v>1119.51674</v>
      </c>
      <c r="W56" s="315">
        <f t="shared" si="16"/>
        <v>100</v>
      </c>
    </row>
    <row r="57" spans="1:23" ht="63.75" thickBot="1">
      <c r="A57" s="271" t="s">
        <v>540</v>
      </c>
      <c r="B57" s="361">
        <f>+B59+B60+B61+B62</f>
        <v>457027.42881000001</v>
      </c>
      <c r="C57" s="361">
        <f>+C59+C60+C61+C62</f>
        <v>488749.81579999992</v>
      </c>
      <c r="D57" s="361">
        <f>+D59+D60+D61+D62</f>
        <v>466729.9</v>
      </c>
      <c r="E57" s="361">
        <f t="shared" ref="E57:G57" si="17">+E59+E60+E61+E62</f>
        <v>464200.2</v>
      </c>
      <c r="F57" s="305"/>
      <c r="G57" s="305">
        <f t="shared" si="17"/>
        <v>464200.2</v>
      </c>
      <c r="H57" s="321"/>
    </row>
    <row r="58" spans="1:23" ht="79.5" thickBot="1">
      <c r="A58" s="274" t="s">
        <v>506</v>
      </c>
      <c r="B58" s="275">
        <v>1.08</v>
      </c>
      <c r="C58" s="275">
        <f>C57/B57</f>
        <v>1.0694102475919183</v>
      </c>
      <c r="D58" s="275">
        <f>D57/B57</f>
        <v>1.0212295161698788</v>
      </c>
      <c r="E58" s="275">
        <f>E57/D57</f>
        <v>0.99457994870266508</v>
      </c>
      <c r="F58" s="276"/>
      <c r="G58" s="276">
        <f>G57/E57</f>
        <v>1</v>
      </c>
      <c r="H58" s="277"/>
    </row>
    <row r="59" spans="1:23" ht="16.5" thickBot="1">
      <c r="A59" s="271" t="s">
        <v>122</v>
      </c>
      <c r="B59" s="270">
        <f>+'[1]5 (3)'!$C$46</f>
        <v>156383.5</v>
      </c>
      <c r="C59" s="270">
        <f>+'5'!C46</f>
        <v>157119.30000000002</v>
      </c>
      <c r="D59" s="270">
        <f>+'6'!C48</f>
        <v>149851.6</v>
      </c>
      <c r="E59" s="270">
        <f>+'6'!D48</f>
        <v>149016.9</v>
      </c>
      <c r="F59" s="270"/>
      <c r="G59" s="270">
        <f>+'6'!D48</f>
        <v>149016.9</v>
      </c>
      <c r="H59" s="269"/>
      <c r="I59">
        <f>D59-B59</f>
        <v>-6531.8999999999942</v>
      </c>
      <c r="J59">
        <f>D59/B59*100-100</f>
        <v>-4.1768473016654468</v>
      </c>
    </row>
    <row r="60" spans="1:23" ht="16.5" thickBot="1">
      <c r="A60" s="271" t="s">
        <v>119</v>
      </c>
      <c r="B60" s="270">
        <f>+'[1]5 (3)'!$C$70</f>
        <v>268653.7</v>
      </c>
      <c r="C60" s="270">
        <f>+'5'!C66</f>
        <v>304201.49999999994</v>
      </c>
      <c r="D60" s="270">
        <f>+'6'!C68</f>
        <v>290717.90000000002</v>
      </c>
      <c r="E60" s="270">
        <f>+'6'!D68</f>
        <v>289168.59999999998</v>
      </c>
      <c r="F60" s="270"/>
      <c r="G60" s="270">
        <f>+'6'!D68</f>
        <v>289168.59999999998</v>
      </c>
      <c r="H60" s="269"/>
      <c r="I60">
        <f t="shared" ref="I60:I62" si="18">D60-B60</f>
        <v>22064.200000000012</v>
      </c>
      <c r="J60">
        <f t="shared" ref="J60:J62" si="19">D60/B60*100-100</f>
        <v>8.2128777679220519</v>
      </c>
    </row>
    <row r="61" spans="1:23" ht="16.5" thickBot="1">
      <c r="A61" s="271" t="s">
        <v>507</v>
      </c>
      <c r="B61" s="362">
        <f>+'[1]5 (3)'!$C$49</f>
        <v>31990.228810000001</v>
      </c>
      <c r="C61" s="362">
        <f>+'5'!C49</f>
        <v>27429.015799999997</v>
      </c>
      <c r="D61" s="270">
        <f>+'6'!C51</f>
        <v>26160.400000000005</v>
      </c>
      <c r="E61" s="270">
        <f>+'6'!D51</f>
        <v>26014.700000000004</v>
      </c>
      <c r="F61" s="270"/>
      <c r="G61" s="270">
        <f>+'6'!D51</f>
        <v>26014.700000000004</v>
      </c>
      <c r="H61" s="269"/>
      <c r="I61">
        <f t="shared" si="18"/>
        <v>-5829.8288099999954</v>
      </c>
      <c r="J61">
        <f t="shared" si="19"/>
        <v>-18.223779656673216</v>
      </c>
    </row>
    <row r="62" spans="1:23" ht="48" thickBot="1">
      <c r="A62" s="271" t="s">
        <v>179</v>
      </c>
      <c r="B62" s="270"/>
      <c r="C62" s="270"/>
      <c r="D62" s="270"/>
      <c r="E62" s="270"/>
      <c r="F62" s="270"/>
      <c r="G62" s="270"/>
      <c r="H62" s="269"/>
      <c r="I62">
        <f t="shared" si="18"/>
        <v>0</v>
      </c>
      <c r="J62" t="e">
        <f t="shared" si="19"/>
        <v>#DIV/0!</v>
      </c>
    </row>
    <row r="63" spans="1:23">
      <c r="E63">
        <v>388899.71</v>
      </c>
    </row>
    <row r="64" spans="1:23">
      <c r="E64" s="306">
        <f>E63-E57</f>
        <v>-75300.489999999991</v>
      </c>
      <c r="F64" s="306"/>
      <c r="G64" s="306">
        <f>G63-G57</f>
        <v>-464200.2</v>
      </c>
      <c r="H64" s="306"/>
    </row>
    <row r="65" spans="1:6">
      <c r="B65">
        <v>400840.1</v>
      </c>
    </row>
    <row r="72" spans="1:6">
      <c r="B72" s="389">
        <f>B75+805</f>
        <v>527354.81579999998</v>
      </c>
    </row>
    <row r="73" spans="1:6" ht="13.5" thickBot="1">
      <c r="B73">
        <v>451884.9</v>
      </c>
      <c r="D73" s="389">
        <f>B72-B73</f>
        <v>75469.915799999959</v>
      </c>
    </row>
    <row r="74" spans="1:6" ht="16.5" thickBot="1">
      <c r="A74" s="299" t="s">
        <v>501</v>
      </c>
      <c r="B74" s="300">
        <v>2020</v>
      </c>
      <c r="C74" s="300"/>
      <c r="D74" s="300">
        <v>2021</v>
      </c>
      <c r="E74" s="300">
        <v>2022</v>
      </c>
      <c r="F74" s="376"/>
    </row>
    <row r="75" spans="1:6" ht="16.5" thickBot="1">
      <c r="A75" s="301" t="s">
        <v>533</v>
      </c>
      <c r="B75" s="390">
        <f>+B76+B78</f>
        <v>526549.81579999998</v>
      </c>
      <c r="C75" s="390">
        <f t="shared" ref="C75:E75" si="20">+C76+C78</f>
        <v>0</v>
      </c>
      <c r="D75" s="390">
        <f t="shared" si="20"/>
        <v>506776.9</v>
      </c>
      <c r="E75" s="390">
        <f t="shared" si="20"/>
        <v>506650.19999999995</v>
      </c>
      <c r="F75" s="378"/>
    </row>
    <row r="76" spans="1:6" ht="48" thickBot="1">
      <c r="A76" s="301" t="s">
        <v>534</v>
      </c>
      <c r="B76" s="390">
        <v>37800</v>
      </c>
      <c r="C76" s="390"/>
      <c r="D76" s="390">
        <v>40047</v>
      </c>
      <c r="E76" s="390">
        <v>42450</v>
      </c>
      <c r="F76" s="378"/>
    </row>
    <row r="77" spans="1:6" ht="32.25" thickBot="1">
      <c r="A77" s="301" t="s">
        <v>535</v>
      </c>
      <c r="B77" s="390">
        <f>B76/B75*100</f>
        <v>7.1788079429046112</v>
      </c>
      <c r="C77" s="390" t="e">
        <f t="shared" ref="C77:D77" si="21">C76/C75*100</f>
        <v>#DIV/0!</v>
      </c>
      <c r="D77" s="390">
        <f t="shared" si="21"/>
        <v>7.9022938890861036</v>
      </c>
      <c r="E77" s="390">
        <f>E76/E75*100</f>
        <v>8.3785617769419609</v>
      </c>
      <c r="F77" s="378"/>
    </row>
    <row r="78" spans="1:6" ht="95.25" thickBot="1">
      <c r="A78" s="301" t="s">
        <v>536</v>
      </c>
      <c r="B78" s="390">
        <f>+'5'!C44-1060</f>
        <v>488749.81579999998</v>
      </c>
      <c r="C78" s="390"/>
      <c r="D78" s="390">
        <f>+'6'!C46-1170</f>
        <v>466729.9</v>
      </c>
      <c r="E78" s="390">
        <f>+'6'!D46-1278</f>
        <v>464200.19999999995</v>
      </c>
      <c r="F78" s="380"/>
    </row>
    <row r="79" spans="1:6" ht="32.25" thickBot="1">
      <c r="A79" s="301" t="s">
        <v>535</v>
      </c>
      <c r="B79" s="390">
        <f>B78/B75*100</f>
        <v>92.821192057095388</v>
      </c>
      <c r="C79" s="390" t="e">
        <f t="shared" ref="C79:E79" si="22">C78/C75*100</f>
        <v>#DIV/0!</v>
      </c>
      <c r="D79" s="390">
        <f t="shared" si="22"/>
        <v>92.09770611091389</v>
      </c>
      <c r="E79" s="390">
        <f t="shared" si="22"/>
        <v>91.621438223058036</v>
      </c>
      <c r="F79" s="378"/>
    </row>
    <row r="80" spans="1:6" ht="32.25" thickBot="1">
      <c r="A80" s="301" t="s">
        <v>537</v>
      </c>
      <c r="B80" s="390">
        <f>+B75</f>
        <v>526549.81579999998</v>
      </c>
      <c r="C80" s="390">
        <f t="shared" ref="C80:E80" si="23">+C75</f>
        <v>0</v>
      </c>
      <c r="D80" s="390">
        <f t="shared" si="23"/>
        <v>506776.9</v>
      </c>
      <c r="E80" s="390">
        <f t="shared" si="23"/>
        <v>506650.19999999995</v>
      </c>
      <c r="F80" s="380"/>
    </row>
    <row r="81" spans="1:6" ht="16.5" thickBot="1">
      <c r="A81" s="301" t="s">
        <v>538</v>
      </c>
      <c r="B81" s="303" t="s">
        <v>539</v>
      </c>
      <c r="C81" s="303"/>
      <c r="D81" s="303" t="s">
        <v>539</v>
      </c>
      <c r="E81" s="303" t="s">
        <v>539</v>
      </c>
      <c r="F81" s="378"/>
    </row>
    <row r="101" spans="1:14" ht="13.5" thickBot="1"/>
    <row r="102" spans="1:14" ht="39" thickBot="1">
      <c r="A102" s="330" t="s">
        <v>0</v>
      </c>
      <c r="B102" s="331" t="s">
        <v>547</v>
      </c>
      <c r="C102" s="332" t="s">
        <v>596</v>
      </c>
      <c r="D102" s="332" t="s">
        <v>560</v>
      </c>
      <c r="E102" s="333" t="s">
        <v>561</v>
      </c>
      <c r="F102" s="325" t="s">
        <v>562</v>
      </c>
      <c r="G102" s="333" t="s">
        <v>561</v>
      </c>
      <c r="H102" s="325" t="s">
        <v>562</v>
      </c>
      <c r="I102" s="325" t="s">
        <v>484</v>
      </c>
      <c r="J102" s="325" t="s">
        <v>561</v>
      </c>
      <c r="K102" s="325" t="s">
        <v>561</v>
      </c>
      <c r="L102" s="325" t="s">
        <v>562</v>
      </c>
      <c r="M102" s="325" t="s">
        <v>485</v>
      </c>
      <c r="N102" s="325" t="s">
        <v>562</v>
      </c>
    </row>
    <row r="103" spans="1:14" ht="13.5" thickBot="1">
      <c r="A103" s="334" t="s">
        <v>563</v>
      </c>
      <c r="B103" s="323"/>
      <c r="C103" s="323"/>
      <c r="D103" s="324"/>
      <c r="E103" s="335"/>
      <c r="F103" s="325"/>
      <c r="G103" s="335"/>
      <c r="H103" s="325"/>
      <c r="I103" s="325"/>
      <c r="J103" s="325"/>
      <c r="K103" s="325"/>
      <c r="L103" s="325"/>
      <c r="M103" s="325"/>
      <c r="N103" s="325"/>
    </row>
    <row r="104" spans="1:14" ht="13.5" thickBot="1">
      <c r="A104" s="334" t="s">
        <v>130</v>
      </c>
      <c r="B104" s="323"/>
      <c r="C104" s="336">
        <f>SUM(C105:C116)</f>
        <v>325901.42641999997</v>
      </c>
      <c r="D104" s="336">
        <f>SUM(D105:D116)</f>
        <v>381247.54226000002</v>
      </c>
      <c r="E104" s="337">
        <f t="shared" ref="E104:M104" si="24">SUM(E105:E116)</f>
        <v>205603.57</v>
      </c>
      <c r="F104" s="338">
        <f>D104/C104*100</f>
        <v>116.98247118706185</v>
      </c>
      <c r="G104" s="337">
        <f t="shared" si="24"/>
        <v>399527.17</v>
      </c>
      <c r="H104" s="338">
        <f>G104/D104*100</f>
        <v>104.79468736549489</v>
      </c>
      <c r="I104" s="338">
        <f t="shared" si="24"/>
        <v>358698.01</v>
      </c>
      <c r="J104" s="338">
        <f t="shared" si="24"/>
        <v>0</v>
      </c>
      <c r="K104" s="338">
        <f t="shared" si="24"/>
        <v>0</v>
      </c>
      <c r="L104" s="338">
        <f>I104/G104*100</f>
        <v>89.780629938134126</v>
      </c>
      <c r="M104" s="338">
        <f t="shared" si="24"/>
        <v>354691.01</v>
      </c>
      <c r="N104" s="339">
        <f>M104/I104*100</f>
        <v>98.882904312739285</v>
      </c>
    </row>
    <row r="105" spans="1:14" ht="90" thickBot="1">
      <c r="A105" s="322" t="s">
        <v>548</v>
      </c>
      <c r="B105" s="323" t="s">
        <v>549</v>
      </c>
      <c r="C105" s="336">
        <f>+'[2]13+'!$H$20</f>
        <v>38143.07071</v>
      </c>
      <c r="D105" s="336">
        <f>6.4+40488.1398</f>
        <v>40494.539799999999</v>
      </c>
      <c r="E105" s="337">
        <v>20027.53</v>
      </c>
      <c r="F105" s="338">
        <f t="shared" ref="F105:F112" si="25">D105/C105*100</f>
        <v>106.16486571801759</v>
      </c>
      <c r="G105" s="337">
        <v>43297.02</v>
      </c>
      <c r="H105" s="338">
        <f t="shared" ref="H105:H109" si="26">G105/D105*100</f>
        <v>106.92063723613423</v>
      </c>
      <c r="I105" s="339">
        <v>39832.519999999997</v>
      </c>
      <c r="J105" s="339"/>
      <c r="K105" s="339"/>
      <c r="L105" s="338">
        <f t="shared" ref="L105:L112" si="27">I105/G105*100</f>
        <v>91.998294570850376</v>
      </c>
      <c r="M105" s="339">
        <v>40250.519999999997</v>
      </c>
      <c r="N105" s="339">
        <f t="shared" ref="N105:N112" si="28">M105/I105*100</f>
        <v>101.04939381189038</v>
      </c>
    </row>
    <row r="106" spans="1:14" ht="26.25" thickBot="1">
      <c r="A106" s="322" t="s">
        <v>92</v>
      </c>
      <c r="B106" s="324" t="s">
        <v>550</v>
      </c>
      <c r="C106" s="340">
        <f>+'[2]13+'!$H$109</f>
        <v>237.43520000000001</v>
      </c>
      <c r="D106" s="340">
        <v>76</v>
      </c>
      <c r="E106" s="381">
        <v>7.7</v>
      </c>
      <c r="F106" s="338">
        <f t="shared" si="25"/>
        <v>32.008733330188619</v>
      </c>
      <c r="G106" s="337">
        <v>80</v>
      </c>
      <c r="H106" s="338">
        <f t="shared" si="26"/>
        <v>105.26315789473684</v>
      </c>
      <c r="I106" s="341">
        <v>20</v>
      </c>
      <c r="J106" s="339"/>
      <c r="K106" s="339"/>
      <c r="L106" s="338">
        <f t="shared" si="27"/>
        <v>25</v>
      </c>
      <c r="M106" s="339">
        <v>5</v>
      </c>
      <c r="N106" s="339">
        <f t="shared" si="28"/>
        <v>25</v>
      </c>
    </row>
    <row r="107" spans="1:14" ht="64.5" thickBot="1">
      <c r="A107" s="322" t="s">
        <v>103</v>
      </c>
      <c r="B107" s="324" t="s">
        <v>551</v>
      </c>
      <c r="C107" s="340">
        <f>+'[2]13+'!$H$132</f>
        <v>806.39553999999998</v>
      </c>
      <c r="D107" s="336">
        <v>2706.9960799999999</v>
      </c>
      <c r="E107" s="337">
        <v>148.25</v>
      </c>
      <c r="F107" s="338">
        <f t="shared" si="25"/>
        <v>335.69085463939945</v>
      </c>
      <c r="G107" s="337">
        <v>4573</v>
      </c>
      <c r="H107" s="338">
        <f t="shared" si="26"/>
        <v>168.93264211893504</v>
      </c>
      <c r="I107" s="338">
        <v>3858.9</v>
      </c>
      <c r="J107" s="339"/>
      <c r="K107" s="339"/>
      <c r="L107" s="338">
        <f t="shared" si="27"/>
        <v>84.384430352066474</v>
      </c>
      <c r="M107" s="339">
        <v>4152.2</v>
      </c>
      <c r="N107" s="339">
        <f t="shared" si="28"/>
        <v>107.60061157324625</v>
      </c>
    </row>
    <row r="108" spans="1:14" ht="64.5" thickBot="1">
      <c r="A108" s="322" t="s">
        <v>67</v>
      </c>
      <c r="B108" s="324" t="s">
        <v>552</v>
      </c>
      <c r="C108" s="340">
        <f>+'[2]13+'!$H$145</f>
        <v>415.07871999999998</v>
      </c>
      <c r="D108" s="340">
        <v>468.6</v>
      </c>
      <c r="E108" s="381">
        <v>107.97</v>
      </c>
      <c r="F108" s="338">
        <f t="shared" si="25"/>
        <v>112.89424810792519</v>
      </c>
      <c r="G108" s="337">
        <v>489.32</v>
      </c>
      <c r="H108" s="338">
        <f t="shared" si="26"/>
        <v>104.42168160478018</v>
      </c>
      <c r="I108" s="341">
        <v>296.89999999999998</v>
      </c>
      <c r="J108" s="339"/>
      <c r="K108" s="339"/>
      <c r="L108" s="338">
        <f t="shared" si="27"/>
        <v>60.676040219079532</v>
      </c>
      <c r="M108" s="339">
        <v>143.9</v>
      </c>
      <c r="N108" s="339">
        <f t="shared" si="28"/>
        <v>48.467497473896941</v>
      </c>
    </row>
    <row r="109" spans="1:14" ht="90" thickBot="1">
      <c r="A109" s="322" t="s">
        <v>95</v>
      </c>
      <c r="B109" s="324" t="s">
        <v>553</v>
      </c>
      <c r="C109" s="340">
        <f>+'[2]13+'!$H$166</f>
        <v>855.52</v>
      </c>
      <c r="D109" s="340">
        <v>5310</v>
      </c>
      <c r="E109" s="381">
        <v>735</v>
      </c>
      <c r="F109" s="338">
        <f t="shared" si="25"/>
        <v>620.67514494108855</v>
      </c>
      <c r="G109" s="337">
        <v>1887.9</v>
      </c>
      <c r="H109" s="338">
        <f t="shared" si="26"/>
        <v>35.55367231638418</v>
      </c>
      <c r="I109" s="341">
        <v>1437.82</v>
      </c>
      <c r="J109" s="339"/>
      <c r="K109" s="339"/>
      <c r="L109" s="338">
        <f t="shared" si="27"/>
        <v>76.159754224270344</v>
      </c>
      <c r="M109" s="339">
        <v>1394.74</v>
      </c>
      <c r="N109" s="339">
        <f t="shared" si="28"/>
        <v>97.003797415531849</v>
      </c>
    </row>
    <row r="110" spans="1:14" ht="90" thickBot="1">
      <c r="A110" s="322" t="s">
        <v>97</v>
      </c>
      <c r="B110" s="324" t="s">
        <v>554</v>
      </c>
      <c r="C110" s="340">
        <f>+'[2]13+'!$H$196</f>
        <v>152.84700000000001</v>
      </c>
      <c r="D110" s="340">
        <v>238.5</v>
      </c>
      <c r="E110" s="381">
        <v>123</v>
      </c>
      <c r="F110" s="338">
        <f t="shared" si="25"/>
        <v>156.03839133250895</v>
      </c>
      <c r="G110" s="337">
        <v>238.5</v>
      </c>
      <c r="H110" s="338">
        <f t="shared" ref="H110:H113" si="29">G110/D110*100</f>
        <v>100</v>
      </c>
      <c r="I110" s="341">
        <v>35</v>
      </c>
      <c r="J110" s="339"/>
      <c r="K110" s="339"/>
      <c r="L110" s="338">
        <f t="shared" si="27"/>
        <v>14.675052410901468</v>
      </c>
      <c r="M110" s="339">
        <v>29</v>
      </c>
      <c r="N110" s="339">
        <f t="shared" si="28"/>
        <v>82.857142857142861</v>
      </c>
    </row>
    <row r="111" spans="1:14" ht="77.25" thickBot="1">
      <c r="A111" s="322" t="s">
        <v>73</v>
      </c>
      <c r="B111" s="324" t="s">
        <v>555</v>
      </c>
      <c r="C111" s="340">
        <f>+'[2]13+'!$H$202</f>
        <v>251410.62592000002</v>
      </c>
      <c r="D111" s="336">
        <v>289312.14231999998</v>
      </c>
      <c r="E111" s="337">
        <v>165467.68</v>
      </c>
      <c r="F111" s="338">
        <f t="shared" si="25"/>
        <v>115.07554275452956</v>
      </c>
      <c r="G111" s="337">
        <v>304986.95</v>
      </c>
      <c r="H111" s="338">
        <f t="shared" si="29"/>
        <v>105.41795707373475</v>
      </c>
      <c r="I111" s="341">
        <v>276823.37</v>
      </c>
      <c r="J111" s="339"/>
      <c r="K111" s="339"/>
      <c r="L111" s="338">
        <f t="shared" si="27"/>
        <v>90.76564423494186</v>
      </c>
      <c r="M111" s="339">
        <v>274206.5</v>
      </c>
      <c r="N111" s="339">
        <f t="shared" si="28"/>
        <v>99.054678801143126</v>
      </c>
    </row>
    <row r="112" spans="1:14" ht="51.75" thickBot="1">
      <c r="A112" s="322" t="s">
        <v>13</v>
      </c>
      <c r="B112" s="324" t="s">
        <v>556</v>
      </c>
      <c r="C112" s="340">
        <f>+'[2]13+'!$H$311</f>
        <v>33371.627260000001</v>
      </c>
      <c r="D112" s="340">
        <v>42503.514060000001</v>
      </c>
      <c r="E112" s="381">
        <v>18947.64</v>
      </c>
      <c r="F112" s="338">
        <f t="shared" si="25"/>
        <v>127.3642238925091</v>
      </c>
      <c r="G112" s="337">
        <v>43829.18</v>
      </c>
      <c r="H112" s="338">
        <f t="shared" si="29"/>
        <v>103.11895608943915</v>
      </c>
      <c r="I112" s="341">
        <v>36301.5</v>
      </c>
      <c r="J112" s="339"/>
      <c r="K112" s="339"/>
      <c r="L112" s="338">
        <f t="shared" si="27"/>
        <v>82.824958167138874</v>
      </c>
      <c r="M112" s="339">
        <v>34420.15</v>
      </c>
      <c r="N112" s="339">
        <f t="shared" si="28"/>
        <v>94.817431786565294</v>
      </c>
    </row>
    <row r="113" spans="1:14" ht="64.5" thickBot="1">
      <c r="A113" s="322" t="s">
        <v>94</v>
      </c>
      <c r="B113" s="324" t="s">
        <v>557</v>
      </c>
      <c r="C113" s="340"/>
      <c r="D113" s="340">
        <v>10</v>
      </c>
      <c r="E113" s="381">
        <v>0</v>
      </c>
      <c r="F113" s="338">
        <v>0</v>
      </c>
      <c r="G113" s="337">
        <v>0</v>
      </c>
      <c r="H113" s="338">
        <f t="shared" si="29"/>
        <v>0</v>
      </c>
      <c r="I113" s="339"/>
      <c r="J113" s="339"/>
      <c r="K113" s="339"/>
      <c r="L113" s="338">
        <v>0</v>
      </c>
      <c r="M113" s="339"/>
      <c r="N113" s="339">
        <v>0</v>
      </c>
    </row>
    <row r="114" spans="1:14" ht="153">
      <c r="A114" s="326" t="s">
        <v>105</v>
      </c>
      <c r="B114" s="327" t="s">
        <v>558</v>
      </c>
      <c r="C114" s="342">
        <f>+'[2]13+'!$H$377</f>
        <v>508.82606999999996</v>
      </c>
      <c r="D114" s="789">
        <v>98</v>
      </c>
      <c r="E114" s="382">
        <v>38.799999999999997</v>
      </c>
      <c r="F114" s="341">
        <f>D114/C114*100</f>
        <v>19.260019440434725</v>
      </c>
      <c r="G114" s="791">
        <v>80</v>
      </c>
      <c r="H114" s="793">
        <f>G114/D114*100</f>
        <v>81.632653061224488</v>
      </c>
      <c r="I114" s="795">
        <v>80</v>
      </c>
      <c r="J114" s="339"/>
      <c r="K114" s="339"/>
      <c r="L114" s="778">
        <f>I114/G114*100</f>
        <v>100</v>
      </c>
      <c r="M114" s="778">
        <v>80</v>
      </c>
      <c r="N114" s="778">
        <f>M114/I114*100</f>
        <v>100</v>
      </c>
    </row>
    <row r="115" spans="1:14" ht="15.75" thickBot="1">
      <c r="A115" s="328"/>
      <c r="B115" s="329"/>
      <c r="C115" s="343"/>
      <c r="D115" s="790"/>
      <c r="E115" s="383"/>
      <c r="F115" s="384"/>
      <c r="G115" s="792"/>
      <c r="H115" s="794"/>
      <c r="I115" s="796"/>
      <c r="J115" s="339"/>
      <c r="K115" s="339"/>
      <c r="L115" s="779"/>
      <c r="M115" s="779"/>
      <c r="N115" s="779"/>
    </row>
    <row r="116" spans="1:14" ht="77.25" thickBot="1">
      <c r="A116" s="322" t="s">
        <v>175</v>
      </c>
      <c r="B116" s="324" t="s">
        <v>559</v>
      </c>
      <c r="C116" s="340"/>
      <c r="D116" s="340">
        <v>29.25</v>
      </c>
      <c r="E116" s="381">
        <v>0</v>
      </c>
      <c r="F116" s="341">
        <v>0</v>
      </c>
      <c r="G116" s="337">
        <v>65.3</v>
      </c>
      <c r="H116" s="338">
        <f>G116/D116*100</f>
        <v>223.24786324786325</v>
      </c>
      <c r="I116" s="341">
        <v>12</v>
      </c>
      <c r="J116" s="339"/>
      <c r="K116" s="339"/>
      <c r="L116" s="339">
        <f>I116/G116*100</f>
        <v>18.376722817764165</v>
      </c>
      <c r="M116" s="339">
        <v>9</v>
      </c>
      <c r="N116" s="339">
        <f>M116/I116*100</f>
        <v>75</v>
      </c>
    </row>
  </sheetData>
  <mergeCells count="33">
    <mergeCell ref="D114:D115"/>
    <mergeCell ref="G114:G115"/>
    <mergeCell ref="H114:H115"/>
    <mergeCell ref="I114:I115"/>
    <mergeCell ref="L114:L115"/>
    <mergeCell ref="M114:M115"/>
    <mergeCell ref="N114:N115"/>
    <mergeCell ref="A19:D19"/>
    <mergeCell ref="A6:A7"/>
    <mergeCell ref="R8:R9"/>
    <mergeCell ref="B10:B12"/>
    <mergeCell ref="D10:D12"/>
    <mergeCell ref="E10:E12"/>
    <mergeCell ref="I10:I12"/>
    <mergeCell ref="M10:M12"/>
    <mergeCell ref="B13:B15"/>
    <mergeCell ref="D13:D15"/>
    <mergeCell ref="E13:E15"/>
    <mergeCell ref="I13:I15"/>
    <mergeCell ref="M13:M15"/>
    <mergeCell ref="B20:D20"/>
    <mergeCell ref="B21:D21"/>
    <mergeCell ref="A36:B36"/>
    <mergeCell ref="A55:A56"/>
    <mergeCell ref="N48:N50"/>
    <mergeCell ref="R48:S48"/>
    <mergeCell ref="T48:U48"/>
    <mergeCell ref="V48:W48"/>
    <mergeCell ref="P49:P50"/>
    <mergeCell ref="R49:R50"/>
    <mergeCell ref="T49:T50"/>
    <mergeCell ref="V49:V50"/>
    <mergeCell ref="P48:Q48"/>
  </mergeCells>
  <pageMargins left="0.7" right="0.7" top="0.75" bottom="0.75" header="0.3" footer="0.3"/>
  <pageSetup paperSize="9" scale="80" orientation="landscape" r:id="rId1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opLeftCell="A30" zoomScale="82" zoomScaleNormal="82" workbookViewId="0">
      <selection activeCell="O41" sqref="O41"/>
    </sheetView>
  </sheetViews>
  <sheetFormatPr defaultRowHeight="12.75"/>
  <cols>
    <col min="1" max="1" width="18.7109375" style="658" customWidth="1"/>
    <col min="2" max="2" width="13.140625" style="351" customWidth="1"/>
    <col min="3" max="7" width="13.140625" customWidth="1"/>
  </cols>
  <sheetData>
    <row r="6" spans="1:7" ht="13.5" thickBot="1"/>
    <row r="7" spans="1:7" ht="13.5" thickBot="1">
      <c r="A7" s="802" t="s">
        <v>564</v>
      </c>
      <c r="B7" s="812" t="s">
        <v>565</v>
      </c>
      <c r="C7" s="802" t="s">
        <v>919</v>
      </c>
      <c r="D7" s="802" t="s">
        <v>920</v>
      </c>
      <c r="E7" s="344" t="s">
        <v>577</v>
      </c>
      <c r="F7" s="804" t="s">
        <v>578</v>
      </c>
      <c r="G7" s="805"/>
    </row>
    <row r="8" spans="1:7" ht="13.5" thickBot="1">
      <c r="A8" s="803"/>
      <c r="B8" s="813"/>
      <c r="C8" s="803"/>
      <c r="D8" s="803"/>
      <c r="E8" s="345" t="s">
        <v>921</v>
      </c>
      <c r="F8" s="345" t="s">
        <v>566</v>
      </c>
      <c r="G8" s="345" t="s">
        <v>567</v>
      </c>
    </row>
    <row r="9" spans="1:7" ht="13.5" thickBot="1">
      <c r="A9" s="529">
        <v>1</v>
      </c>
      <c r="B9" s="352">
        <v>2</v>
      </c>
      <c r="C9" s="345">
        <v>3</v>
      </c>
      <c r="D9" s="345">
        <v>5</v>
      </c>
      <c r="E9" s="345">
        <v>6</v>
      </c>
      <c r="F9" s="345">
        <v>7</v>
      </c>
      <c r="G9" s="345">
        <v>8</v>
      </c>
    </row>
    <row r="10" spans="1:7">
      <c r="A10" s="806" t="s">
        <v>568</v>
      </c>
      <c r="B10" s="809"/>
      <c r="C10" s="346"/>
      <c r="D10" s="346"/>
      <c r="E10" s="346"/>
      <c r="F10" s="346"/>
      <c r="G10" s="346"/>
    </row>
    <row r="11" spans="1:7">
      <c r="A11" s="807"/>
      <c r="B11" s="810"/>
      <c r="C11" s="650">
        <f>+C14+C15+C16+C17++C18+C19</f>
        <v>304472.62365999998</v>
      </c>
      <c r="D11" s="650">
        <f t="shared" ref="D11:E11" si="0">+D14+D15+D16+D17++D18+D19</f>
        <v>313944.98784999998</v>
      </c>
      <c r="E11" s="650">
        <f t="shared" si="0"/>
        <v>344453.65100000001</v>
      </c>
      <c r="F11" s="650">
        <f>E11-D11</f>
        <v>30508.663150000037</v>
      </c>
      <c r="G11" s="353">
        <f>E11/D11*100</f>
        <v>109.71783730612601</v>
      </c>
    </row>
    <row r="12" spans="1:7" ht="13.5" thickBot="1">
      <c r="A12" s="808"/>
      <c r="B12" s="811"/>
      <c r="C12" s="651"/>
      <c r="D12" s="652"/>
      <c r="E12" s="652"/>
      <c r="F12" s="651"/>
      <c r="G12" s="347"/>
    </row>
    <row r="13" spans="1:7" ht="13.5" thickBot="1">
      <c r="A13" s="348" t="s">
        <v>546</v>
      </c>
      <c r="B13" s="352"/>
      <c r="C13" s="653"/>
      <c r="D13" s="653"/>
      <c r="E13" s="653"/>
      <c r="F13" s="653"/>
      <c r="G13" s="350"/>
    </row>
    <row r="14" spans="1:7" ht="26.25" thickBot="1">
      <c r="A14" s="349" t="s">
        <v>72</v>
      </c>
      <c r="B14" s="352" t="s">
        <v>571</v>
      </c>
      <c r="C14" s="654">
        <f>+'[3]9'!$H$311</f>
        <v>96135.712610000002</v>
      </c>
      <c r="D14" s="653">
        <f>+'[1]9'!$S$301</f>
        <v>97530.06581</v>
      </c>
      <c r="E14" s="653">
        <f>+'9+'!S281</f>
        <v>106756.94500000001</v>
      </c>
      <c r="F14" s="655">
        <f>E14-D14</f>
        <v>9226.8791900000069</v>
      </c>
      <c r="G14" s="354">
        <f t="shared" ref="G14:G19" si="1">E14/D14*100</f>
        <v>109.46054851226602</v>
      </c>
    </row>
    <row r="15" spans="1:7" ht="13.5" thickBot="1">
      <c r="A15" s="349" t="s">
        <v>76</v>
      </c>
      <c r="B15" s="352" t="s">
        <v>572</v>
      </c>
      <c r="C15" s="654">
        <f>+'[3]9'!$H$329</f>
        <v>170643.55988000002</v>
      </c>
      <c r="D15" s="653">
        <f>+'[1]9'!$S$314</f>
        <v>175820.68573</v>
      </c>
      <c r="E15" s="653">
        <f>+'9+'!S294</f>
        <v>196904.891</v>
      </c>
      <c r="F15" s="655">
        <f t="shared" ref="F15:F19" si="2">E15-D15</f>
        <v>21084.205270000006</v>
      </c>
      <c r="G15" s="354">
        <f t="shared" si="1"/>
        <v>111.99187978505446</v>
      </c>
    </row>
    <row r="16" spans="1:7" ht="26.25" thickBot="1">
      <c r="A16" s="349" t="s">
        <v>569</v>
      </c>
      <c r="B16" s="352" t="s">
        <v>573</v>
      </c>
      <c r="C16" s="654">
        <f>+'[3]9'!$H$360</f>
        <v>18523.135130000002</v>
      </c>
      <c r="D16" s="653">
        <f>+'[1]9'!$S$339</f>
        <v>20805.769609999999</v>
      </c>
      <c r="E16" s="653">
        <f>+'9+'!S313</f>
        <v>21782.661</v>
      </c>
      <c r="F16" s="655">
        <f t="shared" si="2"/>
        <v>976.89139000000068</v>
      </c>
      <c r="G16" s="354">
        <f t="shared" si="1"/>
        <v>104.69529081745898</v>
      </c>
    </row>
    <row r="17" spans="1:7" ht="64.5" thickBot="1">
      <c r="A17" s="349" t="s">
        <v>570</v>
      </c>
      <c r="B17" s="352" t="s">
        <v>574</v>
      </c>
      <c r="C17" s="654">
        <f>+'[3]9'!$G$367</f>
        <v>14.25</v>
      </c>
      <c r="D17" s="653"/>
      <c r="E17" s="653"/>
      <c r="F17" s="655">
        <f t="shared" si="2"/>
        <v>0</v>
      </c>
      <c r="G17" s="354">
        <v>0</v>
      </c>
    </row>
    <row r="18" spans="1:7" ht="39" thickBot="1">
      <c r="A18" s="349" t="s">
        <v>78</v>
      </c>
      <c r="B18" s="352" t="s">
        <v>575</v>
      </c>
      <c r="C18" s="654">
        <f>+'[3]9'!$G$370</f>
        <v>1901.6</v>
      </c>
      <c r="D18" s="653">
        <f>+'[1]9'!$S$355</f>
        <v>1439.05</v>
      </c>
      <c r="E18" s="653">
        <f>+'9+'!S320</f>
        <v>1230</v>
      </c>
      <c r="F18" s="655">
        <f t="shared" si="2"/>
        <v>-209.04999999999995</v>
      </c>
      <c r="G18" s="354">
        <f t="shared" si="1"/>
        <v>85.473055140544105</v>
      </c>
    </row>
    <row r="19" spans="1:7" ht="26.25" thickBot="1">
      <c r="A19" s="349" t="s">
        <v>81</v>
      </c>
      <c r="B19" s="352" t="s">
        <v>576</v>
      </c>
      <c r="C19" s="654">
        <f>+'[3]9'!$H$381</f>
        <v>17254.366040000001</v>
      </c>
      <c r="D19" s="653">
        <f>+'[1]9'!$S$362</f>
        <v>18349.416700000002</v>
      </c>
      <c r="E19" s="653">
        <f>+'9+'!S327</f>
        <v>17779.153999999999</v>
      </c>
      <c r="F19" s="655">
        <f t="shared" si="2"/>
        <v>-570.26270000000295</v>
      </c>
      <c r="G19" s="354">
        <f t="shared" si="1"/>
        <v>96.892202573392964</v>
      </c>
    </row>
    <row r="20" spans="1:7">
      <c r="C20" s="374"/>
      <c r="D20" s="374"/>
      <c r="E20" s="374"/>
      <c r="F20" s="374"/>
    </row>
    <row r="38" spans="1:11" ht="51">
      <c r="A38" s="325" t="s">
        <v>0</v>
      </c>
      <c r="B38" s="659" t="s">
        <v>547</v>
      </c>
      <c r="C38" s="325" t="s">
        <v>922</v>
      </c>
      <c r="D38" s="325" t="s">
        <v>923</v>
      </c>
      <c r="E38" s="325" t="s">
        <v>562</v>
      </c>
      <c r="F38" s="325" t="s">
        <v>485</v>
      </c>
      <c r="G38" s="325" t="s">
        <v>562</v>
      </c>
      <c r="H38" s="325" t="s">
        <v>844</v>
      </c>
      <c r="I38" s="325" t="s">
        <v>562</v>
      </c>
    </row>
    <row r="39" spans="1:11">
      <c r="A39" s="325" t="s">
        <v>563</v>
      </c>
      <c r="B39" s="659"/>
      <c r="C39" s="325"/>
      <c r="D39" s="325"/>
      <c r="E39" s="325"/>
      <c r="F39" s="325"/>
      <c r="G39" s="325"/>
      <c r="H39" s="325"/>
      <c r="I39" s="325"/>
    </row>
    <row r="40" spans="1:11">
      <c r="A40" s="325" t="s">
        <v>130</v>
      </c>
      <c r="B40" s="659"/>
      <c r="C40" s="338">
        <f>+C41+C42+C43+C44+C45+C46+C47+C48+C49+C50+C52</f>
        <v>435680.13205000013</v>
      </c>
      <c r="D40" s="338">
        <f>SUM(D41:D55)</f>
        <v>466801.55999999994</v>
      </c>
      <c r="E40" s="662">
        <f>D40/C40*100</f>
        <v>107.14318272985379</v>
      </c>
      <c r="F40" s="338">
        <f>SUM(F41:F55)</f>
        <v>446589</v>
      </c>
      <c r="G40" s="662">
        <f>F40/D40*100</f>
        <v>95.669988763533709</v>
      </c>
      <c r="H40" s="338">
        <f>SUM(H41:H55)</f>
        <v>442735</v>
      </c>
      <c r="I40" s="665">
        <f>H40/F40*100</f>
        <v>99.13701412260491</v>
      </c>
      <c r="J40">
        <f>+'14'!U22</f>
        <v>446589</v>
      </c>
      <c r="K40">
        <f>+'14'!V22</f>
        <v>442735</v>
      </c>
    </row>
    <row r="41" spans="1:11" ht="63.75">
      <c r="A41" s="325" t="s">
        <v>548</v>
      </c>
      <c r="B41" s="659" t="s">
        <v>549</v>
      </c>
      <c r="C41" s="338">
        <f>+'[1]13'!$M$22</f>
        <v>49924.328310000004</v>
      </c>
      <c r="D41" s="338">
        <f>+'13+'!M21</f>
        <v>54460.784</v>
      </c>
      <c r="E41" s="662">
        <f>D41/C41*100</f>
        <v>109.08666344358473</v>
      </c>
      <c r="F41" s="663">
        <f>+'14'!M22</f>
        <v>52548</v>
      </c>
      <c r="G41" s="662">
        <f t="shared" ref="G41:G49" si="3">F41/D41*100</f>
        <v>96.487777333502947</v>
      </c>
      <c r="H41" s="663">
        <f>+'14'!N22</f>
        <v>52214</v>
      </c>
      <c r="I41" s="665">
        <f t="shared" ref="I41:I49" si="4">H41/F41*100</f>
        <v>99.364390652355937</v>
      </c>
      <c r="J41" s="670">
        <f>F40-J40</f>
        <v>0</v>
      </c>
      <c r="K41" s="670">
        <f>K40-H40</f>
        <v>0</v>
      </c>
    </row>
    <row r="42" spans="1:11" ht="25.5">
      <c r="A42" s="325" t="s">
        <v>92</v>
      </c>
      <c r="B42" s="325" t="s">
        <v>550</v>
      </c>
      <c r="C42" s="341">
        <f>+'[1]13'!$M$124</f>
        <v>223.8</v>
      </c>
      <c r="D42" s="338">
        <f>+'13+'!M52</f>
        <v>206</v>
      </c>
      <c r="E42" s="662">
        <f t="shared" ref="E42:E48" si="5">D42/C42*100</f>
        <v>92.046470062555855</v>
      </c>
      <c r="F42" s="341">
        <f>+'14'!M53</f>
        <v>96</v>
      </c>
      <c r="G42" s="662">
        <f t="shared" si="3"/>
        <v>46.601941747572816</v>
      </c>
      <c r="H42" s="663">
        <f>+'14'!N53</f>
        <v>47</v>
      </c>
      <c r="I42" s="665">
        <f t="shared" si="4"/>
        <v>48.958333333333329</v>
      </c>
    </row>
    <row r="43" spans="1:11" ht="63.75">
      <c r="A43" s="325" t="s">
        <v>103</v>
      </c>
      <c r="B43" s="325" t="s">
        <v>551</v>
      </c>
      <c r="C43" s="338">
        <f>+'[1]13'!$M$130</f>
        <v>8615.3706000000002</v>
      </c>
      <c r="D43" s="338">
        <f>+'13+'!M59</f>
        <v>2136</v>
      </c>
      <c r="E43" s="662">
        <f t="shared" si="5"/>
        <v>24.792897475588571</v>
      </c>
      <c r="F43" s="338">
        <f>+'14'!M60</f>
        <v>2261</v>
      </c>
      <c r="G43" s="662">
        <f t="shared" si="3"/>
        <v>105.85205992509363</v>
      </c>
      <c r="H43" s="663">
        <f>+'14'!N60</f>
        <v>2413</v>
      </c>
      <c r="I43" s="665">
        <f t="shared" si="4"/>
        <v>106.72268907563026</v>
      </c>
    </row>
    <row r="44" spans="1:11" ht="38.25">
      <c r="A44" s="325" t="s">
        <v>67</v>
      </c>
      <c r="B44" s="325" t="s">
        <v>552</v>
      </c>
      <c r="C44" s="341">
        <f>+'[1]13'!$M$158</f>
        <v>644.63127999999995</v>
      </c>
      <c r="D44" s="338">
        <f>+'13+'!M68</f>
        <v>5210.0200000000004</v>
      </c>
      <c r="E44" s="662">
        <f t="shared" si="5"/>
        <v>808.21706324893205</v>
      </c>
      <c r="F44" s="341">
        <f>+'14'!M69</f>
        <v>3649</v>
      </c>
      <c r="G44" s="662">
        <f t="shared" si="3"/>
        <v>70.038118855589801</v>
      </c>
      <c r="H44" s="663">
        <f>+'14'!N69</f>
        <v>3491</v>
      </c>
      <c r="I44" s="665">
        <f t="shared" si="4"/>
        <v>95.670046588106331</v>
      </c>
    </row>
    <row r="45" spans="1:11" ht="76.5">
      <c r="A45" s="325" t="s">
        <v>95</v>
      </c>
      <c r="B45" s="325" t="s">
        <v>553</v>
      </c>
      <c r="C45" s="341">
        <f>+'[1]13'!$M$172</f>
        <v>7451.3130099999998</v>
      </c>
      <c r="D45" s="338">
        <f>+'13+'!M77</f>
        <v>1646.6</v>
      </c>
      <c r="E45" s="662">
        <f t="shared" si="5"/>
        <v>22.098118785107914</v>
      </c>
      <c r="F45" s="341">
        <f>+'14'!M78</f>
        <v>1391</v>
      </c>
      <c r="G45" s="662">
        <f t="shared" si="3"/>
        <v>84.477104336207958</v>
      </c>
      <c r="H45" s="663">
        <f>+'14'!N78</f>
        <v>1285</v>
      </c>
      <c r="I45" s="665">
        <f t="shared" si="4"/>
        <v>92.379583033788634</v>
      </c>
    </row>
    <row r="46" spans="1:11" ht="76.5">
      <c r="A46" s="325" t="s">
        <v>97</v>
      </c>
      <c r="B46" s="325" t="s">
        <v>554</v>
      </c>
      <c r="C46" s="341">
        <f>+'[1]13'!$M$202</f>
        <v>233.8</v>
      </c>
      <c r="D46" s="338">
        <f>+'13+'!M85</f>
        <v>226</v>
      </c>
      <c r="E46" s="662">
        <f t="shared" si="5"/>
        <v>96.663815226689479</v>
      </c>
      <c r="F46" s="341">
        <f>+'14'!M86</f>
        <v>106</v>
      </c>
      <c r="G46" s="662">
        <f t="shared" si="3"/>
        <v>46.902654867256636</v>
      </c>
      <c r="H46" s="663">
        <f>+'14'!N86</f>
        <v>53</v>
      </c>
      <c r="I46" s="665">
        <f t="shared" si="4"/>
        <v>50</v>
      </c>
    </row>
    <row r="47" spans="1:11" ht="51">
      <c r="A47" s="325" t="s">
        <v>73</v>
      </c>
      <c r="B47" s="325" t="s">
        <v>555</v>
      </c>
      <c r="C47" s="338">
        <f>+'[1]13'!$M$207</f>
        <v>317975.88882000005</v>
      </c>
      <c r="D47" s="338">
        <f>+'13+'!M91</f>
        <v>348733.75099999999</v>
      </c>
      <c r="E47" s="662">
        <f t="shared" si="5"/>
        <v>109.67301712533661</v>
      </c>
      <c r="F47" s="341">
        <f>+'14'!M92</f>
        <v>333829</v>
      </c>
      <c r="G47" s="662">
        <f t="shared" si="3"/>
        <v>95.726037139433629</v>
      </c>
      <c r="H47" s="663">
        <f>+'14'!N92</f>
        <v>331114</v>
      </c>
      <c r="I47" s="665">
        <f t="shared" si="4"/>
        <v>99.186709363176959</v>
      </c>
    </row>
    <row r="48" spans="1:11" ht="38.25">
      <c r="A48" s="325" t="s">
        <v>13</v>
      </c>
      <c r="B48" s="325" t="s">
        <v>556</v>
      </c>
      <c r="C48" s="341">
        <f>+'[1]13'!$M$295</f>
        <v>49377.030030000002</v>
      </c>
      <c r="D48" s="338">
        <f>+'13+'!M118</f>
        <v>51202.305</v>
      </c>
      <c r="E48" s="662">
        <f t="shared" si="5"/>
        <v>103.69660744862745</v>
      </c>
      <c r="F48" s="341">
        <f>+'14'!M119</f>
        <v>50290</v>
      </c>
      <c r="G48" s="662">
        <f t="shared" si="3"/>
        <v>98.218234511122105</v>
      </c>
      <c r="H48" s="663">
        <f>+'14'!N119</f>
        <v>49866</v>
      </c>
      <c r="I48" s="665">
        <f t="shared" si="4"/>
        <v>99.156890037780869</v>
      </c>
    </row>
    <row r="49" spans="1:9" ht="63.75">
      <c r="A49" s="325" t="s">
        <v>94</v>
      </c>
      <c r="B49" s="325" t="s">
        <v>557</v>
      </c>
      <c r="C49" s="341"/>
      <c r="D49" s="338">
        <f>+'13+'!M144</f>
        <v>100</v>
      </c>
      <c r="E49" s="662">
        <v>0</v>
      </c>
      <c r="F49" s="663">
        <f>+'14'!M145</f>
        <v>50</v>
      </c>
      <c r="G49" s="662">
        <f t="shared" si="3"/>
        <v>50</v>
      </c>
      <c r="H49" s="663">
        <f>+'14'!N145</f>
        <v>25</v>
      </c>
      <c r="I49" s="665">
        <f t="shared" si="4"/>
        <v>50</v>
      </c>
    </row>
    <row r="50" spans="1:9" ht="114.75">
      <c r="A50" s="325" t="s">
        <v>105</v>
      </c>
      <c r="B50" s="325" t="s">
        <v>558</v>
      </c>
      <c r="C50" s="799">
        <f>+'[1]13'!$M$356</f>
        <v>1101.7</v>
      </c>
      <c r="D50" s="800">
        <f>+'13+'!M147</f>
        <v>2675.1</v>
      </c>
      <c r="E50" s="801">
        <f>D50/C50*100</f>
        <v>242.81564854316056</v>
      </c>
      <c r="F50" s="799">
        <f>+'14'!M148</f>
        <v>2272</v>
      </c>
      <c r="G50" s="798">
        <f>F50/D50*100</f>
        <v>84.93140443347913</v>
      </c>
      <c r="H50" s="797">
        <f>+'14'!N148</f>
        <v>2185</v>
      </c>
      <c r="I50" s="798">
        <f>H50/F50*100</f>
        <v>96.170774647887328</v>
      </c>
    </row>
    <row r="51" spans="1:9">
      <c r="A51" s="325"/>
      <c r="B51" s="325"/>
      <c r="C51" s="799"/>
      <c r="D51" s="800"/>
      <c r="E51" s="801"/>
      <c r="F51" s="799"/>
      <c r="G51" s="798"/>
      <c r="H51" s="797"/>
      <c r="I51" s="798"/>
    </row>
    <row r="52" spans="1:9" ht="76.5">
      <c r="A52" s="325" t="s">
        <v>175</v>
      </c>
      <c r="B52" s="325" t="s">
        <v>559</v>
      </c>
      <c r="C52" s="341">
        <f>+'[1]13'!$M$362</f>
        <v>132.26999999999998</v>
      </c>
      <c r="D52" s="338">
        <f>+'13+'!M150</f>
        <v>55</v>
      </c>
      <c r="E52" s="662">
        <f t="shared" ref="E52" si="6">D52/C52*100</f>
        <v>41.581613366598631</v>
      </c>
      <c r="F52" s="341">
        <f>+'14'!M151</f>
        <v>27</v>
      </c>
      <c r="G52" s="662">
        <f t="shared" ref="G52:G55" si="7">F52/D52*100</f>
        <v>49.090909090909093</v>
      </c>
      <c r="H52" s="663">
        <f>+'14'!N151</f>
        <v>12</v>
      </c>
      <c r="I52" s="665">
        <f t="shared" ref="I52:I55" si="8">H52/F52*100</f>
        <v>44.444444444444443</v>
      </c>
    </row>
    <row r="53" spans="1:9" ht="204">
      <c r="A53" s="660" t="s">
        <v>878</v>
      </c>
      <c r="B53" s="325" t="s">
        <v>924</v>
      </c>
      <c r="C53" s="663"/>
      <c r="D53" s="663">
        <f>+'13+'!M152</f>
        <v>50</v>
      </c>
      <c r="E53" s="662">
        <v>0</v>
      </c>
      <c r="F53" s="663">
        <f>+'14'!M153</f>
        <v>25</v>
      </c>
      <c r="G53" s="662">
        <f t="shared" si="7"/>
        <v>50</v>
      </c>
      <c r="H53" s="663">
        <f>+'14'!N151</f>
        <v>12</v>
      </c>
      <c r="I53" s="665">
        <f t="shared" si="8"/>
        <v>48</v>
      </c>
    </row>
    <row r="54" spans="1:9" ht="140.25">
      <c r="A54" s="660" t="s">
        <v>927</v>
      </c>
      <c r="B54" s="325" t="s">
        <v>925</v>
      </c>
      <c r="C54" s="663"/>
      <c r="D54" s="663"/>
      <c r="E54" s="662"/>
      <c r="F54" s="663"/>
      <c r="G54" s="662"/>
      <c r="H54" s="663"/>
      <c r="I54" s="665"/>
    </row>
    <row r="55" spans="1:9" ht="216.75">
      <c r="A55" s="661" t="s">
        <v>880</v>
      </c>
      <c r="B55" s="325" t="s">
        <v>926</v>
      </c>
      <c r="C55" s="664"/>
      <c r="D55" s="664">
        <f>+'13+'!M154</f>
        <v>100</v>
      </c>
      <c r="E55" s="662">
        <v>0</v>
      </c>
      <c r="F55" s="663">
        <f>+'14'!M155</f>
        <v>45</v>
      </c>
      <c r="G55" s="662">
        <f t="shared" si="7"/>
        <v>45</v>
      </c>
      <c r="H55" s="663">
        <f>+'14'!N155</f>
        <v>18</v>
      </c>
      <c r="I55" s="665">
        <f t="shared" si="8"/>
        <v>40</v>
      </c>
    </row>
  </sheetData>
  <mergeCells count="14">
    <mergeCell ref="D7:D8"/>
    <mergeCell ref="F7:G7"/>
    <mergeCell ref="A10:A12"/>
    <mergeCell ref="B10:B12"/>
    <mergeCell ref="A7:A8"/>
    <mergeCell ref="B7:B8"/>
    <mergeCell ref="C7:C8"/>
    <mergeCell ref="H50:H51"/>
    <mergeCell ref="I50:I51"/>
    <mergeCell ref="C50:C51"/>
    <mergeCell ref="D50:D51"/>
    <mergeCell ref="E50:E51"/>
    <mergeCell ref="F50:F51"/>
    <mergeCell ref="G50:G5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I8" sqref="I8"/>
    </sheetView>
  </sheetViews>
  <sheetFormatPr defaultRowHeight="12.75"/>
  <cols>
    <col min="1" max="1" width="32" customWidth="1"/>
    <col min="2" max="2" width="17.28515625" customWidth="1"/>
    <col min="3" max="3" width="13.85546875" customWidth="1"/>
    <col min="4" max="4" width="14.28515625" customWidth="1"/>
    <col min="5" max="5" width="13.28515625" customWidth="1"/>
    <col min="6" max="6" width="13.7109375" customWidth="1"/>
    <col min="7" max="7" width="13" customWidth="1"/>
  </cols>
  <sheetData>
    <row r="1" spans="1:7" ht="16.5" thickBot="1">
      <c r="A1" s="814" t="s">
        <v>501</v>
      </c>
      <c r="B1" s="163">
        <v>2018</v>
      </c>
      <c r="C1" s="268">
        <v>2019</v>
      </c>
      <c r="D1" s="268">
        <v>2020</v>
      </c>
      <c r="E1" s="268">
        <v>2021</v>
      </c>
      <c r="F1" s="268">
        <v>2022</v>
      </c>
    </row>
    <row r="2" spans="1:7" ht="16.5" thickBot="1">
      <c r="A2" s="815"/>
      <c r="B2" s="163" t="s">
        <v>579</v>
      </c>
      <c r="C2" s="270" t="s">
        <v>503</v>
      </c>
      <c r="D2" s="270" t="s">
        <v>504</v>
      </c>
      <c r="E2" s="270" t="s">
        <v>504</v>
      </c>
      <c r="F2" s="270" t="s">
        <v>504</v>
      </c>
    </row>
    <row r="3" spans="1:7" ht="32.25" thickBot="1">
      <c r="A3" s="271" t="s">
        <v>540</v>
      </c>
      <c r="B3" s="305">
        <f>+B5+B6+B7+B8</f>
        <v>429854.6</v>
      </c>
      <c r="C3" s="305">
        <f>+C5+C6+C7+C8</f>
        <v>457027.42881000001</v>
      </c>
      <c r="D3" s="305">
        <f>+D5+D6+D7+D8</f>
        <v>488749.81579999992</v>
      </c>
      <c r="E3" s="361">
        <f t="shared" ref="E3:F3" si="0">+E5+E6+E7+E8</f>
        <v>466729.9</v>
      </c>
      <c r="F3" s="361">
        <f t="shared" si="0"/>
        <v>464200.2</v>
      </c>
    </row>
    <row r="4" spans="1:7" ht="32.25" thickBot="1">
      <c r="A4" s="274" t="s">
        <v>506</v>
      </c>
      <c r="B4" s="275">
        <v>1.08</v>
      </c>
      <c r="C4" s="275">
        <f>C3/B3</f>
        <v>1.0632140002921919</v>
      </c>
      <c r="D4" s="276">
        <f>D3/C3</f>
        <v>1.0694102475919183</v>
      </c>
      <c r="E4" s="276">
        <f>E3/D3</f>
        <v>0.9549464468565434</v>
      </c>
      <c r="F4" s="276">
        <f>F3/E3</f>
        <v>0.99457994870266508</v>
      </c>
    </row>
    <row r="5" spans="1:7" ht="16.5" thickBot="1">
      <c r="A5" s="271" t="s">
        <v>122</v>
      </c>
      <c r="B5" s="360">
        <v>177030.6</v>
      </c>
      <c r="C5" s="270">
        <f>+'[1]5 (3)'!$C$46</f>
        <v>156383.5</v>
      </c>
      <c r="D5" s="270">
        <f>+'5'!C46</f>
        <v>157119.30000000002</v>
      </c>
      <c r="E5" s="270">
        <f>+'6'!C48</f>
        <v>149851.6</v>
      </c>
      <c r="F5" s="270">
        <f>+'6'!D48</f>
        <v>149016.9</v>
      </c>
    </row>
    <row r="6" spans="1:7" ht="16.5" thickBot="1">
      <c r="A6" s="271" t="s">
        <v>119</v>
      </c>
      <c r="B6" s="360">
        <v>228916.4</v>
      </c>
      <c r="C6" s="270">
        <f>+'[1]5 (3)'!$C$70</f>
        <v>268653.7</v>
      </c>
      <c r="D6" s="270">
        <f>+'5'!C66</f>
        <v>304201.49999999994</v>
      </c>
      <c r="E6" s="362">
        <f>+'6'!C68</f>
        <v>290717.90000000002</v>
      </c>
      <c r="F6" s="362">
        <f>+'6'!D68</f>
        <v>289168.59999999998</v>
      </c>
    </row>
    <row r="7" spans="1:7" ht="16.5" thickBot="1">
      <c r="A7" s="271" t="s">
        <v>507</v>
      </c>
      <c r="B7" s="360">
        <v>23857.599999999999</v>
      </c>
      <c r="C7" s="270">
        <f>+'[1]5 (3)'!$C$49</f>
        <v>31990.228810000001</v>
      </c>
      <c r="D7" s="270">
        <f>+'5'!C49</f>
        <v>27429.015799999997</v>
      </c>
      <c r="E7" s="270">
        <f>+'6'!C51</f>
        <v>26160.400000000005</v>
      </c>
      <c r="F7" s="270">
        <f>+'6'!D51</f>
        <v>26014.700000000004</v>
      </c>
    </row>
    <row r="8" spans="1:7" ht="32.25" thickBot="1">
      <c r="A8" s="271" t="s">
        <v>179</v>
      </c>
      <c r="B8" s="360">
        <v>50</v>
      </c>
      <c r="C8" s="270"/>
      <c r="D8" s="270"/>
      <c r="E8" s="270"/>
      <c r="F8" s="270"/>
    </row>
    <row r="9" spans="1:7" ht="15.75">
      <c r="B9" s="666"/>
    </row>
    <row r="10" spans="1:7">
      <c r="B10" s="306"/>
    </row>
    <row r="15" spans="1:7" ht="13.5" thickBot="1"/>
    <row r="16" spans="1:7" ht="16.5" thickBot="1">
      <c r="A16" s="363" t="s">
        <v>580</v>
      </c>
      <c r="B16" s="363" t="s">
        <v>581</v>
      </c>
      <c r="C16" s="363">
        <v>2017</v>
      </c>
      <c r="D16" s="363">
        <v>2018</v>
      </c>
      <c r="E16" s="363">
        <v>2019</v>
      </c>
      <c r="F16" s="363">
        <v>2020</v>
      </c>
      <c r="G16" s="364">
        <v>2021</v>
      </c>
    </row>
    <row r="17" spans="1:7" ht="32.25" thickBot="1">
      <c r="A17" s="365" t="s">
        <v>582</v>
      </c>
      <c r="B17" s="371" t="s">
        <v>518</v>
      </c>
      <c r="C17" s="367">
        <v>27579.4</v>
      </c>
      <c r="D17" s="367">
        <v>30561.5</v>
      </c>
      <c r="E17" s="373" t="e">
        <f>+#REF!</f>
        <v>#REF!</v>
      </c>
      <c r="F17" s="373" t="e">
        <f>+#REF!</f>
        <v>#REF!</v>
      </c>
      <c r="G17" s="373" t="e">
        <f>+#REF!</f>
        <v>#REF!</v>
      </c>
    </row>
    <row r="18" spans="1:7" ht="16.5" thickBot="1">
      <c r="A18" s="365" t="s">
        <v>583</v>
      </c>
      <c r="B18" s="371" t="s">
        <v>519</v>
      </c>
      <c r="C18" s="367">
        <v>541.4</v>
      </c>
      <c r="D18" s="367">
        <v>970.6</v>
      </c>
      <c r="E18" s="373" t="e">
        <f>+#REF!</f>
        <v>#REF!</v>
      </c>
      <c r="F18" s="373" t="e">
        <f>+#REF!</f>
        <v>#REF!</v>
      </c>
      <c r="G18" s="373" t="e">
        <f>+#REF!</f>
        <v>#REF!</v>
      </c>
    </row>
    <row r="19" spans="1:7" ht="48" thickBot="1">
      <c r="A19" s="365" t="s">
        <v>101</v>
      </c>
      <c r="B19" s="371" t="s">
        <v>521</v>
      </c>
      <c r="C19" s="367">
        <v>1139.4000000000001</v>
      </c>
      <c r="D19" s="367">
        <v>1317.6</v>
      </c>
      <c r="E19" s="373" t="e">
        <f>+#REF!</f>
        <v>#REF!</v>
      </c>
      <c r="F19" s="373" t="e">
        <f>+#REF!</f>
        <v>#REF!</v>
      </c>
      <c r="G19" s="373" t="e">
        <f>+#REF!</f>
        <v>#REF!</v>
      </c>
    </row>
    <row r="20" spans="1:7" ht="16.5" thickBot="1">
      <c r="A20" s="365" t="s">
        <v>584</v>
      </c>
      <c r="B20" s="371" t="s">
        <v>522</v>
      </c>
      <c r="C20" s="367">
        <v>4258.8999999999996</v>
      </c>
      <c r="D20" s="367">
        <v>4141.6000000000004</v>
      </c>
      <c r="E20" s="373" t="e">
        <f>+#REF!</f>
        <v>#REF!</v>
      </c>
      <c r="F20" s="373" t="e">
        <f>+#REF!</f>
        <v>#REF!</v>
      </c>
      <c r="G20" s="373" t="e">
        <f>+#REF!</f>
        <v>#REF!</v>
      </c>
    </row>
    <row r="21" spans="1:7" ht="32.25" thickBot="1">
      <c r="A21" s="365" t="s">
        <v>585</v>
      </c>
      <c r="B21" s="371" t="s">
        <v>523</v>
      </c>
      <c r="C21" s="367">
        <v>679.9</v>
      </c>
      <c r="D21" s="367">
        <v>2193.3000000000002</v>
      </c>
      <c r="E21" s="373" t="e">
        <f>+#REF!</f>
        <v>#REF!</v>
      </c>
      <c r="F21" s="373" t="e">
        <f>+#REF!</f>
        <v>#REF!</v>
      </c>
      <c r="G21" s="373" t="e">
        <f>+#REF!</f>
        <v>#REF!</v>
      </c>
    </row>
    <row r="22" spans="1:7" ht="16.5" thickBot="1">
      <c r="A22" s="365" t="s">
        <v>586</v>
      </c>
      <c r="B22" s="371" t="s">
        <v>524</v>
      </c>
      <c r="C22" s="367">
        <v>247427</v>
      </c>
      <c r="D22" s="367">
        <v>285184.8</v>
      </c>
      <c r="E22" s="373" t="e">
        <f>+#REF!</f>
        <v>#REF!</v>
      </c>
      <c r="F22" s="373" t="e">
        <f>+#REF!</f>
        <v>#REF!</v>
      </c>
      <c r="G22" s="373" t="e">
        <f>+#REF!</f>
        <v>#REF!</v>
      </c>
    </row>
    <row r="23" spans="1:7" ht="16.5" thickBot="1">
      <c r="A23" s="365" t="s">
        <v>587</v>
      </c>
      <c r="B23" s="371" t="s">
        <v>525</v>
      </c>
      <c r="C23" s="367">
        <v>33544.699999999997</v>
      </c>
      <c r="D23" s="367">
        <v>42899.3</v>
      </c>
      <c r="E23" s="373" t="e">
        <f>+#REF!</f>
        <v>#REF!</v>
      </c>
      <c r="F23" s="373" t="e">
        <f>+#REF!</f>
        <v>#REF!</v>
      </c>
      <c r="G23" s="373" t="e">
        <f>+#REF!</f>
        <v>#REF!</v>
      </c>
    </row>
    <row r="24" spans="1:7" ht="16.5" thickBot="1">
      <c r="A24" s="365" t="s">
        <v>588</v>
      </c>
      <c r="B24" s="370">
        <v>1000</v>
      </c>
      <c r="C24" s="367">
        <v>43168.6</v>
      </c>
      <c r="D24" s="367">
        <v>48957.4</v>
      </c>
      <c r="E24" s="373" t="e">
        <f>+#REF!</f>
        <v>#REF!</v>
      </c>
      <c r="F24" s="373" t="e">
        <f>+#REF!</f>
        <v>#REF!</v>
      </c>
      <c r="G24" s="373" t="e">
        <f>+#REF!</f>
        <v>#REF!</v>
      </c>
    </row>
    <row r="25" spans="1:7" ht="32.25" thickBot="1">
      <c r="A25" s="365" t="s">
        <v>589</v>
      </c>
      <c r="B25" s="370">
        <v>1100</v>
      </c>
      <c r="C25" s="367">
        <v>355.5</v>
      </c>
      <c r="D25" s="367">
        <v>1567.8</v>
      </c>
      <c r="E25" s="373" t="e">
        <f>+#REF!</f>
        <v>#REF!</v>
      </c>
      <c r="F25" s="373" t="e">
        <f>+#REF!</f>
        <v>#REF!</v>
      </c>
      <c r="G25" s="373" t="e">
        <f>+#REF!</f>
        <v>#REF!</v>
      </c>
    </row>
    <row r="26" spans="1:7" ht="32.25" thickBot="1">
      <c r="A26" s="368" t="s">
        <v>590</v>
      </c>
      <c r="B26" s="370">
        <v>1200</v>
      </c>
      <c r="C26" s="367">
        <v>120</v>
      </c>
      <c r="D26" s="367">
        <v>140</v>
      </c>
      <c r="E26" s="373" t="e">
        <f>+#REF!</f>
        <v>#REF!</v>
      </c>
      <c r="F26" s="373" t="e">
        <f>+#REF!</f>
        <v>#REF!</v>
      </c>
      <c r="G26" s="373" t="e">
        <f>+#REF!</f>
        <v>#REF!</v>
      </c>
    </row>
    <row r="27" spans="1:7" ht="32.25" thickBot="1">
      <c r="A27" s="368" t="s">
        <v>591</v>
      </c>
      <c r="B27" s="370">
        <v>1300</v>
      </c>
      <c r="C27" s="367">
        <v>13.2</v>
      </c>
      <c r="D27" s="367"/>
      <c r="E27" s="367"/>
      <c r="F27" s="373"/>
      <c r="G27" s="373"/>
    </row>
    <row r="28" spans="1:7" ht="32.25" thickBot="1">
      <c r="A28" s="365" t="s">
        <v>592</v>
      </c>
      <c r="B28" s="366">
        <v>1400</v>
      </c>
      <c r="C28" s="367">
        <v>11239.2</v>
      </c>
      <c r="D28" s="367">
        <v>14855.2</v>
      </c>
      <c r="E28" s="373" t="e">
        <f>+#REF!</f>
        <v>#REF!</v>
      </c>
      <c r="F28" s="373" t="e">
        <f>+#REF!</f>
        <v>#REF!</v>
      </c>
      <c r="G28" s="373" t="e">
        <f>+#REF!</f>
        <v>#REF!</v>
      </c>
    </row>
    <row r="29" spans="1:7" ht="32.25" thickBot="1">
      <c r="A29" s="365" t="s">
        <v>593</v>
      </c>
      <c r="B29" s="366" t="s">
        <v>594</v>
      </c>
      <c r="C29" s="367"/>
      <c r="D29" s="367"/>
      <c r="E29" s="367"/>
      <c r="F29" s="373" t="e">
        <f>+#REF!</f>
        <v>#REF!</v>
      </c>
      <c r="G29" s="373" t="e">
        <f>+#REF!</f>
        <v>#REF!</v>
      </c>
    </row>
    <row r="30" spans="1:7" ht="16.5" thickBot="1">
      <c r="A30" s="816" t="s">
        <v>595</v>
      </c>
      <c r="B30" s="817"/>
      <c r="C30" s="369">
        <f>SUM(C17:C29)</f>
        <v>370067.20000000001</v>
      </c>
      <c r="D30" s="372">
        <f t="shared" ref="D30:G30" si="1">SUM(D17:D29)</f>
        <v>432789.1</v>
      </c>
      <c r="E30" s="369" t="e">
        <f t="shared" si="1"/>
        <v>#REF!</v>
      </c>
      <c r="F30" s="375" t="e">
        <f t="shared" si="1"/>
        <v>#REF!</v>
      </c>
      <c r="G30" s="375" t="e">
        <f t="shared" si="1"/>
        <v>#REF!</v>
      </c>
    </row>
    <row r="32" spans="1:7">
      <c r="F32" s="374" t="e">
        <f>+#REF!</f>
        <v>#REF!</v>
      </c>
      <c r="G32" s="374" t="e">
        <f>+#REF!</f>
        <v>#REF!</v>
      </c>
    </row>
  </sheetData>
  <mergeCells count="2">
    <mergeCell ref="A1:A2"/>
    <mergeCell ref="A30:B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0"/>
  <sheetViews>
    <sheetView topLeftCell="A22" workbookViewId="0">
      <selection activeCell="C6" sqref="C6"/>
    </sheetView>
  </sheetViews>
  <sheetFormatPr defaultRowHeight="12.75"/>
  <cols>
    <col min="1" max="1" width="29.140625" customWidth="1"/>
    <col min="2" max="13" width="13" customWidth="1"/>
  </cols>
  <sheetData>
    <row r="5" spans="1:13" ht="13.5" thickBot="1"/>
    <row r="6" spans="1:13" ht="39" thickBot="1">
      <c r="A6" s="330" t="s">
        <v>0</v>
      </c>
      <c r="B6" s="331" t="s">
        <v>547</v>
      </c>
      <c r="C6" s="332" t="s">
        <v>596</v>
      </c>
      <c r="D6" s="332" t="s">
        <v>560</v>
      </c>
      <c r="E6" s="332" t="s">
        <v>561</v>
      </c>
      <c r="F6" s="333" t="s">
        <v>561</v>
      </c>
      <c r="G6" s="325" t="s">
        <v>562</v>
      </c>
      <c r="H6" s="325" t="s">
        <v>484</v>
      </c>
      <c r="I6" s="325" t="s">
        <v>561</v>
      </c>
      <c r="J6" s="325" t="s">
        <v>561</v>
      </c>
      <c r="K6" s="325" t="s">
        <v>562</v>
      </c>
      <c r="L6" s="325" t="s">
        <v>485</v>
      </c>
      <c r="M6" s="325" t="s">
        <v>562</v>
      </c>
    </row>
    <row r="7" spans="1:13" ht="13.5" thickBot="1">
      <c r="A7" s="334" t="s">
        <v>563</v>
      </c>
      <c r="B7" s="323"/>
      <c r="C7" s="323"/>
      <c r="D7" s="324"/>
      <c r="E7" s="324"/>
      <c r="F7" s="335"/>
      <c r="G7" s="325"/>
      <c r="H7" s="325"/>
      <c r="I7" s="325"/>
      <c r="J7" s="325"/>
      <c r="K7" s="325"/>
      <c r="L7" s="325"/>
      <c r="M7" s="325"/>
    </row>
    <row r="8" spans="1:13" ht="13.5" thickBot="1">
      <c r="A8" s="334" t="s">
        <v>130</v>
      </c>
      <c r="B8" s="323"/>
      <c r="C8" s="336">
        <f>SUM(C9:C20)</f>
        <v>325901.42641999997</v>
      </c>
      <c r="D8" s="336">
        <f>SUM(D9:D20)</f>
        <v>381247.54226000002</v>
      </c>
      <c r="E8" s="336">
        <f t="shared" ref="E8:L8" si="0">SUM(E9:E20)</f>
        <v>205603.57</v>
      </c>
      <c r="F8" s="337">
        <f t="shared" si="0"/>
        <v>399527.17</v>
      </c>
      <c r="G8" s="338">
        <f t="shared" ref="G8:G17" si="1">F8/D8*100</f>
        <v>104.79468736549489</v>
      </c>
      <c r="H8" s="338">
        <f t="shared" si="0"/>
        <v>358698.01</v>
      </c>
      <c r="I8" s="338">
        <f t="shared" si="0"/>
        <v>0</v>
      </c>
      <c r="J8" s="338">
        <f t="shared" si="0"/>
        <v>0</v>
      </c>
      <c r="K8" s="338">
        <f>H8/F8*100</f>
        <v>89.780629938134126</v>
      </c>
      <c r="L8" s="338">
        <f t="shared" si="0"/>
        <v>354691.01</v>
      </c>
      <c r="M8" s="339">
        <f>L8/H8*100</f>
        <v>98.882904312739285</v>
      </c>
    </row>
    <row r="9" spans="1:13" ht="39" thickBot="1">
      <c r="A9" s="322" t="s">
        <v>548</v>
      </c>
      <c r="B9" s="323" t="s">
        <v>549</v>
      </c>
      <c r="C9" s="336">
        <f>+'[2]13+'!$H$20</f>
        <v>38143.07071</v>
      </c>
      <c r="D9" s="336">
        <f>6.4+40488.1398</f>
        <v>40494.539799999999</v>
      </c>
      <c r="E9" s="336">
        <v>20027.53</v>
      </c>
      <c r="F9" s="337">
        <v>43297.02</v>
      </c>
      <c r="G9" s="338">
        <f t="shared" si="1"/>
        <v>106.92063723613423</v>
      </c>
      <c r="H9" s="339">
        <v>39832.519999999997</v>
      </c>
      <c r="I9" s="339"/>
      <c r="J9" s="339"/>
      <c r="K9" s="338">
        <f t="shared" ref="K9:K16" si="2">H9/F9*100</f>
        <v>91.998294570850376</v>
      </c>
      <c r="L9" s="339">
        <v>40250.519999999997</v>
      </c>
      <c r="M9" s="339">
        <f t="shared" ref="M9:M16" si="3">L9/H9*100</f>
        <v>101.04939381189038</v>
      </c>
    </row>
    <row r="10" spans="1:13" ht="13.5" thickBot="1">
      <c r="A10" s="322" t="s">
        <v>92</v>
      </c>
      <c r="B10" s="324" t="s">
        <v>550</v>
      </c>
      <c r="C10" s="340">
        <f>+'[2]13+'!$H$109</f>
        <v>237.43520000000001</v>
      </c>
      <c r="D10" s="340">
        <v>76</v>
      </c>
      <c r="E10" s="340">
        <v>7.7</v>
      </c>
      <c r="F10" s="337">
        <v>80</v>
      </c>
      <c r="G10" s="338">
        <f t="shared" si="1"/>
        <v>105.26315789473684</v>
      </c>
      <c r="H10" s="341">
        <v>20</v>
      </c>
      <c r="I10" s="339"/>
      <c r="J10" s="339"/>
      <c r="K10" s="338">
        <f t="shared" si="2"/>
        <v>25</v>
      </c>
      <c r="L10" s="339">
        <v>5</v>
      </c>
      <c r="M10" s="339">
        <f t="shared" si="3"/>
        <v>25</v>
      </c>
    </row>
    <row r="11" spans="1:13" ht="39" thickBot="1">
      <c r="A11" s="322" t="s">
        <v>103</v>
      </c>
      <c r="B11" s="324" t="s">
        <v>551</v>
      </c>
      <c r="C11" s="340">
        <f>+'[2]13+'!$H$132</f>
        <v>806.39553999999998</v>
      </c>
      <c r="D11" s="336">
        <v>2706.9960799999999</v>
      </c>
      <c r="E11" s="336">
        <v>148.25</v>
      </c>
      <c r="F11" s="337">
        <v>4573</v>
      </c>
      <c r="G11" s="338">
        <f t="shared" si="1"/>
        <v>168.93264211893504</v>
      </c>
      <c r="H11" s="338">
        <v>3858.9</v>
      </c>
      <c r="I11" s="339"/>
      <c r="J11" s="339"/>
      <c r="K11" s="338">
        <f t="shared" si="2"/>
        <v>84.384430352066474</v>
      </c>
      <c r="L11" s="339">
        <v>4152.2</v>
      </c>
      <c r="M11" s="339">
        <f t="shared" si="3"/>
        <v>107.60061157324625</v>
      </c>
    </row>
    <row r="12" spans="1:13" ht="26.25" thickBot="1">
      <c r="A12" s="322" t="s">
        <v>67</v>
      </c>
      <c r="B12" s="324" t="s">
        <v>552</v>
      </c>
      <c r="C12" s="340">
        <f>+'[2]13+'!$H$145</f>
        <v>415.07871999999998</v>
      </c>
      <c r="D12" s="340">
        <v>468.6</v>
      </c>
      <c r="E12" s="340">
        <v>107.97</v>
      </c>
      <c r="F12" s="337">
        <v>489.32</v>
      </c>
      <c r="G12" s="338">
        <f t="shared" si="1"/>
        <v>104.42168160478018</v>
      </c>
      <c r="H12" s="341">
        <v>296.89999999999998</v>
      </c>
      <c r="I12" s="339"/>
      <c r="J12" s="339"/>
      <c r="K12" s="338">
        <f t="shared" si="2"/>
        <v>60.676040219079532</v>
      </c>
      <c r="L12" s="339">
        <v>143.9</v>
      </c>
      <c r="M12" s="339">
        <f t="shared" si="3"/>
        <v>48.467497473896941</v>
      </c>
    </row>
    <row r="13" spans="1:13" ht="39" thickBot="1">
      <c r="A13" s="322" t="s">
        <v>95</v>
      </c>
      <c r="B13" s="324" t="s">
        <v>553</v>
      </c>
      <c r="C13" s="340">
        <f>+'[2]13+'!$H$166</f>
        <v>855.52</v>
      </c>
      <c r="D13" s="340">
        <v>5310</v>
      </c>
      <c r="E13" s="340">
        <v>735</v>
      </c>
      <c r="F13" s="337">
        <v>1887.9</v>
      </c>
      <c r="G13" s="338">
        <f t="shared" si="1"/>
        <v>35.55367231638418</v>
      </c>
      <c r="H13" s="341">
        <v>1437.82</v>
      </c>
      <c r="I13" s="339"/>
      <c r="J13" s="339"/>
      <c r="K13" s="338">
        <f t="shared" si="2"/>
        <v>76.159754224270344</v>
      </c>
      <c r="L13" s="339">
        <v>1394.74</v>
      </c>
      <c r="M13" s="339">
        <f t="shared" si="3"/>
        <v>97.003797415531849</v>
      </c>
    </row>
    <row r="14" spans="1:13" ht="51.75" thickBot="1">
      <c r="A14" s="322" t="s">
        <v>97</v>
      </c>
      <c r="B14" s="324" t="s">
        <v>554</v>
      </c>
      <c r="C14" s="340">
        <f>+'[2]13+'!$H$196</f>
        <v>152.84700000000001</v>
      </c>
      <c r="D14" s="340">
        <v>238.5</v>
      </c>
      <c r="E14" s="340">
        <v>123</v>
      </c>
      <c r="F14" s="337">
        <v>238.5</v>
      </c>
      <c r="G14" s="338">
        <f t="shared" si="1"/>
        <v>100</v>
      </c>
      <c r="H14" s="341">
        <v>35</v>
      </c>
      <c r="I14" s="339"/>
      <c r="J14" s="339"/>
      <c r="K14" s="338">
        <f t="shared" si="2"/>
        <v>14.675052410901468</v>
      </c>
      <c r="L14" s="339">
        <v>29</v>
      </c>
      <c r="M14" s="339">
        <f t="shared" si="3"/>
        <v>82.857142857142861</v>
      </c>
    </row>
    <row r="15" spans="1:13" ht="39" thickBot="1">
      <c r="A15" s="322" t="s">
        <v>73</v>
      </c>
      <c r="B15" s="324" t="s">
        <v>555</v>
      </c>
      <c r="C15" s="340">
        <f>+'[2]13+'!$H$202</f>
        <v>251410.62592000002</v>
      </c>
      <c r="D15" s="336">
        <v>289312.14231999998</v>
      </c>
      <c r="E15" s="336">
        <v>165467.68</v>
      </c>
      <c r="F15" s="337">
        <v>304986.95</v>
      </c>
      <c r="G15" s="338">
        <f t="shared" si="1"/>
        <v>105.41795707373475</v>
      </c>
      <c r="H15" s="341">
        <v>276823.37</v>
      </c>
      <c r="I15" s="339"/>
      <c r="J15" s="339"/>
      <c r="K15" s="338">
        <f t="shared" si="2"/>
        <v>90.76564423494186</v>
      </c>
      <c r="L15" s="339">
        <v>274206.5</v>
      </c>
      <c r="M15" s="339">
        <f t="shared" si="3"/>
        <v>99.054678801143126</v>
      </c>
    </row>
    <row r="16" spans="1:13" ht="26.25" thickBot="1">
      <c r="A16" s="322" t="s">
        <v>13</v>
      </c>
      <c r="B16" s="324" t="s">
        <v>556</v>
      </c>
      <c r="C16" s="340">
        <f>+'[2]13+'!$H$311</f>
        <v>33371.627260000001</v>
      </c>
      <c r="D16" s="340">
        <v>42503.514060000001</v>
      </c>
      <c r="E16" s="340">
        <v>18947.64</v>
      </c>
      <c r="F16" s="337">
        <v>43829.18</v>
      </c>
      <c r="G16" s="338">
        <f t="shared" si="1"/>
        <v>103.11895608943915</v>
      </c>
      <c r="H16" s="341">
        <v>36301.5</v>
      </c>
      <c r="I16" s="339"/>
      <c r="J16" s="339"/>
      <c r="K16" s="338">
        <f t="shared" si="2"/>
        <v>82.824958167138874</v>
      </c>
      <c r="L16" s="339">
        <v>34420.15</v>
      </c>
      <c r="M16" s="339">
        <f t="shared" si="3"/>
        <v>94.817431786565294</v>
      </c>
    </row>
    <row r="17" spans="1:13" ht="39" thickBot="1">
      <c r="A17" s="322" t="s">
        <v>94</v>
      </c>
      <c r="B17" s="324" t="s">
        <v>557</v>
      </c>
      <c r="C17" s="340"/>
      <c r="D17" s="340">
        <v>10</v>
      </c>
      <c r="E17" s="340">
        <v>0</v>
      </c>
      <c r="F17" s="337">
        <v>0</v>
      </c>
      <c r="G17" s="338">
        <f t="shared" si="1"/>
        <v>0</v>
      </c>
      <c r="H17" s="339"/>
      <c r="I17" s="339"/>
      <c r="J17" s="339"/>
      <c r="K17" s="338">
        <v>0</v>
      </c>
      <c r="L17" s="339"/>
      <c r="M17" s="339">
        <v>0</v>
      </c>
    </row>
    <row r="18" spans="1:13" ht="63.75">
      <c r="A18" s="326" t="s">
        <v>105</v>
      </c>
      <c r="B18" s="327" t="s">
        <v>558</v>
      </c>
      <c r="C18" s="342">
        <f>+'[2]13+'!$H$377</f>
        <v>508.82606999999996</v>
      </c>
      <c r="D18" s="789">
        <v>98</v>
      </c>
      <c r="E18" s="342">
        <v>38.799999999999997</v>
      </c>
      <c r="F18" s="818">
        <v>80</v>
      </c>
      <c r="G18" s="793">
        <f>F18/D18*100</f>
        <v>81.632653061224488</v>
      </c>
      <c r="H18" s="795">
        <v>80</v>
      </c>
      <c r="I18" s="339"/>
      <c r="J18" s="339"/>
      <c r="K18" s="778">
        <f>H18/F18*100</f>
        <v>100</v>
      </c>
      <c r="L18" s="778">
        <v>80</v>
      </c>
      <c r="M18" s="778">
        <f>L18/H18*100</f>
        <v>100</v>
      </c>
    </row>
    <row r="19" spans="1:13" ht="15.75" thickBot="1">
      <c r="A19" s="328"/>
      <c r="B19" s="329"/>
      <c r="C19" s="343"/>
      <c r="D19" s="790"/>
      <c r="E19" s="343"/>
      <c r="F19" s="819"/>
      <c r="G19" s="794"/>
      <c r="H19" s="796"/>
      <c r="I19" s="339"/>
      <c r="J19" s="339"/>
      <c r="K19" s="779"/>
      <c r="L19" s="779"/>
      <c r="M19" s="779"/>
    </row>
    <row r="20" spans="1:13" ht="39" thickBot="1">
      <c r="A20" s="322" t="s">
        <v>175</v>
      </c>
      <c r="B20" s="324" t="s">
        <v>559</v>
      </c>
      <c r="C20" s="340"/>
      <c r="D20" s="340">
        <v>29.25</v>
      </c>
      <c r="E20" s="340">
        <v>0</v>
      </c>
      <c r="F20" s="337">
        <v>65.3</v>
      </c>
      <c r="G20" s="338">
        <f>F20/D20*100</f>
        <v>223.24786324786325</v>
      </c>
      <c r="H20" s="341">
        <v>12</v>
      </c>
      <c r="I20" s="339"/>
      <c r="J20" s="339"/>
      <c r="K20" s="339">
        <f>H20/F20*100</f>
        <v>18.376722817764165</v>
      </c>
      <c r="L20" s="339">
        <v>9</v>
      </c>
      <c r="M20" s="339">
        <f>L20/H20*100</f>
        <v>75</v>
      </c>
    </row>
  </sheetData>
  <mergeCells count="7">
    <mergeCell ref="M18:M19"/>
    <mergeCell ref="D18:D19"/>
    <mergeCell ref="F18:F19"/>
    <mergeCell ref="G18:G19"/>
    <mergeCell ref="H18:H19"/>
    <mergeCell ref="K18:K19"/>
    <mergeCell ref="L18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23</vt:i4>
      </vt:variant>
    </vt:vector>
  </HeadingPairs>
  <TitlesOfParts>
    <vt:vector size="49" baseType="lpstr">
      <vt:lpstr>1</vt:lpstr>
      <vt:lpstr>2</vt:lpstr>
      <vt:lpstr>3</vt:lpstr>
      <vt:lpstr>4</vt:lpstr>
      <vt:lpstr>5</vt:lpstr>
      <vt:lpstr>6</vt:lpstr>
      <vt:lpstr>7+</vt:lpstr>
      <vt:lpstr>8</vt:lpstr>
      <vt:lpstr>9+</vt:lpstr>
      <vt:lpstr>10</vt:lpstr>
      <vt:lpstr>11+</vt:lpstr>
      <vt:lpstr>12</vt:lpstr>
      <vt:lpstr>13+</vt:lpstr>
      <vt:lpstr>14</vt:lpstr>
      <vt:lpstr>15</vt:lpstr>
      <vt:lpstr>16</vt:lpstr>
      <vt:lpstr>17</vt:lpstr>
      <vt:lpstr>18+</vt:lpstr>
      <vt:lpstr>19+</vt:lpstr>
      <vt:lpstr>20</vt:lpstr>
      <vt:lpstr>23+</vt:lpstr>
      <vt:lpstr>24</vt:lpstr>
      <vt:lpstr>Лист5</vt:lpstr>
      <vt:lpstr>Лист1</vt:lpstr>
      <vt:lpstr>Лист2</vt:lpstr>
      <vt:lpstr>Лист3</vt:lpstr>
      <vt:lpstr>'10'!Заголовки_для_печати</vt:lpstr>
      <vt:lpstr>'11+'!Заголовки_для_печати</vt:lpstr>
      <vt:lpstr>'12'!Заголовки_для_печати</vt:lpstr>
      <vt:lpstr>'13+'!Заголовки_для_печати</vt:lpstr>
      <vt:lpstr>'14'!Заголовки_для_печати</vt:lpstr>
      <vt:lpstr>'9+'!Заголовки_для_печати</vt:lpstr>
      <vt:lpstr>'1'!Область_печати</vt:lpstr>
      <vt:lpstr>'13+'!Область_печати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'2'!Область_печати</vt:lpstr>
      <vt:lpstr>'20'!Область_печати</vt:lpstr>
      <vt:lpstr>'23+'!Область_печати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'7+'!Область_печати</vt:lpstr>
      <vt:lpstr>'8'!Область_печати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2019-11-12T08:08:38Z</cp:lastPrinted>
  <dcterms:created xsi:type="dcterms:W3CDTF">2016-12-15T04:35:03Z</dcterms:created>
  <dcterms:modified xsi:type="dcterms:W3CDTF">2019-11-12T10:08:52Z</dcterms:modified>
</cp:coreProperties>
</file>