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90" windowWidth="20730" windowHeight="9690"/>
  </bookViews>
  <sheets>
    <sheet name="Лист2" sheetId="2" r:id="rId1"/>
  </sheets>
  <definedNames>
    <definedName name="_xlnm.Print_Area" localSheetId="0">Лист2!$A$1:$K$151</definedName>
  </definedNames>
  <calcPr calcId="144525"/>
</workbook>
</file>

<file path=xl/calcChain.xml><?xml version="1.0" encoding="utf-8"?>
<calcChain xmlns="http://schemas.openxmlformats.org/spreadsheetml/2006/main">
  <c r="H42" i="2" l="1"/>
  <c r="H10" i="2"/>
  <c r="H58" i="2" l="1"/>
  <c r="G58" i="2"/>
  <c r="H81" i="2"/>
  <c r="G81" i="2"/>
  <c r="G44" i="2"/>
  <c r="C88" i="2"/>
  <c r="E81" i="2"/>
  <c r="E58" i="2" l="1"/>
  <c r="E46" i="2"/>
  <c r="D81" i="2"/>
  <c r="K87" i="2"/>
  <c r="J87" i="2"/>
  <c r="F87" i="2"/>
  <c r="C87" i="2"/>
  <c r="K83" i="2"/>
  <c r="J83" i="2"/>
  <c r="F83" i="2"/>
  <c r="C83" i="2"/>
  <c r="D58" i="2"/>
  <c r="K77" i="2"/>
  <c r="J77" i="2"/>
  <c r="F77" i="2"/>
  <c r="C77" i="2"/>
  <c r="I77" i="2" s="1"/>
  <c r="K76" i="2"/>
  <c r="J76" i="2"/>
  <c r="F76" i="2"/>
  <c r="C76" i="2"/>
  <c r="K75" i="2"/>
  <c r="J75" i="2"/>
  <c r="F75" i="2"/>
  <c r="C75" i="2"/>
  <c r="K74" i="2"/>
  <c r="J74" i="2"/>
  <c r="F74" i="2"/>
  <c r="C74" i="2"/>
  <c r="K73" i="2"/>
  <c r="J73" i="2"/>
  <c r="C73" i="2"/>
  <c r="K68" i="2"/>
  <c r="J68" i="2"/>
  <c r="F68" i="2"/>
  <c r="C68" i="2"/>
  <c r="K66" i="2"/>
  <c r="J66" i="2"/>
  <c r="F66" i="2"/>
  <c r="C66" i="2"/>
  <c r="K65" i="2"/>
  <c r="J65" i="2"/>
  <c r="F65" i="2"/>
  <c r="C65" i="2"/>
  <c r="C64" i="2"/>
  <c r="D46" i="2"/>
  <c r="K56" i="2"/>
  <c r="J56" i="2"/>
  <c r="F56" i="2"/>
  <c r="C56" i="2"/>
  <c r="K53" i="2"/>
  <c r="J53" i="2"/>
  <c r="C53" i="2"/>
  <c r="D44" i="2"/>
  <c r="I87" i="2" l="1"/>
  <c r="F73" i="2"/>
  <c r="I74" i="2"/>
  <c r="I76" i="2"/>
  <c r="I75" i="2"/>
  <c r="I73" i="2"/>
  <c r="I68" i="2"/>
  <c r="I66" i="2"/>
  <c r="I65" i="2"/>
  <c r="I56" i="2"/>
  <c r="F53" i="2"/>
  <c r="I53" i="2" s="1"/>
  <c r="D14" i="2" l="1"/>
  <c r="H23" i="2" l="1"/>
  <c r="G16" i="2" l="1"/>
  <c r="G33" i="2"/>
  <c r="D40" i="2" l="1"/>
  <c r="F122" i="2" l="1"/>
  <c r="F88" i="2"/>
  <c r="F85" i="2"/>
  <c r="F82" i="2"/>
  <c r="F84" i="2"/>
  <c r="F86" i="2"/>
  <c r="F80" i="2"/>
  <c r="F79" i="2"/>
  <c r="F78" i="2"/>
  <c r="F72" i="2"/>
  <c r="F67" i="2"/>
  <c r="F69" i="2"/>
  <c r="F71" i="2"/>
  <c r="F60" i="2"/>
  <c r="F63" i="2"/>
  <c r="F70" i="2"/>
  <c r="F62" i="2"/>
  <c r="F61" i="2"/>
  <c r="F59" i="2"/>
  <c r="F49" i="2"/>
  <c r="F55" i="2"/>
  <c r="F54" i="2"/>
  <c r="F48" i="2"/>
  <c r="F50" i="2"/>
  <c r="F51" i="2"/>
  <c r="F57" i="2"/>
  <c r="H46" i="2"/>
  <c r="F47" i="2"/>
  <c r="F45" i="2"/>
  <c r="G43" i="2"/>
  <c r="F44" i="2"/>
  <c r="H43" i="2"/>
  <c r="F141" i="2"/>
  <c r="F140" i="2"/>
  <c r="F139" i="2"/>
  <c r="H138" i="2"/>
  <c r="G138" i="2"/>
  <c r="F137" i="2"/>
  <c r="H136" i="2"/>
  <c r="G136" i="2"/>
  <c r="F135" i="2"/>
  <c r="F134" i="2"/>
  <c r="H133" i="2"/>
  <c r="G133" i="2"/>
  <c r="F132" i="2"/>
  <c r="F131" i="2"/>
  <c r="F130" i="2"/>
  <c r="F129" i="2"/>
  <c r="H128" i="2"/>
  <c r="G128" i="2"/>
  <c r="F127" i="2"/>
  <c r="F126" i="2" s="1"/>
  <c r="H126" i="2"/>
  <c r="G126" i="2"/>
  <c r="F125" i="2"/>
  <c r="F124" i="2"/>
  <c r="H123" i="2"/>
  <c r="G123" i="2"/>
  <c r="F121" i="2"/>
  <c r="F120" i="2"/>
  <c r="F119" i="2"/>
  <c r="F118" i="2"/>
  <c r="H117" i="2"/>
  <c r="F116" i="2"/>
  <c r="F115" i="2"/>
  <c r="F114" i="2"/>
  <c r="F113" i="2"/>
  <c r="H112" i="2"/>
  <c r="G112" i="2"/>
  <c r="F111" i="2"/>
  <c r="F110" i="2"/>
  <c r="F109" i="2"/>
  <c r="F108" i="2"/>
  <c r="H107" i="2"/>
  <c r="G107" i="2"/>
  <c r="F106" i="2"/>
  <c r="F105" i="2"/>
  <c r="H104" i="2"/>
  <c r="G104" i="2"/>
  <c r="F103" i="2"/>
  <c r="H102" i="2"/>
  <c r="G102" i="2"/>
  <c r="F101" i="2"/>
  <c r="F100" i="2"/>
  <c r="F99" i="2"/>
  <c r="F98" i="2"/>
  <c r="F97" i="2"/>
  <c r="F96" i="2"/>
  <c r="F95" i="2"/>
  <c r="F94" i="2"/>
  <c r="C141" i="2"/>
  <c r="C103" i="2"/>
  <c r="C139" i="2"/>
  <c r="C82" i="2"/>
  <c r="C47" i="2"/>
  <c r="C44" i="2"/>
  <c r="E93" i="2"/>
  <c r="K85" i="2"/>
  <c r="K82" i="2"/>
  <c r="K84" i="2"/>
  <c r="K86" i="2"/>
  <c r="K80" i="2"/>
  <c r="K79" i="2"/>
  <c r="K78" i="2"/>
  <c r="K72" i="2"/>
  <c r="K67" i="2"/>
  <c r="K69" i="2"/>
  <c r="K71" i="2"/>
  <c r="K60" i="2"/>
  <c r="K63" i="2"/>
  <c r="K70" i="2"/>
  <c r="K62" i="2"/>
  <c r="K61" i="2"/>
  <c r="K59" i="2"/>
  <c r="K49" i="2"/>
  <c r="K55" i="2"/>
  <c r="K54" i="2"/>
  <c r="K48" i="2"/>
  <c r="K50" i="2"/>
  <c r="K51" i="2"/>
  <c r="K57" i="2"/>
  <c r="K47" i="2"/>
  <c r="K45" i="2"/>
  <c r="K44" i="2"/>
  <c r="C49" i="2"/>
  <c r="F107" i="2" l="1"/>
  <c r="F58" i="2"/>
  <c r="F112" i="2"/>
  <c r="F136" i="2"/>
  <c r="G46" i="2"/>
  <c r="F46" i="2" s="1"/>
  <c r="F102" i="2"/>
  <c r="F128" i="2"/>
  <c r="F104" i="2"/>
  <c r="J85" i="2"/>
  <c r="C85" i="2"/>
  <c r="F138" i="2"/>
  <c r="F81" i="2"/>
  <c r="F133" i="2"/>
  <c r="F123" i="2"/>
  <c r="F43" i="2"/>
  <c r="G117" i="2"/>
  <c r="F117" i="2" s="1"/>
  <c r="K52" i="2"/>
  <c r="F52" i="2"/>
  <c r="C81" i="2"/>
  <c r="M81" i="2" s="1"/>
  <c r="C57" i="2"/>
  <c r="C78" i="2"/>
  <c r="G42" i="2" l="1"/>
  <c r="F42" i="2"/>
  <c r="C101" i="2" l="1"/>
  <c r="D35" i="2"/>
  <c r="G93" i="2" l="1"/>
  <c r="J82" i="2" l="1"/>
  <c r="J55" i="2"/>
  <c r="J54" i="2"/>
  <c r="E107" i="2" l="1"/>
  <c r="D107" i="2"/>
  <c r="K81" i="2" l="1"/>
  <c r="C67" i="2"/>
  <c r="J61" i="2"/>
  <c r="C61" i="2"/>
  <c r="C55" i="2"/>
  <c r="I55" i="2" s="1"/>
  <c r="C54" i="2"/>
  <c r="I54" i="2" s="1"/>
  <c r="C46" i="2" l="1"/>
  <c r="M46" i="2" s="1"/>
  <c r="K46" i="2"/>
  <c r="I61" i="2"/>
  <c r="D21" i="2"/>
  <c r="D33" i="2" l="1"/>
  <c r="H93" i="2" l="1"/>
  <c r="G142" i="2"/>
  <c r="C94" i="2" l="1"/>
  <c r="D93" i="2"/>
  <c r="H142" i="2"/>
  <c r="D133" i="2"/>
  <c r="J116" i="2"/>
  <c r="K116" i="2"/>
  <c r="C116" i="2"/>
  <c r="E104" i="2"/>
  <c r="D104" i="2"/>
  <c r="J106" i="2"/>
  <c r="C106" i="2"/>
  <c r="I116" i="2" l="1"/>
  <c r="I106" i="2"/>
  <c r="H37" i="2"/>
  <c r="G37" i="2"/>
  <c r="H35" i="2"/>
  <c r="G35" i="2"/>
  <c r="H33" i="2"/>
  <c r="H30" i="2"/>
  <c r="G30" i="2"/>
  <c r="H21" i="2"/>
  <c r="G21" i="2"/>
  <c r="H16" i="2"/>
  <c r="H14" i="2"/>
  <c r="G14" i="2"/>
  <c r="H29" i="2" l="1"/>
  <c r="G29" i="2"/>
  <c r="H11" i="2"/>
  <c r="G11" i="2"/>
  <c r="C86" i="2" l="1"/>
  <c r="J86" i="2"/>
  <c r="I86" i="2" l="1"/>
  <c r="J17" i="2" l="1"/>
  <c r="K17" i="2"/>
  <c r="E16" i="2"/>
  <c r="D16" i="2"/>
  <c r="D11" i="2" s="1"/>
  <c r="F17" i="2"/>
  <c r="C17" i="2"/>
  <c r="I17" i="2" l="1"/>
  <c r="J113" i="2"/>
  <c r="K113" i="2"/>
  <c r="C113" i="2"/>
  <c r="E112" i="2"/>
  <c r="D112" i="2"/>
  <c r="J84" i="2"/>
  <c r="C84" i="2"/>
  <c r="J72" i="2"/>
  <c r="C72" i="2"/>
  <c r="I72" i="2" l="1"/>
  <c r="I113" i="2"/>
  <c r="C112" i="2"/>
  <c r="I84" i="2"/>
  <c r="H89" i="2" l="1"/>
  <c r="H143" i="2" s="1"/>
  <c r="G10" i="2"/>
  <c r="C124" i="2"/>
  <c r="C125" i="2"/>
  <c r="G89" i="2" l="1"/>
  <c r="G143" i="2" s="1"/>
  <c r="J127" i="2"/>
  <c r="D126" i="2"/>
  <c r="J126" i="2" s="1"/>
  <c r="E126" i="2"/>
  <c r="C127" i="2"/>
  <c r="C126" i="2" s="1"/>
  <c r="C50" i="2"/>
  <c r="J50" i="2"/>
  <c r="I127" i="2" l="1"/>
  <c r="I126" i="2"/>
  <c r="I50" i="2"/>
  <c r="J119" i="2"/>
  <c r="C114" i="2"/>
  <c r="J114" i="2"/>
  <c r="C95" i="2"/>
  <c r="C97" i="2"/>
  <c r="C98" i="2"/>
  <c r="C99" i="2"/>
  <c r="C100" i="2"/>
  <c r="C105" i="2"/>
  <c r="C108" i="2"/>
  <c r="C109" i="2"/>
  <c r="C110" i="2"/>
  <c r="C111" i="2"/>
  <c r="C115" i="2"/>
  <c r="C118" i="2"/>
  <c r="C119" i="2"/>
  <c r="C120" i="2"/>
  <c r="C121" i="2"/>
  <c r="C122" i="2"/>
  <c r="C129" i="2"/>
  <c r="C130" i="2"/>
  <c r="C131" i="2"/>
  <c r="C132" i="2"/>
  <c r="C134" i="2"/>
  <c r="C135" i="2"/>
  <c r="C137" i="2"/>
  <c r="C140" i="2"/>
  <c r="C138" i="2" s="1"/>
  <c r="J94" i="2"/>
  <c r="J95" i="2"/>
  <c r="K95" i="2"/>
  <c r="J97" i="2"/>
  <c r="J98" i="2"/>
  <c r="K100" i="2"/>
  <c r="J101" i="2"/>
  <c r="K101" i="2"/>
  <c r="J103" i="2"/>
  <c r="K103" i="2"/>
  <c r="J105" i="2"/>
  <c r="J109" i="2"/>
  <c r="K109" i="2"/>
  <c r="K107" i="2" s="1"/>
  <c r="J110" i="2"/>
  <c r="J111" i="2"/>
  <c r="J115" i="2"/>
  <c r="K115" i="2"/>
  <c r="J118" i="2"/>
  <c r="J120" i="2"/>
  <c r="J121" i="2"/>
  <c r="J122" i="2"/>
  <c r="J124" i="2"/>
  <c r="J125" i="2"/>
  <c r="J130" i="2"/>
  <c r="J131" i="2"/>
  <c r="J132" i="2"/>
  <c r="J134" i="2"/>
  <c r="J135" i="2"/>
  <c r="J47" i="2"/>
  <c r="J51" i="2"/>
  <c r="J57" i="2"/>
  <c r="J62" i="2"/>
  <c r="J63" i="2"/>
  <c r="J60" i="2"/>
  <c r="J70" i="2"/>
  <c r="J59" i="2"/>
  <c r="J69" i="2"/>
  <c r="J79" i="2"/>
  <c r="J12" i="2"/>
  <c r="K12" i="2"/>
  <c r="J15" i="2"/>
  <c r="J18" i="2"/>
  <c r="J20" i="2"/>
  <c r="K20" i="2"/>
  <c r="K22" i="2"/>
  <c r="K23" i="2"/>
  <c r="J24" i="2"/>
  <c r="J27" i="2"/>
  <c r="J31" i="2"/>
  <c r="J32" i="2"/>
  <c r="J34" i="2"/>
  <c r="J36" i="2"/>
  <c r="J38" i="2"/>
  <c r="J39" i="2"/>
  <c r="J41" i="2"/>
  <c r="K41" i="2"/>
  <c r="J44" i="2"/>
  <c r="J45" i="2"/>
  <c r="J48" i="2"/>
  <c r="J52" i="2"/>
  <c r="J78" i="2"/>
  <c r="J107" i="2" l="1"/>
  <c r="I94" i="2"/>
  <c r="I118" i="2"/>
  <c r="I132" i="2"/>
  <c r="I130" i="2"/>
  <c r="I105" i="2"/>
  <c r="I101" i="2"/>
  <c r="I97" i="2"/>
  <c r="I95" i="2"/>
  <c r="I121" i="2"/>
  <c r="I110" i="2"/>
  <c r="I100" i="2"/>
  <c r="I98" i="2"/>
  <c r="I114" i="2"/>
  <c r="I131" i="2"/>
  <c r="I122" i="2"/>
  <c r="I120" i="2"/>
  <c r="J80" i="2"/>
  <c r="I119" i="2"/>
  <c r="I135" i="2"/>
  <c r="I125" i="2"/>
  <c r="I111" i="2"/>
  <c r="I109" i="2"/>
  <c r="J96" i="2"/>
  <c r="K96" i="2"/>
  <c r="I103" i="2"/>
  <c r="F93" i="2"/>
  <c r="I134" i="2"/>
  <c r="I124" i="2"/>
  <c r="I115" i="2"/>
  <c r="C96" i="2"/>
  <c r="I96" i="2" s="1"/>
  <c r="K40" i="2"/>
  <c r="F12" i="2"/>
  <c r="F13" i="2"/>
  <c r="F15" i="2"/>
  <c r="F18" i="2"/>
  <c r="F19" i="2"/>
  <c r="F20" i="2"/>
  <c r="F22" i="2"/>
  <c r="F23" i="2"/>
  <c r="F24" i="2"/>
  <c r="F25" i="2"/>
  <c r="F26" i="2"/>
  <c r="F27" i="2"/>
  <c r="F28" i="2"/>
  <c r="F31" i="2"/>
  <c r="F32" i="2"/>
  <c r="F34" i="2"/>
  <c r="F36" i="2"/>
  <c r="F38" i="2"/>
  <c r="F39" i="2"/>
  <c r="F40" i="2"/>
  <c r="F41" i="2"/>
  <c r="F90" i="2"/>
  <c r="F91" i="2"/>
  <c r="C12" i="2"/>
  <c r="C13" i="2"/>
  <c r="C15" i="2"/>
  <c r="C18" i="2"/>
  <c r="C19" i="2"/>
  <c r="C20" i="2"/>
  <c r="C22" i="2"/>
  <c r="C23" i="2"/>
  <c r="C24" i="2"/>
  <c r="C25" i="2"/>
  <c r="C26" i="2"/>
  <c r="C27" i="2"/>
  <c r="C28" i="2"/>
  <c r="C31" i="2"/>
  <c r="C32" i="2"/>
  <c r="C34" i="2"/>
  <c r="C36" i="2"/>
  <c r="C38" i="2"/>
  <c r="C39" i="2"/>
  <c r="C41" i="2"/>
  <c r="C45" i="2"/>
  <c r="C48" i="2"/>
  <c r="C52" i="2"/>
  <c r="C51" i="2"/>
  <c r="C71" i="2"/>
  <c r="C63" i="2"/>
  <c r="C80" i="2"/>
  <c r="C60" i="2"/>
  <c r="C70" i="2"/>
  <c r="C59" i="2"/>
  <c r="C69" i="2"/>
  <c r="C79" i="2"/>
  <c r="D102" i="2"/>
  <c r="E102" i="2"/>
  <c r="J112" i="2"/>
  <c r="K112" i="2"/>
  <c r="D117" i="2"/>
  <c r="E117" i="2"/>
  <c r="D123" i="2"/>
  <c r="E123" i="2"/>
  <c r="D128" i="2"/>
  <c r="E128" i="2"/>
  <c r="E133" i="2"/>
  <c r="D136" i="2"/>
  <c r="E136" i="2"/>
  <c r="D138" i="2"/>
  <c r="E138" i="2"/>
  <c r="J14" i="2"/>
  <c r="E14" i="2"/>
  <c r="J16" i="2"/>
  <c r="K16" i="2"/>
  <c r="F16" i="2"/>
  <c r="J21" i="2"/>
  <c r="E21" i="2"/>
  <c r="D30" i="2"/>
  <c r="J30" i="2" s="1"/>
  <c r="E30" i="2"/>
  <c r="J33" i="2"/>
  <c r="E33" i="2"/>
  <c r="J35" i="2"/>
  <c r="E35" i="2"/>
  <c r="D37" i="2"/>
  <c r="J37" i="2" s="1"/>
  <c r="E37" i="2"/>
  <c r="F37" i="2"/>
  <c r="D43" i="2"/>
  <c r="D42" i="2" s="1"/>
  <c r="E43" i="2"/>
  <c r="E42" i="2" s="1"/>
  <c r="J46" i="2"/>
  <c r="C62" i="2"/>
  <c r="E142" i="2" l="1"/>
  <c r="C102" i="2"/>
  <c r="C58" i="2"/>
  <c r="M58" i="2" s="1"/>
  <c r="K58" i="2"/>
  <c r="K43" i="2"/>
  <c r="K42" i="2"/>
  <c r="C43" i="2"/>
  <c r="I43" i="2" s="1"/>
  <c r="L139" i="2"/>
  <c r="K21" i="2"/>
  <c r="E11" i="2"/>
  <c r="C11" i="2" s="1"/>
  <c r="I107" i="2"/>
  <c r="F142" i="2"/>
  <c r="D142" i="2"/>
  <c r="J117" i="2"/>
  <c r="C93" i="2"/>
  <c r="K102" i="2"/>
  <c r="J43" i="2"/>
  <c r="C37" i="2"/>
  <c r="I37" i="2" s="1"/>
  <c r="I81" i="2"/>
  <c r="I79" i="2"/>
  <c r="I59" i="2"/>
  <c r="I70" i="2"/>
  <c r="I80" i="2"/>
  <c r="I57" i="2"/>
  <c r="I47" i="2"/>
  <c r="I48" i="2"/>
  <c r="I44" i="2"/>
  <c r="I38" i="2"/>
  <c r="I34" i="2"/>
  <c r="I31" i="2"/>
  <c r="I27" i="2"/>
  <c r="I23" i="2"/>
  <c r="I20" i="2"/>
  <c r="I18" i="2"/>
  <c r="C40" i="2"/>
  <c r="I40" i="2" s="1"/>
  <c r="J40" i="2"/>
  <c r="K93" i="2"/>
  <c r="I69" i="2"/>
  <c r="I78" i="2"/>
  <c r="I60" i="2"/>
  <c r="I63" i="2"/>
  <c r="I51" i="2"/>
  <c r="I52" i="2"/>
  <c r="I45" i="2"/>
  <c r="I41" i="2"/>
  <c r="I39" i="2"/>
  <c r="I36" i="2"/>
  <c r="I32" i="2"/>
  <c r="I24" i="2"/>
  <c r="I22" i="2"/>
  <c r="I15" i="2"/>
  <c r="I12" i="2"/>
  <c r="J81" i="2"/>
  <c r="J93" i="2"/>
  <c r="C136" i="2"/>
  <c r="C133" i="2"/>
  <c r="I133" i="2" s="1"/>
  <c r="J133" i="2"/>
  <c r="C128" i="2"/>
  <c r="I128" i="2" s="1"/>
  <c r="J128" i="2"/>
  <c r="C123" i="2"/>
  <c r="I123" i="2" s="1"/>
  <c r="J123" i="2"/>
  <c r="C117" i="2"/>
  <c r="I112" i="2"/>
  <c r="C107" i="2"/>
  <c r="J104" i="2"/>
  <c r="C104" i="2"/>
  <c r="I104" i="2" s="1"/>
  <c r="J102" i="2"/>
  <c r="C35" i="2"/>
  <c r="D29" i="2"/>
  <c r="J29" i="2" s="1"/>
  <c r="F35" i="2"/>
  <c r="F33" i="2"/>
  <c r="F21" i="2"/>
  <c r="F14" i="2"/>
  <c r="I62" i="2"/>
  <c r="F30" i="2"/>
  <c r="I46" i="2"/>
  <c r="E29" i="2"/>
  <c r="C33" i="2"/>
  <c r="C30" i="2"/>
  <c r="C21" i="2"/>
  <c r="C16" i="2"/>
  <c r="I16" i="2" s="1"/>
  <c r="C14" i="2"/>
  <c r="C42" i="2" l="1"/>
  <c r="M42" i="2" s="1"/>
  <c r="I93" i="2"/>
  <c r="C142" i="2"/>
  <c r="I142" i="2" s="1"/>
  <c r="I117" i="2"/>
  <c r="I35" i="2"/>
  <c r="I21" i="2"/>
  <c r="D10" i="2"/>
  <c r="J11" i="2"/>
  <c r="C29" i="2"/>
  <c r="K29" i="2"/>
  <c r="I30" i="2"/>
  <c r="I14" i="2"/>
  <c r="I33" i="2"/>
  <c r="K11" i="2"/>
  <c r="I58" i="2"/>
  <c r="J58" i="2"/>
  <c r="J142" i="2"/>
  <c r="K142" i="2"/>
  <c r="I102" i="2"/>
  <c r="J42" i="2"/>
  <c r="F10" i="2"/>
  <c r="F29" i="2"/>
  <c r="F11" i="2"/>
  <c r="E10" i="2"/>
  <c r="K10" i="2" s="1"/>
  <c r="F89" i="2" l="1"/>
  <c r="F143" i="2" s="1"/>
  <c r="D89" i="2"/>
  <c r="D143" i="2" s="1"/>
  <c r="J10" i="2"/>
  <c r="I29" i="2"/>
  <c r="I11" i="2"/>
  <c r="C10" i="2"/>
  <c r="I10" i="2" s="1"/>
  <c r="E89" i="2"/>
  <c r="I42" i="2"/>
  <c r="C89" i="2" l="1"/>
  <c r="I89" i="2" s="1"/>
  <c r="J89" i="2"/>
  <c r="K89" i="2"/>
  <c r="E143" i="2"/>
  <c r="K143" i="2" s="1"/>
  <c r="J143" i="2"/>
  <c r="C143" i="2" l="1"/>
  <c r="I143" i="2" s="1"/>
</calcChain>
</file>

<file path=xl/sharedStrings.xml><?xml version="1.0" encoding="utf-8"?>
<sst xmlns="http://schemas.openxmlformats.org/spreadsheetml/2006/main" count="269" uniqueCount="246">
  <si>
    <t>% исполнения к уточненному плану</t>
  </si>
  <si>
    <t>Консолидированный бюджет</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</si>
  <si>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</si>
  <si>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</si>
  <si>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</si>
  <si>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</si>
  <si>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</si>
  <si>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</si>
  <si>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Налог на имущество организаций</t>
  </si>
  <si>
    <t>Земельный налог</t>
  </si>
  <si>
    <t>ДОХОДЫ ОТ ИСПОЛЬЗОВАНИЯ ИМУЩЕСТВА, НАХОДЯЩЕГОСЯ В ГОСУДАРСТВЕННОЙ И МУНИЦИПАЛЬНОЙ СОБСТВЕННОСТИ</t>
  </si>
  <si>
    <t>ПЛАТЕЖИ ПРИ ПОЛЬЗОВАНИИ ПРИРОДНЫМИ РЕСУРСАМИ</t>
  </si>
  <si>
    <t>Плата за негативное воздействие на окружающую среду</t>
  </si>
  <si>
    <t>ДОХОДЫ ОТ ПРОДАЖИ МАТЕРИАЛЬНЫХ И НЕМАТЕРИАЛЬНЫХ АКТИВОВ</t>
  </si>
  <si>
    <t>ШТРАФЫ, САНКЦИИ, ВОЗМЕЩЕНИЕ УЩЕРБА</t>
  </si>
  <si>
    <t>БЕЗВОЗМЕЗДНЫЕ ПОСТУПЛЕНИЯ</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</si>
  <si>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</si>
  <si>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</si>
  <si>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</si>
  <si>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</si>
  <si>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</si>
  <si>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Резервные фонды</t>
  </si>
  <si>
    <t>Другие общегосударственные вопросы</t>
  </si>
  <si>
    <t>НАЦИОНАЛЬНАЯ ОБОРОНА</t>
  </si>
  <si>
    <t>НАЦИОНАЛЬНАЯ ЭКОНОМИКА</t>
  </si>
  <si>
    <t>Общеэкономические вопросы</t>
  </si>
  <si>
    <t>Сельское хозяйство и рыболовство</t>
  </si>
  <si>
    <t>Дорожное хозяйство (дорожные фонды)</t>
  </si>
  <si>
    <t>Другие вопросы в области национальной экономики</t>
  </si>
  <si>
    <t>ЖИЛИЩНО-КОММУНАЛЬНОЕ ХОЗЯЙСТВО</t>
  </si>
  <si>
    <t>Коммунальное хозяйство</t>
  </si>
  <si>
    <t>Благоустройство</t>
  </si>
  <si>
    <t>ОБРАЗОВАНИЕ</t>
  </si>
  <si>
    <t>Дошкольное образование</t>
  </si>
  <si>
    <t>Общее образование</t>
  </si>
  <si>
    <t>Дополнительное образование детей</t>
  </si>
  <si>
    <t>Другие вопросы в области образования</t>
  </si>
  <si>
    <t>КУЛЬТУРА, КИНЕМАТОГРАФИЯ</t>
  </si>
  <si>
    <t>Другие вопросы в области культуры, кинематографии</t>
  </si>
  <si>
    <t>ЗДРАВООХРАНЕНИЕ</t>
  </si>
  <si>
    <t>Другие вопросы в области здравоохранения</t>
  </si>
  <si>
    <t>СОЦИАЛЬНАЯ ПОЛИТИКА</t>
  </si>
  <si>
    <t>Пенсионное обеспечение</t>
  </si>
  <si>
    <t>Социальное обеспечение населения</t>
  </si>
  <si>
    <t>Охрана семьи и детства</t>
  </si>
  <si>
    <t>Другие вопросы в области социальной политики</t>
  </si>
  <si>
    <t>Физическая культура</t>
  </si>
  <si>
    <t>Периодическая печать и издательства</t>
  </si>
  <si>
    <t>ОБСЛУЖИВАНИЕ ГОСУДАРСТВЕННОГО И МУНИЦИПАЛЬНОГО ДОЛГА</t>
  </si>
  <si>
    <t>Обслуживание государственного внутреннего и муниципального долга</t>
  </si>
  <si>
    <t>Дотации на выравнивание бюджетной обеспеченности субъектов Российской Федерации и муниципальных образований</t>
  </si>
  <si>
    <t>Иные дотации</t>
  </si>
  <si>
    <t>Код бюджетной классификации</t>
  </si>
  <si>
    <t>Наименование доходов</t>
  </si>
  <si>
    <t>Уточненный бюджет</t>
  </si>
  <si>
    <t>1</t>
  </si>
  <si>
    <t>2</t>
  </si>
  <si>
    <t>ДОХОДЫ</t>
  </si>
  <si>
    <t>Налоговые и неналоговые доходы:</t>
  </si>
  <si>
    <t xml:space="preserve">НАЛОГОВЫЕ ДОХОДЫ </t>
  </si>
  <si>
    <t>000 1 01 02010 01 0000 110</t>
  </si>
  <si>
    <t>000 1 01 02020 01 0000 110</t>
  </si>
  <si>
    <t xml:space="preserve"> - налог на доходы физических лиц c доходов, облагаемых по налоговой ставке, установленной пунктом 1 статьи 224 Налогового кодекса Российской Федерации</t>
  </si>
  <si>
    <t>000 1 03 00000 00 0000 000</t>
  </si>
  <si>
    <t>НАЛОГИ НА ТОВАРЫ (РАБОТЫ,  УСЛУГИ), РЕАЛИЗУЕМЫЕ НА ТЕРРИТОРИИ РОССИЙСКОЙ ФЕДЕРАЦИИ</t>
  </si>
  <si>
    <t>000 1 03 02000 01 0000 110</t>
  </si>
  <si>
    <t>Доходы от уплаты акцизов на нефтепродукты</t>
  </si>
  <si>
    <t>000 1 05 01040 05 0000 110</t>
  </si>
  <si>
    <t>000 1 05 04020 00 0000 110</t>
  </si>
  <si>
    <t>000 1 05 02010 02 0000 110</t>
  </si>
  <si>
    <t>000 1 05 03010 01 0000  110</t>
  </si>
  <si>
    <t>000 1 06 00000 00 0000 000</t>
  </si>
  <si>
    <t xml:space="preserve">000 1 06 0103 01 0100110 </t>
  </si>
  <si>
    <t>000 1 06 0601310 1000 110</t>
  </si>
  <si>
    <t>000 1 06 02010 02 0000 110</t>
  </si>
  <si>
    <t>000 1 06 04011 02 0000 110</t>
  </si>
  <si>
    <t>Транспортный налог с организаций</t>
  </si>
  <si>
    <t>000 1 06 04012 02 0000 110</t>
  </si>
  <si>
    <t>Транспортный налог с физических лиц</t>
  </si>
  <si>
    <t>000 1 08 03010 00 0000 000</t>
  </si>
  <si>
    <t>000 1 09 00000 00 0000 110</t>
  </si>
  <si>
    <t>Задолженность по отмененным налогам, сборам  и иным обязательным платежам.</t>
  </si>
  <si>
    <t>Неналоговые доходы</t>
  </si>
  <si>
    <t>000 1 11 00000 00 0000 000</t>
  </si>
  <si>
    <t>000 1 11 05025 05 0000 120</t>
  </si>
  <si>
    <t>Доходы, взимаемые в виде арендной платы, а также средства от продажи права на заключение договоров аренды за земли, находящиеся в собственности</t>
  </si>
  <si>
    <t>000 1 11 09045 05 0000 120</t>
  </si>
  <si>
    <t>Прочие поступления от использования имущества, находящегося в собственности муниципальных районов (за исключением земельных участков муниципальных бюджетных и автономных учреждений)</t>
  </si>
  <si>
    <t>000 1 12 00000 00 0000 000</t>
  </si>
  <si>
    <t>000 1 12 01000 01 0000 120</t>
  </si>
  <si>
    <t>000 1 13 00000 00 0000 000</t>
  </si>
  <si>
    <t>ДОХОДЫ ОТ ОКАЗАНИЯ ПЛАТНЫХ УСЛУГ И КОМПЕНСАЦИИ ЗАТРАТ ГОСУДАРСТВА</t>
  </si>
  <si>
    <t>000 1 14 00000 00 0000 000</t>
  </si>
  <si>
    <t>Доходы от продажи земельных участков, находящихся в собственности муниципальных районов (за исключением земельных участков муниципальных и автономных учреждений)</t>
  </si>
  <si>
    <t>000 1 16 00000 00 0000 000</t>
  </si>
  <si>
    <t>000 1 17 00000 00 0000 000</t>
  </si>
  <si>
    <t>Прочие неналоговые доходы</t>
  </si>
  <si>
    <t>000 1 17 05050 05 0000180</t>
  </si>
  <si>
    <t>Прочие неналоговые доходы бюджетов муниципальных районов</t>
  </si>
  <si>
    <t>2 00  00000 00 0000 000</t>
  </si>
  <si>
    <t>2 02 01000 00 0000 000</t>
  </si>
  <si>
    <t>ДОТАЦИИ ОТ ДРУГИХ БЮДЖЕТОВ БЮДЖЕНОЙ СИСТЕМЫ</t>
  </si>
  <si>
    <t>2 02 15001 05 0000 151</t>
  </si>
  <si>
    <t>Дотации бюджетам муниципальных районов на выравнивание бюджетной обеспеченности</t>
  </si>
  <si>
    <t>2 02 15002 05 0000 151</t>
  </si>
  <si>
    <t>Дотации бюджетам муниципальных районов на поддержку мер по обеспечению сбалансированности</t>
  </si>
  <si>
    <t>СУБСИДИИ ИЗ РЕСПУБЛИКАНСКОГО ФОНДА СОФИНАНСИРОВАНИЯ</t>
  </si>
  <si>
    <t>2 02 29999 05 0000 151</t>
  </si>
  <si>
    <t>Субсидии на долевое финансирование расходов на оплату коммунальных услуг (в отношении расходов по оплате электрической и тепловой энергии, водоснабжения), приобретение котельно-печного топлива для казенных, бюджетных и автономных учреждений (с учетом доставки и услуг поставщика)</t>
  </si>
  <si>
    <t xml:space="preserve">Субсидии на закупку и доставку угля для казенных, бюджетных и автономных учреждений расположенных в труднодоступных населенных пунктах </t>
  </si>
  <si>
    <t>2 02 00000 00  0000 151</t>
  </si>
  <si>
    <t xml:space="preserve">СУБВЕНЦИИ ИЗ РЕСПУБЛИКАНСКОГО БЮДЖЕТА </t>
  </si>
  <si>
    <t>2 02 30024 05 0000 151</t>
  </si>
  <si>
    <t>Субвенции на реализацию Закона Республики Тыва "О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общего образования"</t>
  </si>
  <si>
    <t>Субвенции на реализацию Закона Республики Тыва "О мерах социальной поддержки ветеранов труда и труженников тыла"</t>
  </si>
  <si>
    <t>2 02 35250 05 0000 151</t>
  </si>
  <si>
    <t>Субвенции на оплату жилищно-коммунальных услуг отдельным категориям граждан</t>
  </si>
  <si>
    <t>0 02 30024 05 0000 151</t>
  </si>
  <si>
    <t>Субвенции на реализацию Закона Республики Тыва "О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t>
  </si>
  <si>
    <t>2 02 300 24 05 0000 151</t>
  </si>
  <si>
    <t>Субвенции на осуществление государственных полномочий по установлению запрета на розничную продажу алкогольной продукции в Республике Тыва</t>
  </si>
  <si>
    <t>2 02 35118 05 0000 151</t>
  </si>
  <si>
    <t>Субвенции на осуществление полномочий по первичному воинскому учету на территориях, где отсутствуют военные комиссариаты</t>
  </si>
  <si>
    <t>2 02 30024 05 05 0000 151</t>
  </si>
  <si>
    <t>Субвенции на компенсацию части родительской платы за содержание ребенка в муниципальных образовательных учреждениях, реализующих основную общеобразовательную программу дошкольного образования</t>
  </si>
  <si>
    <t>Субвенции на осуществление переданных полномочий по образованию и организации деятельности комиссий по делам несовершеннолетних</t>
  </si>
  <si>
    <t>2 02 30022 05 0000 151</t>
  </si>
  <si>
    <t>Субвенции на предоставление гражданам субсидий на оплату жилого помещения и коммунальных услуг</t>
  </si>
  <si>
    <t>Субвенции на осуществление государственных полномочий по созданию, организации и обеспечению деятельности административных комиссий</t>
  </si>
  <si>
    <t>Субвенции на реализацию Закона РТ "О погребении и похоронном деле в РТ"</t>
  </si>
  <si>
    <t>000 2 02 03007 05 0000 151</t>
  </si>
  <si>
    <t>Субвенции на составление (изменение) списков кандидатов в присяжные заседатели федеральных судов общей юрисдикции в Российской Федерации</t>
  </si>
  <si>
    <t>ИНЫЕ МЕЖБЮДЖЕТНЫЕ ТРАНСФЕРТЫ</t>
  </si>
  <si>
    <t>2 02 49999 05 0000 151</t>
  </si>
  <si>
    <t>ВСЕГО ДОХОДОВ</t>
  </si>
  <si>
    <t>000 2 02 04025 05 0000 151</t>
  </si>
  <si>
    <t>Межбюджетные трансферты на комплектование книжных фондов библиотек</t>
  </si>
  <si>
    <t>000 3 00 00000 00 0000 000</t>
  </si>
  <si>
    <t>ДОХОДЫ ОТ ПРИНОСЯЩЕЙ ДОХОД ДЕЯТЕЛЬНОСТИ</t>
  </si>
  <si>
    <t>РАСХОДЫ</t>
  </si>
  <si>
    <t>0102</t>
  </si>
  <si>
    <t>Функционирование высшего должностного лица субъекта РФ и органа местного самоуправления</t>
  </si>
  <si>
    <t>0103</t>
  </si>
  <si>
    <t>0104</t>
  </si>
  <si>
    <t>Функционирование Правительства Российской Федерации, высших исполнительных органов государственной власти субъектов РФ, местных администраций</t>
  </si>
  <si>
    <t>0105</t>
  </si>
  <si>
    <t>0106</t>
  </si>
  <si>
    <t>0107</t>
  </si>
  <si>
    <t>0111</t>
  </si>
  <si>
    <t>0113</t>
  </si>
  <si>
    <t>0203</t>
  </si>
  <si>
    <t>Мобилизационная  и вневойсковая подготовка</t>
  </si>
  <si>
    <t xml:space="preserve">НАЦИОНАЛЬНАЯ БЕЗОПАСНОСТЬ </t>
  </si>
  <si>
    <t>0309</t>
  </si>
  <si>
    <t>0401</t>
  </si>
  <si>
    <t>0405</t>
  </si>
  <si>
    <t>0409</t>
  </si>
  <si>
    <t>0412</t>
  </si>
  <si>
    <t>0503</t>
  </si>
  <si>
    <t>0701</t>
  </si>
  <si>
    <t>0702</t>
  </si>
  <si>
    <t>0703</t>
  </si>
  <si>
    <t>0707</t>
  </si>
  <si>
    <t>Молодежная политика и оздоровление детей</t>
  </si>
  <si>
    <t>0709</t>
  </si>
  <si>
    <t>0801</t>
  </si>
  <si>
    <t>Культура и кинематография</t>
  </si>
  <si>
    <t>0804</t>
  </si>
  <si>
    <t>1001</t>
  </si>
  <si>
    <t>1003</t>
  </si>
  <si>
    <t>1004</t>
  </si>
  <si>
    <t>1006</t>
  </si>
  <si>
    <t>ФИЗИЧЕСКАЯ КУЛЬТУРА</t>
  </si>
  <si>
    <t>1105</t>
  </si>
  <si>
    <t>1202</t>
  </si>
  <si>
    <t>1301</t>
  </si>
  <si>
    <t>МЕЖБЮДЖЕТНЫЕ  ТРАНСФЕРТЫ</t>
  </si>
  <si>
    <t>1401</t>
  </si>
  <si>
    <t>1402</t>
  </si>
  <si>
    <t>1403</t>
  </si>
  <si>
    <t>Прочие межбюджетные трансферты</t>
  </si>
  <si>
    <t>ВСЕГО РАСХОДОВ</t>
  </si>
  <si>
    <t>Результат исполнения бюджета  (дефицит"-", профицит "+")</t>
  </si>
  <si>
    <t>Получение бюджетных кредитов от других бюджетов бюджетной системы Российской Федерации</t>
  </si>
  <si>
    <t>Начальник финансового управления</t>
  </si>
  <si>
    <t xml:space="preserve">администрации Овюрского кожууна </t>
  </si>
  <si>
    <t>муниципальный район</t>
  </si>
  <si>
    <t>сельские поселении</t>
  </si>
  <si>
    <t>0502</t>
  </si>
  <si>
    <t>2 02 25555 05 0000 151</t>
  </si>
  <si>
    <t>Субсидии бюджетам муниципальных районов на реализацию программ формирования современной городской среды</t>
  </si>
  <si>
    <t>0909</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</si>
  <si>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</si>
  <si>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</si>
  <si>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на 2020 год</t>
  </si>
  <si>
    <t>2 02 45303 05 0000 150</t>
  </si>
  <si>
    <t>0501</t>
  </si>
  <si>
    <t>Жилищное хозяйство</t>
  </si>
  <si>
    <t>С.А. Сат</t>
  </si>
  <si>
    <t>000 1 05 01011 01 0000 110</t>
  </si>
  <si>
    <t>2 02 25304 05 0000 151</t>
  </si>
  <si>
    <t>Субвенции на организацию отдыха и оздоровления детей</t>
  </si>
  <si>
    <t>2 02 49999 05 0000 150</t>
  </si>
  <si>
    <t>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учреждениях Республики Тыва</t>
  </si>
  <si>
    <t>0314</t>
  </si>
  <si>
    <t>Другие вопросы в области национальной безопасности и правоохранительной деятельности</t>
  </si>
  <si>
    <t>0600</t>
  </si>
  <si>
    <t>ОХРАНА ОКРУЖАЮЩЕЙ СРЕДЫ</t>
  </si>
  <si>
    <t>Упрощенная система налогообложения</t>
  </si>
  <si>
    <t>2 02 25374 05 0000 151</t>
  </si>
  <si>
    <t>Субсидии бюджетам муниципальных районов на оплату услуг доступа к сети "Интернет" социально-занчимых объектов</t>
  </si>
  <si>
    <t>Субсидии местным бюджетам на софинансирование расходов по содержанию имущества образовательных учреждений</t>
  </si>
  <si>
    <t>Субвенции на реализацию Закона Республики Тыва "О предоставлении органам местного самоуправления муниципальных районов и городских округов на территории Республики Тыва субвенций на реализацию основных общеобразовательных программ в области дошкольного образования"</t>
  </si>
  <si>
    <t xml:space="preserve">Субвенции на компенсацию расходов на оплату жилых помещений, отопления и освещения педагогическим работникам, проживающим и работающим в сельской местности  </t>
  </si>
  <si>
    <t>Прочие межбюджетные трансферты, передаваемые бюджетам сельских поселений</t>
  </si>
  <si>
    <t>2 02 49999 10 0000 150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</si>
  <si>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</si>
  <si>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2 02 40014 00 0000 150</t>
  </si>
  <si>
    <t xml:space="preserve">Защита населения и территории от последствий чрезвычайных ситуаций природного и техногенного характера, гражданская оборона </t>
  </si>
  <si>
    <t>Государственная пошлина по делам рассматривемым в судах общей юридикции мировыми судьями (за исключением госпошлины по делам  рассматриваемым Верховным Судом  РФ.</t>
  </si>
  <si>
    <t>000 1 14 06025 05 0000 430</t>
  </si>
  <si>
    <t>Субсидии бюджетам муниципального района на реализацию мероприятий по обеспечению жильем молодых семей</t>
  </si>
  <si>
    <t>2 02 25497 05 0000 150</t>
  </si>
  <si>
    <t>Иные межбюджетные трансферты на 2021 год из республиканского бюджета Республики Тыва бюджетам муниципальных образований Республики Тыва на поощрение муниципальных управленческих команд за содействие достижению показателей деятельности органов исполнительной власти Республики Тыва</t>
  </si>
  <si>
    <t>Налог, взимаемый в связи с применением патентной системы налогообложения</t>
  </si>
  <si>
    <t>Прочие доходы от компенсации затрат бюджетов муниципальных районов</t>
  </si>
  <si>
    <t>000 1 13 02995 05 0000 000</t>
  </si>
  <si>
    <t>Оценка ожидаемого исполнения консолидированного бюджета Овюрского кожууна Республики Тыва на 2025 год по классификации доходов и расходов</t>
  </si>
  <si>
    <t>Ожидаемое исполнение за 2025 год</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</si>
  <si>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</si>
  <si>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2 02 25179 05 0000 150</t>
  </si>
  <si>
    <t>2 02 25576 05 0000 150</t>
  </si>
  <si>
    <t xml:space="preserve">Субсидии бюджетам муниципальных районов на обеспечение комплексного развития сельских территорий </t>
  </si>
  <si>
    <t>Субсидии на ликвидацию несанкционированных мест размещения отходов</t>
  </si>
  <si>
    <t>Субсидии местным бюджетам на возведение оградительных заборов на тыльной границе карантинной полосы</t>
  </si>
  <si>
    <t>Субвенции на обеспечение выполнения передаваемых государственных полномочий в соответствии с действующим законодательством по расчету предоставления жилищных субсидий гражданам</t>
  </si>
  <si>
    <t xml:space="preserve">Субвенции местным бюджетам на содержание специалистов, осуществляющих переданные полномочия Республики Тыва по опеке и попечительству </t>
  </si>
  <si>
    <t>Субвенции на осуществление переданных органам местного самоуправления полномочий Республики Тыва в области социальной поддержки, в части компенсационной выплаты в виде частичной компенсации расходов на питание детей из многодетных семей, обучающихся в общеобразовательных организациях</t>
  </si>
  <si>
    <t>Субвенции местным бюджетам на выплаты денежных средств на содержание детей в семьях опекунов (попечителей), в приемных семьях и вознаграждения, причитающегося приемным родителям</t>
  </si>
  <si>
    <t>2 02 30027 05 0000 150</t>
  </si>
  <si>
    <t xml:space="preserve"> Субвенции местным бюджетам на выплаты денежных средств на содержание детей в семьях опекунов (попечителей), в приемных семьях и вознаграждения, причитающегося приемным родителям   </t>
  </si>
  <si>
    <t>Субсидии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</si>
  <si>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2 02 35084 05 0000 150 </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</si>
  <si>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</si>
  <si>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2 02 45050 05 0000 150</t>
  </si>
  <si>
    <t>Иные межбюджетные трансферты на предоставление дополнительных мер социальной поддержки семьям военнослужащих, проживающих на территории Республики Тыва, в части освобождения от родительской платы, взимаемой за присмотр и уход за детьми в муниципальных образовательных организациях, предоставляющих дошкольное образование, на территории Республики Тыва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</si>
</sst>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р_._-;\-* #,##0.00_р_._-;_-* &quot;-&quot;??_р_._-;_-@_-"/>
    <numFmt numFmtId="165" formatCode="0.000"/>
    <numFmt numFmtId="166" formatCode="#,##0.00_ ;[Red]\-#,##0.00\ "/>
    <numFmt numFmtId="167" formatCode="&quot;&quot;###,##0.00"/>
    <numFmt numFmtId="168" formatCode="0.00000"/>
    <numFmt numFmtId="169" formatCode="0.000000"/>
  </numFmts>
  <fonts count="14" x14ac:knownFonts="1">
    <font>
      <sz val="10"/>
      <name val="Arial"/>
    </font>
    <font>
      <sz val="10"/>
      <name val="Arial Cyr"/>
      <charset val="204"/>
    </font>
    <font>
      <b/>
      <sz val="12"/>
      <name val="Times New Roman"/>
      <family val="1"/>
      <charset val="204"/>
    </font>
    <font>
      <sz val="12"/>
      <name val="Times New Roman"/>
      <family val="1"/>
      <charset val="204"/>
    </font>
    <font>
      <sz val="10"/>
      <name val="Times New Roman"/>
      <family val="1"/>
      <charset val="204"/>
    </font>
    <font>
      <b/>
      <sz val="10"/>
      <name val="Times New Roman"/>
      <family val="1"/>
      <charset val="204"/>
    </font>
    <font>
      <b/>
      <sz val="12"/>
      <color indexed="8"/>
      <name val="Times New Roman"/>
      <family val="1"/>
      <charset val="204"/>
    </font>
    <font>
      <sz val="12"/>
      <color indexed="8"/>
      <name val="Times New Roman"/>
      <family val="1"/>
      <charset val="204"/>
    </font>
    <font>
      <sz val="10"/>
      <color indexed="8"/>
      <name val="Times New Roman"/>
      <family val="1"/>
      <charset val="204"/>
    </font>
    <font>
      <sz val="12"/>
      <color indexed="10"/>
      <name val="Times New Roman"/>
      <family val="1"/>
      <charset val="204"/>
    </font>
    <font>
      <b/>
      <sz val="12"/>
      <color indexed="8"/>
      <name val="Times New Roman"/>
      <family val="1"/>
      <charset val="204"/>
    </font>
    <font>
      <i/>
      <sz val="12"/>
      <color indexed="8"/>
      <name val="Times New Roman"/>
      <family val="1"/>
      <charset val="204"/>
    </font>
    <font>
      <sz val="10"/>
      <name val="Arial"/>
      <family val="2"/>
      <charset val="204"/>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0" fontId="1" fillId="0" borderId="0">
      <alignment shrinkToFit="1"/>
    </xf>
    <xf numFmtId="0" fontId="12" fillId="0" borderId="0"/>
  </cellStyleXfs>
  <cellXfs count="118">
    <xf numFmtId="0" fontId="0" fillId="0" borderId="0" xfId="0"/>
    <xf numFmtId="0" fontId="3" fillId="2" borderId="0" xfId="0" applyFont="1" applyFill="1" applyAlignment="1"/>
    <xf numFmtId="0" fontId="3" fillId="2" borderId="0" xfId="0" applyFont="1" applyFill="1" applyAlignment="1"/>
    <xf numFmtId="49" fontId="6" fillId="2" borderId="1" xfId="0" applyNumberFormat="1" applyFont="1" applyFill="1" applyBorder="1" applyAlignment="1">
      <alignment vertical="center" wrapText="1"/>
    </xf>
    <xf numFmtId="49" fontId="7"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Alignment="1">
      <alignment horizontal="center"/>
    </xf>
    <xf numFmtId="49" fontId="6" fillId="2" borderId="3" xfId="0" applyNumberFormat="1" applyFont="1" applyFill="1" applyBorder="1" applyAlignment="1">
      <alignment vertical="center" wrapText="1"/>
    </xf>
    <xf numFmtId="0" fontId="3" fillId="2" borderId="0" xfId="0" applyFont="1" applyFill="1"/>
    <xf numFmtId="2" fontId="5"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3" fillId="0" borderId="0" xfId="0" applyFont="1" applyFill="1"/>
    <xf numFmtId="0" fontId="7" fillId="0" borderId="1" xfId="0" applyFont="1" applyFill="1" applyBorder="1" applyAlignment="1">
      <alignment horizontal="justify" vertical="center" wrapText="1"/>
    </xf>
    <xf numFmtId="0" fontId="3" fillId="0" borderId="1" xfId="0" applyFont="1" applyFill="1" applyBorder="1" applyAlignment="1">
      <alignment wrapText="1"/>
    </xf>
    <xf numFmtId="0" fontId="3" fillId="0" borderId="1" xfId="0" applyNumberFormat="1" applyFont="1" applyFill="1" applyBorder="1" applyAlignment="1">
      <alignment horizontal="justify" vertical="center" wrapText="1"/>
    </xf>
    <xf numFmtId="0" fontId="2" fillId="2" borderId="0" xfId="0" applyFont="1" applyFill="1"/>
    <xf numFmtId="0" fontId="9" fillId="2" borderId="0" xfId="0" applyFont="1" applyFill="1"/>
    <xf numFmtId="0" fontId="9" fillId="0" borderId="0" xfId="0" applyFont="1" applyFill="1"/>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2" fontId="6" fillId="2" borderId="1" xfId="0" applyNumberFormat="1" applyFont="1" applyFill="1" applyBorder="1" applyAlignment="1">
      <alignment horizontal="center" vertical="center" wrapText="1"/>
    </xf>
    <xf numFmtId="0" fontId="3" fillId="2" borderId="1" xfId="0" applyFont="1" applyFill="1" applyBorder="1" applyAlignment="1">
      <alignment wrapText="1"/>
    </xf>
    <xf numFmtId="0" fontId="6" fillId="2" borderId="1" xfId="0" applyFont="1" applyFill="1" applyBorder="1" applyAlignment="1">
      <alignment vertical="top" wrapText="1"/>
    </xf>
    <xf numFmtId="0" fontId="2" fillId="2" borderId="1" xfId="3" applyFont="1" applyFill="1" applyBorder="1" applyAlignment="1">
      <alignment vertical="center" wrapText="1" shrinkToFit="1"/>
    </xf>
    <xf numFmtId="0" fontId="3" fillId="2" borderId="1" xfId="3" applyFont="1" applyFill="1" applyBorder="1" applyAlignment="1">
      <alignment vertical="center" wrapText="1" shrinkToFit="1"/>
    </xf>
    <xf numFmtId="49" fontId="7" fillId="2" borderId="0" xfId="0" applyNumberFormat="1" applyFont="1" applyFill="1" applyBorder="1" applyAlignment="1">
      <alignment horizontal="left" vertical="center" wrapText="1"/>
    </xf>
    <xf numFmtId="0" fontId="6" fillId="2" borderId="1" xfId="3" applyFont="1" applyFill="1" applyBorder="1" applyAlignment="1">
      <alignment vertical="center" wrapText="1" shrinkToFit="1"/>
    </xf>
    <xf numFmtId="0" fontId="7" fillId="2" borderId="1" xfId="3" applyFont="1" applyFill="1" applyBorder="1" applyAlignment="1">
      <alignment vertical="center" wrapText="1" shrinkToFit="1"/>
    </xf>
    <xf numFmtId="0" fontId="3" fillId="2" borderId="1" xfId="0" applyNumberFormat="1" applyFont="1" applyFill="1" applyBorder="1" applyAlignment="1">
      <alignment vertical="center" wrapText="1" shrinkToFit="1"/>
    </xf>
    <xf numFmtId="0" fontId="3" fillId="2" borderId="1" xfId="0" applyFont="1" applyFill="1" applyBorder="1" applyAlignment="1">
      <alignment wrapText="1" shrinkToFit="1"/>
    </xf>
    <xf numFmtId="49" fontId="7" fillId="2" borderId="0" xfId="0" applyNumberFormat="1" applyFont="1" applyFill="1" applyBorder="1" applyAlignment="1">
      <alignment vertical="center" wrapText="1"/>
    </xf>
    <xf numFmtId="2" fontId="3" fillId="2" borderId="0" xfId="0" applyNumberFormat="1" applyFont="1" applyFill="1" applyAlignment="1"/>
    <xf numFmtId="0" fontId="7" fillId="2" borderId="0" xfId="0" applyNumberFormat="1" applyFont="1" applyFill="1" applyBorder="1" applyAlignment="1">
      <alignment vertical="center" wrapText="1"/>
    </xf>
    <xf numFmtId="0" fontId="6" fillId="2" borderId="0" xfId="0" applyNumberFormat="1" applyFont="1" applyFill="1" applyBorder="1" applyAlignment="1">
      <alignment vertical="center" wrapText="1"/>
    </xf>
    <xf numFmtId="49" fontId="6" fillId="2" borderId="0" xfId="0" applyNumberFormat="1" applyFont="1" applyFill="1" applyBorder="1" applyAlignment="1">
      <alignment vertical="center" wrapText="1"/>
    </xf>
    <xf numFmtId="0" fontId="11" fillId="2" borderId="0" xfId="0" applyNumberFormat="1" applyFont="1" applyFill="1" applyBorder="1" applyAlignment="1">
      <alignment vertical="center" wrapText="1"/>
    </xf>
    <xf numFmtId="49" fontId="7" fillId="2" borderId="1" xfId="0" applyNumberFormat="1" applyFont="1" applyFill="1" applyBorder="1" applyAlignment="1">
      <alignment vertical="center" wrapText="1"/>
    </xf>
    <xf numFmtId="0" fontId="3" fillId="2" borderId="2" xfId="0" applyFont="1" applyFill="1" applyBorder="1" applyAlignment="1">
      <alignment horizontal="center" vertical="center"/>
    </xf>
    <xf numFmtId="0" fontId="2" fillId="2" borderId="0" xfId="0" applyFont="1" applyFill="1" applyAlignment="1"/>
    <xf numFmtId="0" fontId="3" fillId="2" borderId="0" xfId="0" applyFont="1" applyFill="1" applyAlignment="1"/>
    <xf numFmtId="0" fontId="3" fillId="2" borderId="0" xfId="0" applyFont="1" applyFill="1" applyAlignment="1"/>
    <xf numFmtId="0" fontId="2" fillId="2" borderId="0" xfId="0" applyFont="1" applyFill="1" applyAlignment="1"/>
    <xf numFmtId="0" fontId="3" fillId="2" borderId="0" xfId="0" applyFont="1" applyFill="1" applyAlignment="1"/>
    <xf numFmtId="2" fontId="3" fillId="2" borderId="0" xfId="0" applyNumberFormat="1" applyFont="1" applyFill="1"/>
    <xf numFmtId="0" fontId="3" fillId="2" borderId="0" xfId="0" applyFont="1" applyFill="1" applyAlignment="1"/>
    <xf numFmtId="49" fontId="3" fillId="2" borderId="0" xfId="0" applyNumberFormat="1" applyFont="1" applyFill="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4" fillId="2" borderId="1" xfId="2" applyNumberFormat="1" applyFont="1" applyFill="1" applyBorder="1" applyAlignment="1">
      <alignment horizontal="center" vertical="center"/>
    </xf>
    <xf numFmtId="49" fontId="4" fillId="2" borderId="1" xfId="2"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2" fontId="3" fillId="2" borderId="0" xfId="0" applyNumberFormat="1" applyFont="1" applyFill="1" applyAlignment="1">
      <alignment horizontal="center" vertical="center"/>
    </xf>
    <xf numFmtId="0" fontId="3" fillId="2" borderId="2"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2" borderId="2" xfId="0" applyNumberFormat="1" applyFont="1" applyFill="1" applyBorder="1" applyAlignment="1">
      <alignment horizontal="center" vertical="center"/>
    </xf>
    <xf numFmtId="0" fontId="3"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left" vertical="distributed" wrapText="1"/>
    </xf>
    <xf numFmtId="0" fontId="7" fillId="2" borderId="1" xfId="0" applyFont="1" applyFill="1" applyBorder="1" applyAlignment="1">
      <alignment horizontal="left" vertical="top" wrapText="1"/>
    </xf>
    <xf numFmtId="49" fontId="3" fillId="2" borderId="1" xfId="2" applyNumberFormat="1" applyFont="1" applyFill="1" applyBorder="1" applyAlignment="1">
      <alignment horizontal="left" vertical="distributed" wrapText="1"/>
    </xf>
    <xf numFmtId="0" fontId="3" fillId="2" borderId="1" xfId="2" applyFont="1" applyFill="1" applyBorder="1" applyAlignment="1">
      <alignment horizontal="left" vertical="top" wrapText="1"/>
    </xf>
    <xf numFmtId="0" fontId="3" fillId="2" borderId="1" xfId="0" applyFont="1" applyFill="1" applyBorder="1" applyAlignment="1">
      <alignment horizontal="left" vertical="distributed" wrapText="1"/>
    </xf>
    <xf numFmtId="49" fontId="3" fillId="2"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center" wrapText="1"/>
    </xf>
    <xf numFmtId="0" fontId="3" fillId="2" borderId="0" xfId="0" applyFont="1" applyFill="1" applyAlignment="1">
      <alignment horizontal="center" vertical="center"/>
    </xf>
    <xf numFmtId="0" fontId="3" fillId="3" borderId="0" xfId="0" applyFont="1" applyFill="1" applyAlignment="1">
      <alignment horizontal="center" vertical="center"/>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wrapText="1"/>
    </xf>
    <xf numFmtId="164" fontId="2" fillId="2" borderId="1" xfId="0" applyNumberFormat="1" applyFont="1" applyFill="1" applyBorder="1" applyAlignment="1">
      <alignment horizontal="center" vertical="center"/>
    </xf>
    <xf numFmtId="0" fontId="2" fillId="0" borderId="1" xfId="0" applyFont="1" applyFill="1" applyBorder="1" applyAlignment="1">
      <alignment horizontal="left" wrapText="1"/>
    </xf>
    <xf numFmtId="0" fontId="3" fillId="0" borderId="1" xfId="0" applyFont="1" applyFill="1" applyBorder="1" applyAlignment="1">
      <alignment horizontal="left" wrapText="1"/>
    </xf>
    <xf numFmtId="0" fontId="13" fillId="0" borderId="1" xfId="4" applyFont="1" applyFill="1" applyBorder="1" applyAlignment="1" applyProtection="1">
      <alignment vertical="top" wrapText="1"/>
      <protection locked="0"/>
    </xf>
    <xf numFmtId="0" fontId="13" fillId="0" borderId="1" xfId="4" applyFont="1" applyFill="1" applyBorder="1" applyAlignment="1">
      <alignment vertical="top" wrapText="1"/>
    </xf>
    <xf numFmtId="166"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5" fontId="5" fillId="2" borderId="1" xfId="0" applyNumberFormat="1" applyFont="1" applyFill="1" applyBorder="1" applyAlignment="1">
      <alignment horizontal="center" vertical="center" wrapText="1"/>
    </xf>
    <xf numFmtId="165" fontId="3" fillId="2" borderId="0" xfId="0" applyNumberFormat="1" applyFont="1" applyFill="1"/>
    <xf numFmtId="0" fontId="7"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167" fontId="3" fillId="2" borderId="1" xfId="0" applyNumberFormat="1" applyFont="1" applyFill="1" applyBorder="1" applyAlignment="1">
      <alignment horizontal="center" vertical="center"/>
    </xf>
    <xf numFmtId="168" fontId="2" fillId="2" borderId="1" xfId="0" applyNumberFormat="1" applyFont="1" applyFill="1" applyBorder="1" applyAlignment="1">
      <alignment horizontal="center" vertical="center"/>
    </xf>
    <xf numFmtId="168" fontId="3" fillId="2" borderId="1" xfId="0" applyNumberFormat="1" applyFont="1" applyFill="1" applyBorder="1" applyAlignment="1">
      <alignment horizontal="center" vertical="center"/>
    </xf>
    <xf numFmtId="168"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2" fillId="2" borderId="1" xfId="0" applyFont="1" applyFill="1" applyBorder="1" applyAlignment="1">
      <alignment wrapText="1"/>
    </xf>
    <xf numFmtId="169" fontId="5" fillId="0" borderId="1" xfId="0" applyNumberFormat="1" applyFont="1" applyFill="1" applyBorder="1" applyAlignment="1">
      <alignment horizontal="center" vertical="center" wrapText="1"/>
    </xf>
    <xf numFmtId="169" fontId="3"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2" borderId="1" xfId="0" applyNumberFormat="1" applyFont="1" applyFill="1" applyBorder="1" applyAlignment="1">
      <alignment horizontal="left" vertical="center"/>
    </xf>
    <xf numFmtId="49" fontId="3" fillId="2" borderId="2"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10" fillId="2" borderId="2"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6" fillId="2" borderId="1" xfId="1" applyFont="1" applyFill="1" applyBorder="1" applyAlignment="1">
      <alignment wrapText="1" shrinkToFi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49" fontId="2" fillId="2" borderId="0" xfId="0" applyNumberFormat="1" applyFont="1" applyFill="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5">
    <cellStyle name="Обычный" xfId="0" builtinId="0"/>
    <cellStyle name="Обычный 2" xfId="4"/>
    <cellStyle name="Обычный_Измененные приложения 2006 года к 3 чт." xfId="3"/>
    <cellStyle name="Обычный_республиканский  2005 г" xfId="1"/>
    <cellStyle name="Обычный_Сводка 2010 го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495"/>
  <sheetViews>
    <sheetView tabSelected="1" view="pageBreakPreview" zoomScale="80" zoomScaleNormal="80" zoomScaleSheetLayoutView="80" workbookViewId="0">
      <pane xSplit="3" ySplit="7" topLeftCell="D133" activePane="bottomRight" state="frozen"/>
      <selection pane="topRight" activeCell="D1" sqref="D1"/>
      <selection pane="bottomLeft" activeCell="A8" sqref="A8"/>
      <selection pane="bottomRight" activeCell="G144" sqref="G144:G145"/>
    </sheetView>
  </sheetViews>
  <sheetFormatPr defaultColWidth="9.140625" defaultRowHeight="15.75" x14ac:dyDescent="0.25"/>
  <cols>
    <col min="1" max="1" width="28" style="45" customWidth="1"/>
    <col min="2" max="2" width="33.42578125" style="44" customWidth="1"/>
    <col min="3" max="3" width="18.140625" style="74" customWidth="1"/>
    <col min="4" max="5" width="18.140625" style="75" customWidth="1"/>
    <col min="6" max="9" width="20" style="74" customWidth="1"/>
    <col min="10" max="11" width="17.7109375" style="74" customWidth="1"/>
    <col min="12" max="12" width="14.28515625" style="1" customWidth="1"/>
    <col min="13" max="13" width="15.85546875" style="1" customWidth="1"/>
    <col min="14" max="16384" width="9.140625" style="1"/>
  </cols>
  <sheetData>
    <row r="1" spans="1:14" x14ac:dyDescent="0.25">
      <c r="C1" s="103"/>
      <c r="D1" s="103"/>
      <c r="E1" s="103"/>
      <c r="F1" s="103"/>
      <c r="G1" s="103"/>
      <c r="H1" s="103"/>
      <c r="I1" s="103"/>
    </row>
    <row r="2" spans="1:14" x14ac:dyDescent="0.25">
      <c r="C2" s="104"/>
      <c r="D2" s="104"/>
      <c r="E2" s="104"/>
      <c r="F2" s="104"/>
      <c r="G2" s="104"/>
      <c r="H2" s="104"/>
      <c r="I2" s="104"/>
    </row>
    <row r="3" spans="1:14" x14ac:dyDescent="0.25">
      <c r="D3" s="74"/>
      <c r="E3" s="74"/>
      <c r="J3" s="58"/>
    </row>
    <row r="4" spans="1:14" ht="15.75" customHeight="1" x14ac:dyDescent="0.25">
      <c r="A4" s="113" t="s">
        <v>227</v>
      </c>
      <c r="B4" s="113"/>
      <c r="C4" s="113"/>
      <c r="D4" s="113"/>
      <c r="E4" s="113"/>
      <c r="F4" s="113"/>
      <c r="G4" s="113"/>
      <c r="H4" s="113"/>
      <c r="I4" s="113"/>
      <c r="J4" s="113"/>
      <c r="K4" s="113"/>
    </row>
    <row r="5" spans="1:14" x14ac:dyDescent="0.25">
      <c r="D5" s="74"/>
      <c r="E5" s="74"/>
    </row>
    <row r="6" spans="1:14" ht="47.25" customHeight="1" x14ac:dyDescent="0.25">
      <c r="A6" s="46" t="s">
        <v>52</v>
      </c>
      <c r="B6" s="3" t="s">
        <v>53</v>
      </c>
      <c r="C6" s="114" t="s">
        <v>54</v>
      </c>
      <c r="D6" s="115"/>
      <c r="E6" s="116"/>
      <c r="F6" s="114" t="s">
        <v>228</v>
      </c>
      <c r="G6" s="115"/>
      <c r="H6" s="115"/>
      <c r="I6" s="117" t="s">
        <v>0</v>
      </c>
      <c r="J6" s="117"/>
      <c r="K6" s="117"/>
    </row>
    <row r="7" spans="1:14" ht="31.5" x14ac:dyDescent="0.25">
      <c r="A7" s="4"/>
      <c r="B7" s="36"/>
      <c r="C7" s="55" t="s">
        <v>1</v>
      </c>
      <c r="D7" s="55" t="s">
        <v>186</v>
      </c>
      <c r="E7" s="55" t="s">
        <v>187</v>
      </c>
      <c r="F7" s="55" t="s">
        <v>1</v>
      </c>
      <c r="G7" s="55" t="s">
        <v>186</v>
      </c>
      <c r="H7" s="59" t="s">
        <v>187</v>
      </c>
      <c r="I7" s="55" t="s">
        <v>1</v>
      </c>
      <c r="J7" s="55" t="s">
        <v>186</v>
      </c>
      <c r="K7" s="55" t="s">
        <v>187</v>
      </c>
    </row>
    <row r="8" spans="1:14" s="6" customFormat="1" x14ac:dyDescent="0.25">
      <c r="A8" s="4" t="s">
        <v>55</v>
      </c>
      <c r="B8" s="4" t="s">
        <v>56</v>
      </c>
      <c r="C8" s="5">
        <v>3</v>
      </c>
      <c r="D8" s="5"/>
      <c r="E8" s="5"/>
      <c r="F8" s="5">
        <v>4</v>
      </c>
      <c r="G8" s="5"/>
      <c r="H8" s="37"/>
      <c r="I8" s="5">
        <v>5</v>
      </c>
      <c r="J8" s="5"/>
      <c r="K8" s="5"/>
    </row>
    <row r="9" spans="1:14" s="8" customFormat="1" x14ac:dyDescent="0.25">
      <c r="A9" s="47" t="s">
        <v>57</v>
      </c>
      <c r="B9" s="7"/>
      <c r="C9" s="60"/>
      <c r="D9" s="60"/>
      <c r="E9" s="60"/>
      <c r="F9" s="60"/>
      <c r="G9" s="60"/>
      <c r="H9" s="60"/>
      <c r="I9" s="46"/>
      <c r="J9" s="5"/>
      <c r="K9" s="5"/>
    </row>
    <row r="10" spans="1:14" s="8" customFormat="1" x14ac:dyDescent="0.25">
      <c r="A10" s="111" t="s">
        <v>58</v>
      </c>
      <c r="B10" s="112"/>
      <c r="C10" s="94">
        <f>+D10+E10</f>
        <v>85562.62831</v>
      </c>
      <c r="D10" s="94">
        <f>D11+D29</f>
        <v>81360.228310000006</v>
      </c>
      <c r="E10" s="94">
        <f>E11+E29</f>
        <v>4202.3999999999996</v>
      </c>
      <c r="F10" s="95">
        <f>+G10+H10</f>
        <v>85557.478310000006</v>
      </c>
      <c r="G10" s="97">
        <f>G11+G29</f>
        <v>81177.62831</v>
      </c>
      <c r="H10" s="97">
        <f>H11+H29</f>
        <v>4379.8500000000004</v>
      </c>
      <c r="I10" s="9">
        <f>F10/C10*100</f>
        <v>99.993981017061174</v>
      </c>
      <c r="J10" s="9">
        <f>G10/D10*100</f>
        <v>99.775566018197168</v>
      </c>
      <c r="K10" s="9">
        <f>H10/E10*100</f>
        <v>104.22258709308969</v>
      </c>
    </row>
    <row r="11" spans="1:14" s="8" customFormat="1" x14ac:dyDescent="0.25">
      <c r="A11" s="111" t="s">
        <v>59</v>
      </c>
      <c r="B11" s="112"/>
      <c r="C11" s="9">
        <f>+D11+E11</f>
        <v>82913.62831</v>
      </c>
      <c r="D11" s="10">
        <f>D12+D14+D16+D21+D27+D28</f>
        <v>78874.228310000006</v>
      </c>
      <c r="E11" s="10">
        <f>E12+E14+E16+E21+E27+E28</f>
        <v>4039.4</v>
      </c>
      <c r="F11" s="9">
        <f t="shared" ref="F11:F41" si="0">+G11+H11</f>
        <v>83164.62831</v>
      </c>
      <c r="G11" s="10">
        <f>G12+G14+G16+G21+G27+G28</f>
        <v>78984.62831</v>
      </c>
      <c r="H11" s="10">
        <f>H12+H14+H16+H21+H27+H28</f>
        <v>4180</v>
      </c>
      <c r="I11" s="9">
        <f t="shared" ref="I11:I46" si="1">F11/C11*100</f>
        <v>100.30272466072954</v>
      </c>
      <c r="J11" s="9">
        <f t="shared" ref="J11:J46" si="2">G11/D11*100</f>
        <v>100.13996967370137</v>
      </c>
      <c r="K11" s="9">
        <f t="shared" ref="K11:K71" si="3">H11/E11*100</f>
        <v>103.48071495766698</v>
      </c>
      <c r="L11" s="43"/>
      <c r="M11" s="43"/>
      <c r="N11" s="43"/>
    </row>
    <row r="12" spans="1:14" s="8" customFormat="1" ht="31.5" x14ac:dyDescent="0.25">
      <c r="A12" s="48" t="s">
        <v>60</v>
      </c>
      <c r="B12" s="64" t="s">
        <v>2</v>
      </c>
      <c r="C12" s="9">
        <f t="shared" ref="C12:C80" si="4">+D12+E12</f>
        <v>65194</v>
      </c>
      <c r="D12" s="10">
        <v>62586</v>
      </c>
      <c r="E12" s="10">
        <v>2608</v>
      </c>
      <c r="F12" s="9">
        <f t="shared" si="0"/>
        <v>58805</v>
      </c>
      <c r="G12" s="10">
        <v>56453</v>
      </c>
      <c r="H12" s="10">
        <v>2352</v>
      </c>
      <c r="I12" s="9">
        <f t="shared" si="1"/>
        <v>90.200018406601828</v>
      </c>
      <c r="J12" s="9">
        <f t="shared" si="2"/>
        <v>90.200683859009999</v>
      </c>
      <c r="K12" s="9">
        <f t="shared" si="3"/>
        <v>90.184049079754601</v>
      </c>
    </row>
    <row r="13" spans="1:14" s="8" customFormat="1" ht="94.5" hidden="1" x14ac:dyDescent="0.25">
      <c r="A13" s="48" t="s">
        <v>61</v>
      </c>
      <c r="B13" s="64" t="s">
        <v>62</v>
      </c>
      <c r="C13" s="9">
        <f t="shared" si="4"/>
        <v>0</v>
      </c>
      <c r="D13" s="10"/>
      <c r="E13" s="10"/>
      <c r="F13" s="9">
        <f t="shared" si="0"/>
        <v>0</v>
      </c>
      <c r="G13" s="10"/>
      <c r="H13" s="10"/>
      <c r="I13" s="9">
        <v>0</v>
      </c>
      <c r="J13" s="9">
        <v>0</v>
      </c>
      <c r="K13" s="9">
        <v>0</v>
      </c>
    </row>
    <row r="14" spans="1:14" s="8" customFormat="1" ht="78.75" x14ac:dyDescent="0.25">
      <c r="A14" s="49" t="s">
        <v>63</v>
      </c>
      <c r="B14" s="65" t="s">
        <v>64</v>
      </c>
      <c r="C14" s="9">
        <f t="shared" si="4"/>
        <v>1531</v>
      </c>
      <c r="D14" s="10">
        <f t="shared" ref="D14:H14" si="5">D15</f>
        <v>1531</v>
      </c>
      <c r="E14" s="10">
        <f t="shared" si="5"/>
        <v>0</v>
      </c>
      <c r="F14" s="9">
        <f t="shared" si="0"/>
        <v>1569</v>
      </c>
      <c r="G14" s="10">
        <f t="shared" si="5"/>
        <v>1569</v>
      </c>
      <c r="H14" s="10">
        <f t="shared" si="5"/>
        <v>0</v>
      </c>
      <c r="I14" s="9">
        <f t="shared" si="1"/>
        <v>102.48203788373611</v>
      </c>
      <c r="J14" s="9">
        <f t="shared" si="2"/>
        <v>102.48203788373611</v>
      </c>
      <c r="K14" s="9">
        <v>0</v>
      </c>
    </row>
    <row r="15" spans="1:14" s="8" customFormat="1" ht="31.5" x14ac:dyDescent="0.25">
      <c r="A15" s="48" t="s">
        <v>65</v>
      </c>
      <c r="B15" s="66" t="s">
        <v>66</v>
      </c>
      <c r="C15" s="9">
        <f t="shared" si="4"/>
        <v>1531</v>
      </c>
      <c r="D15" s="10">
        <v>1531</v>
      </c>
      <c r="E15" s="10"/>
      <c r="F15" s="9">
        <f t="shared" si="0"/>
        <v>1569</v>
      </c>
      <c r="G15" s="10">
        <v>1569</v>
      </c>
      <c r="H15" s="10"/>
      <c r="I15" s="9">
        <f t="shared" si="1"/>
        <v>102.48203788373611</v>
      </c>
      <c r="J15" s="9">
        <f t="shared" si="2"/>
        <v>102.48203788373611</v>
      </c>
      <c r="K15" s="9">
        <v>0</v>
      </c>
    </row>
    <row r="16" spans="1:14" s="8" customFormat="1" ht="31.5" x14ac:dyDescent="0.25">
      <c r="A16" s="48" t="s">
        <v>67</v>
      </c>
      <c r="B16" s="64" t="s">
        <v>3</v>
      </c>
      <c r="C16" s="9">
        <f t="shared" si="4"/>
        <v>8193.6283100000001</v>
      </c>
      <c r="D16" s="10">
        <f>D17+D18+D19+D20</f>
        <v>8101.2283100000004</v>
      </c>
      <c r="E16" s="10">
        <f>E17+E18+E19+E20</f>
        <v>92.4</v>
      </c>
      <c r="F16" s="9">
        <f t="shared" si="0"/>
        <v>8233.6283100000001</v>
      </c>
      <c r="G16" s="10">
        <f>G17+G18+G19+G20</f>
        <v>8173.6283100000001</v>
      </c>
      <c r="H16" s="10">
        <f>H17+H18+H19+H20</f>
        <v>60</v>
      </c>
      <c r="I16" s="9">
        <f t="shared" si="1"/>
        <v>100.48818421444845</v>
      </c>
      <c r="J16" s="9">
        <f t="shared" si="2"/>
        <v>100.89369163822516</v>
      </c>
      <c r="K16" s="9">
        <f t="shared" si="3"/>
        <v>64.935064935064929</v>
      </c>
    </row>
    <row r="17" spans="1:11" s="8" customFormat="1" ht="31.5" x14ac:dyDescent="0.25">
      <c r="A17" s="48" t="s">
        <v>199</v>
      </c>
      <c r="B17" s="64" t="s">
        <v>208</v>
      </c>
      <c r="C17" s="9">
        <f t="shared" si="4"/>
        <v>7271.6283100000001</v>
      </c>
      <c r="D17" s="10">
        <v>7271.6283100000001</v>
      </c>
      <c r="E17" s="10"/>
      <c r="F17" s="9">
        <f t="shared" si="0"/>
        <v>7271.6283100000001</v>
      </c>
      <c r="G17" s="10">
        <v>7271.6283100000001</v>
      </c>
      <c r="H17" s="10"/>
      <c r="I17" s="9">
        <f t="shared" ref="I17" si="6">F17/C17*100</f>
        <v>100</v>
      </c>
      <c r="J17" s="9">
        <f t="shared" ref="J17" si="7">G17/D17*100</f>
        <v>100</v>
      </c>
      <c r="K17" s="9" t="e">
        <f t="shared" ref="K17" si="8">H17/E17*100</f>
        <v>#DIV/0!</v>
      </c>
    </row>
    <row r="18" spans="1:11" s="8" customFormat="1" ht="47.25" x14ac:dyDescent="0.25">
      <c r="A18" s="48" t="s">
        <v>68</v>
      </c>
      <c r="B18" s="67" t="s">
        <v>224</v>
      </c>
      <c r="C18" s="9">
        <f t="shared" si="4"/>
        <v>614</v>
      </c>
      <c r="D18" s="10">
        <v>614</v>
      </c>
      <c r="E18" s="10"/>
      <c r="F18" s="9">
        <f t="shared" si="0"/>
        <v>762</v>
      </c>
      <c r="G18" s="10">
        <v>762</v>
      </c>
      <c r="H18" s="10">
        <v>0</v>
      </c>
      <c r="I18" s="9">
        <f t="shared" si="1"/>
        <v>124.10423452768731</v>
      </c>
      <c r="J18" s="9">
        <f t="shared" si="2"/>
        <v>124.10423452768731</v>
      </c>
      <c r="K18" s="9">
        <v>0</v>
      </c>
    </row>
    <row r="19" spans="1:11" s="8" customFormat="1" ht="47.25" x14ac:dyDescent="0.25">
      <c r="A19" s="48" t="s">
        <v>69</v>
      </c>
      <c r="B19" s="64" t="s">
        <v>4</v>
      </c>
      <c r="C19" s="9">
        <f t="shared" si="4"/>
        <v>0</v>
      </c>
      <c r="D19" s="10"/>
      <c r="E19" s="10"/>
      <c r="F19" s="9">
        <f t="shared" si="0"/>
        <v>0</v>
      </c>
      <c r="G19" s="10"/>
      <c r="H19" s="10"/>
      <c r="I19" s="9"/>
      <c r="J19" s="9"/>
      <c r="K19" s="9"/>
    </row>
    <row r="20" spans="1:11" s="8" customFormat="1" ht="31.5" x14ac:dyDescent="0.25">
      <c r="A20" s="48" t="s">
        <v>70</v>
      </c>
      <c r="B20" s="64" t="s">
        <v>5</v>
      </c>
      <c r="C20" s="9">
        <f t="shared" si="4"/>
        <v>308</v>
      </c>
      <c r="D20" s="10">
        <v>215.6</v>
      </c>
      <c r="E20" s="10">
        <v>92.4</v>
      </c>
      <c r="F20" s="9">
        <f t="shared" si="0"/>
        <v>200</v>
      </c>
      <c r="G20" s="10">
        <v>140</v>
      </c>
      <c r="H20" s="10">
        <v>60</v>
      </c>
      <c r="I20" s="9">
        <f t="shared" si="1"/>
        <v>64.935064935064929</v>
      </c>
      <c r="J20" s="9">
        <f t="shared" si="2"/>
        <v>64.935064935064929</v>
      </c>
      <c r="K20" s="9">
        <f t="shared" si="3"/>
        <v>64.935064935064929</v>
      </c>
    </row>
    <row r="21" spans="1:11" s="8" customFormat="1" x14ac:dyDescent="0.25">
      <c r="A21" s="48" t="s">
        <v>71</v>
      </c>
      <c r="B21" s="64" t="s">
        <v>6</v>
      </c>
      <c r="C21" s="9">
        <f t="shared" si="4"/>
        <v>3210</v>
      </c>
      <c r="D21" s="10">
        <f t="shared" ref="D21:E21" si="9">D24+D22+D23+D26+D25</f>
        <v>1871</v>
      </c>
      <c r="E21" s="10">
        <f t="shared" si="9"/>
        <v>1339</v>
      </c>
      <c r="F21" s="9">
        <f t="shared" si="0"/>
        <v>3068</v>
      </c>
      <c r="G21" s="10">
        <f t="shared" ref="G21:H21" si="10">G24+G22+G23+G26+G25</f>
        <v>1300</v>
      </c>
      <c r="H21" s="10">
        <f t="shared" si="10"/>
        <v>1768</v>
      </c>
      <c r="I21" s="9">
        <f t="shared" si="1"/>
        <v>95.576323987538942</v>
      </c>
      <c r="J21" s="9">
        <f t="shared" si="2"/>
        <v>69.481560662747199</v>
      </c>
      <c r="K21" s="9">
        <f t="shared" si="3"/>
        <v>132.03883495145632</v>
      </c>
    </row>
    <row r="22" spans="1:11" s="8" customFormat="1" ht="31.5" x14ac:dyDescent="0.25">
      <c r="A22" s="48" t="s">
        <v>72</v>
      </c>
      <c r="B22" s="64" t="s">
        <v>7</v>
      </c>
      <c r="C22" s="9">
        <f t="shared" si="4"/>
        <v>488</v>
      </c>
      <c r="D22" s="10"/>
      <c r="E22" s="10">
        <v>488</v>
      </c>
      <c r="F22" s="9">
        <f t="shared" si="0"/>
        <v>776</v>
      </c>
      <c r="G22" s="10"/>
      <c r="H22" s="10">
        <v>776</v>
      </c>
      <c r="I22" s="9">
        <f t="shared" si="1"/>
        <v>159.01639344262296</v>
      </c>
      <c r="J22" s="9">
        <v>0</v>
      </c>
      <c r="K22" s="9">
        <f t="shared" si="3"/>
        <v>159.01639344262296</v>
      </c>
    </row>
    <row r="23" spans="1:11" s="8" customFormat="1" x14ac:dyDescent="0.25">
      <c r="A23" s="48" t="s">
        <v>73</v>
      </c>
      <c r="B23" s="64" t="s">
        <v>9</v>
      </c>
      <c r="C23" s="9">
        <f t="shared" si="4"/>
        <v>851</v>
      </c>
      <c r="D23" s="10"/>
      <c r="E23" s="10">
        <v>851</v>
      </c>
      <c r="F23" s="9">
        <f t="shared" si="0"/>
        <v>992</v>
      </c>
      <c r="G23" s="10"/>
      <c r="H23" s="10">
        <f>414+578</f>
        <v>992</v>
      </c>
      <c r="I23" s="9">
        <f t="shared" si="1"/>
        <v>116.56874265569918</v>
      </c>
      <c r="J23" s="9">
        <v>0</v>
      </c>
      <c r="K23" s="9">
        <f t="shared" si="3"/>
        <v>116.56874265569918</v>
      </c>
    </row>
    <row r="24" spans="1:11" s="8" customFormat="1" ht="31.5" x14ac:dyDescent="0.25">
      <c r="A24" s="48" t="s">
        <v>74</v>
      </c>
      <c r="B24" s="68" t="s">
        <v>8</v>
      </c>
      <c r="C24" s="9">
        <f t="shared" si="4"/>
        <v>1871</v>
      </c>
      <c r="D24" s="10">
        <v>1871</v>
      </c>
      <c r="E24" s="10"/>
      <c r="F24" s="9">
        <f t="shared" si="0"/>
        <v>1300</v>
      </c>
      <c r="G24" s="10">
        <v>1300</v>
      </c>
      <c r="H24" s="10"/>
      <c r="I24" s="9">
        <f t="shared" si="1"/>
        <v>69.481560662747199</v>
      </c>
      <c r="J24" s="9">
        <f t="shared" si="2"/>
        <v>69.481560662747199</v>
      </c>
      <c r="K24" s="9">
        <v>0</v>
      </c>
    </row>
    <row r="25" spans="1:11" s="8" customFormat="1" ht="31.5" hidden="1" x14ac:dyDescent="0.25">
      <c r="A25" s="48" t="s">
        <v>75</v>
      </c>
      <c r="B25" s="68" t="s">
        <v>76</v>
      </c>
      <c r="C25" s="9">
        <f t="shared" si="4"/>
        <v>0</v>
      </c>
      <c r="D25" s="10"/>
      <c r="E25" s="10"/>
      <c r="F25" s="9">
        <f t="shared" si="0"/>
        <v>0</v>
      </c>
      <c r="G25" s="10"/>
      <c r="H25" s="10"/>
      <c r="I25" s="9">
        <v>0</v>
      </c>
      <c r="J25" s="9">
        <v>0</v>
      </c>
      <c r="K25" s="9">
        <v>0</v>
      </c>
    </row>
    <row r="26" spans="1:11" s="8" customFormat="1" ht="31.5" hidden="1" x14ac:dyDescent="0.25">
      <c r="A26" s="48" t="s">
        <v>77</v>
      </c>
      <c r="B26" s="68" t="s">
        <v>78</v>
      </c>
      <c r="C26" s="9">
        <f t="shared" si="4"/>
        <v>0</v>
      </c>
      <c r="D26" s="10"/>
      <c r="E26" s="10"/>
      <c r="F26" s="9">
        <f t="shared" si="0"/>
        <v>0</v>
      </c>
      <c r="G26" s="10"/>
      <c r="H26" s="10"/>
      <c r="I26" s="9">
        <v>0</v>
      </c>
      <c r="J26" s="9">
        <v>0</v>
      </c>
      <c r="K26" s="9">
        <v>0</v>
      </c>
    </row>
    <row r="27" spans="1:11" s="8" customFormat="1" ht="110.25" x14ac:dyDescent="0.25">
      <c r="A27" s="48" t="s">
        <v>79</v>
      </c>
      <c r="B27" s="64" t="s">
        <v>219</v>
      </c>
      <c r="C27" s="9">
        <f t="shared" si="4"/>
        <v>4785</v>
      </c>
      <c r="D27" s="10">
        <v>4785</v>
      </c>
      <c r="E27" s="10"/>
      <c r="F27" s="9">
        <f t="shared" si="0"/>
        <v>11489</v>
      </c>
      <c r="G27" s="10">
        <v>11489</v>
      </c>
      <c r="H27" s="10"/>
      <c r="I27" s="9">
        <f t="shared" si="1"/>
        <v>240.10449320794146</v>
      </c>
      <c r="J27" s="9">
        <f t="shared" si="2"/>
        <v>240.10449320794146</v>
      </c>
      <c r="K27" s="9">
        <v>0</v>
      </c>
    </row>
    <row r="28" spans="1:11" s="8" customFormat="1" ht="47.25" hidden="1" x14ac:dyDescent="0.25">
      <c r="A28" s="48" t="s">
        <v>80</v>
      </c>
      <c r="B28" s="64" t="s">
        <v>81</v>
      </c>
      <c r="C28" s="9">
        <f t="shared" si="4"/>
        <v>0</v>
      </c>
      <c r="D28" s="10"/>
      <c r="E28" s="10"/>
      <c r="F28" s="9">
        <f t="shared" si="0"/>
        <v>0</v>
      </c>
      <c r="G28" s="10"/>
      <c r="H28" s="10"/>
      <c r="I28" s="9">
        <v>0</v>
      </c>
      <c r="J28" s="9">
        <v>0</v>
      </c>
      <c r="K28" s="9">
        <v>0</v>
      </c>
    </row>
    <row r="29" spans="1:11" s="8" customFormat="1" x14ac:dyDescent="0.25">
      <c r="A29" s="111" t="s">
        <v>82</v>
      </c>
      <c r="B29" s="112"/>
      <c r="C29" s="9">
        <f t="shared" si="4"/>
        <v>2649</v>
      </c>
      <c r="D29" s="9">
        <f t="shared" ref="D29:E29" si="11">D33+D39+D36+D37+D30+D40</f>
        <v>2486</v>
      </c>
      <c r="E29" s="9">
        <f t="shared" si="11"/>
        <v>163</v>
      </c>
      <c r="F29" s="9">
        <f t="shared" si="0"/>
        <v>2392.85</v>
      </c>
      <c r="G29" s="9">
        <f t="shared" ref="G29:H29" si="12">G33+G39+G36+G37+G30+G40</f>
        <v>2193</v>
      </c>
      <c r="H29" s="9">
        <f t="shared" si="12"/>
        <v>199.85</v>
      </c>
      <c r="I29" s="9">
        <f t="shared" si="1"/>
        <v>90.330313325783308</v>
      </c>
      <c r="J29" s="9">
        <f t="shared" si="2"/>
        <v>88.213998390989545</v>
      </c>
      <c r="K29" s="9">
        <f t="shared" si="3"/>
        <v>122.60736196319017</v>
      </c>
    </row>
    <row r="30" spans="1:11" s="8" customFormat="1" ht="100.5" customHeight="1" x14ac:dyDescent="0.25">
      <c r="A30" s="48" t="s">
        <v>83</v>
      </c>
      <c r="B30" s="64" t="s">
        <v>10</v>
      </c>
      <c r="C30" s="9">
        <f t="shared" si="4"/>
        <v>977</v>
      </c>
      <c r="D30" s="9">
        <f t="shared" ref="D30:E30" si="13">D31+D32</f>
        <v>977</v>
      </c>
      <c r="E30" s="9">
        <f t="shared" si="13"/>
        <v>0</v>
      </c>
      <c r="F30" s="9">
        <f t="shared" si="0"/>
        <v>977</v>
      </c>
      <c r="G30" s="9">
        <f t="shared" ref="G30:H30" si="14">G31+G32</f>
        <v>977</v>
      </c>
      <c r="H30" s="9">
        <f t="shared" si="14"/>
        <v>0</v>
      </c>
      <c r="I30" s="9">
        <f t="shared" si="1"/>
        <v>100</v>
      </c>
      <c r="J30" s="9">
        <f t="shared" si="2"/>
        <v>100</v>
      </c>
      <c r="K30" s="9">
        <v>0</v>
      </c>
    </row>
    <row r="31" spans="1:11" s="8" customFormat="1" ht="94.5" x14ac:dyDescent="0.25">
      <c r="A31" s="50" t="s">
        <v>84</v>
      </c>
      <c r="B31" s="69" t="s">
        <v>85</v>
      </c>
      <c r="C31" s="9">
        <f t="shared" si="4"/>
        <v>482</v>
      </c>
      <c r="D31" s="10">
        <v>482</v>
      </c>
      <c r="E31" s="10"/>
      <c r="F31" s="9">
        <f t="shared" si="0"/>
        <v>482</v>
      </c>
      <c r="G31" s="10">
        <v>482</v>
      </c>
      <c r="H31" s="10"/>
      <c r="I31" s="9">
        <f t="shared" si="1"/>
        <v>100</v>
      </c>
      <c r="J31" s="9">
        <f t="shared" si="2"/>
        <v>100</v>
      </c>
      <c r="K31" s="9">
        <v>0</v>
      </c>
    </row>
    <row r="32" spans="1:11" s="8" customFormat="1" ht="113.25" customHeight="1" x14ac:dyDescent="0.25">
      <c r="A32" s="50" t="s">
        <v>86</v>
      </c>
      <c r="B32" s="70" t="s">
        <v>87</v>
      </c>
      <c r="C32" s="9">
        <f t="shared" si="4"/>
        <v>495</v>
      </c>
      <c r="D32" s="10">
        <v>495</v>
      </c>
      <c r="E32" s="10"/>
      <c r="F32" s="9">
        <f t="shared" si="0"/>
        <v>495</v>
      </c>
      <c r="G32" s="10">
        <v>495</v>
      </c>
      <c r="H32" s="10"/>
      <c r="I32" s="9">
        <f t="shared" si="1"/>
        <v>100</v>
      </c>
      <c r="J32" s="9">
        <f t="shared" si="2"/>
        <v>100</v>
      </c>
      <c r="K32" s="9">
        <v>0</v>
      </c>
    </row>
    <row r="33" spans="1:260" s="8" customFormat="1" ht="53.25" customHeight="1" x14ac:dyDescent="0.25">
      <c r="A33" s="48" t="s">
        <v>88</v>
      </c>
      <c r="B33" s="64" t="s">
        <v>11</v>
      </c>
      <c r="C33" s="9">
        <f t="shared" si="4"/>
        <v>430</v>
      </c>
      <c r="D33" s="10">
        <f t="shared" ref="D33:H33" si="15">D34</f>
        <v>430</v>
      </c>
      <c r="E33" s="10">
        <f t="shared" si="15"/>
        <v>0</v>
      </c>
      <c r="F33" s="9">
        <f t="shared" si="0"/>
        <v>430</v>
      </c>
      <c r="G33" s="10">
        <f t="shared" si="15"/>
        <v>430</v>
      </c>
      <c r="H33" s="10">
        <f t="shared" si="15"/>
        <v>0</v>
      </c>
      <c r="I33" s="9">
        <f t="shared" si="1"/>
        <v>100</v>
      </c>
      <c r="J33" s="9">
        <f t="shared" si="2"/>
        <v>100</v>
      </c>
      <c r="K33" s="9">
        <v>0</v>
      </c>
    </row>
    <row r="34" spans="1:260" s="8" customFormat="1" ht="47.25" x14ac:dyDescent="0.25">
      <c r="A34" s="48" t="s">
        <v>89</v>
      </c>
      <c r="B34" s="64" t="s">
        <v>12</v>
      </c>
      <c r="C34" s="9">
        <f t="shared" si="4"/>
        <v>430</v>
      </c>
      <c r="D34" s="10">
        <v>430</v>
      </c>
      <c r="E34" s="10"/>
      <c r="F34" s="9">
        <f t="shared" si="0"/>
        <v>430</v>
      </c>
      <c r="G34" s="10">
        <v>430</v>
      </c>
      <c r="H34" s="10"/>
      <c r="I34" s="9">
        <f t="shared" si="1"/>
        <v>100</v>
      </c>
      <c r="J34" s="9">
        <f t="shared" si="2"/>
        <v>100</v>
      </c>
      <c r="K34" s="9">
        <v>0</v>
      </c>
    </row>
    <row r="35" spans="1:260" s="8" customFormat="1" ht="63" x14ac:dyDescent="0.25">
      <c r="A35" s="48" t="s">
        <v>90</v>
      </c>
      <c r="B35" s="64" t="s">
        <v>91</v>
      </c>
      <c r="C35" s="9">
        <f t="shared" si="4"/>
        <v>408</v>
      </c>
      <c r="D35" s="10">
        <f t="shared" ref="D35:H35" si="16">D36</f>
        <v>408</v>
      </c>
      <c r="E35" s="10">
        <f t="shared" si="16"/>
        <v>0</v>
      </c>
      <c r="F35" s="9">
        <f t="shared" si="0"/>
        <v>70</v>
      </c>
      <c r="G35" s="10">
        <f t="shared" si="16"/>
        <v>70</v>
      </c>
      <c r="H35" s="10">
        <f t="shared" si="16"/>
        <v>0</v>
      </c>
      <c r="I35" s="9">
        <f t="shared" si="1"/>
        <v>17.156862745098039</v>
      </c>
      <c r="J35" s="9">
        <f t="shared" si="2"/>
        <v>17.156862745098039</v>
      </c>
      <c r="K35" s="9">
        <v>0</v>
      </c>
    </row>
    <row r="36" spans="1:260" s="8" customFormat="1" ht="47.25" x14ac:dyDescent="0.25">
      <c r="A36" s="48" t="s">
        <v>226</v>
      </c>
      <c r="B36" s="71" t="s">
        <v>225</v>
      </c>
      <c r="C36" s="9">
        <f t="shared" si="4"/>
        <v>408</v>
      </c>
      <c r="D36" s="10">
        <v>408</v>
      </c>
      <c r="E36" s="10"/>
      <c r="F36" s="9">
        <f t="shared" si="0"/>
        <v>70</v>
      </c>
      <c r="G36" s="10">
        <v>70</v>
      </c>
      <c r="H36" s="10"/>
      <c r="I36" s="9">
        <f t="shared" si="1"/>
        <v>17.156862745098039</v>
      </c>
      <c r="J36" s="9">
        <f t="shared" si="2"/>
        <v>17.156862745098039</v>
      </c>
      <c r="K36" s="9">
        <v>0</v>
      </c>
    </row>
    <row r="37" spans="1:260" s="8" customFormat="1" ht="63" x14ac:dyDescent="0.25">
      <c r="A37" s="48" t="s">
        <v>92</v>
      </c>
      <c r="B37" s="70" t="s">
        <v>13</v>
      </c>
      <c r="C37" s="9">
        <f t="shared" si="4"/>
        <v>500</v>
      </c>
      <c r="D37" s="10">
        <f t="shared" ref="D37:H37" si="17">D38</f>
        <v>500</v>
      </c>
      <c r="E37" s="10">
        <f t="shared" si="17"/>
        <v>0</v>
      </c>
      <c r="F37" s="9">
        <f t="shared" si="0"/>
        <v>500</v>
      </c>
      <c r="G37" s="10">
        <f t="shared" si="17"/>
        <v>500</v>
      </c>
      <c r="H37" s="10">
        <f t="shared" si="17"/>
        <v>0</v>
      </c>
      <c r="I37" s="9">
        <f t="shared" si="1"/>
        <v>100</v>
      </c>
      <c r="J37" s="9">
        <f t="shared" si="2"/>
        <v>100</v>
      </c>
      <c r="K37" s="9">
        <v>0</v>
      </c>
    </row>
    <row r="38" spans="1:260" s="8" customFormat="1" ht="110.25" x14ac:dyDescent="0.25">
      <c r="A38" s="51" t="s">
        <v>220</v>
      </c>
      <c r="B38" s="70" t="s">
        <v>93</v>
      </c>
      <c r="C38" s="9">
        <f t="shared" si="4"/>
        <v>500</v>
      </c>
      <c r="D38" s="10">
        <v>500</v>
      </c>
      <c r="E38" s="10"/>
      <c r="F38" s="9">
        <f t="shared" si="0"/>
        <v>500</v>
      </c>
      <c r="G38" s="10">
        <v>500</v>
      </c>
      <c r="H38" s="10"/>
      <c r="I38" s="9">
        <f t="shared" si="1"/>
        <v>100</v>
      </c>
      <c r="J38" s="9">
        <f t="shared" si="2"/>
        <v>100</v>
      </c>
      <c r="K38" s="9">
        <v>0</v>
      </c>
    </row>
    <row r="39" spans="1:260" s="8" customFormat="1" ht="31.5" x14ac:dyDescent="0.25">
      <c r="A39" s="52" t="s">
        <v>94</v>
      </c>
      <c r="B39" s="72" t="s">
        <v>14</v>
      </c>
      <c r="C39" s="9">
        <f t="shared" si="4"/>
        <v>171</v>
      </c>
      <c r="D39" s="10">
        <v>171</v>
      </c>
      <c r="E39" s="10"/>
      <c r="F39" s="9">
        <f t="shared" si="0"/>
        <v>171</v>
      </c>
      <c r="G39" s="10">
        <v>171</v>
      </c>
      <c r="H39" s="10"/>
      <c r="I39" s="9">
        <f t="shared" si="1"/>
        <v>100</v>
      </c>
      <c r="J39" s="9">
        <f t="shared" si="2"/>
        <v>100</v>
      </c>
      <c r="K39" s="9">
        <v>0</v>
      </c>
    </row>
    <row r="40" spans="1:260" s="8" customFormat="1" x14ac:dyDescent="0.25">
      <c r="A40" s="52" t="s">
        <v>95</v>
      </c>
      <c r="B40" s="72" t="s">
        <v>96</v>
      </c>
      <c r="C40" s="9">
        <f t="shared" si="4"/>
        <v>163</v>
      </c>
      <c r="D40" s="10">
        <f>+D41</f>
        <v>0</v>
      </c>
      <c r="E40" s="10">
        <v>163</v>
      </c>
      <c r="F40" s="9">
        <f t="shared" si="0"/>
        <v>244.85</v>
      </c>
      <c r="G40" s="10">
        <v>45</v>
      </c>
      <c r="H40" s="10">
        <v>199.85</v>
      </c>
      <c r="I40" s="9">
        <f t="shared" si="1"/>
        <v>150.21472392638034</v>
      </c>
      <c r="J40" s="9" t="e">
        <f t="shared" si="2"/>
        <v>#DIV/0!</v>
      </c>
      <c r="K40" s="9">
        <f t="shared" si="3"/>
        <v>122.60736196319017</v>
      </c>
    </row>
    <row r="41" spans="1:260" s="8" customFormat="1" ht="47.25" x14ac:dyDescent="0.25">
      <c r="A41" s="48" t="s">
        <v>97</v>
      </c>
      <c r="B41" s="64" t="s">
        <v>98</v>
      </c>
      <c r="C41" s="9">
        <f t="shared" si="4"/>
        <v>0</v>
      </c>
      <c r="D41" s="10"/>
      <c r="E41" s="10"/>
      <c r="F41" s="9">
        <f t="shared" si="0"/>
        <v>0</v>
      </c>
      <c r="G41" s="10"/>
      <c r="H41" s="10"/>
      <c r="I41" s="9" t="e">
        <f t="shared" si="1"/>
        <v>#DIV/0!</v>
      </c>
      <c r="J41" s="9" t="e">
        <f t="shared" si="2"/>
        <v>#DIV/0!</v>
      </c>
      <c r="K41" s="9" t="e">
        <f t="shared" si="3"/>
        <v>#DIV/0!</v>
      </c>
    </row>
    <row r="42" spans="1:260" s="8" customFormat="1" ht="31.5" x14ac:dyDescent="0.25">
      <c r="A42" s="89" t="s">
        <v>99</v>
      </c>
      <c r="B42" s="90" t="s">
        <v>15</v>
      </c>
      <c r="C42" s="9">
        <f>D42+E42</f>
        <v>771740.29970999993</v>
      </c>
      <c r="D42" s="80">
        <f>D43+D46+D58+D81</f>
        <v>737199.32292999991</v>
      </c>
      <c r="E42" s="80">
        <f>E43+E46+E58+E81</f>
        <v>34540.976780000005</v>
      </c>
      <c r="F42" s="9">
        <f>G42+H42</f>
        <v>771740.29970999993</v>
      </c>
      <c r="G42" s="80">
        <f>G43+G46+G58+G81</f>
        <v>737199.32292999991</v>
      </c>
      <c r="H42" s="80">
        <f>H43+H46+H58+H81</f>
        <v>34540.976780000005</v>
      </c>
      <c r="I42" s="9">
        <f t="shared" si="1"/>
        <v>100</v>
      </c>
      <c r="J42" s="9">
        <f t="shared" si="2"/>
        <v>100</v>
      </c>
      <c r="K42" s="9">
        <f t="shared" si="3"/>
        <v>100</v>
      </c>
      <c r="L42" s="8">
        <v>613310.91222000006</v>
      </c>
      <c r="M42" s="43">
        <f>C42-L42</f>
        <v>158429.38748999988</v>
      </c>
    </row>
    <row r="43" spans="1:260" s="8" customFormat="1" ht="47.25" x14ac:dyDescent="0.25">
      <c r="A43" s="53" t="s">
        <v>100</v>
      </c>
      <c r="B43" s="12" t="s">
        <v>101</v>
      </c>
      <c r="C43" s="9">
        <f>D43+E43</f>
        <v>185336.37450000001</v>
      </c>
      <c r="D43" s="76">
        <f t="shared" ref="D43:E43" si="18">D44+D45</f>
        <v>164478</v>
      </c>
      <c r="E43" s="76">
        <f t="shared" si="18"/>
        <v>20858.374500000002</v>
      </c>
      <c r="F43" s="9">
        <f>G43+H43</f>
        <v>185336.37450000001</v>
      </c>
      <c r="G43" s="76">
        <f t="shared" ref="G43:H43" si="19">G44+G45</f>
        <v>164478</v>
      </c>
      <c r="H43" s="76">
        <f t="shared" si="19"/>
        <v>20858.374500000002</v>
      </c>
      <c r="I43" s="9">
        <f t="shared" si="1"/>
        <v>100</v>
      </c>
      <c r="J43" s="9">
        <f t="shared" si="2"/>
        <v>100</v>
      </c>
      <c r="K43" s="9">
        <f t="shared" si="3"/>
        <v>100</v>
      </c>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1:260" s="8" customFormat="1" ht="63" x14ac:dyDescent="0.25">
      <c r="A44" s="53" t="s">
        <v>102</v>
      </c>
      <c r="B44" s="13" t="s">
        <v>103</v>
      </c>
      <c r="C44" s="9">
        <f>D44</f>
        <v>153901</v>
      </c>
      <c r="D44" s="76">
        <f>153901</f>
        <v>153901</v>
      </c>
      <c r="E44" s="76">
        <v>18418.374500000002</v>
      </c>
      <c r="F44" s="9">
        <f>G44</f>
        <v>153901</v>
      </c>
      <c r="G44" s="76">
        <f>153901</f>
        <v>153901</v>
      </c>
      <c r="H44" s="76">
        <v>18418.374500000002</v>
      </c>
      <c r="I44" s="9">
        <f t="shared" si="1"/>
        <v>100</v>
      </c>
      <c r="J44" s="9">
        <f t="shared" si="2"/>
        <v>100</v>
      </c>
      <c r="K44" s="9">
        <f t="shared" si="3"/>
        <v>100</v>
      </c>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1:260" s="8" customFormat="1" ht="63" x14ac:dyDescent="0.25">
      <c r="A45" s="53" t="s">
        <v>104</v>
      </c>
      <c r="B45" s="13" t="s">
        <v>105</v>
      </c>
      <c r="C45" s="9">
        <f t="shared" si="4"/>
        <v>13017</v>
      </c>
      <c r="D45" s="76">
        <v>10577</v>
      </c>
      <c r="E45" s="76">
        <v>2440</v>
      </c>
      <c r="F45" s="9">
        <f t="shared" ref="F45" si="20">+G45+H45</f>
        <v>13017</v>
      </c>
      <c r="G45" s="76">
        <v>10577</v>
      </c>
      <c r="H45" s="76">
        <v>2440</v>
      </c>
      <c r="I45" s="9">
        <f t="shared" si="1"/>
        <v>100</v>
      </c>
      <c r="J45" s="9">
        <f t="shared" si="2"/>
        <v>100</v>
      </c>
      <c r="K45" s="9">
        <f t="shared" si="3"/>
        <v>100</v>
      </c>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1:260" s="8" customFormat="1" ht="63" x14ac:dyDescent="0.25">
      <c r="A46" s="86"/>
      <c r="B46" s="96" t="s">
        <v>106</v>
      </c>
      <c r="C46" s="9">
        <f t="shared" ref="C46:C55" si="21">+D46+E46</f>
        <v>60499.219729999997</v>
      </c>
      <c r="D46" s="80">
        <f>SUM(D47:D57)</f>
        <v>58568.527499999997</v>
      </c>
      <c r="E46" s="80">
        <f>SUM(E47:E57)</f>
        <v>1930.6922300000001</v>
      </c>
      <c r="F46" s="9">
        <f t="shared" ref="F46:F51" si="22">+G46+H46</f>
        <v>60499.219729999997</v>
      </c>
      <c r="G46" s="80">
        <f>SUM(G47:G57)</f>
        <v>58568.527499999997</v>
      </c>
      <c r="H46" s="80">
        <f>SUM(H47:H57)</f>
        <v>1930.6922300000001</v>
      </c>
      <c r="I46" s="9">
        <f t="shared" si="1"/>
        <v>100</v>
      </c>
      <c r="J46" s="9">
        <f t="shared" si="2"/>
        <v>100</v>
      </c>
      <c r="K46" s="9">
        <f t="shared" si="3"/>
        <v>100</v>
      </c>
      <c r="L46" s="8">
        <v>66149.179220000005</v>
      </c>
      <c r="M46" s="43">
        <f>C46-L46</f>
        <v>-5649.9594900000084</v>
      </c>
    </row>
    <row r="47" spans="1:260" s="8" customFormat="1" ht="141.75" x14ac:dyDescent="0.25">
      <c r="A47" s="54" t="s">
        <v>230</v>
      </c>
      <c r="B47" s="14" t="s">
        <v>229</v>
      </c>
      <c r="C47" s="9">
        <f t="shared" si="21"/>
        <v>1882.202</v>
      </c>
      <c r="D47" s="77">
        <v>1882.202</v>
      </c>
      <c r="E47" s="77">
        <v>0</v>
      </c>
      <c r="F47" s="9">
        <f t="shared" si="22"/>
        <v>1882.202</v>
      </c>
      <c r="G47" s="77">
        <v>1882.202</v>
      </c>
      <c r="H47" s="77">
        <v>0</v>
      </c>
      <c r="I47" s="9">
        <f t="shared" ref="I47:J57" si="23">F47/C47*100</f>
        <v>100</v>
      </c>
      <c r="J47" s="9">
        <f t="shared" si="23"/>
        <v>100</v>
      </c>
      <c r="K47" s="9" t="e">
        <f t="shared" si="3"/>
        <v>#DIV/0!</v>
      </c>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1:260" s="8" customFormat="1" ht="130.5" customHeight="1" x14ac:dyDescent="0.25">
      <c r="A48" s="54" t="s">
        <v>200</v>
      </c>
      <c r="B48" s="13" t="s">
        <v>192</v>
      </c>
      <c r="C48" s="9">
        <f t="shared" si="21"/>
        <v>7735.7669999999998</v>
      </c>
      <c r="D48" s="76">
        <v>7735.7669999999998</v>
      </c>
      <c r="E48" s="76"/>
      <c r="F48" s="9">
        <f t="shared" si="22"/>
        <v>7735.7669999999998</v>
      </c>
      <c r="G48" s="76">
        <v>7735.7669999999998</v>
      </c>
      <c r="H48" s="76"/>
      <c r="I48" s="9">
        <f>F48/C48*100</f>
        <v>100</v>
      </c>
      <c r="J48" s="9">
        <f>G48/D48*100</f>
        <v>100</v>
      </c>
      <c r="K48" s="9" t="e">
        <f>H48/E48*100</f>
        <v>#DIV/0!</v>
      </c>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1:260" s="8" customFormat="1" ht="63" customHeight="1" x14ac:dyDescent="0.25">
      <c r="A49" s="54" t="s">
        <v>222</v>
      </c>
      <c r="B49" s="84" t="s">
        <v>221</v>
      </c>
      <c r="C49" s="9">
        <f t="shared" si="21"/>
        <v>3944.9025000000001</v>
      </c>
      <c r="D49" s="85">
        <v>3944.9025000000001</v>
      </c>
      <c r="E49" s="76"/>
      <c r="F49" s="9">
        <f t="shared" si="22"/>
        <v>3944.9025000000001</v>
      </c>
      <c r="G49" s="85">
        <v>3944.9025000000001</v>
      </c>
      <c r="H49" s="76"/>
      <c r="I49" s="9"/>
      <c r="J49" s="9"/>
      <c r="K49" s="9" t="e">
        <f>H49/E49*100</f>
        <v>#DIV/0!</v>
      </c>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1:260" s="8" customFormat="1" ht="78.75" x14ac:dyDescent="0.25">
      <c r="A50" s="54" t="s">
        <v>189</v>
      </c>
      <c r="B50" s="14" t="s">
        <v>190</v>
      </c>
      <c r="C50" s="9">
        <f t="shared" si="21"/>
        <v>2020.202</v>
      </c>
      <c r="D50" s="77">
        <v>2020.202</v>
      </c>
      <c r="E50" s="77"/>
      <c r="F50" s="9">
        <f t="shared" si="22"/>
        <v>2020.202</v>
      </c>
      <c r="G50" s="77">
        <v>2020.202</v>
      </c>
      <c r="H50" s="77"/>
      <c r="I50" s="9">
        <f t="shared" ref="I50" si="24">F50/C50*100</f>
        <v>100</v>
      </c>
      <c r="J50" s="9">
        <f t="shared" ref="J50" si="25">G50/D50*100</f>
        <v>100</v>
      </c>
      <c r="K50" s="9" t="e">
        <f>H50/E50*100</f>
        <v>#DIV/0!</v>
      </c>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1:260" s="8" customFormat="1" ht="63" x14ac:dyDescent="0.25">
      <c r="A51" s="54" t="s">
        <v>231</v>
      </c>
      <c r="B51" s="14" t="s">
        <v>232</v>
      </c>
      <c r="C51" s="9">
        <f t="shared" si="21"/>
        <v>3790.9940000000001</v>
      </c>
      <c r="D51" s="76">
        <v>3790.9940000000001</v>
      </c>
      <c r="E51" s="76"/>
      <c r="F51" s="9">
        <f t="shared" si="22"/>
        <v>3790.9940000000001</v>
      </c>
      <c r="G51" s="76">
        <v>3790.9940000000001</v>
      </c>
      <c r="H51" s="76"/>
      <c r="I51" s="9">
        <f>F51/C51*100</f>
        <v>100</v>
      </c>
      <c r="J51" s="9">
        <f>G51/D51*100</f>
        <v>100</v>
      </c>
      <c r="K51" s="9" t="e">
        <f>H51/E51*100</f>
        <v>#DIV/0!</v>
      </c>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1:260" s="8" customFormat="1" ht="173.25" x14ac:dyDescent="0.25">
      <c r="A52" s="54" t="s">
        <v>107</v>
      </c>
      <c r="B52" s="14" t="s">
        <v>108</v>
      </c>
      <c r="C52" s="9">
        <f t="shared" si="21"/>
        <v>15511.25073</v>
      </c>
      <c r="D52" s="76">
        <v>14949</v>
      </c>
      <c r="E52" s="76">
        <v>562.25072999999998</v>
      </c>
      <c r="F52" s="9">
        <f t="shared" ref="F52" si="26">+G52+H52</f>
        <v>15511.25073</v>
      </c>
      <c r="G52" s="76">
        <v>14949</v>
      </c>
      <c r="H52" s="76">
        <v>562.25072999999998</v>
      </c>
      <c r="I52" s="9">
        <f>F52/C52*100</f>
        <v>100</v>
      </c>
      <c r="J52" s="9">
        <f>G52/D52*100</f>
        <v>100</v>
      </c>
      <c r="K52" s="9">
        <f>H52/E52*100</f>
        <v>100</v>
      </c>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1:260" s="8" customFormat="1" ht="94.5" x14ac:dyDescent="0.25">
      <c r="A53" s="54" t="s">
        <v>107</v>
      </c>
      <c r="B53" s="14" t="s">
        <v>109</v>
      </c>
      <c r="C53" s="9">
        <f t="shared" si="21"/>
        <v>12871.221500000001</v>
      </c>
      <c r="D53" s="77">
        <v>11862.78</v>
      </c>
      <c r="E53" s="77">
        <v>1008.4415</v>
      </c>
      <c r="F53" s="9">
        <f>+G53+H53</f>
        <v>12871.221500000001</v>
      </c>
      <c r="G53" s="77">
        <v>11862.78</v>
      </c>
      <c r="H53" s="77">
        <v>1008.4415</v>
      </c>
      <c r="I53" s="9">
        <f t="shared" ref="I53" si="27">F53/C53*100</f>
        <v>100</v>
      </c>
      <c r="J53" s="9">
        <f t="shared" ref="J53" si="28">G53/D53*100</f>
        <v>100</v>
      </c>
      <c r="K53" s="9">
        <f t="shared" ref="K53" si="29">H53/E53*100</f>
        <v>100</v>
      </c>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1:260" s="8" customFormat="1" ht="71.25" customHeight="1" x14ac:dyDescent="0.25">
      <c r="A54" s="54" t="s">
        <v>107</v>
      </c>
      <c r="B54" s="13" t="s">
        <v>233</v>
      </c>
      <c r="C54" s="9">
        <f t="shared" si="21"/>
        <v>841.68</v>
      </c>
      <c r="D54" s="85">
        <v>841.68</v>
      </c>
      <c r="E54" s="76"/>
      <c r="F54" s="9">
        <f>+G54+H54</f>
        <v>841.68</v>
      </c>
      <c r="G54" s="85">
        <v>841.68</v>
      </c>
      <c r="H54" s="76"/>
      <c r="I54" s="9">
        <f t="shared" ref="I54:K55" si="30">F54/C54*100</f>
        <v>100</v>
      </c>
      <c r="J54" s="9">
        <f t="shared" si="30"/>
        <v>100</v>
      </c>
      <c r="K54" s="9" t="e">
        <f t="shared" si="30"/>
        <v>#DIV/0!</v>
      </c>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1:260" s="8" customFormat="1" ht="85.5" customHeight="1" x14ac:dyDescent="0.25">
      <c r="A55" s="54" t="s">
        <v>209</v>
      </c>
      <c r="B55" s="13" t="s">
        <v>210</v>
      </c>
      <c r="C55" s="9">
        <f t="shared" si="21"/>
        <v>1020</v>
      </c>
      <c r="D55" s="76">
        <v>660</v>
      </c>
      <c r="E55" s="76">
        <v>360</v>
      </c>
      <c r="F55" s="9">
        <f>+G55+H55</f>
        <v>1020</v>
      </c>
      <c r="G55" s="76">
        <v>660</v>
      </c>
      <c r="H55" s="76">
        <v>360</v>
      </c>
      <c r="I55" s="9">
        <f t="shared" si="30"/>
        <v>100</v>
      </c>
      <c r="J55" s="9">
        <f t="shared" si="30"/>
        <v>100</v>
      </c>
      <c r="K55" s="9">
        <f t="shared" si="30"/>
        <v>100</v>
      </c>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1:260" s="8" customFormat="1" ht="85.5" customHeight="1" x14ac:dyDescent="0.25">
      <c r="A56" s="54" t="s">
        <v>107</v>
      </c>
      <c r="B56" s="13" t="s">
        <v>211</v>
      </c>
      <c r="C56" s="9">
        <f t="shared" ref="C56" si="31">+D56+E56</f>
        <v>1067</v>
      </c>
      <c r="D56" s="76">
        <v>1067</v>
      </c>
      <c r="E56" s="76"/>
      <c r="F56" s="9">
        <f t="shared" ref="F56" si="32">+G56+H56</f>
        <v>1067</v>
      </c>
      <c r="G56" s="76">
        <v>1067</v>
      </c>
      <c r="H56" s="76"/>
      <c r="I56" s="9">
        <f t="shared" ref="I56" si="33">F56/C56*100</f>
        <v>100</v>
      </c>
      <c r="J56" s="9">
        <f t="shared" ref="J56" si="34">G56/D56*100</f>
        <v>100</v>
      </c>
      <c r="K56" s="9" t="e">
        <f t="shared" ref="K56" si="35">H56/E56*100</f>
        <v>#DIV/0!</v>
      </c>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1:260" s="15" customFormat="1" ht="60" x14ac:dyDescent="0.25">
      <c r="A57" s="54" t="s">
        <v>107</v>
      </c>
      <c r="B57" s="83" t="s">
        <v>234</v>
      </c>
      <c r="C57" s="9">
        <f>+D57+E57</f>
        <v>9814</v>
      </c>
      <c r="D57" s="76">
        <v>9814</v>
      </c>
      <c r="E57" s="76"/>
      <c r="F57" s="9">
        <f>+G57+H57</f>
        <v>9814</v>
      </c>
      <c r="G57" s="76">
        <v>9814</v>
      </c>
      <c r="H57" s="76"/>
      <c r="I57" s="9">
        <f t="shared" si="23"/>
        <v>100</v>
      </c>
      <c r="J57" s="9">
        <f t="shared" si="23"/>
        <v>100</v>
      </c>
      <c r="K57" s="9" t="e">
        <f t="shared" si="3"/>
        <v>#DIV/0!</v>
      </c>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1:260" s="8" customFormat="1" ht="47.25" x14ac:dyDescent="0.25">
      <c r="A58" s="5" t="s">
        <v>110</v>
      </c>
      <c r="B58" s="21" t="s">
        <v>111</v>
      </c>
      <c r="C58" s="87">
        <f>+D58+E58</f>
        <v>493659.6835199999</v>
      </c>
      <c r="D58" s="76">
        <f>SUM(D59:D80)</f>
        <v>484018.58351999993</v>
      </c>
      <c r="E58" s="76">
        <f>SUM(E59:E80)</f>
        <v>9641.1</v>
      </c>
      <c r="F58" s="87">
        <f>+G58+H58</f>
        <v>493659.6835199999</v>
      </c>
      <c r="G58" s="76">
        <f>SUM(G59:G80)</f>
        <v>484018.58351999993</v>
      </c>
      <c r="H58" s="76">
        <f>SUM(H59:H80)</f>
        <v>9641.1</v>
      </c>
      <c r="I58" s="9">
        <f t="shared" ref="I58:I89" si="36">F58/C58*100</f>
        <v>100</v>
      </c>
      <c r="J58" s="9">
        <f t="shared" ref="J58:J89" si="37">G58/D58*100</f>
        <v>100</v>
      </c>
      <c r="K58" s="9">
        <f t="shared" si="3"/>
        <v>100</v>
      </c>
      <c r="L58" s="8">
        <v>386047.63299999997</v>
      </c>
      <c r="M58" s="88">
        <f>C58-L58</f>
        <v>107612.05051999993</v>
      </c>
    </row>
    <row r="59" spans="1:260" s="16" customFormat="1" ht="63" x14ac:dyDescent="0.25">
      <c r="A59" s="53" t="s">
        <v>126</v>
      </c>
      <c r="B59" s="14" t="s">
        <v>127</v>
      </c>
      <c r="C59" s="9">
        <f>+D59+E59</f>
        <v>218</v>
      </c>
      <c r="D59" s="76">
        <v>218</v>
      </c>
      <c r="E59" s="76"/>
      <c r="F59" s="9">
        <f>+G59+H59</f>
        <v>218</v>
      </c>
      <c r="G59" s="76">
        <v>218</v>
      </c>
      <c r="H59" s="76"/>
      <c r="I59" s="9">
        <f>F59/C59*100</f>
        <v>100</v>
      </c>
      <c r="J59" s="9">
        <f>G59/D59*100</f>
        <v>100</v>
      </c>
      <c r="K59" s="9" t="e">
        <f t="shared" si="3"/>
        <v>#DIV/0!</v>
      </c>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17"/>
      <c r="DJ59" s="17"/>
      <c r="DK59" s="17"/>
      <c r="DL59" s="17"/>
      <c r="DM59" s="17"/>
      <c r="DN59" s="17"/>
      <c r="DO59" s="17"/>
      <c r="DP59" s="17"/>
      <c r="DQ59" s="17"/>
      <c r="DR59" s="17"/>
      <c r="DS59" s="17"/>
      <c r="DT59" s="17"/>
      <c r="DU59" s="17"/>
      <c r="DV59" s="17"/>
      <c r="DW59" s="17"/>
      <c r="DX59" s="17"/>
      <c r="DY59" s="17"/>
      <c r="DZ59" s="17"/>
      <c r="EA59" s="17"/>
      <c r="EB59" s="17"/>
      <c r="EC59" s="17"/>
      <c r="ED59" s="17"/>
      <c r="EE59" s="17"/>
      <c r="EF59" s="17"/>
      <c r="EG59" s="17"/>
      <c r="EH59" s="17"/>
      <c r="EI59" s="17"/>
      <c r="EJ59" s="17"/>
      <c r="EK59" s="17"/>
      <c r="EL59" s="17"/>
      <c r="EM59" s="17"/>
      <c r="EN59" s="17"/>
      <c r="EO59" s="17"/>
      <c r="EP59" s="17"/>
      <c r="EQ59" s="17"/>
      <c r="ER59" s="17"/>
      <c r="ES59" s="17"/>
      <c r="ET59" s="17"/>
      <c r="EU59" s="17"/>
      <c r="EV59" s="17"/>
      <c r="EW59" s="17"/>
      <c r="EX59" s="17"/>
      <c r="EY59" s="17"/>
      <c r="EZ59" s="17"/>
      <c r="FA59" s="17"/>
      <c r="FB59" s="17"/>
      <c r="FC59" s="17"/>
      <c r="FD59" s="17"/>
      <c r="FE59" s="17"/>
      <c r="FF59" s="17"/>
      <c r="FG59" s="17"/>
      <c r="FH59" s="17"/>
      <c r="FI59" s="17"/>
      <c r="FJ59" s="17"/>
      <c r="FK59" s="17"/>
      <c r="FL59" s="17"/>
      <c r="FM59" s="17"/>
      <c r="FN59" s="17"/>
      <c r="FO59" s="17"/>
      <c r="FP59" s="17"/>
      <c r="FQ59" s="17"/>
      <c r="FR59" s="17"/>
      <c r="FS59" s="17"/>
      <c r="FT59" s="17"/>
      <c r="FU59" s="17"/>
      <c r="FV59" s="17"/>
      <c r="FW59" s="17"/>
      <c r="FX59" s="17"/>
      <c r="FY59" s="17"/>
      <c r="FZ59" s="17"/>
      <c r="GA59" s="17"/>
      <c r="GB59" s="17"/>
      <c r="GC59" s="17"/>
      <c r="GD59" s="17"/>
      <c r="GE59" s="17"/>
      <c r="GF59" s="17"/>
      <c r="GG59" s="17"/>
      <c r="GH59" s="17"/>
      <c r="GI59" s="17"/>
      <c r="GJ59" s="17"/>
      <c r="GK59" s="17"/>
      <c r="GL59" s="17"/>
      <c r="GM59" s="17"/>
      <c r="GN59" s="17"/>
      <c r="GO59" s="17"/>
      <c r="GP59" s="17"/>
      <c r="GQ59" s="17"/>
      <c r="GR59" s="17"/>
      <c r="GS59" s="17"/>
      <c r="GT59" s="17"/>
      <c r="GU59" s="17"/>
      <c r="GV59" s="17"/>
      <c r="GW59" s="17"/>
      <c r="GX59" s="17"/>
      <c r="GY59" s="17"/>
      <c r="GZ59" s="17"/>
      <c r="HA59" s="17"/>
      <c r="HB59" s="17"/>
      <c r="HC59" s="17"/>
      <c r="HD59" s="17"/>
      <c r="HE59" s="17"/>
      <c r="HF59" s="17"/>
      <c r="HG59" s="17"/>
      <c r="HH59" s="17"/>
      <c r="HI59" s="17"/>
      <c r="HJ59" s="17"/>
      <c r="HK59" s="17"/>
      <c r="HL59" s="17"/>
      <c r="HM59" s="17"/>
      <c r="HN59" s="17"/>
      <c r="HO59" s="17"/>
      <c r="HP59" s="17"/>
      <c r="HQ59" s="17"/>
      <c r="HR59" s="17"/>
      <c r="HS59" s="17"/>
      <c r="HT59" s="17"/>
      <c r="HU59" s="17"/>
      <c r="HV59" s="17"/>
      <c r="HW59" s="17"/>
      <c r="HX59" s="17"/>
      <c r="HY59" s="17"/>
      <c r="HZ59" s="17"/>
      <c r="IA59" s="17"/>
      <c r="IB59" s="17"/>
      <c r="IC59" s="17"/>
      <c r="ID59" s="17"/>
      <c r="IE59" s="17"/>
      <c r="IF59" s="17"/>
      <c r="IG59" s="17"/>
      <c r="IH59" s="17"/>
      <c r="II59" s="17"/>
      <c r="IJ59" s="17"/>
      <c r="IK59" s="17"/>
      <c r="IL59" s="17"/>
      <c r="IM59" s="17"/>
      <c r="IN59" s="17"/>
      <c r="IO59" s="17"/>
      <c r="IP59" s="17"/>
      <c r="IQ59" s="17"/>
      <c r="IR59" s="17"/>
      <c r="IS59" s="17"/>
      <c r="IT59" s="17"/>
      <c r="IU59" s="17"/>
      <c r="IV59" s="17"/>
      <c r="IW59" s="17"/>
      <c r="IX59" s="17"/>
      <c r="IY59" s="17"/>
      <c r="IZ59" s="17"/>
    </row>
    <row r="60" spans="1:260" s="8" customFormat="1" ht="173.25" x14ac:dyDescent="0.25">
      <c r="A60" s="53" t="s">
        <v>117</v>
      </c>
      <c r="B60" s="14" t="s">
        <v>118</v>
      </c>
      <c r="C60" s="9">
        <f>+D60+E60</f>
        <v>16378</v>
      </c>
      <c r="D60" s="76">
        <v>8189</v>
      </c>
      <c r="E60" s="76">
        <v>8189</v>
      </c>
      <c r="F60" s="9">
        <f>+G60+H60</f>
        <v>16378</v>
      </c>
      <c r="G60" s="76">
        <v>8189</v>
      </c>
      <c r="H60" s="76">
        <v>8189</v>
      </c>
      <c r="I60" s="9">
        <f>F60/C60*100</f>
        <v>100</v>
      </c>
      <c r="J60" s="9">
        <f>G60/D60*100</f>
        <v>100</v>
      </c>
      <c r="K60" s="9">
        <f>H60/E60*100</f>
        <v>100</v>
      </c>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1:260" s="8" customFormat="1" ht="201.75" customHeight="1" x14ac:dyDescent="0.25">
      <c r="A61" s="53" t="s">
        <v>112</v>
      </c>
      <c r="B61" s="14" t="s">
        <v>212</v>
      </c>
      <c r="C61" s="9">
        <f t="shared" ref="C61" si="38">+D61+E61</f>
        <v>158669.97</v>
      </c>
      <c r="D61" s="76">
        <v>158669.97</v>
      </c>
      <c r="E61" s="76"/>
      <c r="F61" s="9">
        <f t="shared" ref="F61:F62" si="39">+G61+H61</f>
        <v>158669.97</v>
      </c>
      <c r="G61" s="76">
        <v>158669.97</v>
      </c>
      <c r="H61" s="76"/>
      <c r="I61" s="9">
        <f t="shared" ref="I61" si="40">F61/C61*100</f>
        <v>100</v>
      </c>
      <c r="J61" s="9">
        <f t="shared" ref="J61" si="41">G61/D61*100</f>
        <v>100</v>
      </c>
      <c r="K61" s="9" t="e">
        <f t="shared" si="3"/>
        <v>#DIV/0!</v>
      </c>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1:260" s="8" customFormat="1" ht="173.25" x14ac:dyDescent="0.25">
      <c r="A62" s="53" t="s">
        <v>112</v>
      </c>
      <c r="B62" s="14" t="s">
        <v>113</v>
      </c>
      <c r="C62" s="9">
        <f t="shared" si="4"/>
        <v>265806.09999999998</v>
      </c>
      <c r="D62" s="76">
        <v>265806.09999999998</v>
      </c>
      <c r="E62" s="76"/>
      <c r="F62" s="9">
        <f t="shared" si="39"/>
        <v>265806.09999999998</v>
      </c>
      <c r="G62" s="76">
        <v>265806.09999999998</v>
      </c>
      <c r="H62" s="76"/>
      <c r="I62" s="9">
        <f t="shared" si="36"/>
        <v>100</v>
      </c>
      <c r="J62" s="9">
        <f t="shared" si="37"/>
        <v>100</v>
      </c>
      <c r="K62" s="9" t="e">
        <f t="shared" si="3"/>
        <v>#DIV/0!</v>
      </c>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1:260" s="8" customFormat="1" ht="78.75" x14ac:dyDescent="0.25">
      <c r="A63" s="53" t="s">
        <v>112</v>
      </c>
      <c r="B63" s="14" t="s">
        <v>114</v>
      </c>
      <c r="C63" s="9">
        <f>+D63+E63</f>
        <v>4306</v>
      </c>
      <c r="D63" s="76">
        <v>4306</v>
      </c>
      <c r="E63" s="76"/>
      <c r="F63" s="9">
        <f>+G63+H63</f>
        <v>4306</v>
      </c>
      <c r="G63" s="76">
        <v>4306</v>
      </c>
      <c r="H63" s="76"/>
      <c r="I63" s="9">
        <f>F63/C63*100</f>
        <v>100</v>
      </c>
      <c r="J63" s="9">
        <f>G63/D63*100</f>
        <v>100</v>
      </c>
      <c r="K63" s="9" t="e">
        <f>H63/E63*100</f>
        <v>#DIV/0!</v>
      </c>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1:260" s="8" customFormat="1" ht="110.25" x14ac:dyDescent="0.25">
      <c r="A64" s="53" t="s">
        <v>112</v>
      </c>
      <c r="B64" s="14" t="s">
        <v>235</v>
      </c>
      <c r="C64" s="9">
        <f>+D64+E64</f>
        <v>737</v>
      </c>
      <c r="D64" s="76">
        <v>737</v>
      </c>
      <c r="E64" s="76"/>
      <c r="F64" s="9"/>
      <c r="G64" s="76">
        <v>737</v>
      </c>
      <c r="H64" s="76"/>
      <c r="I64" s="9"/>
      <c r="J64" s="9"/>
      <c r="K64" s="9"/>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1:260" s="16" customFormat="1" ht="141.75" x14ac:dyDescent="0.25">
      <c r="A65" s="53" t="s">
        <v>123</v>
      </c>
      <c r="B65" s="73" t="s">
        <v>124</v>
      </c>
      <c r="C65" s="9">
        <f t="shared" ref="C65:C66" si="42">+D65+E65</f>
        <v>4937</v>
      </c>
      <c r="D65" s="76">
        <v>4937</v>
      </c>
      <c r="E65" s="76"/>
      <c r="F65" s="9">
        <f t="shared" ref="F65:F66" si="43">+G65+H65</f>
        <v>4937</v>
      </c>
      <c r="G65" s="76">
        <v>4937</v>
      </c>
      <c r="H65" s="76"/>
      <c r="I65" s="9">
        <f t="shared" ref="I65:I66" si="44">F65/C65*100</f>
        <v>100</v>
      </c>
      <c r="J65" s="9">
        <f t="shared" ref="J65:J66" si="45">G65/D65*100</f>
        <v>100</v>
      </c>
      <c r="K65" s="9" t="e">
        <f t="shared" ref="K65:K66" si="46">H65/E65*100</f>
        <v>#DIV/0!</v>
      </c>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7"/>
      <c r="ER65" s="17"/>
      <c r="ES65" s="17"/>
      <c r="ET65" s="17"/>
      <c r="EU65" s="17"/>
      <c r="EV65" s="17"/>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7"/>
      <c r="HJ65" s="17"/>
      <c r="HK65" s="17"/>
      <c r="HL65" s="17"/>
      <c r="HM65" s="17"/>
      <c r="HN65" s="17"/>
      <c r="HO65" s="17"/>
      <c r="HP65" s="17"/>
      <c r="HQ65" s="17"/>
      <c r="HR65" s="17"/>
      <c r="HS65" s="17"/>
      <c r="HT65" s="17"/>
      <c r="HU65" s="17"/>
      <c r="HV65" s="17"/>
      <c r="HW65" s="17"/>
      <c r="HX65" s="17"/>
      <c r="HY65" s="17"/>
      <c r="HZ65" s="17"/>
      <c r="IA65" s="17"/>
      <c r="IB65" s="17"/>
      <c r="IC65" s="17"/>
      <c r="ID65" s="17"/>
      <c r="IE65" s="17"/>
      <c r="IF65" s="17"/>
      <c r="IG65" s="17"/>
      <c r="IH65" s="17"/>
      <c r="II65" s="17"/>
      <c r="IJ65" s="17"/>
      <c r="IK65" s="17"/>
      <c r="IL65" s="17"/>
      <c r="IM65" s="17"/>
      <c r="IN65" s="17"/>
      <c r="IO65" s="17"/>
      <c r="IP65" s="17"/>
      <c r="IQ65" s="17"/>
      <c r="IR65" s="17"/>
      <c r="IS65" s="17"/>
      <c r="IT65" s="17"/>
      <c r="IU65" s="17"/>
      <c r="IV65" s="17"/>
      <c r="IW65" s="17"/>
      <c r="IX65" s="17"/>
      <c r="IY65" s="17"/>
      <c r="IZ65" s="17"/>
    </row>
    <row r="66" spans="1:260" s="8" customFormat="1" ht="47.25" x14ac:dyDescent="0.25">
      <c r="A66" s="53" t="s">
        <v>112</v>
      </c>
      <c r="B66" s="14" t="s">
        <v>129</v>
      </c>
      <c r="C66" s="9">
        <f t="shared" si="42"/>
        <v>133.99600000000001</v>
      </c>
      <c r="D66" s="76">
        <v>133.99600000000001</v>
      </c>
      <c r="E66" s="76"/>
      <c r="F66" s="9">
        <f t="shared" si="43"/>
        <v>133.99600000000001</v>
      </c>
      <c r="G66" s="76">
        <v>133.99600000000001</v>
      </c>
      <c r="H66" s="76"/>
      <c r="I66" s="9">
        <f t="shared" si="44"/>
        <v>100</v>
      </c>
      <c r="J66" s="9">
        <f t="shared" si="45"/>
        <v>100</v>
      </c>
      <c r="K66" s="9" t="e">
        <f t="shared" si="46"/>
        <v>#DIV/0!</v>
      </c>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1:260" s="8" customFormat="1" ht="110.25" x14ac:dyDescent="0.25">
      <c r="A67" s="53" t="s">
        <v>112</v>
      </c>
      <c r="B67" s="14" t="s">
        <v>213</v>
      </c>
      <c r="C67" s="9">
        <f>+D67+E67</f>
        <v>842</v>
      </c>
      <c r="D67" s="76">
        <v>842</v>
      </c>
      <c r="E67" s="76"/>
      <c r="F67" s="9">
        <f>+G67+H67</f>
        <v>842</v>
      </c>
      <c r="G67" s="76">
        <v>842</v>
      </c>
      <c r="H67" s="76"/>
      <c r="I67" s="9"/>
      <c r="J67" s="9"/>
      <c r="K67" s="9" t="e">
        <f>H67/E67*100</f>
        <v>#DIV/0!</v>
      </c>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1:260" s="8" customFormat="1" ht="78.75" x14ac:dyDescent="0.25">
      <c r="A68" s="53" t="s">
        <v>112</v>
      </c>
      <c r="B68" s="14" t="s">
        <v>125</v>
      </c>
      <c r="C68" s="9">
        <f t="shared" ref="C68" si="47">+D68+E68</f>
        <v>991</v>
      </c>
      <c r="D68" s="76">
        <v>991</v>
      </c>
      <c r="E68" s="76"/>
      <c r="F68" s="9">
        <f t="shared" ref="F68" si="48">+G68+H68</f>
        <v>991</v>
      </c>
      <c r="G68" s="76">
        <v>991</v>
      </c>
      <c r="H68" s="76"/>
      <c r="I68" s="9">
        <f t="shared" ref="I68" si="49">F68/C68*100</f>
        <v>100</v>
      </c>
      <c r="J68" s="9">
        <f t="shared" ref="J68" si="50">G68/D68*100</f>
        <v>100</v>
      </c>
      <c r="K68" s="9" t="e">
        <f t="shared" ref="K68" si="51">H68/E68*100</f>
        <v>#DIV/0!</v>
      </c>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1:260" s="8" customFormat="1" ht="92.25" customHeight="1" x14ac:dyDescent="0.25">
      <c r="A69" s="53" t="s">
        <v>112</v>
      </c>
      <c r="B69" s="14" t="s">
        <v>128</v>
      </c>
      <c r="C69" s="9">
        <f>+D69+E69</f>
        <v>819</v>
      </c>
      <c r="D69" s="76">
        <v>819</v>
      </c>
      <c r="E69" s="76"/>
      <c r="F69" s="9">
        <f>+G69+H69</f>
        <v>819</v>
      </c>
      <c r="G69" s="76">
        <v>819</v>
      </c>
      <c r="H69" s="76"/>
      <c r="I69" s="9">
        <f t="shared" ref="I69:K70" si="52">F69/C69*100</f>
        <v>100</v>
      </c>
      <c r="J69" s="9">
        <f t="shared" si="52"/>
        <v>100</v>
      </c>
      <c r="K69" s="9" t="e">
        <f t="shared" si="52"/>
        <v>#DIV/0!</v>
      </c>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1:260" s="16" customFormat="1" ht="94.5" x14ac:dyDescent="0.25">
      <c r="A70" s="53" t="s">
        <v>119</v>
      </c>
      <c r="B70" s="18" t="s">
        <v>120</v>
      </c>
      <c r="C70" s="9">
        <f>+D70+E70</f>
        <v>11</v>
      </c>
      <c r="D70" s="76">
        <v>6</v>
      </c>
      <c r="E70" s="76">
        <v>5</v>
      </c>
      <c r="F70" s="9">
        <f>+G70+H70</f>
        <v>11</v>
      </c>
      <c r="G70" s="76">
        <v>6</v>
      </c>
      <c r="H70" s="76">
        <v>5</v>
      </c>
      <c r="I70" s="9">
        <f t="shared" si="52"/>
        <v>100</v>
      </c>
      <c r="J70" s="9">
        <f t="shared" si="52"/>
        <v>100</v>
      </c>
      <c r="K70" s="9">
        <f t="shared" si="52"/>
        <v>100</v>
      </c>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1:260" s="8" customFormat="1" ht="110.25" x14ac:dyDescent="0.25">
      <c r="A71" s="53" t="s">
        <v>112</v>
      </c>
      <c r="B71" s="13" t="s">
        <v>193</v>
      </c>
      <c r="C71" s="9">
        <f t="shared" si="4"/>
        <v>338</v>
      </c>
      <c r="D71" s="76">
        <v>338</v>
      </c>
      <c r="E71" s="76"/>
      <c r="F71" s="9">
        <f t="shared" ref="F71" si="53">+G71+H71</f>
        <v>338</v>
      </c>
      <c r="G71" s="76">
        <v>338</v>
      </c>
      <c r="H71" s="76"/>
      <c r="I71" s="9">
        <v>0</v>
      </c>
      <c r="J71" s="9">
        <v>0</v>
      </c>
      <c r="K71" s="9" t="e">
        <f t="shared" si="3"/>
        <v>#DIV/0!</v>
      </c>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1:260" s="8" customFormat="1" ht="31.5" x14ac:dyDescent="0.25">
      <c r="A72" s="53" t="s">
        <v>112</v>
      </c>
      <c r="B72" s="73" t="s">
        <v>201</v>
      </c>
      <c r="C72" s="9">
        <f>+D72+E72</f>
        <v>1836</v>
      </c>
      <c r="D72" s="76">
        <v>1836</v>
      </c>
      <c r="E72" s="76"/>
      <c r="F72" s="9">
        <f>+G72+H72</f>
        <v>1836</v>
      </c>
      <c r="G72" s="76">
        <v>1836</v>
      </c>
      <c r="H72" s="76"/>
      <c r="I72" s="9">
        <f>F72/C72*100</f>
        <v>100</v>
      </c>
      <c r="J72" s="9">
        <f>G72/D72*100</f>
        <v>100</v>
      </c>
      <c r="K72" s="9" t="e">
        <f>H72/E72*100</f>
        <v>#DIV/0!</v>
      </c>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1:260" s="16" customFormat="1" ht="78.75" x14ac:dyDescent="0.25">
      <c r="A73" s="53" t="s">
        <v>123</v>
      </c>
      <c r="B73" s="19" t="s">
        <v>236</v>
      </c>
      <c r="C73" s="9">
        <f>D73+E73</f>
        <v>1456</v>
      </c>
      <c r="D73" s="76">
        <v>1456</v>
      </c>
      <c r="E73" s="76">
        <v>0</v>
      </c>
      <c r="F73" s="9">
        <f>G73+H73</f>
        <v>1456</v>
      </c>
      <c r="G73" s="76">
        <v>1456</v>
      </c>
      <c r="H73" s="76">
        <v>0</v>
      </c>
      <c r="I73" s="9">
        <f t="shared" ref="I73:I74" si="54">F73/C73*100</f>
        <v>100</v>
      </c>
      <c r="J73" s="9">
        <f t="shared" ref="J73:J74" si="55">G73/D73*100</f>
        <v>100</v>
      </c>
      <c r="K73" s="9" t="e">
        <f t="shared" ref="K73:K74" si="56">H73/E73*100</f>
        <v>#DIV/0!</v>
      </c>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17"/>
      <c r="DJ73" s="17"/>
      <c r="DK73" s="17"/>
      <c r="DL73" s="17"/>
      <c r="DM73" s="17"/>
      <c r="DN73" s="17"/>
      <c r="DO73" s="17"/>
      <c r="DP73" s="17"/>
      <c r="DQ73" s="17"/>
      <c r="DR73" s="17"/>
      <c r="DS73" s="17"/>
      <c r="DT73" s="17"/>
      <c r="DU73" s="17"/>
      <c r="DV73" s="17"/>
      <c r="DW73" s="17"/>
      <c r="DX73" s="17"/>
      <c r="DY73" s="17"/>
      <c r="DZ73" s="17"/>
      <c r="EA73" s="17"/>
      <c r="EB73" s="17"/>
      <c r="EC73" s="17"/>
      <c r="ED73" s="17"/>
      <c r="EE73" s="17"/>
      <c r="EF73" s="17"/>
      <c r="EG73" s="17"/>
      <c r="EH73" s="17"/>
      <c r="EI73" s="17"/>
      <c r="EJ73" s="17"/>
      <c r="EK73" s="17"/>
      <c r="EL73" s="17"/>
      <c r="EM73" s="17"/>
      <c r="EN73" s="17"/>
      <c r="EO73" s="17"/>
      <c r="EP73" s="17"/>
      <c r="EQ73" s="17"/>
      <c r="ER73" s="17"/>
      <c r="ES73" s="17"/>
      <c r="ET73" s="17"/>
      <c r="EU73" s="17"/>
      <c r="EV73" s="17"/>
      <c r="EW73" s="17"/>
      <c r="EX73" s="17"/>
      <c r="EY73" s="17"/>
      <c r="EZ73" s="17"/>
      <c r="FA73" s="17"/>
      <c r="FB73" s="17"/>
      <c r="FC73" s="17"/>
      <c r="FD73" s="17"/>
      <c r="FE73" s="17"/>
      <c r="FF73" s="17"/>
      <c r="FG73" s="17"/>
      <c r="FH73" s="17"/>
      <c r="FI73" s="17"/>
      <c r="FJ73" s="17"/>
      <c r="FK73" s="17"/>
      <c r="FL73" s="17"/>
      <c r="FM73" s="17"/>
      <c r="FN73" s="17"/>
      <c r="FO73" s="17"/>
      <c r="FP73" s="17"/>
      <c r="FQ73" s="17"/>
      <c r="FR73" s="17"/>
      <c r="FS73" s="17"/>
      <c r="FT73" s="17"/>
      <c r="FU73" s="17"/>
      <c r="FV73" s="17"/>
      <c r="FW73" s="17"/>
      <c r="FX73" s="17"/>
      <c r="FY73" s="17"/>
      <c r="FZ73" s="17"/>
      <c r="GA73" s="17"/>
      <c r="GB73" s="17"/>
      <c r="GC73" s="17"/>
      <c r="GD73" s="17"/>
      <c r="GE73" s="17"/>
      <c r="GF73" s="17"/>
      <c r="GG73" s="17"/>
      <c r="GH73" s="17"/>
      <c r="GI73" s="17"/>
      <c r="GJ73" s="17"/>
      <c r="GK73" s="17"/>
      <c r="GL73" s="17"/>
      <c r="GM73" s="17"/>
      <c r="GN73" s="17"/>
      <c r="GO73" s="17"/>
      <c r="GP73" s="17"/>
      <c r="GQ73" s="17"/>
      <c r="GR73" s="17"/>
      <c r="GS73" s="17"/>
      <c r="GT73" s="17"/>
      <c r="GU73" s="17"/>
      <c r="GV73" s="17"/>
      <c r="GW73" s="17"/>
      <c r="GX73" s="17"/>
      <c r="GY73" s="17"/>
      <c r="GZ73" s="17"/>
      <c r="HA73" s="17"/>
      <c r="HB73" s="17"/>
      <c r="HC73" s="17"/>
      <c r="HD73" s="17"/>
      <c r="HE73" s="17"/>
      <c r="HF73" s="17"/>
      <c r="HG73" s="17"/>
      <c r="HH73" s="17"/>
      <c r="HI73" s="17"/>
      <c r="HJ73" s="17"/>
      <c r="HK73" s="17"/>
      <c r="HL73" s="17"/>
      <c r="HM73" s="17"/>
      <c r="HN73" s="17"/>
      <c r="HO73" s="17"/>
      <c r="HP73" s="17"/>
      <c r="HQ73" s="17"/>
      <c r="HR73" s="17"/>
      <c r="HS73" s="17"/>
      <c r="HT73" s="17"/>
      <c r="HU73" s="17"/>
      <c r="HV73" s="17"/>
      <c r="HW73" s="17"/>
      <c r="HX73" s="17"/>
      <c r="HY73" s="17"/>
      <c r="HZ73" s="17"/>
      <c r="IA73" s="17"/>
      <c r="IB73" s="17"/>
      <c r="IC73" s="17"/>
      <c r="ID73" s="17"/>
      <c r="IE73" s="17"/>
      <c r="IF73" s="17"/>
      <c r="IG73" s="17"/>
      <c r="IH73" s="17"/>
      <c r="II73" s="17"/>
      <c r="IJ73" s="17"/>
      <c r="IK73" s="17"/>
      <c r="IL73" s="17"/>
      <c r="IM73" s="17"/>
      <c r="IN73" s="17"/>
      <c r="IO73" s="17"/>
      <c r="IP73" s="17"/>
      <c r="IQ73" s="17"/>
      <c r="IR73" s="17"/>
      <c r="IS73" s="17"/>
      <c r="IT73" s="17"/>
      <c r="IU73" s="17"/>
      <c r="IV73" s="17"/>
      <c r="IW73" s="17"/>
      <c r="IX73" s="17"/>
      <c r="IY73" s="17"/>
      <c r="IZ73" s="17"/>
    </row>
    <row r="74" spans="1:260" s="8" customFormat="1" ht="189" x14ac:dyDescent="0.25">
      <c r="A74" s="53" t="s">
        <v>123</v>
      </c>
      <c r="B74" s="73" t="s">
        <v>237</v>
      </c>
      <c r="C74" s="9">
        <f>+D74+E74</f>
        <v>2442.645</v>
      </c>
      <c r="D74" s="76">
        <v>2442.645</v>
      </c>
      <c r="E74" s="76"/>
      <c r="F74" s="9">
        <f>+G74+H74</f>
        <v>2442.645</v>
      </c>
      <c r="G74" s="76">
        <v>2442.645</v>
      </c>
      <c r="H74" s="76"/>
      <c r="I74" s="9">
        <f t="shared" si="54"/>
        <v>100</v>
      </c>
      <c r="J74" s="9">
        <f t="shared" si="55"/>
        <v>100</v>
      </c>
      <c r="K74" s="9" t="e">
        <f t="shared" si="56"/>
        <v>#DIV/0!</v>
      </c>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1:260" s="8" customFormat="1" ht="126" x14ac:dyDescent="0.25">
      <c r="A75" s="53" t="s">
        <v>239</v>
      </c>
      <c r="B75" s="73" t="s">
        <v>238</v>
      </c>
      <c r="C75" s="9">
        <f>+D75+E75</f>
        <v>583</v>
      </c>
      <c r="D75" s="76">
        <v>583</v>
      </c>
      <c r="E75" s="76"/>
      <c r="F75" s="9">
        <f>+G75+H75</f>
        <v>583</v>
      </c>
      <c r="G75" s="76">
        <v>583</v>
      </c>
      <c r="H75" s="76"/>
      <c r="I75" s="9">
        <f t="shared" ref="I75" si="57">F75/C75*100</f>
        <v>100</v>
      </c>
      <c r="J75" s="9">
        <f t="shared" ref="J75" si="58">G75/D75*100</f>
        <v>100</v>
      </c>
      <c r="K75" s="9" t="e">
        <f t="shared" ref="K75" si="59">H75/E75*100</f>
        <v>#DIV/0!</v>
      </c>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1:260" s="8" customFormat="1" ht="126" x14ac:dyDescent="0.25">
      <c r="A76" s="53" t="s">
        <v>239</v>
      </c>
      <c r="B76" s="73" t="s">
        <v>240</v>
      </c>
      <c r="C76" s="9">
        <f>+D76+E76</f>
        <v>8766</v>
      </c>
      <c r="D76" s="76">
        <v>8766</v>
      </c>
      <c r="E76" s="76"/>
      <c r="F76" s="9">
        <f>+G76+H76</f>
        <v>8766</v>
      </c>
      <c r="G76" s="76">
        <v>8766</v>
      </c>
      <c r="H76" s="76"/>
      <c r="I76" s="9">
        <f t="shared" ref="I76:I77" si="60">F76/C76*100</f>
        <v>100</v>
      </c>
      <c r="J76" s="9">
        <f t="shared" ref="J76:J77" si="61">G76/D76*100</f>
        <v>100</v>
      </c>
      <c r="K76" s="9" t="e">
        <f t="shared" ref="K76:K77" si="62">H76/E76*100</f>
        <v>#DIV/0!</v>
      </c>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1:260" s="8" customFormat="1" ht="110.25" x14ac:dyDescent="0.25">
      <c r="A77" s="53" t="s">
        <v>242</v>
      </c>
      <c r="B77" s="73" t="s">
        <v>241</v>
      </c>
      <c r="C77" s="9">
        <f>+D77+E77</f>
        <v>16715.151519999999</v>
      </c>
      <c r="D77" s="76">
        <v>16715.151519999999</v>
      </c>
      <c r="E77" s="76"/>
      <c r="F77" s="9">
        <f>+G77+H77</f>
        <v>16715.151519999999</v>
      </c>
      <c r="G77" s="76">
        <v>16715.151519999999</v>
      </c>
      <c r="H77" s="76"/>
      <c r="I77" s="9">
        <f t="shared" si="60"/>
        <v>100</v>
      </c>
      <c r="J77" s="9">
        <f t="shared" si="61"/>
        <v>100</v>
      </c>
      <c r="K77" s="9" t="e">
        <f t="shared" si="62"/>
        <v>#DIV/0!</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1:260" s="16" customFormat="1" ht="96" customHeight="1" x14ac:dyDescent="0.25">
      <c r="A78" s="53" t="s">
        <v>121</v>
      </c>
      <c r="B78" s="19" t="s">
        <v>122</v>
      </c>
      <c r="C78" s="9">
        <f>D78+E78</f>
        <v>3617.9</v>
      </c>
      <c r="D78" s="76">
        <v>2170.8000000000002</v>
      </c>
      <c r="E78" s="76">
        <v>1447.1</v>
      </c>
      <c r="F78" s="9">
        <f>G78+H78</f>
        <v>3617.9</v>
      </c>
      <c r="G78" s="76">
        <v>2170.8000000000002</v>
      </c>
      <c r="H78" s="76">
        <v>1447.1</v>
      </c>
      <c r="I78" s="9">
        <f t="shared" ref="I78:K86" si="63">F78/C78*100</f>
        <v>100</v>
      </c>
      <c r="J78" s="9">
        <f t="shared" si="63"/>
        <v>100</v>
      </c>
      <c r="K78" s="9">
        <f t="shared" si="63"/>
        <v>100</v>
      </c>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c r="FB78" s="17"/>
      <c r="FC78" s="17"/>
      <c r="FD78" s="17"/>
      <c r="FE78" s="17"/>
      <c r="FF78" s="17"/>
      <c r="FG78" s="17"/>
      <c r="FH78" s="17"/>
      <c r="FI78" s="17"/>
      <c r="FJ78" s="17"/>
      <c r="FK78" s="17"/>
      <c r="FL78" s="17"/>
      <c r="FM78" s="17"/>
      <c r="FN78" s="17"/>
      <c r="FO78" s="17"/>
      <c r="FP78" s="17"/>
      <c r="FQ78" s="17"/>
      <c r="FR78" s="17"/>
      <c r="FS78" s="17"/>
      <c r="FT78" s="17"/>
      <c r="FU78" s="17"/>
      <c r="FV78" s="17"/>
      <c r="FW78" s="17"/>
      <c r="FX78" s="17"/>
      <c r="FY78" s="17"/>
      <c r="FZ78" s="17"/>
      <c r="GA78" s="17"/>
      <c r="GB78" s="17"/>
      <c r="GC78" s="17"/>
      <c r="GD78" s="17"/>
      <c r="GE78" s="17"/>
      <c r="GF78" s="17"/>
      <c r="GG78" s="17"/>
      <c r="GH78" s="17"/>
      <c r="GI78" s="17"/>
      <c r="GJ78" s="17"/>
      <c r="GK78" s="17"/>
      <c r="GL78" s="17"/>
      <c r="GM78" s="17"/>
      <c r="GN78" s="17"/>
      <c r="GO78" s="17"/>
      <c r="GP78" s="17"/>
      <c r="GQ78" s="17"/>
      <c r="GR78" s="17"/>
      <c r="GS78" s="17"/>
      <c r="GT78" s="17"/>
      <c r="GU78" s="17"/>
      <c r="GV78" s="17"/>
      <c r="GW78" s="17"/>
      <c r="GX78" s="17"/>
      <c r="GY78" s="17"/>
      <c r="GZ78" s="17"/>
      <c r="HA78" s="17"/>
      <c r="HB78" s="17"/>
      <c r="HC78" s="17"/>
      <c r="HD78" s="17"/>
      <c r="HE78" s="17"/>
      <c r="HF78" s="17"/>
      <c r="HG78" s="17"/>
      <c r="HH78" s="17"/>
      <c r="HI78" s="17"/>
      <c r="HJ78" s="17"/>
      <c r="HK78" s="17"/>
      <c r="HL78" s="17"/>
      <c r="HM78" s="17"/>
      <c r="HN78" s="17"/>
      <c r="HO78" s="17"/>
      <c r="HP78" s="17"/>
      <c r="HQ78" s="17"/>
      <c r="HR78" s="17"/>
      <c r="HS78" s="17"/>
      <c r="HT78" s="17"/>
      <c r="HU78" s="17"/>
      <c r="HV78" s="17"/>
      <c r="HW78" s="17"/>
      <c r="HX78" s="17"/>
      <c r="HY78" s="17"/>
      <c r="HZ78" s="17"/>
      <c r="IA78" s="17"/>
      <c r="IB78" s="17"/>
      <c r="IC78" s="17"/>
      <c r="ID78" s="17"/>
      <c r="IE78" s="17"/>
      <c r="IF78" s="17"/>
      <c r="IG78" s="17"/>
      <c r="IH78" s="17"/>
      <c r="II78" s="17"/>
      <c r="IJ78" s="17"/>
      <c r="IK78" s="17"/>
      <c r="IL78" s="17"/>
      <c r="IM78" s="17"/>
      <c r="IN78" s="17"/>
      <c r="IO78" s="17"/>
      <c r="IP78" s="17"/>
      <c r="IQ78" s="17"/>
      <c r="IR78" s="17"/>
      <c r="IS78" s="17"/>
      <c r="IT78" s="17"/>
      <c r="IU78" s="17"/>
      <c r="IV78" s="17"/>
      <c r="IW78" s="17"/>
      <c r="IX78" s="17"/>
      <c r="IY78" s="17"/>
      <c r="IZ78" s="17"/>
    </row>
    <row r="79" spans="1:260" s="8" customFormat="1" ht="94.5" x14ac:dyDescent="0.25">
      <c r="A79" s="53" t="s">
        <v>130</v>
      </c>
      <c r="B79" s="13" t="s">
        <v>131</v>
      </c>
      <c r="C79" s="9">
        <f>+D79+E79</f>
        <v>11.6</v>
      </c>
      <c r="D79" s="76">
        <v>11.6</v>
      </c>
      <c r="E79" s="76"/>
      <c r="F79" s="9">
        <f>+G79+H79</f>
        <v>11.6</v>
      </c>
      <c r="G79" s="76">
        <v>11.6</v>
      </c>
      <c r="H79" s="76"/>
      <c r="I79" s="9">
        <f t="shared" si="63"/>
        <v>100</v>
      </c>
      <c r="J79" s="9">
        <f t="shared" si="63"/>
        <v>100</v>
      </c>
      <c r="K79" s="9" t="e">
        <f t="shared" si="63"/>
        <v>#DIV/0!</v>
      </c>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1:260" s="8" customFormat="1" ht="47.25" x14ac:dyDescent="0.25">
      <c r="A80" s="53" t="s">
        <v>115</v>
      </c>
      <c r="B80" s="14" t="s">
        <v>116</v>
      </c>
      <c r="C80" s="9">
        <f t="shared" si="4"/>
        <v>4044.3209999999999</v>
      </c>
      <c r="D80" s="76">
        <v>4044.3209999999999</v>
      </c>
      <c r="E80" s="76"/>
      <c r="F80" s="9">
        <f t="shared" ref="F80" si="64">+G80+H80</f>
        <v>4044.3209999999999</v>
      </c>
      <c r="G80" s="76">
        <v>4044.3209999999999</v>
      </c>
      <c r="H80" s="76"/>
      <c r="I80" s="9">
        <f t="shared" si="36"/>
        <v>100</v>
      </c>
      <c r="J80" s="9">
        <f t="shared" si="37"/>
        <v>100</v>
      </c>
      <c r="K80" s="9" t="e">
        <f t="shared" si="63"/>
        <v>#DIV/0!</v>
      </c>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1:260" s="8" customFormat="1" ht="31.5" x14ac:dyDescent="0.25">
      <c r="A81" s="55"/>
      <c r="B81" s="21" t="s">
        <v>132</v>
      </c>
      <c r="C81" s="9">
        <f>D86+D84+D82+D85</f>
        <v>26703.84391</v>
      </c>
      <c r="D81" s="76">
        <f>SUM(D82:D88)</f>
        <v>30134.211909999998</v>
      </c>
      <c r="E81" s="76">
        <f>SUM(E85:E88)</f>
        <v>2110.81005</v>
      </c>
      <c r="F81" s="9">
        <f>G86+G84+G82+G85</f>
        <v>26703.84391</v>
      </c>
      <c r="G81" s="76">
        <f>SUM(G82:G88)</f>
        <v>30134.211909999998</v>
      </c>
      <c r="H81" s="76">
        <f>SUM(H85:H88)</f>
        <v>2110.81005</v>
      </c>
      <c r="I81" s="9">
        <f t="shared" si="36"/>
        <v>100</v>
      </c>
      <c r="J81" s="9">
        <f t="shared" si="37"/>
        <v>100</v>
      </c>
      <c r="K81" s="9">
        <f t="shared" si="63"/>
        <v>100</v>
      </c>
      <c r="L81" s="8">
        <v>15538.7</v>
      </c>
      <c r="M81" s="43">
        <f>C81-L81</f>
        <v>11165.143909999999</v>
      </c>
    </row>
    <row r="82" spans="1:260" s="8" customFormat="1" ht="126" x14ac:dyDescent="0.25">
      <c r="A82" s="54" t="s">
        <v>217</v>
      </c>
      <c r="B82" s="79" t="s">
        <v>216</v>
      </c>
      <c r="C82" s="9">
        <f>D82+E82</f>
        <v>1466.36391</v>
      </c>
      <c r="D82" s="76">
        <v>1466.36391</v>
      </c>
      <c r="E82" s="76">
        <v>0</v>
      </c>
      <c r="F82" s="9">
        <f>G82+H82</f>
        <v>1466.36391</v>
      </c>
      <c r="G82" s="76">
        <v>1466.36391</v>
      </c>
      <c r="H82" s="76">
        <v>0</v>
      </c>
      <c r="I82" s="9"/>
      <c r="J82" s="9">
        <f t="shared" ref="J82:K84" si="65">G82/D82*100</f>
        <v>100</v>
      </c>
      <c r="K82" s="9" t="e">
        <f t="shared" si="65"/>
        <v>#DIV/0!</v>
      </c>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1:260" s="8" customFormat="1" ht="136.5" customHeight="1" x14ac:dyDescent="0.25">
      <c r="A83" s="54" t="s">
        <v>244</v>
      </c>
      <c r="B83" s="79" t="s">
        <v>243</v>
      </c>
      <c r="C83" s="9">
        <f>D83+E83</f>
        <v>890.56799999999998</v>
      </c>
      <c r="D83" s="76">
        <v>890.56799999999998</v>
      </c>
      <c r="E83" s="76"/>
      <c r="F83" s="9">
        <f>G83+H83</f>
        <v>890.56799999999998</v>
      </c>
      <c r="G83" s="76">
        <v>890.56799999999998</v>
      </c>
      <c r="H83" s="76"/>
      <c r="I83" s="9"/>
      <c r="J83" s="9">
        <f t="shared" si="65"/>
        <v>100</v>
      </c>
      <c r="K83" s="9" t="e">
        <f t="shared" si="65"/>
        <v>#DIV/0!</v>
      </c>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1:260" s="8" customFormat="1" ht="141.75" x14ac:dyDescent="0.25">
      <c r="A84" s="54" t="s">
        <v>195</v>
      </c>
      <c r="B84" s="13" t="s">
        <v>194</v>
      </c>
      <c r="C84" s="9">
        <f t="shared" ref="C84" si="66">+D84+E84</f>
        <v>23748.48</v>
      </c>
      <c r="D84" s="76">
        <v>23748.48</v>
      </c>
      <c r="E84" s="76"/>
      <c r="F84" s="9">
        <f>+G84+H84</f>
        <v>23748.48</v>
      </c>
      <c r="G84" s="76">
        <v>23748.48</v>
      </c>
      <c r="H84" s="76"/>
      <c r="I84" s="9">
        <f t="shared" ref="I84" si="67">F84/C84*100</f>
        <v>100</v>
      </c>
      <c r="J84" s="9">
        <f t="shared" si="65"/>
        <v>100</v>
      </c>
      <c r="K84" s="9" t="e">
        <f t="shared" si="65"/>
        <v>#DIV/0!</v>
      </c>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1:260" s="8" customFormat="1" ht="189" x14ac:dyDescent="0.25">
      <c r="A85" s="54" t="s">
        <v>202</v>
      </c>
      <c r="B85" s="13" t="s">
        <v>223</v>
      </c>
      <c r="C85" s="9">
        <f>D85+E85</f>
        <v>691</v>
      </c>
      <c r="D85" s="76">
        <v>511</v>
      </c>
      <c r="E85" s="76">
        <v>180</v>
      </c>
      <c r="F85" s="9">
        <f>G85+H85</f>
        <v>691</v>
      </c>
      <c r="G85" s="76">
        <v>511</v>
      </c>
      <c r="H85" s="76">
        <v>180</v>
      </c>
      <c r="I85" s="9"/>
      <c r="J85" s="9">
        <f t="shared" ref="J85" si="68">G85/D85*100</f>
        <v>100</v>
      </c>
      <c r="K85" s="9">
        <f>H85/E85*100</f>
        <v>100</v>
      </c>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1:260" s="8" customFormat="1" ht="126" x14ac:dyDescent="0.25">
      <c r="A86" s="54" t="s">
        <v>133</v>
      </c>
      <c r="B86" s="13" t="s">
        <v>203</v>
      </c>
      <c r="C86" s="9">
        <f t="shared" ref="C86" si="69">+D86+E86</f>
        <v>978</v>
      </c>
      <c r="D86" s="76">
        <v>978</v>
      </c>
      <c r="E86" s="76"/>
      <c r="F86" s="9">
        <f t="shared" ref="F86" si="70">+G86+H86</f>
        <v>978</v>
      </c>
      <c r="G86" s="76">
        <v>978</v>
      </c>
      <c r="H86" s="76"/>
      <c r="I86" s="9">
        <f t="shared" ref="I86" si="71">F86/C86*100</f>
        <v>100</v>
      </c>
      <c r="J86" s="9">
        <f t="shared" ref="J86" si="72">G86/D86*100</f>
        <v>100</v>
      </c>
      <c r="K86" s="9" t="e">
        <f t="shared" si="63"/>
        <v>#DIV/0!</v>
      </c>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1:260" s="8" customFormat="1" ht="236.25" x14ac:dyDescent="0.25">
      <c r="A87" s="54" t="s">
        <v>133</v>
      </c>
      <c r="B87" s="13" t="s">
        <v>245</v>
      </c>
      <c r="C87" s="9">
        <f t="shared" ref="C87" si="73">+D87+E87</f>
        <v>2539.8000000000002</v>
      </c>
      <c r="D87" s="76">
        <v>2539.8000000000002</v>
      </c>
      <c r="E87" s="76"/>
      <c r="F87" s="9">
        <f t="shared" ref="F87" si="74">+G87+H87</f>
        <v>2539.8000000000002</v>
      </c>
      <c r="G87" s="76">
        <v>2539.8000000000002</v>
      </c>
      <c r="H87" s="76"/>
      <c r="I87" s="9">
        <f t="shared" ref="I87" si="75">F87/C87*100</f>
        <v>100</v>
      </c>
      <c r="J87" s="9">
        <f t="shared" ref="J87" si="76">G87/D87*100</f>
        <v>100</v>
      </c>
      <c r="K87" s="9" t="e">
        <f t="shared" ref="K87" si="77">H87/E87*100</f>
        <v>#DIV/0!</v>
      </c>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1:260" s="8" customFormat="1" ht="47.25" x14ac:dyDescent="0.25">
      <c r="A88" s="78" t="s">
        <v>215</v>
      </c>
      <c r="B88" s="79" t="s">
        <v>214</v>
      </c>
      <c r="C88" s="9">
        <f>D88+E88</f>
        <v>1930.81005</v>
      </c>
      <c r="D88" s="76"/>
      <c r="E88" s="76">
        <v>1930.81005</v>
      </c>
      <c r="F88" s="9">
        <f t="shared" ref="F88" si="78">G88</f>
        <v>0</v>
      </c>
      <c r="G88" s="76"/>
      <c r="H88" s="76">
        <v>1930.81005</v>
      </c>
      <c r="I88" s="9"/>
      <c r="J88" s="9"/>
      <c r="K88" s="9"/>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1:260" s="8" customFormat="1" x14ac:dyDescent="0.25">
      <c r="A89" s="105" t="s">
        <v>134</v>
      </c>
      <c r="B89" s="106"/>
      <c r="C89" s="20">
        <f t="shared" ref="C89:H89" si="79">C10+C42</f>
        <v>857302.92801999999</v>
      </c>
      <c r="D89" s="20">
        <f t="shared" si="79"/>
        <v>818559.55123999994</v>
      </c>
      <c r="E89" s="20">
        <f t="shared" si="79"/>
        <v>38743.376780000006</v>
      </c>
      <c r="F89" s="20">
        <f t="shared" si="79"/>
        <v>857297.77801999997</v>
      </c>
      <c r="G89" s="20">
        <f t="shared" si="79"/>
        <v>818376.95123999985</v>
      </c>
      <c r="H89" s="20">
        <f t="shared" si="79"/>
        <v>38920.826780000003</v>
      </c>
      <c r="I89" s="9">
        <f t="shared" si="36"/>
        <v>99.999399278850959</v>
      </c>
      <c r="J89" s="9">
        <f t="shared" si="37"/>
        <v>99.977692520999412</v>
      </c>
      <c r="K89" s="9">
        <f t="shared" ref="K89" si="80">H89/E89*100</f>
        <v>100.45801376841163</v>
      </c>
    </row>
    <row r="90" spans="1:260" ht="47.25" x14ac:dyDescent="0.25">
      <c r="A90" s="55" t="s">
        <v>135</v>
      </c>
      <c r="B90" s="21" t="s">
        <v>136</v>
      </c>
      <c r="C90" s="61"/>
      <c r="D90" s="61"/>
      <c r="E90" s="61"/>
      <c r="F90" s="9">
        <f t="shared" ref="F90:F91" si="81">+G90+H90</f>
        <v>0</v>
      </c>
      <c r="G90" s="62"/>
      <c r="H90" s="63"/>
      <c r="I90" s="9">
        <v>0</v>
      </c>
      <c r="J90" s="9">
        <v>0</v>
      </c>
      <c r="K90" s="9">
        <v>0</v>
      </c>
      <c r="L90" s="31"/>
    </row>
    <row r="91" spans="1:260" ht="47.25" x14ac:dyDescent="0.25">
      <c r="A91" s="55" t="s">
        <v>137</v>
      </c>
      <c r="B91" s="22" t="s">
        <v>138</v>
      </c>
      <c r="C91" s="61"/>
      <c r="D91" s="61"/>
      <c r="E91" s="61"/>
      <c r="F91" s="9">
        <f t="shared" si="81"/>
        <v>0</v>
      </c>
      <c r="G91" s="62"/>
      <c r="H91" s="63"/>
      <c r="I91" s="9">
        <v>0</v>
      </c>
      <c r="J91" s="9">
        <v>0</v>
      </c>
      <c r="K91" s="9">
        <v>0</v>
      </c>
    </row>
    <row r="92" spans="1:260" x14ac:dyDescent="0.25">
      <c r="A92" s="107" t="s">
        <v>139</v>
      </c>
      <c r="B92" s="108"/>
      <c r="C92" s="108"/>
      <c r="D92" s="108"/>
      <c r="E92" s="108"/>
      <c r="F92" s="108"/>
      <c r="G92" s="108"/>
      <c r="H92" s="108"/>
      <c r="I92" s="109"/>
    </row>
    <row r="93" spans="1:260" s="41" customFormat="1" ht="31.5" x14ac:dyDescent="0.25">
      <c r="A93" s="56"/>
      <c r="B93" s="23" t="s">
        <v>16</v>
      </c>
      <c r="C93" s="62">
        <f>SUM(C94:C101)</f>
        <v>94517.001390000005</v>
      </c>
      <c r="D93" s="62">
        <f>SUM(D94:D101)</f>
        <v>58741.872960000001</v>
      </c>
      <c r="E93" s="92">
        <f>SUM(E94:E101)</f>
        <v>35775.128429999997</v>
      </c>
      <c r="F93" s="62">
        <f>SUM(F94:F101)</f>
        <v>94517.001390000005</v>
      </c>
      <c r="G93" s="62">
        <f t="shared" ref="G93" si="82">SUM(G94:G101)</f>
        <v>58741.872960000001</v>
      </c>
      <c r="H93" s="62">
        <f t="shared" ref="H93" si="83">SUM(H94:H101)</f>
        <v>35775.128429999997</v>
      </c>
      <c r="I93" s="9">
        <f t="shared" ref="I93" si="84">F93/C93*100</f>
        <v>100</v>
      </c>
      <c r="J93" s="9">
        <f t="shared" ref="J93" si="85">G93/D93*100</f>
        <v>100</v>
      </c>
      <c r="K93" s="9">
        <f t="shared" ref="K93" si="86">H93/E93*100</f>
        <v>100</v>
      </c>
    </row>
    <row r="94" spans="1:260" ht="63" x14ac:dyDescent="0.25">
      <c r="A94" s="57" t="s">
        <v>140</v>
      </c>
      <c r="B94" s="24" t="s">
        <v>141</v>
      </c>
      <c r="C94" s="61">
        <f>+D94+E94</f>
        <v>1528.89348</v>
      </c>
      <c r="D94" s="61">
        <v>1528.89348</v>
      </c>
      <c r="E94" s="61"/>
      <c r="F94" s="61">
        <f>+G94+H94</f>
        <v>1528.89348</v>
      </c>
      <c r="G94" s="61">
        <v>1528.89348</v>
      </c>
      <c r="H94" s="61"/>
      <c r="I94" s="9">
        <f t="shared" ref="I94:I143" si="87">F94/C94*100</f>
        <v>100</v>
      </c>
      <c r="J94" s="9">
        <f t="shared" ref="J94:J143" si="88">G94/D94*100</f>
        <v>100</v>
      </c>
      <c r="K94" s="9">
        <v>0</v>
      </c>
    </row>
    <row r="95" spans="1:260" ht="94.5" x14ac:dyDescent="0.25">
      <c r="A95" s="57" t="s">
        <v>142</v>
      </c>
      <c r="B95" s="24" t="s">
        <v>17</v>
      </c>
      <c r="C95" s="61">
        <f t="shared" ref="C95:C140" si="89">+D95+E95</f>
        <v>7519.9186799999998</v>
      </c>
      <c r="D95" s="61">
        <v>5417.9766799999998</v>
      </c>
      <c r="E95" s="61">
        <v>2101.942</v>
      </c>
      <c r="F95" s="61">
        <f t="shared" ref="F95:F100" si="90">+G95+H95</f>
        <v>7519.9186799999998</v>
      </c>
      <c r="G95" s="61">
        <v>5417.9766799999998</v>
      </c>
      <c r="H95" s="61">
        <v>2101.942</v>
      </c>
      <c r="I95" s="9">
        <f t="shared" si="87"/>
        <v>100</v>
      </c>
      <c r="J95" s="9">
        <f t="shared" si="88"/>
        <v>100</v>
      </c>
      <c r="K95" s="9">
        <f t="shared" ref="K95:K143" si="91">H95/E95*100</f>
        <v>100</v>
      </c>
    </row>
    <row r="96" spans="1:260" ht="110.25" x14ac:dyDescent="0.25">
      <c r="A96" s="57" t="s">
        <v>143</v>
      </c>
      <c r="B96" s="24" t="s">
        <v>144</v>
      </c>
      <c r="C96" s="61">
        <f t="shared" si="89"/>
        <v>54033.573069999999</v>
      </c>
      <c r="D96" s="61">
        <v>30501.019639999999</v>
      </c>
      <c r="E96" s="61">
        <v>23532.55343</v>
      </c>
      <c r="F96" s="61">
        <f t="shared" si="90"/>
        <v>54033.573069999999</v>
      </c>
      <c r="G96" s="61">
        <v>30501.019639999999</v>
      </c>
      <c r="H96" s="61">
        <v>23532.55343</v>
      </c>
      <c r="I96" s="9">
        <f t="shared" si="87"/>
        <v>100</v>
      </c>
      <c r="J96" s="9">
        <f t="shared" si="88"/>
        <v>100</v>
      </c>
      <c r="K96" s="9">
        <f t="shared" si="91"/>
        <v>100</v>
      </c>
    </row>
    <row r="97" spans="1:11" x14ac:dyDescent="0.25">
      <c r="A97" s="57" t="s">
        <v>145</v>
      </c>
      <c r="B97" s="24" t="s">
        <v>18</v>
      </c>
      <c r="C97" s="61">
        <f t="shared" si="89"/>
        <v>11.6</v>
      </c>
      <c r="D97" s="61">
        <v>11.6</v>
      </c>
      <c r="E97" s="61"/>
      <c r="F97" s="61">
        <f t="shared" si="90"/>
        <v>11.6</v>
      </c>
      <c r="G97" s="61">
        <v>11.6</v>
      </c>
      <c r="H97" s="61"/>
      <c r="I97" s="9">
        <f t="shared" si="87"/>
        <v>100</v>
      </c>
      <c r="J97" s="9">
        <f t="shared" si="88"/>
        <v>100</v>
      </c>
      <c r="K97" s="9">
        <v>0</v>
      </c>
    </row>
    <row r="98" spans="1:11" ht="78.75" x14ac:dyDescent="0.25">
      <c r="A98" s="57" t="s">
        <v>146</v>
      </c>
      <c r="B98" s="24" t="s">
        <v>19</v>
      </c>
      <c r="C98" s="61">
        <f t="shared" si="89"/>
        <v>10098.579680000001</v>
      </c>
      <c r="D98" s="61">
        <v>10098.579680000001</v>
      </c>
      <c r="E98" s="61"/>
      <c r="F98" s="61">
        <f t="shared" si="90"/>
        <v>10098.579680000001</v>
      </c>
      <c r="G98" s="61">
        <v>10098.579680000001</v>
      </c>
      <c r="H98" s="61"/>
      <c r="I98" s="9">
        <f t="shared" si="87"/>
        <v>100</v>
      </c>
      <c r="J98" s="9">
        <f t="shared" si="88"/>
        <v>100</v>
      </c>
      <c r="K98" s="9">
        <v>0</v>
      </c>
    </row>
    <row r="99" spans="1:11" ht="31.5" x14ac:dyDescent="0.25">
      <c r="A99" s="57" t="s">
        <v>147</v>
      </c>
      <c r="B99" s="25" t="s">
        <v>20</v>
      </c>
      <c r="C99" s="61">
        <f t="shared" si="89"/>
        <v>700</v>
      </c>
      <c r="D99" s="61">
        <v>700</v>
      </c>
      <c r="E99" s="61"/>
      <c r="F99" s="61">
        <f t="shared" si="90"/>
        <v>700</v>
      </c>
      <c r="G99" s="61">
        <v>700</v>
      </c>
      <c r="H99" s="61"/>
      <c r="I99" s="9">
        <v>0</v>
      </c>
      <c r="J99" s="9">
        <v>0</v>
      </c>
      <c r="K99" s="9">
        <v>0</v>
      </c>
    </row>
    <row r="100" spans="1:11" x14ac:dyDescent="0.25">
      <c r="A100" s="57" t="s">
        <v>148</v>
      </c>
      <c r="B100" s="24" t="s">
        <v>21</v>
      </c>
      <c r="C100" s="61">
        <f t="shared" si="89"/>
        <v>30</v>
      </c>
      <c r="D100" s="61">
        <v>10</v>
      </c>
      <c r="E100" s="61">
        <v>20</v>
      </c>
      <c r="F100" s="61">
        <f t="shared" si="90"/>
        <v>30</v>
      </c>
      <c r="G100" s="61">
        <v>10</v>
      </c>
      <c r="H100" s="61">
        <v>20</v>
      </c>
      <c r="I100" s="9">
        <f t="shared" si="87"/>
        <v>100</v>
      </c>
      <c r="J100" s="9">
        <v>0</v>
      </c>
      <c r="K100" s="9">
        <f t="shared" si="91"/>
        <v>100</v>
      </c>
    </row>
    <row r="101" spans="1:11" ht="31.5" x14ac:dyDescent="0.25">
      <c r="A101" s="57" t="s">
        <v>149</v>
      </c>
      <c r="B101" s="24" t="s">
        <v>22</v>
      </c>
      <c r="C101" s="61">
        <f>+D101+E101</f>
        <v>20594.43648</v>
      </c>
      <c r="D101" s="61">
        <v>10473.80348</v>
      </c>
      <c r="E101" s="61">
        <v>10120.633</v>
      </c>
      <c r="F101" s="61">
        <f>+G101+H101</f>
        <v>20594.43648</v>
      </c>
      <c r="G101" s="61">
        <v>10473.80348</v>
      </c>
      <c r="H101" s="61">
        <v>10120.633</v>
      </c>
      <c r="I101" s="9">
        <f t="shared" si="87"/>
        <v>100</v>
      </c>
      <c r="J101" s="9">
        <f t="shared" si="88"/>
        <v>100</v>
      </c>
      <c r="K101" s="9">
        <f t="shared" si="91"/>
        <v>100</v>
      </c>
    </row>
    <row r="102" spans="1:11" s="41" customFormat="1" ht="31.5" x14ac:dyDescent="0.25">
      <c r="A102" s="56"/>
      <c r="B102" s="23" t="s">
        <v>23</v>
      </c>
      <c r="C102" s="62">
        <f>D102+E102</f>
        <v>3617.9</v>
      </c>
      <c r="D102" s="62">
        <f t="shared" ref="D102:H102" si="92">D103</f>
        <v>2170.8000000000002</v>
      </c>
      <c r="E102" s="62">
        <f t="shared" si="92"/>
        <v>1447.1</v>
      </c>
      <c r="F102" s="62">
        <f>G102+H102</f>
        <v>3617.9</v>
      </c>
      <c r="G102" s="62">
        <f t="shared" si="92"/>
        <v>2170.8000000000002</v>
      </c>
      <c r="H102" s="62">
        <f t="shared" si="92"/>
        <v>1447.1</v>
      </c>
      <c r="I102" s="9">
        <f t="shared" si="87"/>
        <v>100</v>
      </c>
      <c r="J102" s="9">
        <f t="shared" si="88"/>
        <v>100</v>
      </c>
      <c r="K102" s="9">
        <f t="shared" si="91"/>
        <v>100</v>
      </c>
    </row>
    <row r="103" spans="1:11" ht="31.5" x14ac:dyDescent="0.25">
      <c r="A103" s="57" t="s">
        <v>150</v>
      </c>
      <c r="B103" s="24" t="s">
        <v>151</v>
      </c>
      <c r="C103" s="61">
        <f>D103+E103</f>
        <v>3617.9</v>
      </c>
      <c r="D103" s="91">
        <v>2170.8000000000002</v>
      </c>
      <c r="E103" s="61">
        <v>1447.1</v>
      </c>
      <c r="F103" s="61">
        <f>G103+H103</f>
        <v>3617.9</v>
      </c>
      <c r="G103" s="91">
        <v>2170.8000000000002</v>
      </c>
      <c r="H103" s="61">
        <v>1447.1</v>
      </c>
      <c r="I103" s="9">
        <f t="shared" si="87"/>
        <v>100</v>
      </c>
      <c r="J103" s="9">
        <f t="shared" si="88"/>
        <v>100</v>
      </c>
      <c r="K103" s="9">
        <f t="shared" si="91"/>
        <v>100</v>
      </c>
    </row>
    <row r="104" spans="1:11" s="41" customFormat="1" ht="31.5" x14ac:dyDescent="0.25">
      <c r="A104" s="56"/>
      <c r="B104" s="26" t="s">
        <v>152</v>
      </c>
      <c r="C104" s="62">
        <f t="shared" si="89"/>
        <v>2489.7184999999999</v>
      </c>
      <c r="D104" s="62">
        <f>D105+D106</f>
        <v>2489.7184999999999</v>
      </c>
      <c r="E104" s="62">
        <f>E105+E106</f>
        <v>0</v>
      </c>
      <c r="F104" s="62">
        <f t="shared" ref="F104:F111" si="93">+G104+H104</f>
        <v>2489.7184999999999</v>
      </c>
      <c r="G104" s="62">
        <f>G105+G106</f>
        <v>2489.7184999999999</v>
      </c>
      <c r="H104" s="62">
        <f>H105+H106</f>
        <v>0</v>
      </c>
      <c r="I104" s="9">
        <f t="shared" si="87"/>
        <v>100</v>
      </c>
      <c r="J104" s="9">
        <f t="shared" si="88"/>
        <v>100</v>
      </c>
      <c r="K104" s="9">
        <v>0</v>
      </c>
    </row>
    <row r="105" spans="1:11" ht="78.75" x14ac:dyDescent="0.25">
      <c r="A105" s="57" t="s">
        <v>153</v>
      </c>
      <c r="B105" s="24" t="s">
        <v>218</v>
      </c>
      <c r="C105" s="61">
        <f t="shared" si="89"/>
        <v>2489.7184999999999</v>
      </c>
      <c r="D105" s="61">
        <v>2489.7184999999999</v>
      </c>
      <c r="E105" s="61"/>
      <c r="F105" s="61">
        <f t="shared" si="93"/>
        <v>2489.7184999999999</v>
      </c>
      <c r="G105" s="61">
        <v>2489.7184999999999</v>
      </c>
      <c r="H105" s="61"/>
      <c r="I105" s="9">
        <f t="shared" si="87"/>
        <v>100</v>
      </c>
      <c r="J105" s="9">
        <f t="shared" si="88"/>
        <v>100</v>
      </c>
      <c r="K105" s="9">
        <v>0</v>
      </c>
    </row>
    <row r="106" spans="1:11" s="42" customFormat="1" ht="63" x14ac:dyDescent="0.25">
      <c r="A106" s="57" t="s">
        <v>204</v>
      </c>
      <c r="B106" s="24" t="s">
        <v>205</v>
      </c>
      <c r="C106" s="61">
        <f t="shared" si="89"/>
        <v>0</v>
      </c>
      <c r="D106" s="61"/>
      <c r="E106" s="61"/>
      <c r="F106" s="61">
        <f t="shared" si="93"/>
        <v>0</v>
      </c>
      <c r="G106" s="61"/>
      <c r="H106" s="61"/>
      <c r="I106" s="9" t="e">
        <f t="shared" ref="I106" si="94">F106/C106*100</f>
        <v>#DIV/0!</v>
      </c>
      <c r="J106" s="9" t="e">
        <f t="shared" ref="J106" si="95">G106/D106*100</f>
        <v>#DIV/0!</v>
      </c>
      <c r="K106" s="9">
        <v>1</v>
      </c>
    </row>
    <row r="107" spans="1:11" s="41" customFormat="1" ht="31.5" x14ac:dyDescent="0.25">
      <c r="A107" s="56"/>
      <c r="B107" s="26" t="s">
        <v>24</v>
      </c>
      <c r="C107" s="62">
        <f t="shared" si="89"/>
        <v>18564.914809999998</v>
      </c>
      <c r="D107" s="62">
        <f>D108+D109+D111+D110</f>
        <v>18540.914809999998</v>
      </c>
      <c r="E107" s="62">
        <f t="shared" ref="E107:K107" si="96">E108+E109+E111+E110</f>
        <v>24</v>
      </c>
      <c r="F107" s="62">
        <f t="shared" si="93"/>
        <v>18564.914809999998</v>
      </c>
      <c r="G107" s="62">
        <f>G108+G109+G111+G110</f>
        <v>18540.914809999998</v>
      </c>
      <c r="H107" s="62">
        <f t="shared" ref="H107" si="97">H108+H109+H111+H110</f>
        <v>24</v>
      </c>
      <c r="I107" s="62">
        <f t="shared" si="96"/>
        <v>300</v>
      </c>
      <c r="J107" s="62">
        <f t="shared" si="96"/>
        <v>300</v>
      </c>
      <c r="K107" s="62" t="e">
        <f t="shared" si="96"/>
        <v>#DIV/0!</v>
      </c>
    </row>
    <row r="108" spans="1:11" x14ac:dyDescent="0.25">
      <c r="A108" s="57" t="s">
        <v>154</v>
      </c>
      <c r="B108" s="27" t="s">
        <v>25</v>
      </c>
      <c r="C108" s="61">
        <f t="shared" si="89"/>
        <v>0</v>
      </c>
      <c r="D108" s="61"/>
      <c r="E108" s="61"/>
      <c r="F108" s="61">
        <f t="shared" si="93"/>
        <v>0</v>
      </c>
      <c r="G108" s="61"/>
      <c r="H108" s="61"/>
      <c r="I108" s="9">
        <v>0</v>
      </c>
      <c r="J108" s="9">
        <v>0</v>
      </c>
      <c r="K108" s="9">
        <v>0</v>
      </c>
    </row>
    <row r="109" spans="1:11" ht="31.5" x14ac:dyDescent="0.25">
      <c r="A109" s="57" t="s">
        <v>155</v>
      </c>
      <c r="B109" s="24" t="s">
        <v>26</v>
      </c>
      <c r="C109" s="61">
        <f t="shared" si="89"/>
        <v>15581.471869999999</v>
      </c>
      <c r="D109" s="61">
        <v>15581.471869999999</v>
      </c>
      <c r="E109" s="61"/>
      <c r="F109" s="61">
        <f t="shared" si="93"/>
        <v>15581.471869999999</v>
      </c>
      <c r="G109" s="61">
        <v>15581.471869999999</v>
      </c>
      <c r="H109" s="61"/>
      <c r="I109" s="9">
        <f t="shared" si="87"/>
        <v>100</v>
      </c>
      <c r="J109" s="9">
        <f t="shared" si="88"/>
        <v>100</v>
      </c>
      <c r="K109" s="9" t="e">
        <f t="shared" si="91"/>
        <v>#DIV/0!</v>
      </c>
    </row>
    <row r="110" spans="1:11" ht="31.5" x14ac:dyDescent="0.25">
      <c r="A110" s="57" t="s">
        <v>156</v>
      </c>
      <c r="B110" s="24" t="s">
        <v>27</v>
      </c>
      <c r="C110" s="61">
        <f t="shared" si="89"/>
        <v>1831.74235</v>
      </c>
      <c r="D110" s="61">
        <v>1831.74235</v>
      </c>
      <c r="E110" s="61"/>
      <c r="F110" s="61">
        <f t="shared" si="93"/>
        <v>1831.74235</v>
      </c>
      <c r="G110" s="61">
        <v>1831.74235</v>
      </c>
      <c r="H110" s="61"/>
      <c r="I110" s="9">
        <f t="shared" si="87"/>
        <v>100</v>
      </c>
      <c r="J110" s="9">
        <f t="shared" si="88"/>
        <v>100</v>
      </c>
      <c r="K110" s="9">
        <v>0</v>
      </c>
    </row>
    <row r="111" spans="1:11" ht="31.5" x14ac:dyDescent="0.25">
      <c r="A111" s="57" t="s">
        <v>157</v>
      </c>
      <c r="B111" s="24" t="s">
        <v>28</v>
      </c>
      <c r="C111" s="61">
        <f t="shared" si="89"/>
        <v>1151.7005899999999</v>
      </c>
      <c r="D111" s="61">
        <v>1127.7005899999999</v>
      </c>
      <c r="E111" s="61">
        <v>24</v>
      </c>
      <c r="F111" s="61">
        <f t="shared" si="93"/>
        <v>1151.7005899999999</v>
      </c>
      <c r="G111" s="61">
        <v>1127.7005899999999</v>
      </c>
      <c r="H111" s="61">
        <v>24</v>
      </c>
      <c r="I111" s="9">
        <f t="shared" si="87"/>
        <v>100</v>
      </c>
      <c r="J111" s="9">
        <f t="shared" si="88"/>
        <v>100</v>
      </c>
      <c r="K111" s="9">
        <v>0</v>
      </c>
    </row>
    <row r="112" spans="1:11" s="41" customFormat="1" ht="47.25" x14ac:dyDescent="0.25">
      <c r="A112" s="56"/>
      <c r="B112" s="26" t="s">
        <v>29</v>
      </c>
      <c r="C112" s="62">
        <f>+D112+E112</f>
        <v>9808.6938900000005</v>
      </c>
      <c r="D112" s="62">
        <f>D113+D114+D115</f>
        <v>9703.69391</v>
      </c>
      <c r="E112" s="62">
        <f>E113+E114+E115</f>
        <v>104.99997999999999</v>
      </c>
      <c r="F112" s="62">
        <f>+G112+H112</f>
        <v>9808.6938900000005</v>
      </c>
      <c r="G112" s="62">
        <f>G113+G114+G115</f>
        <v>9703.69391</v>
      </c>
      <c r="H112" s="62">
        <f>H113+H114+H115</f>
        <v>104.99997999999999</v>
      </c>
      <c r="I112" s="9">
        <f t="shared" si="87"/>
        <v>100</v>
      </c>
      <c r="J112" s="9">
        <f t="shared" si="88"/>
        <v>100</v>
      </c>
      <c r="K112" s="9">
        <f t="shared" si="91"/>
        <v>100</v>
      </c>
    </row>
    <row r="113" spans="1:11" s="40" customFormat="1" x14ac:dyDescent="0.25">
      <c r="A113" s="57" t="s">
        <v>196</v>
      </c>
      <c r="B113" s="27" t="s">
        <v>197</v>
      </c>
      <c r="C113" s="61">
        <f>+D113+E113</f>
        <v>0</v>
      </c>
      <c r="D113" s="61">
        <v>0</v>
      </c>
      <c r="E113" s="61"/>
      <c r="F113" s="61">
        <f>+G113+H113</f>
        <v>0</v>
      </c>
      <c r="G113" s="61"/>
      <c r="H113" s="61"/>
      <c r="I113" s="9" t="e">
        <f t="shared" ref="I113" si="98">F113/C113*100</f>
        <v>#DIV/0!</v>
      </c>
      <c r="J113" s="9" t="e">
        <f t="shared" ref="J113" si="99">G113/D113*100</f>
        <v>#DIV/0!</v>
      </c>
      <c r="K113" s="9" t="e">
        <f t="shared" ref="K113" si="100">H113/E113*100</f>
        <v>#DIV/0!</v>
      </c>
    </row>
    <row r="114" spans="1:11" s="2" customFormat="1" x14ac:dyDescent="0.25">
      <c r="A114" s="57" t="s">
        <v>188</v>
      </c>
      <c r="B114" s="27" t="s">
        <v>30</v>
      </c>
      <c r="C114" s="61">
        <f t="shared" ref="C114" si="101">+D114+E114</f>
        <v>850</v>
      </c>
      <c r="D114" s="61">
        <v>850</v>
      </c>
      <c r="E114" s="61"/>
      <c r="F114" s="61">
        <f t="shared" ref="F114:F125" si="102">+G114+H114</f>
        <v>850</v>
      </c>
      <c r="G114" s="61">
        <v>850</v>
      </c>
      <c r="H114" s="61"/>
      <c r="I114" s="9">
        <f t="shared" ref="I114" si="103">F114/C114*100</f>
        <v>100</v>
      </c>
      <c r="J114" s="9">
        <f t="shared" ref="J114" si="104">G114/D114*100</f>
        <v>100</v>
      </c>
      <c r="K114" s="9">
        <v>0</v>
      </c>
    </row>
    <row r="115" spans="1:11" x14ac:dyDescent="0.25">
      <c r="A115" s="57" t="s">
        <v>158</v>
      </c>
      <c r="B115" s="24" t="s">
        <v>31</v>
      </c>
      <c r="C115" s="61">
        <f t="shared" si="89"/>
        <v>8958.6938900000005</v>
      </c>
      <c r="D115" s="61">
        <v>8853.69391</v>
      </c>
      <c r="E115" s="61">
        <v>104.99997999999999</v>
      </c>
      <c r="F115" s="61">
        <f t="shared" si="102"/>
        <v>8958.6938900000005</v>
      </c>
      <c r="G115" s="61">
        <v>8853.69391</v>
      </c>
      <c r="H115" s="61">
        <v>104.99997999999999</v>
      </c>
      <c r="I115" s="9">
        <f t="shared" si="87"/>
        <v>100</v>
      </c>
      <c r="J115" s="9">
        <f t="shared" si="88"/>
        <v>100</v>
      </c>
      <c r="K115" s="9">
        <f t="shared" si="91"/>
        <v>100</v>
      </c>
    </row>
    <row r="116" spans="1:11" s="41" customFormat="1" ht="31.5" x14ac:dyDescent="0.25">
      <c r="A116" s="56" t="s">
        <v>206</v>
      </c>
      <c r="B116" s="23" t="s">
        <v>207</v>
      </c>
      <c r="C116" s="61">
        <f t="shared" si="89"/>
        <v>2118.4127600000002</v>
      </c>
      <c r="D116" s="62">
        <v>2118.4127600000002</v>
      </c>
      <c r="E116" s="62"/>
      <c r="F116" s="61">
        <f t="shared" si="102"/>
        <v>402</v>
      </c>
      <c r="G116" s="62">
        <v>402</v>
      </c>
      <c r="H116" s="62"/>
      <c r="I116" s="9">
        <f t="shared" ref="I116" si="105">F116/C116*100</f>
        <v>18.976471799575073</v>
      </c>
      <c r="J116" s="9">
        <f t="shared" ref="J116" si="106">G116/D116*100</f>
        <v>18.976471799575073</v>
      </c>
      <c r="K116" s="9" t="e">
        <f t="shared" ref="K116" si="107">H116/E116*100</f>
        <v>#DIV/0!</v>
      </c>
    </row>
    <row r="117" spans="1:11" s="41" customFormat="1" x14ac:dyDescent="0.25">
      <c r="A117" s="56"/>
      <c r="B117" s="23" t="s">
        <v>32</v>
      </c>
      <c r="C117" s="62">
        <f t="shared" si="89"/>
        <v>552106.00202000001</v>
      </c>
      <c r="D117" s="62">
        <f t="shared" ref="D117:E117" si="108">SUM(D118:D122)</f>
        <v>552106.00202000001</v>
      </c>
      <c r="E117" s="62">
        <f t="shared" si="108"/>
        <v>0</v>
      </c>
      <c r="F117" s="62">
        <f t="shared" si="102"/>
        <v>552106.00202000001</v>
      </c>
      <c r="G117" s="62">
        <f t="shared" ref="G117:H117" si="109">SUM(G118:G122)</f>
        <v>552106.00202000001</v>
      </c>
      <c r="H117" s="62">
        <f t="shared" si="109"/>
        <v>0</v>
      </c>
      <c r="I117" s="9">
        <f t="shared" si="87"/>
        <v>100</v>
      </c>
      <c r="J117" s="9">
        <f t="shared" si="88"/>
        <v>100</v>
      </c>
      <c r="K117" s="9">
        <v>0</v>
      </c>
    </row>
    <row r="118" spans="1:11" x14ac:dyDescent="0.25">
      <c r="A118" s="57" t="s">
        <v>159</v>
      </c>
      <c r="B118" s="28" t="s">
        <v>33</v>
      </c>
      <c r="C118" s="61">
        <f t="shared" si="89"/>
        <v>166496.09374000001</v>
      </c>
      <c r="D118" s="61">
        <v>166496.09374000001</v>
      </c>
      <c r="E118" s="61"/>
      <c r="F118" s="61">
        <f t="shared" si="102"/>
        <v>166496.09374000001</v>
      </c>
      <c r="G118" s="61">
        <v>166496.09374000001</v>
      </c>
      <c r="H118" s="61"/>
      <c r="I118" s="9">
        <f t="shared" si="87"/>
        <v>100</v>
      </c>
      <c r="J118" s="9">
        <f t="shared" si="88"/>
        <v>100</v>
      </c>
      <c r="K118" s="9">
        <v>0</v>
      </c>
    </row>
    <row r="119" spans="1:11" x14ac:dyDescent="0.25">
      <c r="A119" s="57" t="s">
        <v>160</v>
      </c>
      <c r="B119" s="24" t="s">
        <v>34</v>
      </c>
      <c r="C119" s="61">
        <f t="shared" si="89"/>
        <v>328413.14225999999</v>
      </c>
      <c r="D119" s="61">
        <v>328413.14225999999</v>
      </c>
      <c r="E119" s="61"/>
      <c r="F119" s="61">
        <f t="shared" si="102"/>
        <v>328413.14225999999</v>
      </c>
      <c r="G119" s="61">
        <v>328413.14225999999</v>
      </c>
      <c r="H119" s="61"/>
      <c r="I119" s="9">
        <f t="shared" si="87"/>
        <v>100</v>
      </c>
      <c r="J119" s="9">
        <f t="shared" si="88"/>
        <v>100</v>
      </c>
      <c r="K119" s="9">
        <v>0</v>
      </c>
    </row>
    <row r="120" spans="1:11" ht="31.5" x14ac:dyDescent="0.25">
      <c r="A120" s="57" t="s">
        <v>161</v>
      </c>
      <c r="B120" s="24" t="s">
        <v>35</v>
      </c>
      <c r="C120" s="61">
        <f t="shared" si="89"/>
        <v>30670.22263</v>
      </c>
      <c r="D120" s="61">
        <v>30670.22263</v>
      </c>
      <c r="E120" s="61"/>
      <c r="F120" s="61">
        <f t="shared" si="102"/>
        <v>30670.22263</v>
      </c>
      <c r="G120" s="61">
        <v>30670.22263</v>
      </c>
      <c r="H120" s="61"/>
      <c r="I120" s="9">
        <f t="shared" si="87"/>
        <v>100</v>
      </c>
      <c r="J120" s="9">
        <f t="shared" si="88"/>
        <v>100</v>
      </c>
      <c r="K120" s="9">
        <v>0</v>
      </c>
    </row>
    <row r="121" spans="1:11" ht="31.5" x14ac:dyDescent="0.25">
      <c r="A121" s="57" t="s">
        <v>162</v>
      </c>
      <c r="B121" s="24" t="s">
        <v>163</v>
      </c>
      <c r="C121" s="61">
        <f t="shared" si="89"/>
        <v>1836</v>
      </c>
      <c r="D121" s="91">
        <v>1836</v>
      </c>
      <c r="E121" s="61"/>
      <c r="F121" s="61">
        <f t="shared" si="102"/>
        <v>1836</v>
      </c>
      <c r="G121" s="91">
        <v>1836</v>
      </c>
      <c r="H121" s="61"/>
      <c r="I121" s="9">
        <f t="shared" si="87"/>
        <v>100</v>
      </c>
      <c r="J121" s="9">
        <f t="shared" si="88"/>
        <v>100</v>
      </c>
      <c r="K121" s="9">
        <v>0</v>
      </c>
    </row>
    <row r="122" spans="1:11" ht="31.5" x14ac:dyDescent="0.25">
      <c r="A122" s="57" t="s">
        <v>164</v>
      </c>
      <c r="B122" s="24" t="s">
        <v>36</v>
      </c>
      <c r="C122" s="61">
        <f t="shared" si="89"/>
        <v>24690.543389999999</v>
      </c>
      <c r="D122" s="61">
        <v>24690.543389999999</v>
      </c>
      <c r="E122" s="61"/>
      <c r="F122" s="61">
        <f t="shared" si="102"/>
        <v>24690.543389999999</v>
      </c>
      <c r="G122" s="61">
        <v>24690.543389999999</v>
      </c>
      <c r="H122" s="61"/>
      <c r="I122" s="9">
        <f t="shared" si="87"/>
        <v>100</v>
      </c>
      <c r="J122" s="9">
        <f t="shared" si="88"/>
        <v>100</v>
      </c>
      <c r="K122" s="9">
        <v>0</v>
      </c>
    </row>
    <row r="123" spans="1:11" s="41" customFormat="1" ht="31.5" x14ac:dyDescent="0.25">
      <c r="A123" s="56"/>
      <c r="B123" s="23" t="s">
        <v>37</v>
      </c>
      <c r="C123" s="62">
        <f t="shared" si="89"/>
        <v>79506.952309999993</v>
      </c>
      <c r="D123" s="62">
        <f t="shared" ref="D123:E123" si="110">D124+D125</f>
        <v>79506.952309999993</v>
      </c>
      <c r="E123" s="62">
        <f t="shared" si="110"/>
        <v>0</v>
      </c>
      <c r="F123" s="62">
        <f t="shared" si="102"/>
        <v>79506.952309999993</v>
      </c>
      <c r="G123" s="62">
        <f t="shared" ref="G123:H123" si="111">G124+G125</f>
        <v>79506.952309999993</v>
      </c>
      <c r="H123" s="62">
        <f t="shared" si="111"/>
        <v>0</v>
      </c>
      <c r="I123" s="9">
        <f t="shared" si="87"/>
        <v>100</v>
      </c>
      <c r="J123" s="9">
        <f t="shared" si="88"/>
        <v>100</v>
      </c>
      <c r="K123" s="9">
        <v>0</v>
      </c>
    </row>
    <row r="124" spans="1:11" x14ac:dyDescent="0.25">
      <c r="A124" s="57" t="s">
        <v>165</v>
      </c>
      <c r="B124" s="24" t="s">
        <v>166</v>
      </c>
      <c r="C124" s="61">
        <f t="shared" si="89"/>
        <v>45611.141649999998</v>
      </c>
      <c r="D124" s="61">
        <v>45611.141649999998</v>
      </c>
      <c r="E124" s="61"/>
      <c r="F124" s="61">
        <f t="shared" si="102"/>
        <v>45611.141649999998</v>
      </c>
      <c r="G124" s="61">
        <v>45611.141649999998</v>
      </c>
      <c r="H124" s="61"/>
      <c r="I124" s="9">
        <f t="shared" si="87"/>
        <v>100</v>
      </c>
      <c r="J124" s="9">
        <f t="shared" si="88"/>
        <v>100</v>
      </c>
      <c r="K124" s="9">
        <v>0</v>
      </c>
    </row>
    <row r="125" spans="1:11" ht="31.5" x14ac:dyDescent="0.25">
      <c r="A125" s="57" t="s">
        <v>167</v>
      </c>
      <c r="B125" s="21" t="s">
        <v>38</v>
      </c>
      <c r="C125" s="61">
        <f t="shared" si="89"/>
        <v>33895.810660000003</v>
      </c>
      <c r="D125" s="61">
        <v>33895.810660000003</v>
      </c>
      <c r="E125" s="61"/>
      <c r="F125" s="61">
        <f t="shared" si="102"/>
        <v>33895.810660000003</v>
      </c>
      <c r="G125" s="61">
        <v>33895.810660000003</v>
      </c>
      <c r="H125" s="61"/>
      <c r="I125" s="9">
        <f t="shared" si="87"/>
        <v>100</v>
      </c>
      <c r="J125" s="9">
        <f t="shared" si="88"/>
        <v>100</v>
      </c>
      <c r="K125" s="9">
        <v>0</v>
      </c>
    </row>
    <row r="126" spans="1:11" s="38" customFormat="1" x14ac:dyDescent="0.25">
      <c r="A126" s="56"/>
      <c r="B126" s="81" t="s">
        <v>39</v>
      </c>
      <c r="C126" s="62">
        <f>+C127</f>
        <v>288</v>
      </c>
      <c r="D126" s="62">
        <f t="shared" ref="D126:H126" si="112">+D127</f>
        <v>288</v>
      </c>
      <c r="E126" s="62">
        <f t="shared" si="112"/>
        <v>0</v>
      </c>
      <c r="F126" s="62">
        <f>+F127</f>
        <v>288</v>
      </c>
      <c r="G126" s="62">
        <f t="shared" si="112"/>
        <v>288</v>
      </c>
      <c r="H126" s="62">
        <f t="shared" si="112"/>
        <v>0</v>
      </c>
      <c r="I126" s="9">
        <f t="shared" ref="I126:I127" si="113">F126/C126*100</f>
        <v>100</v>
      </c>
      <c r="J126" s="9">
        <f t="shared" ref="J126:J127" si="114">G126/D126*100</f>
        <v>100</v>
      </c>
      <c r="K126" s="9">
        <v>1</v>
      </c>
    </row>
    <row r="127" spans="1:11" s="39" customFormat="1" ht="31.5" x14ac:dyDescent="0.25">
      <c r="A127" s="57" t="s">
        <v>191</v>
      </c>
      <c r="B127" s="82" t="s">
        <v>40</v>
      </c>
      <c r="C127" s="61">
        <f>+D127+E127</f>
        <v>288</v>
      </c>
      <c r="D127" s="91">
        <v>288</v>
      </c>
      <c r="E127" s="61"/>
      <c r="F127" s="61">
        <f>+G127+H127</f>
        <v>288</v>
      </c>
      <c r="G127" s="91">
        <v>288</v>
      </c>
      <c r="H127" s="61"/>
      <c r="I127" s="9">
        <f t="shared" si="113"/>
        <v>100</v>
      </c>
      <c r="J127" s="9">
        <f t="shared" si="114"/>
        <v>100</v>
      </c>
      <c r="K127" s="9">
        <v>2</v>
      </c>
    </row>
    <row r="128" spans="1:11" s="41" customFormat="1" x14ac:dyDescent="0.25">
      <c r="A128" s="56"/>
      <c r="B128" s="23" t="s">
        <v>41</v>
      </c>
      <c r="C128" s="62">
        <f t="shared" si="89"/>
        <v>60626.724759999997</v>
      </c>
      <c r="D128" s="62">
        <f t="shared" ref="D128:E128" si="115">SUM(D129:D132)</f>
        <v>60626.724759999997</v>
      </c>
      <c r="E128" s="62">
        <f t="shared" si="115"/>
        <v>0</v>
      </c>
      <c r="F128" s="62">
        <f t="shared" ref="F128:F137" si="116">+G128+H128</f>
        <v>60626.724759999997</v>
      </c>
      <c r="G128" s="62">
        <f t="shared" ref="G128:H128" si="117">SUM(G129:G132)</f>
        <v>60626.724759999997</v>
      </c>
      <c r="H128" s="62">
        <f t="shared" si="117"/>
        <v>0</v>
      </c>
      <c r="I128" s="9">
        <f t="shared" si="87"/>
        <v>100</v>
      </c>
      <c r="J128" s="9">
        <f t="shared" si="88"/>
        <v>100</v>
      </c>
      <c r="K128" s="9">
        <v>0</v>
      </c>
    </row>
    <row r="129" spans="1:260" s="39" customFormat="1" x14ac:dyDescent="0.25">
      <c r="A129" s="57" t="s">
        <v>168</v>
      </c>
      <c r="B129" s="24" t="s">
        <v>42</v>
      </c>
      <c r="C129" s="61">
        <f t="shared" si="89"/>
        <v>2538</v>
      </c>
      <c r="D129" s="61">
        <v>2538</v>
      </c>
      <c r="E129" s="61"/>
      <c r="F129" s="61">
        <f t="shared" si="116"/>
        <v>2538</v>
      </c>
      <c r="G129" s="61">
        <v>2538</v>
      </c>
      <c r="H129" s="61"/>
      <c r="I129" s="9">
        <v>0</v>
      </c>
      <c r="J129" s="9">
        <v>0</v>
      </c>
      <c r="K129" s="9">
        <v>0</v>
      </c>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row>
    <row r="130" spans="1:260" ht="31.5" x14ac:dyDescent="0.25">
      <c r="A130" s="57" t="s">
        <v>169</v>
      </c>
      <c r="B130" s="24" t="s">
        <v>43</v>
      </c>
      <c r="C130" s="61">
        <f t="shared" si="89"/>
        <v>12048.331</v>
      </c>
      <c r="D130" s="61">
        <v>12048.331</v>
      </c>
      <c r="E130" s="61"/>
      <c r="F130" s="61">
        <f t="shared" si="116"/>
        <v>12048.331</v>
      </c>
      <c r="G130" s="61">
        <v>12048.331</v>
      </c>
      <c r="H130" s="61"/>
      <c r="I130" s="9">
        <f t="shared" si="87"/>
        <v>100</v>
      </c>
      <c r="J130" s="9">
        <f t="shared" si="88"/>
        <v>100</v>
      </c>
      <c r="K130" s="9">
        <v>0</v>
      </c>
    </row>
    <row r="131" spans="1:260" x14ac:dyDescent="0.25">
      <c r="A131" s="57" t="s">
        <v>170</v>
      </c>
      <c r="B131" s="24" t="s">
        <v>44</v>
      </c>
      <c r="C131" s="61">
        <f t="shared" si="89"/>
        <v>39385.346519999999</v>
      </c>
      <c r="D131" s="61">
        <v>39385.346519999999</v>
      </c>
      <c r="E131" s="61"/>
      <c r="F131" s="61">
        <f t="shared" si="116"/>
        <v>39385.346519999999</v>
      </c>
      <c r="G131" s="61">
        <v>39385.346519999999</v>
      </c>
      <c r="H131" s="61"/>
      <c r="I131" s="9">
        <f t="shared" si="87"/>
        <v>100</v>
      </c>
      <c r="J131" s="9">
        <f t="shared" si="88"/>
        <v>100</v>
      </c>
      <c r="K131" s="9">
        <v>0</v>
      </c>
    </row>
    <row r="132" spans="1:260" ht="31.5" x14ac:dyDescent="0.25">
      <c r="A132" s="57" t="s">
        <v>171</v>
      </c>
      <c r="B132" s="24" t="s">
        <v>45</v>
      </c>
      <c r="C132" s="61">
        <f t="shared" si="89"/>
        <v>6655.0472399999999</v>
      </c>
      <c r="D132" s="61">
        <v>6655.0472399999999</v>
      </c>
      <c r="E132" s="61"/>
      <c r="F132" s="61">
        <f t="shared" si="116"/>
        <v>6655.0472399999999</v>
      </c>
      <c r="G132" s="61">
        <v>6655.0472399999999</v>
      </c>
      <c r="H132" s="61"/>
      <c r="I132" s="9">
        <f t="shared" si="87"/>
        <v>100</v>
      </c>
      <c r="J132" s="9">
        <f t="shared" si="88"/>
        <v>100</v>
      </c>
      <c r="K132" s="9">
        <v>0</v>
      </c>
    </row>
    <row r="133" spans="1:260" s="41" customFormat="1" x14ac:dyDescent="0.25">
      <c r="A133" s="56"/>
      <c r="B133" s="23" t="s">
        <v>172</v>
      </c>
      <c r="C133" s="62">
        <f t="shared" si="89"/>
        <v>1000</v>
      </c>
      <c r="D133" s="62">
        <f t="shared" ref="D133:H133" si="118">D134</f>
        <v>1000</v>
      </c>
      <c r="E133" s="62">
        <f t="shared" si="118"/>
        <v>0</v>
      </c>
      <c r="F133" s="62">
        <f t="shared" si="116"/>
        <v>1000</v>
      </c>
      <c r="G133" s="62">
        <f t="shared" si="118"/>
        <v>1000</v>
      </c>
      <c r="H133" s="62">
        <f t="shared" si="118"/>
        <v>0</v>
      </c>
      <c r="I133" s="9">
        <f t="shared" si="87"/>
        <v>100</v>
      </c>
      <c r="J133" s="9">
        <f t="shared" si="88"/>
        <v>100</v>
      </c>
      <c r="K133" s="9">
        <v>0</v>
      </c>
    </row>
    <row r="134" spans="1:260" x14ac:dyDescent="0.25">
      <c r="A134" s="57" t="s">
        <v>173</v>
      </c>
      <c r="B134" s="24" t="s">
        <v>46</v>
      </c>
      <c r="C134" s="61">
        <f t="shared" si="89"/>
        <v>1000</v>
      </c>
      <c r="D134" s="61">
        <v>1000</v>
      </c>
      <c r="E134" s="61"/>
      <c r="F134" s="61">
        <f t="shared" si="116"/>
        <v>1000</v>
      </c>
      <c r="G134" s="61">
        <v>1000</v>
      </c>
      <c r="H134" s="61"/>
      <c r="I134" s="9">
        <f t="shared" si="87"/>
        <v>100</v>
      </c>
      <c r="J134" s="9">
        <f t="shared" si="88"/>
        <v>100</v>
      </c>
      <c r="K134" s="9">
        <v>0</v>
      </c>
    </row>
    <row r="135" spans="1:260" s="41" customFormat="1" ht="31.5" x14ac:dyDescent="0.25">
      <c r="A135" s="56" t="s">
        <v>174</v>
      </c>
      <c r="B135" s="23" t="s">
        <v>47</v>
      </c>
      <c r="C135" s="62">
        <f t="shared" si="89"/>
        <v>150</v>
      </c>
      <c r="D135" s="62">
        <v>150</v>
      </c>
      <c r="E135" s="62"/>
      <c r="F135" s="62">
        <f t="shared" si="116"/>
        <v>150</v>
      </c>
      <c r="G135" s="62">
        <v>150</v>
      </c>
      <c r="H135" s="62"/>
      <c r="I135" s="9">
        <f t="shared" si="87"/>
        <v>100</v>
      </c>
      <c r="J135" s="9">
        <f t="shared" si="88"/>
        <v>100</v>
      </c>
      <c r="K135" s="9">
        <v>0</v>
      </c>
    </row>
    <row r="136" spans="1:260" s="41" customFormat="1" ht="63" x14ac:dyDescent="0.25">
      <c r="A136" s="56"/>
      <c r="B136" s="23" t="s">
        <v>48</v>
      </c>
      <c r="C136" s="62">
        <f t="shared" si="89"/>
        <v>0</v>
      </c>
      <c r="D136" s="62">
        <f t="shared" ref="D136:H136" si="119">+D137</f>
        <v>0</v>
      </c>
      <c r="E136" s="62">
        <f t="shared" si="119"/>
        <v>0</v>
      </c>
      <c r="F136" s="62">
        <f t="shared" si="116"/>
        <v>0</v>
      </c>
      <c r="G136" s="62">
        <f t="shared" si="119"/>
        <v>0</v>
      </c>
      <c r="H136" s="62">
        <f t="shared" si="119"/>
        <v>0</v>
      </c>
      <c r="I136" s="9">
        <v>0</v>
      </c>
      <c r="J136" s="9">
        <v>0</v>
      </c>
      <c r="K136" s="9">
        <v>0</v>
      </c>
    </row>
    <row r="137" spans="1:260" ht="47.25" x14ac:dyDescent="0.25">
      <c r="A137" s="57" t="s">
        <v>175</v>
      </c>
      <c r="B137" s="24" t="s">
        <v>49</v>
      </c>
      <c r="C137" s="61">
        <f t="shared" si="89"/>
        <v>0</v>
      </c>
      <c r="D137" s="61"/>
      <c r="E137" s="61"/>
      <c r="F137" s="61">
        <f t="shared" si="116"/>
        <v>0</v>
      </c>
      <c r="G137" s="61"/>
      <c r="H137" s="61"/>
      <c r="I137" s="9">
        <v>0</v>
      </c>
      <c r="J137" s="9">
        <v>0</v>
      </c>
      <c r="K137" s="9">
        <v>0</v>
      </c>
    </row>
    <row r="138" spans="1:260" s="41" customFormat="1" ht="31.5" x14ac:dyDescent="0.25">
      <c r="A138" s="56"/>
      <c r="B138" s="23" t="s">
        <v>176</v>
      </c>
      <c r="C138" s="62">
        <f t="shared" ref="C138:E138" si="120">C139+C141+C140</f>
        <v>33088.876779999999</v>
      </c>
      <c r="D138" s="62">
        <f t="shared" si="120"/>
        <v>33088.876779999999</v>
      </c>
      <c r="E138" s="62">
        <f t="shared" si="120"/>
        <v>1466.36391</v>
      </c>
      <c r="F138" s="62">
        <f t="shared" ref="F138:H138" si="121">F139+F141+F140</f>
        <v>33088.876779999999</v>
      </c>
      <c r="G138" s="62">
        <f t="shared" si="121"/>
        <v>33088.876779999999</v>
      </c>
      <c r="H138" s="62">
        <f t="shared" si="121"/>
        <v>1466.36391</v>
      </c>
      <c r="I138" s="9">
        <v>0</v>
      </c>
      <c r="J138" s="9">
        <v>0</v>
      </c>
      <c r="K138" s="9">
        <v>0</v>
      </c>
    </row>
    <row r="139" spans="1:260" ht="78.75" x14ac:dyDescent="0.25">
      <c r="A139" s="57" t="s">
        <v>177</v>
      </c>
      <c r="B139" s="29" t="s">
        <v>50</v>
      </c>
      <c r="C139" s="61">
        <f>D139</f>
        <v>26607.374500000002</v>
      </c>
      <c r="D139" s="61">
        <v>26607.374500000002</v>
      </c>
      <c r="E139" s="61"/>
      <c r="F139" s="61">
        <f>G139</f>
        <v>26607.374500000002</v>
      </c>
      <c r="G139" s="61">
        <v>26607.374500000002</v>
      </c>
      <c r="H139" s="61"/>
      <c r="I139" s="9">
        <v>0</v>
      </c>
      <c r="J139" s="9">
        <v>0</v>
      </c>
      <c r="K139" s="9">
        <v>0</v>
      </c>
      <c r="L139" s="31" t="e">
        <f>+D94+D95+D96+D97+D98++D99+D100+D101+D102+D105+D106+D109+#REF!+D110+D111+D113+D115+D116+D118+D119+D120+D121+D122+D124+D125+D127+D130+D131+D132+D134+D135+D139+D140+D141</f>
        <v>#REF!</v>
      </c>
    </row>
    <row r="140" spans="1:260" x14ac:dyDescent="0.25">
      <c r="A140" s="57" t="s">
        <v>178</v>
      </c>
      <c r="B140" s="29" t="s">
        <v>51</v>
      </c>
      <c r="C140" s="61">
        <f t="shared" si="89"/>
        <v>0</v>
      </c>
      <c r="D140" s="61">
        <v>0</v>
      </c>
      <c r="E140" s="61">
        <v>0</v>
      </c>
      <c r="F140" s="61">
        <f t="shared" ref="F140" si="122">+G140+H140</f>
        <v>0</v>
      </c>
      <c r="G140" s="61">
        <v>0</v>
      </c>
      <c r="H140" s="61">
        <v>0</v>
      </c>
      <c r="I140" s="9">
        <v>0</v>
      </c>
      <c r="J140" s="9">
        <v>0</v>
      </c>
      <c r="K140" s="9">
        <v>0</v>
      </c>
    </row>
    <row r="141" spans="1:260" ht="31.5" x14ac:dyDescent="0.25">
      <c r="A141" s="57" t="s">
        <v>179</v>
      </c>
      <c r="B141" s="29" t="s">
        <v>180</v>
      </c>
      <c r="C141" s="61">
        <f>D141</f>
        <v>6481.5022799999997</v>
      </c>
      <c r="D141" s="61">
        <v>6481.5022799999997</v>
      </c>
      <c r="E141" s="61">
        <v>1466.36391</v>
      </c>
      <c r="F141" s="61">
        <f>G141</f>
        <v>6481.5022799999997</v>
      </c>
      <c r="G141" s="61">
        <v>6481.5022799999997</v>
      </c>
      <c r="H141" s="61">
        <v>1466.36391</v>
      </c>
      <c r="I141" s="9">
        <v>0</v>
      </c>
      <c r="J141" s="9">
        <v>0</v>
      </c>
      <c r="K141" s="9">
        <v>0</v>
      </c>
    </row>
    <row r="142" spans="1:260" x14ac:dyDescent="0.25">
      <c r="A142" s="110" t="s">
        <v>181</v>
      </c>
      <c r="B142" s="110"/>
      <c r="C142" s="62">
        <f t="shared" ref="C142:H142" si="123">+C93+C102+C104+C107+C112+C116+C117+C123+C126+C128+C134+C135+C137+C138</f>
        <v>857883.19721999997</v>
      </c>
      <c r="D142" s="62">
        <f t="shared" si="123"/>
        <v>820531.96880999999</v>
      </c>
      <c r="E142" s="62">
        <f>+E93+E102+E104+E107+E112+E116+E117+E123+E126+E128+E134+E135+E137+E138</f>
        <v>38817.592319999996</v>
      </c>
      <c r="F142" s="62">
        <f t="shared" si="123"/>
        <v>856166.78446</v>
      </c>
      <c r="G142" s="62">
        <f t="shared" si="123"/>
        <v>818815.55605000001</v>
      </c>
      <c r="H142" s="62">
        <f t="shared" si="123"/>
        <v>38817.592319999996</v>
      </c>
      <c r="I142" s="9">
        <f t="shared" si="87"/>
        <v>99.799924655761757</v>
      </c>
      <c r="J142" s="9">
        <f t="shared" si="88"/>
        <v>99.790817076574214</v>
      </c>
      <c r="K142" s="9">
        <f t="shared" si="91"/>
        <v>100</v>
      </c>
    </row>
    <row r="143" spans="1:260" x14ac:dyDescent="0.25">
      <c r="A143" s="100" t="s">
        <v>182</v>
      </c>
      <c r="B143" s="100"/>
      <c r="C143" s="61">
        <f t="shared" ref="C143:H143" si="124">C89-C142</f>
        <v>-580.26919999998063</v>
      </c>
      <c r="D143" s="93">
        <f>D89-D142</f>
        <v>-1972.4175700000487</v>
      </c>
      <c r="E143" s="93">
        <f t="shared" si="124"/>
        <v>-74.215539999990142</v>
      </c>
      <c r="F143" s="61">
        <f>F89-F142</f>
        <v>1130.9935599999735</v>
      </c>
      <c r="G143" s="61">
        <f>G89-G142</f>
        <v>-438.60481000016443</v>
      </c>
      <c r="H143" s="61">
        <f t="shared" si="124"/>
        <v>103.23446000000695</v>
      </c>
      <c r="I143" s="9">
        <f t="shared" si="87"/>
        <v>-194.90842526193211</v>
      </c>
      <c r="J143" s="9">
        <f t="shared" si="88"/>
        <v>22.236914569776093</v>
      </c>
      <c r="K143" s="9">
        <f t="shared" si="91"/>
        <v>-139.10086755418158</v>
      </c>
    </row>
    <row r="144" spans="1:260" ht="31.5" customHeight="1" x14ac:dyDescent="0.25">
      <c r="A144" s="101" t="s">
        <v>183</v>
      </c>
      <c r="B144" s="102"/>
      <c r="C144" s="61"/>
      <c r="D144" s="61"/>
      <c r="E144" s="61"/>
      <c r="F144" s="5"/>
      <c r="G144" s="61"/>
      <c r="H144" s="5"/>
      <c r="I144" s="9">
        <v>0</v>
      </c>
      <c r="J144" s="9">
        <v>0</v>
      </c>
      <c r="K144" s="9">
        <v>0</v>
      </c>
    </row>
    <row r="145" spans="1:9" x14ac:dyDescent="0.25">
      <c r="B145" s="30"/>
      <c r="D145" s="74"/>
      <c r="E145" s="74"/>
      <c r="G145" s="98"/>
    </row>
    <row r="146" spans="1:9" x14ac:dyDescent="0.25">
      <c r="A146" s="99" t="s">
        <v>184</v>
      </c>
      <c r="B146" s="99"/>
      <c r="C146" s="58"/>
      <c r="D146" s="58"/>
      <c r="E146" s="58"/>
      <c r="I146" s="58"/>
    </row>
    <row r="147" spans="1:9" x14ac:dyDescent="0.25">
      <c r="A147" s="99" t="s">
        <v>185</v>
      </c>
      <c r="B147" s="99"/>
      <c r="C147" s="58"/>
      <c r="D147" s="58"/>
      <c r="E147" s="58"/>
      <c r="F147" s="74" t="s">
        <v>198</v>
      </c>
    </row>
    <row r="148" spans="1:9" x14ac:dyDescent="0.25">
      <c r="B148" s="30"/>
      <c r="D148" s="74"/>
      <c r="E148" s="74"/>
      <c r="G148" s="58"/>
      <c r="H148" s="58"/>
    </row>
    <row r="149" spans="1:9" x14ac:dyDescent="0.25">
      <c r="B149" s="30"/>
      <c r="D149" s="74"/>
      <c r="E149" s="74"/>
    </row>
    <row r="150" spans="1:9" x14ac:dyDescent="0.25">
      <c r="B150" s="30"/>
      <c r="D150" s="74"/>
      <c r="E150" s="74"/>
      <c r="H150" s="58"/>
    </row>
    <row r="151" spans="1:9" x14ac:dyDescent="0.25">
      <c r="B151" s="30"/>
      <c r="D151" s="74"/>
      <c r="E151" s="74"/>
      <c r="F151" s="58"/>
    </row>
    <row r="152" spans="1:9" x14ac:dyDescent="0.25">
      <c r="B152" s="30"/>
      <c r="D152" s="58"/>
      <c r="E152" s="74"/>
    </row>
    <row r="153" spans="1:9" x14ac:dyDescent="0.25">
      <c r="B153" s="30"/>
      <c r="D153" s="74"/>
      <c r="E153" s="74"/>
    </row>
    <row r="154" spans="1:9" x14ac:dyDescent="0.25">
      <c r="B154" s="30"/>
      <c r="D154" s="74"/>
      <c r="E154" s="74"/>
    </row>
    <row r="155" spans="1:9" x14ac:dyDescent="0.25">
      <c r="B155" s="30"/>
      <c r="D155" s="74"/>
      <c r="E155" s="74"/>
    </row>
    <row r="156" spans="1:9" x14ac:dyDescent="0.25">
      <c r="B156" s="30"/>
      <c r="D156" s="74"/>
      <c r="E156" s="74"/>
    </row>
    <row r="157" spans="1:9" x14ac:dyDescent="0.25">
      <c r="B157" s="30"/>
      <c r="D157" s="74"/>
      <c r="E157" s="74"/>
    </row>
    <row r="158" spans="1:9" x14ac:dyDescent="0.25">
      <c r="B158" s="30"/>
      <c r="D158" s="74"/>
      <c r="E158" s="74"/>
    </row>
    <row r="159" spans="1:9" x14ac:dyDescent="0.25">
      <c r="B159" s="30"/>
      <c r="D159" s="74"/>
      <c r="E159" s="74"/>
    </row>
    <row r="160" spans="1:9" x14ac:dyDescent="0.25">
      <c r="B160" s="30"/>
      <c r="D160" s="74"/>
      <c r="E160" s="74"/>
    </row>
    <row r="161" spans="2:5" x14ac:dyDescent="0.25">
      <c r="B161" s="30"/>
      <c r="D161" s="74"/>
      <c r="E161" s="74"/>
    </row>
    <row r="162" spans="2:5" x14ac:dyDescent="0.25">
      <c r="B162" s="30"/>
      <c r="D162" s="74"/>
      <c r="E162" s="74"/>
    </row>
    <row r="163" spans="2:5" x14ac:dyDescent="0.25">
      <c r="B163" s="30"/>
      <c r="D163" s="74"/>
      <c r="E163" s="74"/>
    </row>
    <row r="164" spans="2:5" x14ac:dyDescent="0.25">
      <c r="B164" s="30"/>
      <c r="D164" s="74"/>
      <c r="E164" s="74"/>
    </row>
    <row r="165" spans="2:5" x14ac:dyDescent="0.25">
      <c r="B165" s="33"/>
      <c r="D165" s="74"/>
      <c r="E165" s="74"/>
    </row>
    <row r="166" spans="2:5" x14ac:dyDescent="0.25">
      <c r="B166" s="33"/>
      <c r="D166" s="74"/>
      <c r="E166" s="74"/>
    </row>
    <row r="167" spans="2:5" x14ac:dyDescent="0.25">
      <c r="B167" s="32"/>
      <c r="D167" s="74"/>
      <c r="E167" s="74"/>
    </row>
    <row r="168" spans="2:5" x14ac:dyDescent="0.25">
      <c r="B168" s="32"/>
      <c r="D168" s="74"/>
      <c r="E168" s="74"/>
    </row>
    <row r="169" spans="2:5" x14ac:dyDescent="0.25">
      <c r="B169" s="32"/>
      <c r="D169" s="74"/>
      <c r="E169" s="74"/>
    </row>
    <row r="170" spans="2:5" x14ac:dyDescent="0.25">
      <c r="B170" s="32"/>
      <c r="D170" s="74"/>
      <c r="E170" s="74"/>
    </row>
    <row r="171" spans="2:5" x14ac:dyDescent="0.25">
      <c r="B171" s="33"/>
      <c r="D171" s="74"/>
      <c r="E171" s="74"/>
    </row>
    <row r="172" spans="2:5" x14ac:dyDescent="0.25">
      <c r="B172" s="32"/>
      <c r="D172" s="74"/>
      <c r="E172" s="74"/>
    </row>
    <row r="173" spans="2:5" x14ac:dyDescent="0.25">
      <c r="B173" s="32"/>
      <c r="D173" s="74"/>
      <c r="E173" s="74"/>
    </row>
    <row r="174" spans="2:5" x14ac:dyDescent="0.25">
      <c r="B174" s="32"/>
      <c r="D174" s="74"/>
      <c r="E174" s="74"/>
    </row>
    <row r="175" spans="2:5" x14ac:dyDescent="0.25">
      <c r="B175" s="32"/>
      <c r="D175" s="74"/>
      <c r="E175" s="74"/>
    </row>
    <row r="176" spans="2:5" x14ac:dyDescent="0.25">
      <c r="B176" s="32"/>
      <c r="D176" s="74"/>
      <c r="E176" s="74"/>
    </row>
    <row r="177" spans="2:5" x14ac:dyDescent="0.25">
      <c r="B177" s="34"/>
      <c r="D177" s="74"/>
      <c r="E177" s="74"/>
    </row>
    <row r="178" spans="2:5" x14ac:dyDescent="0.25">
      <c r="B178" s="34"/>
      <c r="D178" s="74"/>
      <c r="E178" s="74"/>
    </row>
    <row r="179" spans="2:5" x14ac:dyDescent="0.25">
      <c r="B179" s="30"/>
      <c r="D179" s="74"/>
      <c r="E179" s="74"/>
    </row>
    <row r="180" spans="2:5" x14ac:dyDescent="0.25">
      <c r="B180" s="30"/>
      <c r="D180" s="74"/>
      <c r="E180" s="74"/>
    </row>
    <row r="181" spans="2:5" x14ac:dyDescent="0.25">
      <c r="B181" s="30"/>
      <c r="D181" s="74"/>
      <c r="E181" s="74"/>
    </row>
    <row r="182" spans="2:5" x14ac:dyDescent="0.25">
      <c r="B182" s="30"/>
      <c r="D182" s="74"/>
      <c r="E182" s="74"/>
    </row>
    <row r="183" spans="2:5" x14ac:dyDescent="0.25">
      <c r="B183" s="30"/>
      <c r="D183" s="74"/>
      <c r="E183" s="74"/>
    </row>
    <row r="184" spans="2:5" x14ac:dyDescent="0.25">
      <c r="B184" s="30"/>
      <c r="D184" s="74"/>
      <c r="E184" s="74"/>
    </row>
    <row r="185" spans="2:5" x14ac:dyDescent="0.25">
      <c r="B185" s="30"/>
      <c r="D185" s="74"/>
      <c r="E185" s="74"/>
    </row>
    <row r="186" spans="2:5" x14ac:dyDescent="0.25">
      <c r="B186" s="34"/>
      <c r="D186" s="74"/>
      <c r="E186" s="74"/>
    </row>
    <row r="187" spans="2:5" x14ac:dyDescent="0.25">
      <c r="B187" s="30"/>
      <c r="D187" s="74"/>
      <c r="E187" s="74"/>
    </row>
    <row r="188" spans="2:5" x14ac:dyDescent="0.25">
      <c r="B188" s="30"/>
      <c r="D188" s="74"/>
      <c r="E188" s="74"/>
    </row>
    <row r="189" spans="2:5" x14ac:dyDescent="0.25">
      <c r="B189" s="30"/>
      <c r="D189" s="74"/>
      <c r="E189" s="74"/>
    </row>
    <row r="190" spans="2:5" x14ac:dyDescent="0.25">
      <c r="B190" s="30"/>
      <c r="D190" s="74"/>
      <c r="E190" s="74"/>
    </row>
    <row r="191" spans="2:5" x14ac:dyDescent="0.25">
      <c r="B191" s="30"/>
      <c r="D191" s="74"/>
      <c r="E191" s="74"/>
    </row>
    <row r="192" spans="2:5" x14ac:dyDescent="0.25">
      <c r="B192" s="30"/>
      <c r="D192" s="74"/>
      <c r="E192" s="74"/>
    </row>
    <row r="193" spans="2:5" x14ac:dyDescent="0.25">
      <c r="B193" s="30"/>
      <c r="D193" s="74"/>
      <c r="E193" s="74"/>
    </row>
    <row r="194" spans="2:5" x14ac:dyDescent="0.25">
      <c r="B194" s="30"/>
      <c r="D194" s="74"/>
      <c r="E194" s="74"/>
    </row>
    <row r="195" spans="2:5" x14ac:dyDescent="0.25">
      <c r="B195" s="30"/>
      <c r="D195" s="74"/>
      <c r="E195" s="74"/>
    </row>
    <row r="196" spans="2:5" x14ac:dyDescent="0.25">
      <c r="B196" s="30"/>
      <c r="D196" s="74"/>
      <c r="E196" s="74"/>
    </row>
    <row r="197" spans="2:5" x14ac:dyDescent="0.25">
      <c r="B197" s="30"/>
      <c r="D197" s="74"/>
      <c r="E197" s="74"/>
    </row>
    <row r="198" spans="2:5" x14ac:dyDescent="0.25">
      <c r="B198" s="30"/>
      <c r="D198" s="74"/>
      <c r="E198" s="74"/>
    </row>
    <row r="199" spans="2:5" x14ac:dyDescent="0.25">
      <c r="B199" s="30"/>
      <c r="D199" s="74"/>
      <c r="E199" s="74"/>
    </row>
    <row r="200" spans="2:5" x14ac:dyDescent="0.25">
      <c r="B200" s="30"/>
      <c r="D200" s="74"/>
      <c r="E200" s="74"/>
    </row>
    <row r="201" spans="2:5" x14ac:dyDescent="0.25">
      <c r="B201" s="34"/>
      <c r="D201" s="74"/>
      <c r="E201" s="74"/>
    </row>
    <row r="202" spans="2:5" x14ac:dyDescent="0.25">
      <c r="B202" s="30"/>
      <c r="D202" s="74"/>
      <c r="E202" s="74"/>
    </row>
    <row r="203" spans="2:5" x14ac:dyDescent="0.25">
      <c r="B203" s="30"/>
      <c r="D203" s="74"/>
      <c r="E203" s="74"/>
    </row>
    <row r="204" spans="2:5" x14ac:dyDescent="0.25">
      <c r="B204" s="30"/>
      <c r="D204" s="74"/>
      <c r="E204" s="74"/>
    </row>
    <row r="205" spans="2:5" x14ac:dyDescent="0.25">
      <c r="B205" s="30"/>
      <c r="D205" s="74"/>
      <c r="E205" s="74"/>
    </row>
    <row r="206" spans="2:5" x14ac:dyDescent="0.25">
      <c r="B206" s="34"/>
      <c r="D206" s="74"/>
      <c r="E206" s="74"/>
    </row>
    <row r="207" spans="2:5" x14ac:dyDescent="0.25">
      <c r="B207" s="30"/>
      <c r="D207" s="74"/>
      <c r="E207" s="74"/>
    </row>
    <row r="208" spans="2:5" x14ac:dyDescent="0.25">
      <c r="B208" s="30"/>
      <c r="D208" s="74"/>
      <c r="E208" s="74"/>
    </row>
    <row r="209" spans="2:5" x14ac:dyDescent="0.25">
      <c r="B209" s="30"/>
      <c r="D209" s="74"/>
      <c r="E209" s="74"/>
    </row>
    <row r="210" spans="2:5" x14ac:dyDescent="0.25">
      <c r="B210" s="30"/>
      <c r="D210" s="74"/>
      <c r="E210" s="74"/>
    </row>
    <row r="211" spans="2:5" x14ac:dyDescent="0.25">
      <c r="B211" s="30"/>
      <c r="D211" s="74"/>
      <c r="E211" s="74"/>
    </row>
    <row r="212" spans="2:5" x14ac:dyDescent="0.25">
      <c r="B212" s="30"/>
      <c r="D212" s="74"/>
      <c r="E212" s="74"/>
    </row>
    <row r="213" spans="2:5" x14ac:dyDescent="0.25">
      <c r="B213" s="30"/>
      <c r="D213" s="74"/>
      <c r="E213" s="74"/>
    </row>
    <row r="214" spans="2:5" x14ac:dyDescent="0.25">
      <c r="B214" s="30"/>
      <c r="D214" s="74"/>
      <c r="E214" s="74"/>
    </row>
    <row r="215" spans="2:5" x14ac:dyDescent="0.25">
      <c r="B215" s="30"/>
      <c r="D215" s="74"/>
      <c r="E215" s="74"/>
    </row>
    <row r="216" spans="2:5" x14ac:dyDescent="0.25">
      <c r="B216" s="30"/>
      <c r="D216" s="74"/>
      <c r="E216" s="74"/>
    </row>
    <row r="217" spans="2:5" x14ac:dyDescent="0.25">
      <c r="B217" s="30"/>
      <c r="D217" s="74"/>
      <c r="E217" s="74"/>
    </row>
    <row r="218" spans="2:5" x14ac:dyDescent="0.25">
      <c r="B218" s="34"/>
      <c r="D218" s="74"/>
      <c r="E218" s="74"/>
    </row>
    <row r="219" spans="2:5" x14ac:dyDescent="0.25">
      <c r="B219" s="34"/>
      <c r="D219" s="74"/>
      <c r="E219" s="74"/>
    </row>
    <row r="220" spans="2:5" x14ac:dyDescent="0.25">
      <c r="B220" s="30"/>
      <c r="D220" s="74"/>
      <c r="E220" s="74"/>
    </row>
    <row r="221" spans="2:5" x14ac:dyDescent="0.25">
      <c r="B221" s="30"/>
      <c r="D221" s="74"/>
      <c r="E221" s="74"/>
    </row>
    <row r="222" spans="2:5" x14ac:dyDescent="0.25">
      <c r="B222" s="30"/>
      <c r="D222" s="74"/>
      <c r="E222" s="74"/>
    </row>
    <row r="223" spans="2:5" x14ac:dyDescent="0.25">
      <c r="B223" s="30"/>
      <c r="D223" s="74"/>
      <c r="E223" s="74"/>
    </row>
    <row r="224" spans="2:5" x14ac:dyDescent="0.25">
      <c r="B224" s="30"/>
      <c r="D224" s="74"/>
      <c r="E224" s="74"/>
    </row>
    <row r="225" spans="2:5" x14ac:dyDescent="0.25">
      <c r="B225" s="30"/>
      <c r="D225" s="74"/>
      <c r="E225" s="74"/>
    </row>
    <row r="226" spans="2:5" x14ac:dyDescent="0.25">
      <c r="B226" s="30"/>
      <c r="D226" s="74"/>
      <c r="E226" s="74"/>
    </row>
    <row r="227" spans="2:5" x14ac:dyDescent="0.25">
      <c r="B227" s="30"/>
      <c r="D227" s="74"/>
      <c r="E227" s="74"/>
    </row>
    <row r="228" spans="2:5" x14ac:dyDescent="0.25">
      <c r="B228" s="30"/>
      <c r="D228" s="74"/>
      <c r="E228" s="74"/>
    </row>
    <row r="229" spans="2:5" x14ac:dyDescent="0.25">
      <c r="B229" s="30"/>
      <c r="D229" s="74"/>
      <c r="E229" s="74"/>
    </row>
    <row r="230" spans="2:5" x14ac:dyDescent="0.25">
      <c r="B230" s="30"/>
      <c r="D230" s="74"/>
      <c r="E230" s="74"/>
    </row>
    <row r="231" spans="2:5" x14ac:dyDescent="0.25">
      <c r="B231" s="30"/>
      <c r="D231" s="74"/>
      <c r="E231" s="74"/>
    </row>
    <row r="232" spans="2:5" x14ac:dyDescent="0.25">
      <c r="B232" s="30"/>
      <c r="D232" s="74"/>
      <c r="E232" s="74"/>
    </row>
    <row r="233" spans="2:5" x14ac:dyDescent="0.25">
      <c r="B233" s="30"/>
      <c r="D233" s="74"/>
      <c r="E233" s="74"/>
    </row>
    <row r="234" spans="2:5" x14ac:dyDescent="0.25">
      <c r="B234" s="30"/>
      <c r="D234" s="74"/>
      <c r="E234" s="74"/>
    </row>
    <row r="235" spans="2:5" x14ac:dyDescent="0.25">
      <c r="B235" s="30"/>
      <c r="D235" s="74"/>
      <c r="E235" s="74"/>
    </row>
    <row r="236" spans="2:5" x14ac:dyDescent="0.25">
      <c r="B236" s="30"/>
      <c r="D236" s="74"/>
      <c r="E236" s="74"/>
    </row>
    <row r="237" spans="2:5" x14ac:dyDescent="0.25">
      <c r="B237" s="30"/>
      <c r="D237" s="74"/>
      <c r="E237" s="74"/>
    </row>
    <row r="238" spans="2:5" x14ac:dyDescent="0.25">
      <c r="B238" s="30"/>
      <c r="D238" s="74"/>
      <c r="E238" s="74"/>
    </row>
    <row r="239" spans="2:5" x14ac:dyDescent="0.25">
      <c r="B239" s="30"/>
      <c r="D239" s="74"/>
      <c r="E239" s="74"/>
    </row>
    <row r="240" spans="2:5" x14ac:dyDescent="0.25">
      <c r="B240" s="33"/>
      <c r="D240" s="74"/>
      <c r="E240" s="74"/>
    </row>
    <row r="241" spans="2:5" x14ac:dyDescent="0.25">
      <c r="B241" s="33"/>
      <c r="D241" s="74"/>
      <c r="E241" s="74"/>
    </row>
    <row r="242" spans="2:5" x14ac:dyDescent="0.25">
      <c r="B242" s="35"/>
      <c r="D242" s="74"/>
      <c r="E242" s="74"/>
    </row>
    <row r="243" spans="2:5" x14ac:dyDescent="0.25">
      <c r="B243" s="35"/>
      <c r="D243" s="74"/>
      <c r="E243" s="74"/>
    </row>
    <row r="244" spans="2:5" x14ac:dyDescent="0.25">
      <c r="B244" s="32"/>
      <c r="D244" s="74"/>
      <c r="E244" s="74"/>
    </row>
    <row r="245" spans="2:5" x14ac:dyDescent="0.25">
      <c r="B245" s="32"/>
      <c r="D245" s="74"/>
      <c r="E245" s="74"/>
    </row>
    <row r="246" spans="2:5" x14ac:dyDescent="0.25">
      <c r="B246" s="32"/>
      <c r="D246" s="74"/>
      <c r="E246" s="74"/>
    </row>
    <row r="247" spans="2:5" x14ac:dyDescent="0.25">
      <c r="B247" s="32"/>
      <c r="D247" s="74"/>
      <c r="E247" s="74"/>
    </row>
    <row r="248" spans="2:5" x14ac:dyDescent="0.25">
      <c r="B248" s="32"/>
      <c r="D248" s="74"/>
      <c r="E248" s="74"/>
    </row>
    <row r="249" spans="2:5" x14ac:dyDescent="0.25">
      <c r="B249" s="32"/>
      <c r="D249" s="74"/>
      <c r="E249" s="74"/>
    </row>
    <row r="250" spans="2:5" x14ac:dyDescent="0.25">
      <c r="B250" s="33"/>
      <c r="D250" s="74"/>
      <c r="E250" s="74"/>
    </row>
    <row r="251" spans="2:5" x14ac:dyDescent="0.25">
      <c r="B251" s="35"/>
      <c r="D251" s="74"/>
      <c r="E251" s="74"/>
    </row>
    <row r="252" spans="2:5" x14ac:dyDescent="0.25">
      <c r="B252" s="35"/>
      <c r="D252" s="74"/>
      <c r="E252" s="74"/>
    </row>
    <row r="253" spans="2:5" x14ac:dyDescent="0.25">
      <c r="B253" s="32"/>
      <c r="D253" s="74"/>
      <c r="E253" s="74"/>
    </row>
    <row r="254" spans="2:5" x14ac:dyDescent="0.25">
      <c r="B254" s="32"/>
      <c r="D254" s="74"/>
      <c r="E254" s="74"/>
    </row>
    <row r="255" spans="2:5" x14ac:dyDescent="0.25">
      <c r="B255" s="32"/>
      <c r="D255" s="74"/>
      <c r="E255" s="74"/>
    </row>
    <row r="256" spans="2:5" x14ac:dyDescent="0.25">
      <c r="B256" s="32"/>
      <c r="D256" s="74"/>
      <c r="E256" s="74"/>
    </row>
    <row r="257" spans="2:5" x14ac:dyDescent="0.25">
      <c r="B257" s="32"/>
      <c r="D257" s="74"/>
      <c r="E257" s="74"/>
    </row>
    <row r="258" spans="2:5" x14ac:dyDescent="0.25">
      <c r="B258" s="32"/>
      <c r="D258" s="74"/>
      <c r="E258" s="74"/>
    </row>
    <row r="259" spans="2:5" x14ac:dyDescent="0.25">
      <c r="B259" s="35"/>
      <c r="D259" s="74"/>
      <c r="E259" s="74"/>
    </row>
    <row r="260" spans="2:5" x14ac:dyDescent="0.25">
      <c r="B260" s="32"/>
      <c r="D260" s="74"/>
      <c r="E260" s="74"/>
    </row>
    <row r="261" spans="2:5" x14ac:dyDescent="0.25">
      <c r="B261" s="32"/>
      <c r="D261" s="74"/>
      <c r="E261" s="74"/>
    </row>
    <row r="262" spans="2:5" x14ac:dyDescent="0.25">
      <c r="B262" s="32"/>
      <c r="D262" s="74"/>
      <c r="E262" s="74"/>
    </row>
    <row r="263" spans="2:5" x14ac:dyDescent="0.25">
      <c r="B263" s="32"/>
      <c r="D263" s="74"/>
      <c r="E263" s="74"/>
    </row>
    <row r="264" spans="2:5" x14ac:dyDescent="0.25">
      <c r="B264" s="32"/>
      <c r="D264" s="74"/>
      <c r="E264" s="74"/>
    </row>
    <row r="265" spans="2:5" x14ac:dyDescent="0.25">
      <c r="B265" s="35"/>
      <c r="D265" s="74"/>
      <c r="E265" s="74"/>
    </row>
    <row r="266" spans="2:5" x14ac:dyDescent="0.25">
      <c r="B266" s="32"/>
      <c r="D266" s="74"/>
      <c r="E266" s="74"/>
    </row>
    <row r="267" spans="2:5" x14ac:dyDescent="0.25">
      <c r="B267" s="32"/>
      <c r="D267" s="74"/>
      <c r="E267" s="74"/>
    </row>
    <row r="268" spans="2:5" x14ac:dyDescent="0.25">
      <c r="B268" s="32"/>
      <c r="D268" s="74"/>
      <c r="E268" s="74"/>
    </row>
    <row r="269" spans="2:5" x14ac:dyDescent="0.25">
      <c r="B269" s="32"/>
      <c r="D269" s="74"/>
      <c r="E269" s="74"/>
    </row>
    <row r="270" spans="2:5" x14ac:dyDescent="0.25">
      <c r="B270" s="32"/>
      <c r="D270" s="74"/>
      <c r="E270" s="74"/>
    </row>
    <row r="271" spans="2:5" x14ac:dyDescent="0.25">
      <c r="B271" s="30"/>
      <c r="D271" s="74"/>
      <c r="E271" s="74"/>
    </row>
    <row r="272" spans="2:5" x14ac:dyDescent="0.25">
      <c r="B272" s="30"/>
      <c r="D272" s="74"/>
      <c r="E272" s="74"/>
    </row>
    <row r="273" spans="2:5" x14ac:dyDescent="0.25">
      <c r="B273" s="30"/>
      <c r="D273" s="74"/>
      <c r="E273" s="74"/>
    </row>
    <row r="274" spans="2:5" x14ac:dyDescent="0.25">
      <c r="B274" s="30"/>
      <c r="D274" s="74"/>
      <c r="E274" s="74"/>
    </row>
    <row r="275" spans="2:5" x14ac:dyDescent="0.25">
      <c r="B275" s="30"/>
      <c r="D275" s="74"/>
      <c r="E275" s="74"/>
    </row>
    <row r="276" spans="2:5" x14ac:dyDescent="0.25">
      <c r="B276" s="30"/>
      <c r="D276" s="74"/>
      <c r="E276" s="74"/>
    </row>
    <row r="277" spans="2:5" x14ac:dyDescent="0.25">
      <c r="B277" s="30"/>
      <c r="D277" s="74"/>
      <c r="E277" s="74"/>
    </row>
    <row r="278" spans="2:5" x14ac:dyDescent="0.25">
      <c r="B278" s="30"/>
      <c r="D278" s="74"/>
      <c r="E278" s="74"/>
    </row>
    <row r="279" spans="2:5" x14ac:dyDescent="0.25">
      <c r="B279" s="34"/>
      <c r="D279" s="74"/>
      <c r="E279" s="74"/>
    </row>
    <row r="280" spans="2:5" x14ac:dyDescent="0.25">
      <c r="B280" s="34"/>
      <c r="D280" s="74"/>
      <c r="E280" s="74"/>
    </row>
    <row r="281" spans="2:5" x14ac:dyDescent="0.25">
      <c r="B281" s="30"/>
      <c r="D281" s="74"/>
      <c r="E281" s="74"/>
    </row>
    <row r="282" spans="2:5" x14ac:dyDescent="0.25">
      <c r="B282" s="30"/>
      <c r="D282" s="74"/>
      <c r="E282" s="74"/>
    </row>
    <row r="283" spans="2:5" x14ac:dyDescent="0.25">
      <c r="B283" s="30"/>
      <c r="D283" s="74"/>
      <c r="E283" s="74"/>
    </row>
    <row r="284" spans="2:5" x14ac:dyDescent="0.25">
      <c r="B284" s="34"/>
      <c r="D284" s="74"/>
      <c r="E284" s="74"/>
    </row>
    <row r="285" spans="2:5" x14ac:dyDescent="0.25">
      <c r="B285" s="30"/>
      <c r="D285" s="74"/>
      <c r="E285" s="74"/>
    </row>
    <row r="286" spans="2:5" x14ac:dyDescent="0.25">
      <c r="B286" s="30"/>
      <c r="D286" s="74"/>
      <c r="E286" s="74"/>
    </row>
    <row r="287" spans="2:5" x14ac:dyDescent="0.25">
      <c r="B287" s="30"/>
      <c r="D287" s="74"/>
      <c r="E287" s="74"/>
    </row>
    <row r="288" spans="2:5" x14ac:dyDescent="0.25">
      <c r="B288" s="34"/>
      <c r="D288" s="74"/>
      <c r="E288" s="74"/>
    </row>
    <row r="289" spans="2:5" x14ac:dyDescent="0.25">
      <c r="B289" s="30"/>
      <c r="D289" s="74"/>
      <c r="E289" s="74"/>
    </row>
    <row r="290" spans="2:5" x14ac:dyDescent="0.25">
      <c r="B290" s="30"/>
      <c r="D290" s="74"/>
      <c r="E290" s="74"/>
    </row>
    <row r="291" spans="2:5" x14ac:dyDescent="0.25">
      <c r="B291" s="30"/>
      <c r="D291" s="74"/>
      <c r="E291" s="74"/>
    </row>
    <row r="292" spans="2:5" x14ac:dyDescent="0.25">
      <c r="B292" s="34"/>
      <c r="D292" s="74"/>
      <c r="E292" s="74"/>
    </row>
    <row r="293" spans="2:5" x14ac:dyDescent="0.25">
      <c r="B293" s="30"/>
      <c r="D293" s="74"/>
      <c r="E293" s="74"/>
    </row>
    <row r="294" spans="2:5" x14ac:dyDescent="0.25">
      <c r="B294" s="30"/>
      <c r="D294" s="74"/>
      <c r="E294" s="74"/>
    </row>
    <row r="295" spans="2:5" x14ac:dyDescent="0.25">
      <c r="B295" s="30"/>
      <c r="D295" s="74"/>
      <c r="E295" s="74"/>
    </row>
    <row r="296" spans="2:5" x14ac:dyDescent="0.25">
      <c r="B296" s="34"/>
      <c r="D296" s="74"/>
      <c r="E296" s="74"/>
    </row>
    <row r="297" spans="2:5" x14ac:dyDescent="0.25">
      <c r="B297" s="30"/>
      <c r="D297" s="74"/>
      <c r="E297" s="74"/>
    </row>
    <row r="298" spans="2:5" x14ac:dyDescent="0.25">
      <c r="B298" s="30"/>
      <c r="D298" s="74"/>
      <c r="E298" s="74"/>
    </row>
    <row r="299" spans="2:5" x14ac:dyDescent="0.25">
      <c r="B299" s="30"/>
      <c r="D299" s="74"/>
      <c r="E299" s="74"/>
    </row>
    <row r="300" spans="2:5" x14ac:dyDescent="0.25">
      <c r="B300" s="30"/>
      <c r="D300" s="74"/>
      <c r="E300" s="74"/>
    </row>
    <row r="301" spans="2:5" x14ac:dyDescent="0.25">
      <c r="B301" s="30"/>
      <c r="D301" s="74"/>
      <c r="E301" s="74"/>
    </row>
    <row r="302" spans="2:5" x14ac:dyDescent="0.25">
      <c r="B302" s="34"/>
      <c r="D302" s="74"/>
      <c r="E302" s="74"/>
    </row>
    <row r="303" spans="2:5" x14ac:dyDescent="0.25">
      <c r="B303" s="30"/>
      <c r="D303" s="74"/>
      <c r="E303" s="74"/>
    </row>
    <row r="304" spans="2:5" x14ac:dyDescent="0.25">
      <c r="B304" s="30"/>
      <c r="D304" s="74"/>
      <c r="E304" s="74"/>
    </row>
    <row r="305" spans="2:5" x14ac:dyDescent="0.25">
      <c r="B305" s="30"/>
      <c r="D305" s="74"/>
      <c r="E305" s="74"/>
    </row>
    <row r="306" spans="2:5" x14ac:dyDescent="0.25">
      <c r="B306" s="30"/>
      <c r="D306" s="74"/>
      <c r="E306" s="74"/>
    </row>
    <row r="307" spans="2:5" x14ac:dyDescent="0.25">
      <c r="B307" s="30"/>
      <c r="D307" s="74"/>
      <c r="E307" s="74"/>
    </row>
    <row r="308" spans="2:5" x14ac:dyDescent="0.25">
      <c r="B308" s="30"/>
      <c r="D308" s="74"/>
      <c r="E308" s="74"/>
    </row>
    <row r="309" spans="2:5" x14ac:dyDescent="0.25">
      <c r="B309" s="30"/>
      <c r="D309" s="74"/>
      <c r="E309" s="74"/>
    </row>
    <row r="310" spans="2:5" x14ac:dyDescent="0.25">
      <c r="B310" s="30"/>
      <c r="D310" s="74"/>
      <c r="E310" s="74"/>
    </row>
    <row r="311" spans="2:5" x14ac:dyDescent="0.25">
      <c r="B311" s="30"/>
      <c r="D311" s="74"/>
      <c r="E311" s="74"/>
    </row>
    <row r="312" spans="2:5" x14ac:dyDescent="0.25">
      <c r="B312" s="30"/>
    </row>
    <row r="313" spans="2:5" x14ac:dyDescent="0.25">
      <c r="B313" s="30"/>
    </row>
    <row r="314" spans="2:5" x14ac:dyDescent="0.25">
      <c r="B314" s="30"/>
    </row>
    <row r="315" spans="2:5" x14ac:dyDescent="0.25">
      <c r="B315" s="30"/>
    </row>
    <row r="316" spans="2:5" x14ac:dyDescent="0.25">
      <c r="B316" s="30"/>
    </row>
    <row r="317" spans="2:5" x14ac:dyDescent="0.25">
      <c r="B317" s="30"/>
    </row>
    <row r="318" spans="2:5" x14ac:dyDescent="0.25">
      <c r="B318" s="30"/>
    </row>
    <row r="319" spans="2:5" x14ac:dyDescent="0.25">
      <c r="B319" s="30"/>
    </row>
    <row r="320" spans="2:5" x14ac:dyDescent="0.25">
      <c r="B320" s="30"/>
    </row>
    <row r="321" spans="2:2" x14ac:dyDescent="0.25">
      <c r="B321"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1" spans="2:2" x14ac:dyDescent="0.25">
      <c r="B331" s="30"/>
    </row>
    <row r="332" spans="2:2" x14ac:dyDescent="0.25">
      <c r="B332" s="30"/>
    </row>
    <row r="333" spans="2:2" x14ac:dyDescent="0.25">
      <c r="B333" s="30"/>
    </row>
    <row r="334" spans="2:2" x14ac:dyDescent="0.25">
      <c r="B334" s="30"/>
    </row>
    <row r="335" spans="2:2" x14ac:dyDescent="0.25">
      <c r="B335" s="30"/>
    </row>
    <row r="336" spans="2:2" x14ac:dyDescent="0.25">
      <c r="B336" s="30"/>
    </row>
    <row r="337" spans="2:2" x14ac:dyDescent="0.25">
      <c r="B337" s="30"/>
    </row>
    <row r="338" spans="2:2" x14ac:dyDescent="0.25">
      <c r="B338" s="30"/>
    </row>
    <row r="339" spans="2:2" x14ac:dyDescent="0.25">
      <c r="B339" s="30"/>
    </row>
    <row r="340" spans="2:2" x14ac:dyDescent="0.25">
      <c r="B340" s="30"/>
    </row>
    <row r="341" spans="2:2" x14ac:dyDescent="0.25">
      <c r="B341" s="30"/>
    </row>
    <row r="342" spans="2:2" x14ac:dyDescent="0.25">
      <c r="B342" s="30"/>
    </row>
    <row r="343" spans="2:2" x14ac:dyDescent="0.25">
      <c r="B343"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3"/>
    </row>
    <row r="350" spans="2:2" x14ac:dyDescent="0.25">
      <c r="B350" s="32"/>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3" spans="2:2" x14ac:dyDescent="0.25">
      <c r="B363" s="30"/>
    </row>
    <row r="364" spans="2:2" x14ac:dyDescent="0.25">
      <c r="B364" s="30"/>
    </row>
    <row r="365" spans="2:2" x14ac:dyDescent="0.25">
      <c r="B365" s="30"/>
    </row>
    <row r="366" spans="2:2" x14ac:dyDescent="0.25">
      <c r="B366" s="30"/>
    </row>
    <row r="367" spans="2:2" x14ac:dyDescent="0.25">
      <c r="B367" s="30"/>
    </row>
    <row r="368" spans="2:2" x14ac:dyDescent="0.25">
      <c r="B368" s="30"/>
    </row>
    <row r="369" spans="2:2" x14ac:dyDescent="0.25">
      <c r="B369" s="30"/>
    </row>
    <row r="370" spans="2:2" x14ac:dyDescent="0.25">
      <c r="B370" s="30"/>
    </row>
    <row r="371" spans="2:2" x14ac:dyDescent="0.25">
      <c r="B371" s="30"/>
    </row>
    <row r="372" spans="2:2" x14ac:dyDescent="0.25">
      <c r="B372" s="30"/>
    </row>
    <row r="373" spans="2:2" x14ac:dyDescent="0.25">
      <c r="B373" s="30"/>
    </row>
    <row r="374" spans="2:2" x14ac:dyDescent="0.25">
      <c r="B374" s="30"/>
    </row>
    <row r="375" spans="2:2" x14ac:dyDescent="0.25">
      <c r="B375" s="30"/>
    </row>
    <row r="376" spans="2:2" x14ac:dyDescent="0.25">
      <c r="B376" s="30"/>
    </row>
    <row r="377" spans="2:2" x14ac:dyDescent="0.25">
      <c r="B377" s="30"/>
    </row>
    <row r="378" spans="2:2" x14ac:dyDescent="0.25">
      <c r="B378" s="30"/>
    </row>
    <row r="379" spans="2:2" x14ac:dyDescent="0.25">
      <c r="B379" s="30"/>
    </row>
    <row r="380" spans="2:2" x14ac:dyDescent="0.25">
      <c r="B380" s="34"/>
    </row>
    <row r="381" spans="2:2" x14ac:dyDescent="0.25">
      <c r="B381" s="30"/>
    </row>
    <row r="382" spans="2:2" x14ac:dyDescent="0.25">
      <c r="B382" s="30"/>
    </row>
    <row r="383" spans="2:2" x14ac:dyDescent="0.25">
      <c r="B383" s="30"/>
    </row>
    <row r="384" spans="2:2" x14ac:dyDescent="0.25">
      <c r="B384" s="30"/>
    </row>
    <row r="385" spans="2:2" x14ac:dyDescent="0.25">
      <c r="B385" s="34"/>
    </row>
    <row r="386" spans="2:2" x14ac:dyDescent="0.25">
      <c r="B386" s="30"/>
    </row>
    <row r="387" spans="2:2" x14ac:dyDescent="0.25">
      <c r="B387" s="30"/>
    </row>
    <row r="388" spans="2:2" x14ac:dyDescent="0.25">
      <c r="B388" s="30"/>
    </row>
    <row r="389" spans="2:2" x14ac:dyDescent="0.25">
      <c r="B389" s="30"/>
    </row>
    <row r="390" spans="2:2" x14ac:dyDescent="0.25">
      <c r="B390" s="30"/>
    </row>
    <row r="391" spans="2:2" x14ac:dyDescent="0.25">
      <c r="B391" s="30"/>
    </row>
    <row r="392" spans="2:2" x14ac:dyDescent="0.25">
      <c r="B392" s="30"/>
    </row>
    <row r="393" spans="2:2" x14ac:dyDescent="0.25">
      <c r="B393" s="30"/>
    </row>
    <row r="394" spans="2:2" x14ac:dyDescent="0.25">
      <c r="B394" s="30"/>
    </row>
    <row r="395" spans="2:2" x14ac:dyDescent="0.25">
      <c r="B395" s="30"/>
    </row>
    <row r="396" spans="2:2" x14ac:dyDescent="0.25">
      <c r="B396" s="30"/>
    </row>
    <row r="397" spans="2:2" x14ac:dyDescent="0.25">
      <c r="B397" s="30"/>
    </row>
    <row r="398" spans="2:2" x14ac:dyDescent="0.25">
      <c r="B398" s="30"/>
    </row>
    <row r="399" spans="2:2" x14ac:dyDescent="0.25">
      <c r="B399" s="30"/>
    </row>
    <row r="400" spans="2:2" x14ac:dyDescent="0.25">
      <c r="B400" s="30"/>
    </row>
    <row r="401" spans="2:2" x14ac:dyDescent="0.25">
      <c r="B401" s="30"/>
    </row>
    <row r="402" spans="2:2" x14ac:dyDescent="0.25">
      <c r="B402" s="30"/>
    </row>
    <row r="403" spans="2:2" x14ac:dyDescent="0.25">
      <c r="B403" s="30"/>
    </row>
    <row r="404" spans="2:2" x14ac:dyDescent="0.25">
      <c r="B404" s="30"/>
    </row>
    <row r="405" spans="2:2" x14ac:dyDescent="0.25">
      <c r="B405" s="30"/>
    </row>
    <row r="406" spans="2:2" x14ac:dyDescent="0.25">
      <c r="B406" s="30"/>
    </row>
    <row r="407" spans="2:2" x14ac:dyDescent="0.25">
      <c r="B407" s="30"/>
    </row>
    <row r="408" spans="2:2" x14ac:dyDescent="0.25">
      <c r="B408" s="30"/>
    </row>
    <row r="409" spans="2:2" x14ac:dyDescent="0.25">
      <c r="B409" s="30"/>
    </row>
    <row r="410" spans="2:2" x14ac:dyDescent="0.25">
      <c r="B410" s="34"/>
    </row>
    <row r="411" spans="2:2" x14ac:dyDescent="0.25">
      <c r="B411" s="34"/>
    </row>
    <row r="412" spans="2:2" x14ac:dyDescent="0.25">
      <c r="B412" s="30"/>
    </row>
    <row r="413" spans="2:2" x14ac:dyDescent="0.25">
      <c r="B413" s="30"/>
    </row>
    <row r="414" spans="2:2" x14ac:dyDescent="0.25">
      <c r="B414" s="30"/>
    </row>
    <row r="415" spans="2:2" x14ac:dyDescent="0.25">
      <c r="B415" s="30"/>
    </row>
    <row r="416" spans="2:2" x14ac:dyDescent="0.25">
      <c r="B416" s="30"/>
    </row>
    <row r="417" spans="2:2" x14ac:dyDescent="0.25">
      <c r="B417" s="30"/>
    </row>
    <row r="418" spans="2:2" x14ac:dyDescent="0.25">
      <c r="B418" s="34"/>
    </row>
    <row r="419" spans="2:2" x14ac:dyDescent="0.25">
      <c r="B419" s="30"/>
    </row>
    <row r="420" spans="2:2" x14ac:dyDescent="0.25">
      <c r="B420" s="30"/>
    </row>
    <row r="421" spans="2:2" x14ac:dyDescent="0.25">
      <c r="B421" s="30"/>
    </row>
    <row r="422" spans="2:2" x14ac:dyDescent="0.25">
      <c r="B422" s="30"/>
    </row>
    <row r="423" spans="2:2" x14ac:dyDescent="0.25">
      <c r="B423" s="30"/>
    </row>
    <row r="424" spans="2:2" x14ac:dyDescent="0.25">
      <c r="B424" s="30"/>
    </row>
    <row r="425" spans="2:2" x14ac:dyDescent="0.25">
      <c r="B425" s="30"/>
    </row>
    <row r="426" spans="2:2" x14ac:dyDescent="0.25">
      <c r="B426" s="30"/>
    </row>
    <row r="427" spans="2:2" x14ac:dyDescent="0.25">
      <c r="B427" s="30"/>
    </row>
    <row r="428" spans="2:2" x14ac:dyDescent="0.25">
      <c r="B428" s="30"/>
    </row>
    <row r="429" spans="2:2" x14ac:dyDescent="0.25">
      <c r="B429" s="30"/>
    </row>
    <row r="430" spans="2:2" x14ac:dyDescent="0.25">
      <c r="B430" s="34"/>
    </row>
    <row r="431" spans="2:2" x14ac:dyDescent="0.25">
      <c r="B431" s="30"/>
    </row>
    <row r="432" spans="2:2" x14ac:dyDescent="0.25">
      <c r="B432" s="30"/>
    </row>
    <row r="433" spans="2:2" x14ac:dyDescent="0.25">
      <c r="B433" s="30"/>
    </row>
    <row r="434" spans="2:2" x14ac:dyDescent="0.25">
      <c r="B434" s="30"/>
    </row>
    <row r="435" spans="2:2" x14ac:dyDescent="0.25">
      <c r="B435" s="34"/>
    </row>
    <row r="436" spans="2:2" x14ac:dyDescent="0.25">
      <c r="B436" s="30"/>
    </row>
    <row r="437" spans="2:2" x14ac:dyDescent="0.25">
      <c r="B437" s="30"/>
    </row>
    <row r="438" spans="2:2" x14ac:dyDescent="0.25">
      <c r="B438" s="30"/>
    </row>
    <row r="439" spans="2:2" x14ac:dyDescent="0.25">
      <c r="B439" s="34"/>
    </row>
    <row r="440" spans="2:2" x14ac:dyDescent="0.25">
      <c r="B440" s="30"/>
    </row>
    <row r="441" spans="2:2" x14ac:dyDescent="0.25">
      <c r="B441" s="30"/>
    </row>
    <row r="442" spans="2:2" x14ac:dyDescent="0.25">
      <c r="B442" s="30"/>
    </row>
    <row r="443" spans="2:2" x14ac:dyDescent="0.25">
      <c r="B443" s="34"/>
    </row>
    <row r="444" spans="2:2" x14ac:dyDescent="0.25">
      <c r="B444" s="34"/>
    </row>
    <row r="445" spans="2:2" x14ac:dyDescent="0.25">
      <c r="B445" s="30"/>
    </row>
    <row r="446" spans="2:2" x14ac:dyDescent="0.25">
      <c r="B446" s="30"/>
    </row>
    <row r="447" spans="2:2" x14ac:dyDescent="0.25">
      <c r="B447" s="30"/>
    </row>
    <row r="448" spans="2:2" x14ac:dyDescent="0.25">
      <c r="B448" s="34"/>
    </row>
    <row r="449" spans="2:2" x14ac:dyDescent="0.25">
      <c r="B449" s="30"/>
    </row>
    <row r="450" spans="2:2" x14ac:dyDescent="0.25">
      <c r="B450" s="30"/>
    </row>
    <row r="451" spans="2:2" x14ac:dyDescent="0.25">
      <c r="B451" s="30"/>
    </row>
    <row r="452" spans="2:2" x14ac:dyDescent="0.25">
      <c r="B452" s="34"/>
    </row>
    <row r="453" spans="2:2" x14ac:dyDescent="0.25">
      <c r="B453" s="30"/>
    </row>
    <row r="454" spans="2:2" x14ac:dyDescent="0.25">
      <c r="B454" s="30"/>
    </row>
    <row r="455" spans="2:2" x14ac:dyDescent="0.25">
      <c r="B455" s="30"/>
    </row>
    <row r="456" spans="2:2" x14ac:dyDescent="0.25">
      <c r="B456" s="34"/>
    </row>
    <row r="457" spans="2:2" x14ac:dyDescent="0.25">
      <c r="B457" s="30"/>
    </row>
    <row r="458" spans="2:2" x14ac:dyDescent="0.25">
      <c r="B458" s="30"/>
    </row>
    <row r="459" spans="2:2" x14ac:dyDescent="0.25">
      <c r="B459" s="30"/>
    </row>
    <row r="460" spans="2:2" x14ac:dyDescent="0.25">
      <c r="B460" s="30"/>
    </row>
    <row r="461" spans="2:2" x14ac:dyDescent="0.25">
      <c r="B461" s="30"/>
    </row>
    <row r="462" spans="2:2" x14ac:dyDescent="0.25">
      <c r="B462" s="34"/>
    </row>
    <row r="463" spans="2:2" x14ac:dyDescent="0.25">
      <c r="B463" s="30"/>
    </row>
    <row r="464" spans="2:2" x14ac:dyDescent="0.25">
      <c r="B464" s="30"/>
    </row>
    <row r="465" spans="2:2" x14ac:dyDescent="0.25">
      <c r="B465" s="30"/>
    </row>
    <row r="466" spans="2:2" x14ac:dyDescent="0.25">
      <c r="B466" s="30"/>
    </row>
    <row r="467" spans="2:2" x14ac:dyDescent="0.25">
      <c r="B467" s="34"/>
    </row>
    <row r="468" spans="2:2" x14ac:dyDescent="0.25">
      <c r="B468" s="30"/>
    </row>
    <row r="469" spans="2:2" x14ac:dyDescent="0.25">
      <c r="B469" s="30"/>
    </row>
    <row r="470" spans="2:2" x14ac:dyDescent="0.25">
      <c r="B470" s="30"/>
    </row>
    <row r="471" spans="2:2" x14ac:dyDescent="0.25">
      <c r="B471" s="30"/>
    </row>
    <row r="472" spans="2:2" x14ac:dyDescent="0.25">
      <c r="B472" s="30"/>
    </row>
    <row r="473" spans="2:2" x14ac:dyDescent="0.25">
      <c r="B473" s="34"/>
    </row>
    <row r="474" spans="2:2" x14ac:dyDescent="0.25">
      <c r="B474" s="30"/>
    </row>
    <row r="475" spans="2:2" x14ac:dyDescent="0.25">
      <c r="B475" s="30"/>
    </row>
    <row r="476" spans="2:2" x14ac:dyDescent="0.25">
      <c r="B476" s="30"/>
    </row>
    <row r="477" spans="2:2" x14ac:dyDescent="0.25">
      <c r="B477" s="30"/>
    </row>
    <row r="478" spans="2:2" x14ac:dyDescent="0.25">
      <c r="B478" s="30"/>
    </row>
    <row r="479" spans="2:2" x14ac:dyDescent="0.25">
      <c r="B479" s="30"/>
    </row>
    <row r="480" spans="2:2" x14ac:dyDescent="0.25">
      <c r="B480" s="30"/>
    </row>
    <row r="481" spans="2:2" x14ac:dyDescent="0.25">
      <c r="B481" s="30"/>
    </row>
    <row r="482" spans="2:2" x14ac:dyDescent="0.25">
      <c r="B482" s="30"/>
    </row>
    <row r="483" spans="2:2" x14ac:dyDescent="0.25">
      <c r="B483" s="30"/>
    </row>
    <row r="484" spans="2:2" x14ac:dyDescent="0.25">
      <c r="B484" s="30"/>
    </row>
    <row r="485" spans="2:2" x14ac:dyDescent="0.25">
      <c r="B485" s="30"/>
    </row>
    <row r="486" spans="2:2" x14ac:dyDescent="0.25">
      <c r="B486" s="30"/>
    </row>
    <row r="487" spans="2:2" x14ac:dyDescent="0.25">
      <c r="B487" s="30"/>
    </row>
    <row r="488" spans="2:2" x14ac:dyDescent="0.25">
      <c r="B488" s="30"/>
    </row>
    <row r="489" spans="2:2" x14ac:dyDescent="0.25">
      <c r="B489" s="30"/>
    </row>
    <row r="490" spans="2:2" x14ac:dyDescent="0.25">
      <c r="B490" s="30"/>
    </row>
    <row r="491" spans="2:2" x14ac:dyDescent="0.25">
      <c r="B491" s="30"/>
    </row>
    <row r="492" spans="2:2" x14ac:dyDescent="0.25">
      <c r="B492" s="30"/>
    </row>
    <row r="493" spans="2:2" x14ac:dyDescent="0.25">
      <c r="B493" s="30"/>
    </row>
    <row r="494" spans="2:2" x14ac:dyDescent="0.25">
      <c r="B494" s="30"/>
    </row>
    <row r="495" spans="2:2" x14ac:dyDescent="0.25">
      <c r="B495" s="30"/>
    </row>
  </sheetData>
  <mergeCells count="16">
    <mergeCell ref="A146:B146"/>
    <mergeCell ref="A147:B147"/>
    <mergeCell ref="A143:B143"/>
    <mergeCell ref="A144:B144"/>
    <mergeCell ref="C1:I1"/>
    <mergeCell ref="C2:I2"/>
    <mergeCell ref="A89:B89"/>
    <mergeCell ref="A92:I92"/>
    <mergeCell ref="A142:B142"/>
    <mergeCell ref="A10:B10"/>
    <mergeCell ref="A11:B11"/>
    <mergeCell ref="A29:B29"/>
    <mergeCell ref="A4:K4"/>
    <mergeCell ref="C6:E6"/>
    <mergeCell ref="F6:H6"/>
    <mergeCell ref="I6:K6"/>
  </mergeCells>
  <pageMargins left="0.98425196850393704" right="0.19685039370078741" top="0.23622047244094491" bottom="0.15748031496062992"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Ошкулуг Айлана Арменовна</dc:creator>
  <cp:lastModifiedBy>Бюджетник-2023</cp:lastModifiedBy>
  <cp:lastPrinted>2025-11-14T11:19:53Z</cp:lastPrinted>
  <dcterms:created xsi:type="dcterms:W3CDTF">2018-10-31T12:10:33Z</dcterms:created>
  <dcterms:modified xsi:type="dcterms:W3CDTF">2025-11-14T11:21:09Z</dcterms:modified>
</cp:coreProperties>
</file>