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0730" windowHeight="975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77" i="2" l="1"/>
  <c r="H126" i="2" l="1"/>
  <c r="H130" i="2" s="1"/>
  <c r="G126" i="2"/>
  <c r="H124" i="2"/>
  <c r="G124" i="2"/>
  <c r="H121" i="2"/>
  <c r="G121" i="2"/>
  <c r="H116" i="2"/>
  <c r="G116" i="2"/>
  <c r="H114" i="2"/>
  <c r="G114" i="2"/>
  <c r="H111" i="2"/>
  <c r="G111" i="2"/>
  <c r="H105" i="2"/>
  <c r="G105" i="2"/>
  <c r="H102" i="2"/>
  <c r="G102" i="2"/>
  <c r="H97" i="2"/>
  <c r="G97" i="2"/>
  <c r="H95" i="2"/>
  <c r="G95" i="2"/>
  <c r="H93" i="2"/>
  <c r="G93" i="2"/>
  <c r="D77" i="2"/>
  <c r="D41" i="2" s="1"/>
  <c r="D80" i="2" s="1"/>
  <c r="G130" i="2"/>
  <c r="E130" i="2"/>
  <c r="F114" i="2"/>
  <c r="F115" i="2"/>
  <c r="J115" i="2"/>
  <c r="D114" i="2"/>
  <c r="J114" i="2" s="1"/>
  <c r="E114" i="2"/>
  <c r="C115" i="2"/>
  <c r="C114" i="2" s="1"/>
  <c r="D45" i="2"/>
  <c r="C51" i="2"/>
  <c r="F51" i="2"/>
  <c r="J51" i="2"/>
  <c r="I115" i="2" l="1"/>
  <c r="I114" i="2"/>
  <c r="I51" i="2"/>
  <c r="D14" i="2"/>
  <c r="F86" i="2"/>
  <c r="F88" i="2"/>
  <c r="F89" i="2"/>
  <c r="F90" i="2"/>
  <c r="F91" i="2"/>
  <c r="F92" i="2"/>
  <c r="F94" i="2"/>
  <c r="F96" i="2"/>
  <c r="F98" i="2"/>
  <c r="F99" i="2"/>
  <c r="F100" i="2"/>
  <c r="F101" i="2"/>
  <c r="F103" i="2"/>
  <c r="F104" i="2"/>
  <c r="F106" i="2"/>
  <c r="F108" i="2"/>
  <c r="F109" i="2"/>
  <c r="F110" i="2"/>
  <c r="F112" i="2"/>
  <c r="F113" i="2"/>
  <c r="F117" i="2"/>
  <c r="F118" i="2"/>
  <c r="F119" i="2"/>
  <c r="F120" i="2"/>
  <c r="F122" i="2"/>
  <c r="F123" i="2"/>
  <c r="F125" i="2"/>
  <c r="F127" i="2"/>
  <c r="F128" i="2"/>
  <c r="F129" i="2"/>
  <c r="F85" i="2"/>
  <c r="J107" i="2"/>
  <c r="F105" i="2"/>
  <c r="F102" i="2"/>
  <c r="F97" i="2"/>
  <c r="F95" i="2"/>
  <c r="F93" i="2"/>
  <c r="F87" i="2"/>
  <c r="E102" i="2"/>
  <c r="D102" i="2"/>
  <c r="C103" i="2"/>
  <c r="J103" i="2"/>
  <c r="C86" i="2"/>
  <c r="C88" i="2"/>
  <c r="C89" i="2"/>
  <c r="C90" i="2"/>
  <c r="C91" i="2"/>
  <c r="C92" i="2"/>
  <c r="C94" i="2"/>
  <c r="C96" i="2"/>
  <c r="C98" i="2"/>
  <c r="C99" i="2"/>
  <c r="C100" i="2"/>
  <c r="C101" i="2"/>
  <c r="C104" i="2"/>
  <c r="C106" i="2"/>
  <c r="C107" i="2"/>
  <c r="C108" i="2"/>
  <c r="C109" i="2"/>
  <c r="C110" i="2"/>
  <c r="C112" i="2"/>
  <c r="C113" i="2"/>
  <c r="C117" i="2"/>
  <c r="C118" i="2"/>
  <c r="C119" i="2"/>
  <c r="C120" i="2"/>
  <c r="C122" i="2"/>
  <c r="C123" i="2"/>
  <c r="C125" i="2"/>
  <c r="C127" i="2"/>
  <c r="C128" i="2"/>
  <c r="C129" i="2"/>
  <c r="C85" i="2"/>
  <c r="I85" i="2" s="1"/>
  <c r="J85" i="2"/>
  <c r="J86" i="2"/>
  <c r="K86" i="2"/>
  <c r="J88" i="2"/>
  <c r="J89" i="2"/>
  <c r="K91" i="2"/>
  <c r="J92" i="2"/>
  <c r="K92" i="2"/>
  <c r="J94" i="2"/>
  <c r="K94" i="2"/>
  <c r="J96" i="2"/>
  <c r="J99" i="2"/>
  <c r="K99" i="2"/>
  <c r="J100" i="2"/>
  <c r="J101" i="2"/>
  <c r="J104" i="2"/>
  <c r="K104" i="2"/>
  <c r="J106" i="2"/>
  <c r="J108" i="2"/>
  <c r="J109" i="2"/>
  <c r="J110" i="2"/>
  <c r="J112" i="2"/>
  <c r="J113" i="2"/>
  <c r="J118" i="2"/>
  <c r="J119" i="2"/>
  <c r="J120" i="2"/>
  <c r="J122" i="2"/>
  <c r="J123" i="2"/>
  <c r="J48" i="2"/>
  <c r="J49" i="2"/>
  <c r="J50" i="2"/>
  <c r="J52" i="2"/>
  <c r="J53" i="2"/>
  <c r="J54" i="2"/>
  <c r="J55" i="2"/>
  <c r="J57" i="2"/>
  <c r="J59" i="2"/>
  <c r="K59" i="2"/>
  <c r="J60" i="2"/>
  <c r="K60" i="2"/>
  <c r="J63" i="2"/>
  <c r="K63" i="2"/>
  <c r="J64" i="2"/>
  <c r="J66" i="2"/>
  <c r="J67" i="2"/>
  <c r="J69" i="2"/>
  <c r="J70" i="2"/>
  <c r="J71" i="2"/>
  <c r="J72" i="2"/>
  <c r="J73" i="2"/>
  <c r="J74" i="2"/>
  <c r="J76" i="2"/>
  <c r="J78" i="2"/>
  <c r="J79" i="2"/>
  <c r="J12" i="2"/>
  <c r="K12" i="2"/>
  <c r="J15" i="2"/>
  <c r="J17" i="2"/>
  <c r="J18" i="2"/>
  <c r="J19" i="2"/>
  <c r="K19" i="2"/>
  <c r="K21" i="2"/>
  <c r="K22" i="2"/>
  <c r="J23" i="2"/>
  <c r="J26" i="2"/>
  <c r="J30" i="2"/>
  <c r="J31" i="2"/>
  <c r="J33" i="2"/>
  <c r="J35" i="2"/>
  <c r="J37" i="2"/>
  <c r="J38" i="2"/>
  <c r="J40" i="2"/>
  <c r="K40" i="2"/>
  <c r="J43" i="2"/>
  <c r="J44" i="2"/>
  <c r="J46" i="2"/>
  <c r="J47" i="2"/>
  <c r="H77" i="2"/>
  <c r="J65" i="2"/>
  <c r="H56" i="2"/>
  <c r="G56" i="2"/>
  <c r="H45" i="2"/>
  <c r="G45" i="2"/>
  <c r="H42" i="2"/>
  <c r="H41" i="2" s="1"/>
  <c r="G42" i="2"/>
  <c r="H39" i="2"/>
  <c r="G39" i="2"/>
  <c r="H36" i="2"/>
  <c r="G36" i="2"/>
  <c r="H34" i="2"/>
  <c r="G34" i="2"/>
  <c r="H32" i="2"/>
  <c r="G32" i="2"/>
  <c r="H29" i="2"/>
  <c r="G29" i="2"/>
  <c r="H20" i="2"/>
  <c r="G20" i="2"/>
  <c r="H16" i="2"/>
  <c r="G16" i="2"/>
  <c r="H14" i="2"/>
  <c r="G14" i="2"/>
  <c r="H11" i="2"/>
  <c r="G11" i="2"/>
  <c r="F54" i="2"/>
  <c r="C54" i="2"/>
  <c r="I106" i="2" l="1"/>
  <c r="I120" i="2"/>
  <c r="I118" i="2"/>
  <c r="I96" i="2"/>
  <c r="I92" i="2"/>
  <c r="I88" i="2"/>
  <c r="F116" i="2"/>
  <c r="F124" i="2"/>
  <c r="F126" i="2"/>
  <c r="H28" i="2"/>
  <c r="H10" i="2" s="1"/>
  <c r="F121" i="2"/>
  <c r="G28" i="2"/>
  <c r="G10" i="2" s="1"/>
  <c r="I86" i="2"/>
  <c r="I109" i="2"/>
  <c r="I100" i="2"/>
  <c r="I91" i="2"/>
  <c r="I89" i="2"/>
  <c r="I103" i="2"/>
  <c r="I119" i="2"/>
  <c r="I54" i="2"/>
  <c r="F111" i="2"/>
  <c r="I110" i="2"/>
  <c r="I108" i="2"/>
  <c r="G41" i="2"/>
  <c r="J62" i="2"/>
  <c r="J75" i="2"/>
  <c r="F107" i="2"/>
  <c r="I107" i="2" s="1"/>
  <c r="I123" i="2"/>
  <c r="I113" i="2"/>
  <c r="I101" i="2"/>
  <c r="I99" i="2"/>
  <c r="C102" i="2"/>
  <c r="J87" i="2"/>
  <c r="K87" i="2"/>
  <c r="I94" i="2"/>
  <c r="F84" i="2"/>
  <c r="I122" i="2"/>
  <c r="I112" i="2"/>
  <c r="I104" i="2"/>
  <c r="C87" i="2"/>
  <c r="I87" i="2" s="1"/>
  <c r="E39" i="2"/>
  <c r="K39" i="2" s="1"/>
  <c r="D39" i="2"/>
  <c r="F12" i="2"/>
  <c r="F13" i="2"/>
  <c r="F15" i="2"/>
  <c r="F17" i="2"/>
  <c r="F18" i="2"/>
  <c r="F19" i="2"/>
  <c r="F21" i="2"/>
  <c r="F22" i="2"/>
  <c r="F23" i="2"/>
  <c r="F24" i="2"/>
  <c r="F25" i="2"/>
  <c r="F26" i="2"/>
  <c r="F27" i="2"/>
  <c r="F30" i="2"/>
  <c r="F31" i="2"/>
  <c r="F33" i="2"/>
  <c r="F35" i="2"/>
  <c r="F37" i="2"/>
  <c r="F38" i="2"/>
  <c r="F39" i="2"/>
  <c r="F40" i="2"/>
  <c r="F43" i="2"/>
  <c r="F44" i="2"/>
  <c r="F46" i="2"/>
  <c r="F47" i="2"/>
  <c r="F48" i="2"/>
  <c r="F49" i="2"/>
  <c r="F50" i="2"/>
  <c r="F52" i="2"/>
  <c r="F53" i="2"/>
  <c r="F55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8" i="2"/>
  <c r="F79" i="2"/>
  <c r="F81" i="2"/>
  <c r="F82" i="2"/>
  <c r="C12" i="2"/>
  <c r="C13" i="2"/>
  <c r="C15" i="2"/>
  <c r="C17" i="2"/>
  <c r="C18" i="2"/>
  <c r="C19" i="2"/>
  <c r="C21" i="2"/>
  <c r="C22" i="2"/>
  <c r="C23" i="2"/>
  <c r="C24" i="2"/>
  <c r="C25" i="2"/>
  <c r="C26" i="2"/>
  <c r="C27" i="2"/>
  <c r="C30" i="2"/>
  <c r="C31" i="2"/>
  <c r="C33" i="2"/>
  <c r="C35" i="2"/>
  <c r="C37" i="2"/>
  <c r="C38" i="2"/>
  <c r="C40" i="2"/>
  <c r="C43" i="2"/>
  <c r="C44" i="2"/>
  <c r="C46" i="2"/>
  <c r="C47" i="2"/>
  <c r="C48" i="2"/>
  <c r="C49" i="2"/>
  <c r="C50" i="2"/>
  <c r="C52" i="2"/>
  <c r="C53" i="2"/>
  <c r="C55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8" i="2"/>
  <c r="C79" i="2"/>
  <c r="D84" i="2"/>
  <c r="E84" i="2"/>
  <c r="G84" i="2"/>
  <c r="H84" i="2"/>
  <c r="D93" i="2"/>
  <c r="E93" i="2"/>
  <c r="K93" i="2" s="1"/>
  <c r="D95" i="2"/>
  <c r="E95" i="2"/>
  <c r="D97" i="2"/>
  <c r="J97" i="2" s="1"/>
  <c r="E97" i="2"/>
  <c r="J102" i="2"/>
  <c r="K102" i="2"/>
  <c r="D105" i="2"/>
  <c r="J105" i="2" s="1"/>
  <c r="E105" i="2"/>
  <c r="D111" i="2"/>
  <c r="E111" i="2"/>
  <c r="D116" i="2"/>
  <c r="D130" i="2" s="1"/>
  <c r="D131" i="2" s="1"/>
  <c r="E116" i="2"/>
  <c r="D121" i="2"/>
  <c r="E121" i="2"/>
  <c r="D124" i="2"/>
  <c r="E124" i="2"/>
  <c r="D126" i="2"/>
  <c r="E126" i="2"/>
  <c r="J14" i="2"/>
  <c r="E14" i="2"/>
  <c r="D16" i="2"/>
  <c r="J16" i="2" s="1"/>
  <c r="E16" i="2"/>
  <c r="K16" i="2" s="1"/>
  <c r="F16" i="2"/>
  <c r="D20" i="2"/>
  <c r="J20" i="2" s="1"/>
  <c r="E20" i="2"/>
  <c r="K20" i="2" s="1"/>
  <c r="D29" i="2"/>
  <c r="J29" i="2" s="1"/>
  <c r="E29" i="2"/>
  <c r="D32" i="2"/>
  <c r="J32" i="2" s="1"/>
  <c r="E32" i="2"/>
  <c r="D34" i="2"/>
  <c r="J34" i="2" s="1"/>
  <c r="E34" i="2"/>
  <c r="D36" i="2"/>
  <c r="J36" i="2" s="1"/>
  <c r="E36" i="2"/>
  <c r="F36" i="2"/>
  <c r="D42" i="2"/>
  <c r="J42" i="2" s="1"/>
  <c r="E42" i="2"/>
  <c r="F42" i="2"/>
  <c r="J45" i="2"/>
  <c r="E45" i="2"/>
  <c r="F45" i="2"/>
  <c r="C57" i="2"/>
  <c r="E56" i="2"/>
  <c r="E77" i="2"/>
  <c r="C77" i="2" s="1"/>
  <c r="F77" i="2"/>
  <c r="C84" i="2"/>
  <c r="I84" i="2" s="1"/>
  <c r="F130" i="2" l="1"/>
  <c r="C36" i="2"/>
  <c r="I36" i="2" s="1"/>
  <c r="I77" i="2"/>
  <c r="G80" i="2"/>
  <c r="I79" i="2"/>
  <c r="I76" i="2"/>
  <c r="I74" i="2"/>
  <c r="I72" i="2"/>
  <c r="I70" i="2"/>
  <c r="I66" i="2"/>
  <c r="I64" i="2"/>
  <c r="I62" i="2"/>
  <c r="I60" i="2"/>
  <c r="I53" i="2"/>
  <c r="I50" i="2"/>
  <c r="I48" i="2"/>
  <c r="I46" i="2"/>
  <c r="I43" i="2"/>
  <c r="I37" i="2"/>
  <c r="I33" i="2"/>
  <c r="I30" i="2"/>
  <c r="I26" i="2"/>
  <c r="I22" i="2"/>
  <c r="I19" i="2"/>
  <c r="I17" i="2"/>
  <c r="C39" i="2"/>
  <c r="I39" i="2" s="1"/>
  <c r="J39" i="2"/>
  <c r="H80" i="2"/>
  <c r="H131" i="2" s="1"/>
  <c r="K84" i="2"/>
  <c r="I78" i="2"/>
  <c r="I75" i="2"/>
  <c r="I73" i="2"/>
  <c r="I71" i="2"/>
  <c r="I69" i="2"/>
  <c r="I67" i="2"/>
  <c r="I65" i="2"/>
  <c r="I63" i="2"/>
  <c r="I59" i="2"/>
  <c r="I55" i="2"/>
  <c r="I52" i="2"/>
  <c r="I49" i="2"/>
  <c r="I47" i="2"/>
  <c r="I44" i="2"/>
  <c r="I40" i="2"/>
  <c r="I38" i="2"/>
  <c r="I35" i="2"/>
  <c r="I31" i="2"/>
  <c r="I23" i="2"/>
  <c r="I21" i="2"/>
  <c r="I18" i="2"/>
  <c r="I15" i="2"/>
  <c r="I12" i="2"/>
  <c r="J77" i="2"/>
  <c r="J84" i="2"/>
  <c r="C126" i="2"/>
  <c r="C124" i="2"/>
  <c r="C121" i="2"/>
  <c r="I121" i="2" s="1"/>
  <c r="J121" i="2"/>
  <c r="C116" i="2"/>
  <c r="I116" i="2" s="1"/>
  <c r="J116" i="2"/>
  <c r="C111" i="2"/>
  <c r="I111" i="2" s="1"/>
  <c r="J111" i="2"/>
  <c r="C105" i="2"/>
  <c r="I105" i="2" s="1"/>
  <c r="I102" i="2"/>
  <c r="C97" i="2"/>
  <c r="I97" i="2" s="1"/>
  <c r="K97" i="2"/>
  <c r="J95" i="2"/>
  <c r="C95" i="2"/>
  <c r="I95" i="2" s="1"/>
  <c r="C93" i="2"/>
  <c r="J93" i="2"/>
  <c r="C42" i="2"/>
  <c r="I42" i="2" s="1"/>
  <c r="D56" i="2"/>
  <c r="C34" i="2"/>
  <c r="D28" i="2"/>
  <c r="J28" i="2" s="1"/>
  <c r="F56" i="2"/>
  <c r="F34" i="2"/>
  <c r="F32" i="2"/>
  <c r="F20" i="2"/>
  <c r="F14" i="2"/>
  <c r="F57" i="2"/>
  <c r="I57" i="2" s="1"/>
  <c r="F29" i="2"/>
  <c r="C45" i="2"/>
  <c r="I45" i="2" s="1"/>
  <c r="E28" i="2"/>
  <c r="C32" i="2"/>
  <c r="C29" i="2"/>
  <c r="D11" i="2"/>
  <c r="C20" i="2"/>
  <c r="E11" i="2"/>
  <c r="C16" i="2"/>
  <c r="I16" i="2" s="1"/>
  <c r="C14" i="2"/>
  <c r="F41" i="2"/>
  <c r="E41" i="2"/>
  <c r="C130" i="2" l="1"/>
  <c r="G131" i="2"/>
  <c r="I34" i="2"/>
  <c r="I20" i="2"/>
  <c r="D10" i="2"/>
  <c r="J10" i="2" s="1"/>
  <c r="J11" i="2"/>
  <c r="C28" i="2"/>
  <c r="K28" i="2"/>
  <c r="I29" i="2"/>
  <c r="I14" i="2"/>
  <c r="I32" i="2"/>
  <c r="C11" i="2"/>
  <c r="K11" i="2"/>
  <c r="C56" i="2"/>
  <c r="I56" i="2" s="1"/>
  <c r="J56" i="2"/>
  <c r="J130" i="2"/>
  <c r="K130" i="2"/>
  <c r="I93" i="2"/>
  <c r="I130" i="2"/>
  <c r="J41" i="2"/>
  <c r="F10" i="2"/>
  <c r="F28" i="2"/>
  <c r="F11" i="2"/>
  <c r="E10" i="2"/>
  <c r="I28" i="2" l="1"/>
  <c r="I11" i="2"/>
  <c r="C10" i="2"/>
  <c r="I10" i="2" s="1"/>
  <c r="E80" i="2"/>
  <c r="K10" i="2"/>
  <c r="F80" i="2"/>
  <c r="J80" i="2"/>
  <c r="C41" i="2"/>
  <c r="I41" i="2" s="1"/>
  <c r="F131" i="2" l="1"/>
  <c r="K80" i="2"/>
  <c r="E131" i="2"/>
  <c r="K131" i="2" s="1"/>
  <c r="J131" i="2"/>
  <c r="C80" i="2"/>
  <c r="I80" i="2" s="1"/>
  <c r="C131" i="2" l="1"/>
  <c r="I131" i="2" s="1"/>
</calcChain>
</file>

<file path=xl/sharedStrings.xml><?xml version="1.0" encoding="utf-8"?>
<sst xmlns="http://schemas.openxmlformats.org/spreadsheetml/2006/main" count="245" uniqueCount="226">
  <si>
    <t>% исполнения к уточненному плану</t>
  </si>
  <si>
    <t>Консолидированный бюджет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</si>
  <si>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</si>
  <si>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</si>
  <si>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</si>
  <si>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</si>
  <si>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</si>
  <si>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</si>
  <si>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</si>
  <si>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</si>
  <si>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</si>
  <si>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</si>
  <si>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</si>
  <si>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</si>
  <si>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</si>
  <si>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</si>
  <si>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</si>
  <si>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</si>
  <si>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</si>
  <si>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</si>
  <si>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</si>
  <si>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</si>
  <si>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</si>
  <si>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</si>
  <si>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</si>
  <si>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</si>
  <si>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</si>
  <si>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</si>
  <si>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</si>
  <si>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</si>
  <si>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</si>
  <si>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</si>
  <si>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</si>
  <si>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</si>
  <si>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</si>
  <si>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</si>
  <si>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</si>
  <si>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</si>
  <si>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</si>
  <si>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</si>
  <si>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</si>
  <si>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</si>
  <si>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</si>
  <si>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</si>
  <si>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</si>
  <si>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</si>
  <si>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</si>
  <si>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</si>
  <si>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</si>
  <si>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</si>
  <si>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</si>
  <si>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</si>
  <si>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Код бюджетной классификации</t>
  </si>
  <si>
    <t>Наименование доходов</t>
  </si>
  <si>
    <t>Уточненный бюджет</t>
  </si>
  <si>
    <t>1</t>
  </si>
  <si>
    <t>2</t>
  </si>
  <si>
    <t>ДОХОДЫ</t>
  </si>
  <si>
    <t>Налоговые и неналоговые доходы:</t>
  </si>
  <si>
    <t xml:space="preserve">НАЛОГОВЫЕ ДОХОДЫ </t>
  </si>
  <si>
    <t>000 1 01 02010 01 0000 110</t>
  </si>
  <si>
    <t>000 1 01 02020 01 0000 110</t>
  </si>
  <si>
    <t xml:space="preserve"> - налог на доходы физических лиц c доходов, облагаемых по налоговой ставке, установленной пунктом 1 статьи 224 Налогового кодекса Российской Федерации</t>
  </si>
  <si>
    <t>000 1 03 00000 00 0000 000</t>
  </si>
  <si>
    <t>НАЛОГИ НА ТОВАРЫ (РАБОТЫ,  УСЛУГИ), РЕАЛИЗУЕМЫЕ НА ТЕРРИТОРИИ РОССИЙСКОЙ ФЕДЕРАЦИИ</t>
  </si>
  <si>
    <t>000 1 03 02000 01 0000 110</t>
  </si>
  <si>
    <t>Доходы от уплаты акцизов на нефтепродукты</t>
  </si>
  <si>
    <t>000 1 05 01040 05 0000 110</t>
  </si>
  <si>
    <t>000 1 05 04020 00 0000 110</t>
  </si>
  <si>
    <t>Налог, взимаемый в виде стоимости патента в связи с применением упрощенной системы налогообложения</t>
  </si>
  <si>
    <t>000 1 05 02010 02 0000 110</t>
  </si>
  <si>
    <t>000 1 05 03010 01 0000  110</t>
  </si>
  <si>
    <t>000 1 06 00000 00 0000 000</t>
  </si>
  <si>
    <t xml:space="preserve">000 1 06 0103 01 0100110 </t>
  </si>
  <si>
    <t>000 1 06 0601310 1000 110</t>
  </si>
  <si>
    <t>000 1 06 02010 02 0000 110</t>
  </si>
  <si>
    <t>000 1 06 04011 02 0000 110</t>
  </si>
  <si>
    <t>Транспортный налог с организаций</t>
  </si>
  <si>
    <t>000 1 06 04012 02 0000 110</t>
  </si>
  <si>
    <t>Транспортный налог с физических лиц</t>
  </si>
  <si>
    <t>000 1 08 03010 00 0000 000</t>
  </si>
  <si>
    <t>государственная пошлина по делам рассматривемым в судах общей юридикции мировыми судьями (за исключением госпошлины по делам  рассматриваемым Верховным Судом  РФ.</t>
  </si>
  <si>
    <t>000 1 09 00000 00 0000 110</t>
  </si>
  <si>
    <t>Задолженность по отмененным налогам, сборам  и иным обязательным платежам.</t>
  </si>
  <si>
    <t>Неналоговые доходы</t>
  </si>
  <si>
    <t>000 1 11 00000 00 0000 000</t>
  </si>
  <si>
    <t>000 1 11 05025 05 0000 120</t>
  </si>
  <si>
    <t>Доходы, взимаемые в виде арендной платы, а также средства от продажи права на заключение договоров аренды за земли, находящиеся в собственности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</si>
  <si>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</si>
  <si>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земельных участков муниципальных бюджетных и автономных учреждений)</t>
  </si>
  <si>
    <t>000 1 12 00000 00 0000 000</t>
  </si>
  <si>
    <t>000 1 12 01000 01 0000 120</t>
  </si>
  <si>
    <t>000 1 13 00000 00 0000 000</t>
  </si>
  <si>
    <t>ДОХОДЫ ОТ ОКАЗАНИЯ ПЛАТНЫХ УСЛУГ И КОМПЕНСАЦИИ ЗАТРАТ ГОСУДАРСТВА</t>
  </si>
  <si>
    <t>000 1 13 01995 05 0000 000</t>
  </si>
  <si>
    <t>Прочие доходы от оказания платных услуг (работ) получателями средств бюджетов муниципальных районов</t>
  </si>
  <si>
    <t>000 1 14 00000 00 0000 000</t>
  </si>
  <si>
    <t xml:space="preserve">     000 1 14 06025 05 0000 430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</si>
  <si>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и автономных учреждений)</t>
  </si>
  <si>
    <t>000 1 16 00000 00 0000 000</t>
  </si>
  <si>
    <t>000 1 17 00000 00 0000 000</t>
  </si>
  <si>
    <t>Прочие неналоговые доходы</t>
  </si>
  <si>
    <t>000 1 17 05050 05 0000180</t>
  </si>
  <si>
    <t>Прочие неналоговые доходы бюджетов муниципальных районов</t>
  </si>
  <si>
    <t>2 00  00000 00 0000 000</t>
  </si>
  <si>
    <t>2 02 01000 00 0000 000</t>
  </si>
  <si>
    <t>ДОТАЦИИ ОТ ДРУГИХ БЮДЖЕТОВ БЮДЖЕНОЙ СИСТЕМЫ</t>
  </si>
  <si>
    <t>2 02 15001 05 0000 151</t>
  </si>
  <si>
    <t>Дотации бюджетам муниципальных районов на выравнивание бюджетной обеспеченности</t>
  </si>
  <si>
    <t>2 02 15002 05 0000 151</t>
  </si>
  <si>
    <t>Дотации бюджетам муниципальных районов на поддержку мер по обеспечению сбалансированности</t>
  </si>
  <si>
    <t>СУБСИДИИ ИЗ РЕСПУБЛИКАНСКОГО ФОНДА СОФИНАНСИРОВАНИЯ</t>
  </si>
  <si>
    <t>2 02 29999 05 0000 151</t>
  </si>
  <si>
    <t>Субсидии на мероприятия по проведению оздоровительной компании детей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</si>
  <si>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</si>
  <si>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</si>
  <si>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на 2017 год</t>
  </si>
  <si>
    <t>2 02 00000 00  0000 151</t>
  </si>
  <si>
    <t xml:space="preserve">СУБВЕНЦИИ ИЗ РЕСПУБЛИКАНСКОГО БЮДЖЕТА </t>
  </si>
  <si>
    <t>2 02 30024 05 0000 151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</si>
  <si>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</si>
  <si>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мерах социальной поддержки ветеранов труда и труженников тыла"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</si>
  <si>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</si>
  <si>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2 02 03013 05 0000 151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</si>
  <si>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</si>
  <si>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2 02 35250 05 0000 151</t>
  </si>
  <si>
    <t>Субвенции на оплату жилищно-коммунальных услуг отдельным категориям граждан</t>
  </si>
  <si>
    <t>0 02 30024 05 0000 151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</si>
  <si>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</t>
  </si>
  <si>
    <t>2 02 300 24 05 0000 151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</si>
  <si>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</si>
  <si>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2 02 35118 05 0000 151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</si>
  <si>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</si>
  <si>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2 02 30024 05 05 0000 151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</si>
  <si>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</si>
  <si>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2 02 30024 05 0000151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</si>
  <si>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</si>
  <si>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</si>
  <si>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осуществление переданных полномочий по образованию и организации деятельности комиссий по делам несовершеннолетних</t>
  </si>
  <si>
    <t>2 02 30022 05 0000 151</t>
  </si>
  <si>
    <t>Субвенции на предоставление гражданам субсидий на оплату жилого помещения и коммунальных услуг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</si>
  <si>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</si>
  <si>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РТ "О погребении и похоронном деле в РТ"</t>
  </si>
  <si>
    <t>2 02 35380 05 0000 151</t>
  </si>
  <si>
    <t>Субвенции на 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</si>
  <si>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</si>
  <si>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000 2 02 03007 05 0000 151</t>
  </si>
  <si>
    <t>Субвенции на составление (изменение)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</si>
  <si>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</si>
  <si>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</si>
  <si>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</si>
  <si>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2 02 49999 05 0000 151</t>
  </si>
  <si>
    <t>ВСЕГО ДОХОДОВ</t>
  </si>
  <si>
    <t>000 2 02 04025 05 0000 151</t>
  </si>
  <si>
    <t>Межбюджетные трансферты на комплектование книжных фондов библиотек</t>
  </si>
  <si>
    <t>000 3 00 00000 00 0000 000</t>
  </si>
  <si>
    <t>ДОХОДЫ ОТ ПРИНОСЯЩЕЙ ДОХОД ДЕЯТЕЛЬНОСТИ</t>
  </si>
  <si>
    <t>РАСХОДЫ</t>
  </si>
  <si>
    <t>0102</t>
  </si>
  <si>
    <t>Функционирование высшего должностного лица субъекта РФ и органа местного самоуправления</t>
  </si>
  <si>
    <t>0103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</si>
  <si>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</si>
  <si>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РФ, местных администраций</t>
  </si>
  <si>
    <t>0105</t>
  </si>
  <si>
    <t>0106</t>
  </si>
  <si>
    <t>0107</t>
  </si>
  <si>
    <t>0111</t>
  </si>
  <si>
    <t>0113</t>
  </si>
  <si>
    <t>0203</t>
  </si>
  <si>
    <t>Мобилизационная  и вневойсковая подготовка</t>
  </si>
  <si>
    <t xml:space="preserve">НАЦИОНАЛЬНАЯ БЕЗОПАСНОСТЬ </t>
  </si>
  <si>
    <t>0309</t>
  </si>
  <si>
    <t xml:space="preserve">Зашита населения и территории от последствий чрезвычайных ситуаций природного и техногенного характера, гражданская оборона </t>
  </si>
  <si>
    <t>0401</t>
  </si>
  <si>
    <t>0405</t>
  </si>
  <si>
    <t>0409</t>
  </si>
  <si>
    <t>0412</t>
  </si>
  <si>
    <t>0503</t>
  </si>
  <si>
    <t>0701</t>
  </si>
  <si>
    <t>0702</t>
  </si>
  <si>
    <t>0703</t>
  </si>
  <si>
    <t>0707</t>
  </si>
  <si>
    <t>Молодежная политика и оздоровление детей</t>
  </si>
  <si>
    <t>0709</t>
  </si>
  <si>
    <t>0801</t>
  </si>
  <si>
    <t>Культура и кинематография</t>
  </si>
  <si>
    <t>0804</t>
  </si>
  <si>
    <t>1001</t>
  </si>
  <si>
    <t>1003</t>
  </si>
  <si>
    <t>1004</t>
  </si>
  <si>
    <t>1006</t>
  </si>
  <si>
    <t>ФИЗИЧЕСКАЯ КУЛЬТУРА</t>
  </si>
  <si>
    <t>1105</t>
  </si>
  <si>
    <t>1202</t>
  </si>
  <si>
    <t>1301</t>
  </si>
  <si>
    <t>МЕЖБЮДЖЕТНЫЕ  ТРАНСФЕРТЫ</t>
  </si>
  <si>
    <t>1401</t>
  </si>
  <si>
    <t>1402</t>
  </si>
  <si>
    <t>1403</t>
  </si>
  <si>
    <t>Прочие межбюджетные трансферты</t>
  </si>
  <si>
    <t>ВСЕГО РАСХОДОВ</t>
  </si>
  <si>
    <t>Результат исполнения бюджета  (дефицит"-", профицит "+")</t>
  </si>
  <si>
    <t>Получение бюджетных кредитов от других бюджетов бюджетной системы Российской Федерации</t>
  </si>
  <si>
    <t>Начальник финансового управления</t>
  </si>
  <si>
    <t xml:space="preserve">администрации Овюрского кожууна </t>
  </si>
  <si>
    <t>Ч.К. Монгуш</t>
  </si>
  <si>
    <t>муниципальный район</t>
  </si>
  <si>
    <t>сельские поселении</t>
  </si>
  <si>
    <t>Субсидии на строительство и реконструкцию локальных систем водоснабжения на 2018 год</t>
  </si>
  <si>
    <t>Субсидии бюджетам муниципальных районов на поддержку отрасли культуры</t>
  </si>
  <si>
    <t>2 02 25519 05 0000 151</t>
  </si>
  <si>
    <t>2 02 25497 05 0000 151</t>
  </si>
  <si>
    <t>Субсидии на реализацию мероприятий по обеспечению жильем молодых семей на 2018 год</t>
  </si>
  <si>
    <t>2 02 35573 05 0000 151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</si>
  <si>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</si>
  <si>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 xml:space="preserve">Иные межбюджетные трансферты </t>
  </si>
  <si>
    <t>0502</t>
  </si>
  <si>
    <t>Оценка ожидаемого исполнения консолидированного бюджета Овюрского кожууна Республики Тыва на 2019 год по классификации доходов и расходов</t>
  </si>
  <si>
    <t>Ожидаемое исполнение за 2019 год</t>
  </si>
  <si>
    <t>Субвенции на оплату части затрат на транспортировку угля граждан, проживающих в труднодоступных населенных пунктах</t>
  </si>
  <si>
    <t>Субсидии на обеспечение специализированной укоммунальной техникой предприятий жилищно- комунального комплекса</t>
  </si>
  <si>
    <t>2 02 25511 05 0000 151</t>
  </si>
  <si>
    <t>Субсидии бюджетам муниципальных районов на проведение комплексных кадастровых работ</t>
  </si>
  <si>
    <t>2 02 25555 05 0000 151</t>
  </si>
  <si>
    <t>Субсидии бюджетам муниципальных районов на реализацию программ формирования современной городской среды</t>
  </si>
  <si>
    <t>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</si>
</sst>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>
      <alignment shrinkToFit="1"/>
    </xf>
  </cellStyleXfs>
  <cellXfs count="100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/>
    <xf numFmtId="49" fontId="6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6" fillId="2" borderId="2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3" fillId="2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distributed" wrapText="1"/>
    </xf>
    <xf numFmtId="0" fontId="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left" vertical="center"/>
    </xf>
    <xf numFmtId="49" fontId="4" fillId="2" borderId="1" xfId="2" applyNumberFormat="1" applyFont="1" applyFill="1" applyBorder="1" applyAlignment="1">
      <alignment horizontal="left" vertical="distributed" wrapText="1"/>
    </xf>
    <xf numFmtId="0" fontId="4" fillId="2" borderId="1" xfId="2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distributed" wrapText="1"/>
    </xf>
    <xf numFmtId="49" fontId="4" fillId="2" borderId="1" xfId="2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justify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justify" vertical="center" wrapText="1"/>
    </xf>
    <xf numFmtId="4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3" fillId="0" borderId="1" xfId="0" applyFont="1" applyFill="1" applyBorder="1" applyAlignment="1"/>
    <xf numFmtId="0" fontId="9" fillId="2" borderId="0" xfId="0" applyFont="1" applyFill="1"/>
    <xf numFmtId="0" fontId="9" fillId="0" borderId="0" xfId="0" applyFont="1" applyFill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/>
    </xf>
    <xf numFmtId="0" fontId="2" fillId="2" borderId="1" xfId="3" applyFont="1" applyFill="1" applyBorder="1" applyAlignment="1">
      <alignment vertical="center" wrapText="1" shrinkToFit="1"/>
    </xf>
    <xf numFmtId="0" fontId="3" fillId="2" borderId="1" xfId="3" applyFont="1" applyFill="1" applyBorder="1" applyAlignment="1">
      <alignment vertical="center" wrapText="1" shrinkToFit="1"/>
    </xf>
    <xf numFmtId="49" fontId="7" fillId="2" borderId="0" xfId="0" applyNumberFormat="1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 wrapText="1" shrinkToFit="1"/>
    </xf>
    <xf numFmtId="0" fontId="7" fillId="2" borderId="1" xfId="3" applyFont="1" applyFill="1" applyBorder="1" applyAlignment="1">
      <alignment vertical="center" wrapText="1" shrinkToFit="1"/>
    </xf>
    <xf numFmtId="0" fontId="3" fillId="2" borderId="1" xfId="0" applyNumberFormat="1" applyFont="1" applyFill="1" applyBorder="1" applyAlignment="1">
      <alignment vertical="center" wrapText="1" shrinkToFit="1"/>
    </xf>
    <xf numFmtId="0" fontId="3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3" fillId="2" borderId="1" xfId="0" applyFont="1" applyFill="1" applyBorder="1" applyAlignment="1">
      <alignment wrapText="1" shrinkToFit="1"/>
    </xf>
    <xf numFmtId="2" fontId="3" fillId="2" borderId="1" xfId="0" applyNumberFormat="1" applyFont="1" applyFill="1" applyBorder="1" applyAlignment="1"/>
    <xf numFmtId="0" fontId="3" fillId="2" borderId="1" xfId="0" applyFont="1" applyFill="1" applyBorder="1" applyAlignment="1"/>
    <xf numFmtId="49" fontId="7" fillId="2" borderId="0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/>
    <xf numFmtId="0" fontId="11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0" xfId="0" applyFont="1" applyFill="1" applyAlignment="1"/>
    <xf numFmtId="0" fontId="3" fillId="2" borderId="0" xfId="0" applyFont="1" applyFill="1" applyAlignment="1"/>
    <xf numFmtId="164" fontId="4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wrapText="1" shrinkToFi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Измененные приложения 2006 года к 3 чт." xfId="3"/>
    <cellStyle name="Обычный_республиканский  2005 г" xfId="1"/>
    <cellStyle name="Обычный_Сводка 2010 го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483"/>
  <sheetViews>
    <sheetView tabSelected="1" zoomScale="78" zoomScaleNormal="78" workbookViewId="0">
      <selection activeCell="I6" sqref="I6:K6"/>
    </sheetView>
  </sheetViews>
  <sheetFormatPr defaultRowHeight="15.75" x14ac:dyDescent="0.25"/>
  <cols>
    <col min="1" max="1" width="28" style="3" customWidth="1"/>
    <col min="2" max="2" width="27.28515625" style="4" customWidth="1"/>
    <col min="3" max="5" width="18.140625" style="4" customWidth="1"/>
    <col min="6" max="9" width="20" style="4" customWidth="1"/>
    <col min="10" max="11" width="17.7109375" style="4" customWidth="1"/>
    <col min="12" max="16384" width="9.140625" style="4"/>
  </cols>
  <sheetData>
    <row r="1" spans="1:11" x14ac:dyDescent="0.25">
      <c r="C1" s="85"/>
      <c r="D1" s="85"/>
      <c r="E1" s="85"/>
      <c r="F1" s="85"/>
      <c r="G1" s="85"/>
      <c r="H1" s="85"/>
      <c r="I1" s="85"/>
    </row>
    <row r="2" spans="1:11" x14ac:dyDescent="0.25">
      <c r="C2" s="86"/>
      <c r="D2" s="86"/>
      <c r="E2" s="86"/>
      <c r="F2" s="86"/>
      <c r="G2" s="86"/>
      <c r="H2" s="86"/>
      <c r="I2" s="86"/>
    </row>
    <row r="3" spans="1:11" x14ac:dyDescent="0.25">
      <c r="J3" s="68"/>
    </row>
    <row r="4" spans="1:11" ht="15.75" customHeight="1" x14ac:dyDescent="0.25">
      <c r="A4" s="95" t="s">
        <v>217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6" spans="1:11" ht="47.25" customHeight="1" x14ac:dyDescent="0.25">
      <c r="A6" s="6" t="s">
        <v>52</v>
      </c>
      <c r="B6" s="6" t="s">
        <v>53</v>
      </c>
      <c r="C6" s="96" t="s">
        <v>54</v>
      </c>
      <c r="D6" s="97"/>
      <c r="E6" s="98"/>
      <c r="F6" s="96" t="s">
        <v>218</v>
      </c>
      <c r="G6" s="97"/>
      <c r="H6" s="97"/>
      <c r="I6" s="99" t="s">
        <v>0</v>
      </c>
      <c r="J6" s="99"/>
      <c r="K6" s="99"/>
    </row>
    <row r="7" spans="1:11" ht="31.5" x14ac:dyDescent="0.25">
      <c r="A7" s="75"/>
      <c r="B7" s="75"/>
      <c r="C7" s="49" t="s">
        <v>1</v>
      </c>
      <c r="D7" s="49" t="s">
        <v>206</v>
      </c>
      <c r="E7" s="49" t="s">
        <v>207</v>
      </c>
      <c r="F7" s="49" t="s">
        <v>1</v>
      </c>
      <c r="G7" s="49" t="s">
        <v>206</v>
      </c>
      <c r="H7" s="76" t="s">
        <v>207</v>
      </c>
      <c r="I7" s="49" t="s">
        <v>1</v>
      </c>
      <c r="J7" s="49" t="s">
        <v>206</v>
      </c>
      <c r="K7" s="49" t="s">
        <v>207</v>
      </c>
    </row>
    <row r="8" spans="1:11" s="9" customFormat="1" x14ac:dyDescent="0.25">
      <c r="A8" s="7" t="s">
        <v>55</v>
      </c>
      <c r="B8" s="7" t="s">
        <v>56</v>
      </c>
      <c r="C8" s="8">
        <v>3</v>
      </c>
      <c r="D8" s="8"/>
      <c r="E8" s="8"/>
      <c r="F8" s="8">
        <v>4</v>
      </c>
      <c r="G8" s="8"/>
      <c r="H8" s="77"/>
      <c r="I8" s="8">
        <v>5</v>
      </c>
      <c r="J8" s="79"/>
      <c r="K8" s="79"/>
    </row>
    <row r="9" spans="1:11" s="12" customForma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6"/>
      <c r="J9" s="80"/>
      <c r="K9" s="80"/>
    </row>
    <row r="10" spans="1:11" s="12" customFormat="1" x14ac:dyDescent="0.25">
      <c r="A10" s="93" t="s">
        <v>58</v>
      </c>
      <c r="B10" s="94"/>
      <c r="C10" s="13">
        <f>+D10+E10</f>
        <v>35699</v>
      </c>
      <c r="D10" s="13">
        <f t="shared" ref="D10:E10" si="0">D11+D28</f>
        <v>32711</v>
      </c>
      <c r="E10" s="13">
        <f t="shared" si="0"/>
        <v>2988</v>
      </c>
      <c r="F10" s="13">
        <f>+G10+H10</f>
        <v>36219</v>
      </c>
      <c r="G10" s="13">
        <f t="shared" ref="G10" si="1">G11+G28</f>
        <v>33231</v>
      </c>
      <c r="H10" s="13">
        <f t="shared" ref="H10" si="2">H11+H28</f>
        <v>2988</v>
      </c>
      <c r="I10" s="13">
        <f>F10/C10*100</f>
        <v>101.45662343483011</v>
      </c>
      <c r="J10" s="13">
        <f t="shared" ref="J10:K10" si="3">G10/D10*100</f>
        <v>101.58967931276941</v>
      </c>
      <c r="K10" s="13">
        <f t="shared" si="3"/>
        <v>100</v>
      </c>
    </row>
    <row r="11" spans="1:11" s="12" customFormat="1" x14ac:dyDescent="0.25">
      <c r="A11" s="93" t="s">
        <v>59</v>
      </c>
      <c r="B11" s="94"/>
      <c r="C11" s="13">
        <f t="shared" ref="C11:C76" si="4">+D11+E11</f>
        <v>33458</v>
      </c>
      <c r="D11" s="14">
        <f t="shared" ref="D11:E11" si="5">D12+D14+D16+D20+D26+D27</f>
        <v>30750</v>
      </c>
      <c r="E11" s="14">
        <f t="shared" si="5"/>
        <v>2708</v>
      </c>
      <c r="F11" s="13">
        <f t="shared" ref="F11:F76" si="6">+G11+H11</f>
        <v>33837</v>
      </c>
      <c r="G11" s="14">
        <f t="shared" ref="G11" si="7">G12+G14+G16+G20+G26+G27</f>
        <v>31129</v>
      </c>
      <c r="H11" s="14">
        <f t="shared" ref="H11" si="8">H12+H14+H16+H20+H26+H27</f>
        <v>2708</v>
      </c>
      <c r="I11" s="13">
        <f t="shared" ref="I11:I47" si="9">F11/C11*100</f>
        <v>101.13276346464224</v>
      </c>
      <c r="J11" s="13">
        <f t="shared" ref="J11:J47" si="10">G11/D11*100</f>
        <v>101.23252032520324</v>
      </c>
      <c r="K11" s="13">
        <f t="shared" ref="K11:K40" si="11">H11/E11*100</f>
        <v>100</v>
      </c>
    </row>
    <row r="12" spans="1:11" s="12" customFormat="1" ht="25.5" x14ac:dyDescent="0.25">
      <c r="A12" s="15" t="s">
        <v>60</v>
      </c>
      <c r="B12" s="16" t="s">
        <v>2</v>
      </c>
      <c r="C12" s="13">
        <f t="shared" si="4"/>
        <v>27517</v>
      </c>
      <c r="D12" s="14">
        <v>26416</v>
      </c>
      <c r="E12" s="14">
        <v>1101</v>
      </c>
      <c r="F12" s="13">
        <f t="shared" si="6"/>
        <v>27517</v>
      </c>
      <c r="G12" s="83">
        <v>26416</v>
      </c>
      <c r="H12" s="83">
        <v>1101</v>
      </c>
      <c r="I12" s="13">
        <f t="shared" si="9"/>
        <v>100</v>
      </c>
      <c r="J12" s="13">
        <f t="shared" si="10"/>
        <v>100</v>
      </c>
      <c r="K12" s="13">
        <f t="shared" si="11"/>
        <v>100</v>
      </c>
    </row>
    <row r="13" spans="1:11" s="12" customFormat="1" ht="76.5" hidden="1" x14ac:dyDescent="0.25">
      <c r="A13" s="15" t="s">
        <v>61</v>
      </c>
      <c r="B13" s="16" t="s">
        <v>62</v>
      </c>
      <c r="C13" s="13">
        <f t="shared" si="4"/>
        <v>0</v>
      </c>
      <c r="D13" s="14"/>
      <c r="E13" s="14"/>
      <c r="F13" s="13">
        <f t="shared" si="6"/>
        <v>0</v>
      </c>
      <c r="G13" s="14"/>
      <c r="H13" s="14"/>
      <c r="I13" s="13">
        <v>0</v>
      </c>
      <c r="J13" s="13">
        <v>0</v>
      </c>
      <c r="K13" s="13">
        <v>0</v>
      </c>
    </row>
    <row r="14" spans="1:11" s="12" customFormat="1" ht="63.75" x14ac:dyDescent="0.25">
      <c r="A14" s="17" t="s">
        <v>63</v>
      </c>
      <c r="B14" s="18" t="s">
        <v>64</v>
      </c>
      <c r="C14" s="13">
        <f t="shared" si="4"/>
        <v>872</v>
      </c>
      <c r="D14" s="14">
        <f t="shared" ref="D14:E14" si="12">D15</f>
        <v>872</v>
      </c>
      <c r="E14" s="14">
        <f t="shared" si="12"/>
        <v>0</v>
      </c>
      <c r="F14" s="13">
        <f t="shared" si="6"/>
        <v>951</v>
      </c>
      <c r="G14" s="14">
        <f t="shared" ref="G14" si="13">G15</f>
        <v>951</v>
      </c>
      <c r="H14" s="14">
        <f t="shared" ref="H14" si="14">H15</f>
        <v>0</v>
      </c>
      <c r="I14" s="13">
        <f t="shared" si="9"/>
        <v>109.05963302752293</v>
      </c>
      <c r="J14" s="13">
        <f t="shared" si="10"/>
        <v>109.05963302752293</v>
      </c>
      <c r="K14" s="13">
        <v>0</v>
      </c>
    </row>
    <row r="15" spans="1:11" s="12" customFormat="1" ht="25.5" x14ac:dyDescent="0.25">
      <c r="A15" s="15" t="s">
        <v>65</v>
      </c>
      <c r="B15" s="19" t="s">
        <v>66</v>
      </c>
      <c r="C15" s="13">
        <f t="shared" si="4"/>
        <v>872</v>
      </c>
      <c r="D15" s="14">
        <v>872</v>
      </c>
      <c r="E15" s="14"/>
      <c r="F15" s="13">
        <f t="shared" si="6"/>
        <v>951</v>
      </c>
      <c r="G15" s="14">
        <v>951</v>
      </c>
      <c r="H15" s="14"/>
      <c r="I15" s="13">
        <f t="shared" si="9"/>
        <v>109.05963302752293</v>
      </c>
      <c r="J15" s="13">
        <f t="shared" si="10"/>
        <v>109.05963302752293</v>
      </c>
      <c r="K15" s="13">
        <v>0</v>
      </c>
    </row>
    <row r="16" spans="1:11" s="12" customFormat="1" ht="25.5" x14ac:dyDescent="0.25">
      <c r="A16" s="15" t="s">
        <v>67</v>
      </c>
      <c r="B16" s="16" t="s">
        <v>3</v>
      </c>
      <c r="C16" s="13">
        <f t="shared" si="4"/>
        <v>1399</v>
      </c>
      <c r="D16" s="14">
        <f t="shared" ref="D16:E16" si="15">D17+D18+D19</f>
        <v>1302</v>
      </c>
      <c r="E16" s="14">
        <f t="shared" si="15"/>
        <v>97</v>
      </c>
      <c r="F16" s="13">
        <f t="shared" si="6"/>
        <v>1399</v>
      </c>
      <c r="G16" s="14">
        <f t="shared" ref="G16" si="16">G17+G18+G19</f>
        <v>1302</v>
      </c>
      <c r="H16" s="14">
        <f t="shared" ref="H16" si="17">H17+H18+H19</f>
        <v>97</v>
      </c>
      <c r="I16" s="13">
        <f t="shared" si="9"/>
        <v>100</v>
      </c>
      <c r="J16" s="13">
        <f t="shared" si="10"/>
        <v>100</v>
      </c>
      <c r="K16" s="13">
        <f t="shared" si="11"/>
        <v>100</v>
      </c>
    </row>
    <row r="17" spans="1:11" s="12" customFormat="1" ht="51" x14ac:dyDescent="0.25">
      <c r="A17" s="15" t="s">
        <v>68</v>
      </c>
      <c r="B17" s="20" t="s">
        <v>69</v>
      </c>
      <c r="C17" s="13">
        <f t="shared" si="4"/>
        <v>160</v>
      </c>
      <c r="D17" s="14">
        <v>160</v>
      </c>
      <c r="E17" s="14"/>
      <c r="F17" s="13">
        <f t="shared" si="6"/>
        <v>160</v>
      </c>
      <c r="G17" s="14">
        <v>160</v>
      </c>
      <c r="H17" s="14"/>
      <c r="I17" s="13">
        <f t="shared" si="9"/>
        <v>100</v>
      </c>
      <c r="J17" s="13">
        <f t="shared" si="10"/>
        <v>100</v>
      </c>
      <c r="K17" s="13">
        <v>0</v>
      </c>
    </row>
    <row r="18" spans="1:11" s="12" customFormat="1" ht="38.25" x14ac:dyDescent="0.25">
      <c r="A18" s="15" t="s">
        <v>70</v>
      </c>
      <c r="B18" s="16" t="s">
        <v>4</v>
      </c>
      <c r="C18" s="13">
        <f t="shared" si="4"/>
        <v>915</v>
      </c>
      <c r="D18" s="14">
        <v>915</v>
      </c>
      <c r="E18" s="14"/>
      <c r="F18" s="13">
        <f t="shared" si="6"/>
        <v>915</v>
      </c>
      <c r="G18" s="14">
        <v>915</v>
      </c>
      <c r="H18" s="14"/>
      <c r="I18" s="13">
        <f t="shared" si="9"/>
        <v>100</v>
      </c>
      <c r="J18" s="13">
        <f t="shared" si="10"/>
        <v>100</v>
      </c>
      <c r="K18" s="13">
        <v>0</v>
      </c>
    </row>
    <row r="19" spans="1:11" s="12" customFormat="1" ht="25.5" x14ac:dyDescent="0.25">
      <c r="A19" s="15" t="s">
        <v>71</v>
      </c>
      <c r="B19" s="16" t="s">
        <v>5</v>
      </c>
      <c r="C19" s="13">
        <f t="shared" si="4"/>
        <v>324</v>
      </c>
      <c r="D19" s="14">
        <v>227</v>
      </c>
      <c r="E19" s="14">
        <v>97</v>
      </c>
      <c r="F19" s="13">
        <f t="shared" si="6"/>
        <v>324</v>
      </c>
      <c r="G19" s="14">
        <v>227</v>
      </c>
      <c r="H19" s="14">
        <v>97</v>
      </c>
      <c r="I19" s="13">
        <f t="shared" si="9"/>
        <v>100</v>
      </c>
      <c r="J19" s="13">
        <f t="shared" si="10"/>
        <v>100</v>
      </c>
      <c r="K19" s="13">
        <f t="shared" si="11"/>
        <v>100</v>
      </c>
    </row>
    <row r="20" spans="1:11" s="12" customFormat="1" x14ac:dyDescent="0.25">
      <c r="A20" s="15" t="s">
        <v>72</v>
      </c>
      <c r="B20" s="16" t="s">
        <v>6</v>
      </c>
      <c r="C20" s="13">
        <f t="shared" si="4"/>
        <v>2810</v>
      </c>
      <c r="D20" s="14">
        <f t="shared" ref="D20:E20" si="18">D23+D21+D22+D25+D24</f>
        <v>1300</v>
      </c>
      <c r="E20" s="14">
        <f t="shared" si="18"/>
        <v>1510</v>
      </c>
      <c r="F20" s="13">
        <f t="shared" si="6"/>
        <v>3110</v>
      </c>
      <c r="G20" s="14">
        <f t="shared" ref="G20" si="19">G23+G21+G22+G25+G24</f>
        <v>1600</v>
      </c>
      <c r="H20" s="14">
        <f t="shared" ref="H20" si="20">H23+H21+H22+H25+H24</f>
        <v>1510</v>
      </c>
      <c r="I20" s="13">
        <f t="shared" si="9"/>
        <v>110.6761565836299</v>
      </c>
      <c r="J20" s="13">
        <f t="shared" si="10"/>
        <v>123.07692307692308</v>
      </c>
      <c r="K20" s="13">
        <f t="shared" si="11"/>
        <v>100</v>
      </c>
    </row>
    <row r="21" spans="1:11" s="12" customFormat="1" ht="25.5" x14ac:dyDescent="0.25">
      <c r="A21" s="15" t="s">
        <v>73</v>
      </c>
      <c r="B21" s="16" t="s">
        <v>7</v>
      </c>
      <c r="C21" s="13">
        <f t="shared" si="4"/>
        <v>473</v>
      </c>
      <c r="D21" s="14"/>
      <c r="E21" s="14">
        <v>473</v>
      </c>
      <c r="F21" s="13">
        <f t="shared" si="6"/>
        <v>473</v>
      </c>
      <c r="G21" s="14"/>
      <c r="H21" s="14">
        <v>473</v>
      </c>
      <c r="I21" s="13">
        <f t="shared" si="9"/>
        <v>100</v>
      </c>
      <c r="J21" s="13">
        <v>0</v>
      </c>
      <c r="K21" s="13">
        <f t="shared" si="11"/>
        <v>100</v>
      </c>
    </row>
    <row r="22" spans="1:11" s="12" customFormat="1" x14ac:dyDescent="0.25">
      <c r="A22" s="15" t="s">
        <v>74</v>
      </c>
      <c r="B22" s="16" t="s">
        <v>9</v>
      </c>
      <c r="C22" s="13">
        <f t="shared" si="4"/>
        <v>1037</v>
      </c>
      <c r="D22" s="14"/>
      <c r="E22" s="14">
        <v>1037</v>
      </c>
      <c r="F22" s="13">
        <f t="shared" si="6"/>
        <v>1037</v>
      </c>
      <c r="G22" s="14"/>
      <c r="H22" s="14">
        <v>1037</v>
      </c>
      <c r="I22" s="13">
        <f t="shared" si="9"/>
        <v>100</v>
      </c>
      <c r="J22" s="13">
        <v>0</v>
      </c>
      <c r="K22" s="13">
        <f t="shared" si="11"/>
        <v>100</v>
      </c>
    </row>
    <row r="23" spans="1:11" s="12" customFormat="1" ht="25.5" x14ac:dyDescent="0.25">
      <c r="A23" s="15" t="s">
        <v>75</v>
      </c>
      <c r="B23" s="21" t="s">
        <v>8</v>
      </c>
      <c r="C23" s="13">
        <f t="shared" si="4"/>
        <v>1300</v>
      </c>
      <c r="D23" s="14">
        <v>1300</v>
      </c>
      <c r="E23" s="14"/>
      <c r="F23" s="13">
        <f t="shared" si="6"/>
        <v>1600</v>
      </c>
      <c r="G23" s="14">
        <v>1600</v>
      </c>
      <c r="H23" s="14"/>
      <c r="I23" s="13">
        <f t="shared" si="9"/>
        <v>123.07692307692308</v>
      </c>
      <c r="J23" s="13">
        <f t="shared" si="10"/>
        <v>123.07692307692308</v>
      </c>
      <c r="K23" s="13">
        <v>0</v>
      </c>
    </row>
    <row r="24" spans="1:11" s="12" customFormat="1" ht="25.5" hidden="1" x14ac:dyDescent="0.25">
      <c r="A24" s="15" t="s">
        <v>76</v>
      </c>
      <c r="B24" s="21" t="s">
        <v>77</v>
      </c>
      <c r="C24" s="13">
        <f t="shared" si="4"/>
        <v>0</v>
      </c>
      <c r="D24" s="14"/>
      <c r="E24" s="14"/>
      <c r="F24" s="13">
        <f t="shared" si="6"/>
        <v>0</v>
      </c>
      <c r="G24" s="14"/>
      <c r="H24" s="14"/>
      <c r="I24" s="13">
        <v>0</v>
      </c>
      <c r="J24" s="13">
        <v>0</v>
      </c>
      <c r="K24" s="13">
        <v>0</v>
      </c>
    </row>
    <row r="25" spans="1:11" s="12" customFormat="1" ht="25.5" hidden="1" x14ac:dyDescent="0.25">
      <c r="A25" s="15" t="s">
        <v>78</v>
      </c>
      <c r="B25" s="21" t="s">
        <v>79</v>
      </c>
      <c r="C25" s="13">
        <f t="shared" si="4"/>
        <v>0</v>
      </c>
      <c r="D25" s="14"/>
      <c r="E25" s="14"/>
      <c r="F25" s="13">
        <f t="shared" si="6"/>
        <v>0</v>
      </c>
      <c r="G25" s="14"/>
      <c r="H25" s="14"/>
      <c r="I25" s="13">
        <v>0</v>
      </c>
      <c r="J25" s="13">
        <v>0</v>
      </c>
      <c r="K25" s="13">
        <v>0</v>
      </c>
    </row>
    <row r="26" spans="1:11" s="12" customFormat="1" ht="89.25" x14ac:dyDescent="0.25">
      <c r="A26" s="15" t="s">
        <v>80</v>
      </c>
      <c r="B26" s="16" t="s">
        <v>81</v>
      </c>
      <c r="C26" s="13">
        <f t="shared" si="4"/>
        <v>860</v>
      </c>
      <c r="D26" s="14">
        <v>860</v>
      </c>
      <c r="E26" s="14"/>
      <c r="F26" s="13">
        <f t="shared" si="6"/>
        <v>860</v>
      </c>
      <c r="G26" s="14">
        <v>860</v>
      </c>
      <c r="H26" s="14"/>
      <c r="I26" s="13">
        <f t="shared" si="9"/>
        <v>100</v>
      </c>
      <c r="J26" s="13">
        <f t="shared" si="10"/>
        <v>100</v>
      </c>
      <c r="K26" s="13">
        <v>0</v>
      </c>
    </row>
    <row r="27" spans="1:11" s="12" customFormat="1" ht="38.25" hidden="1" x14ac:dyDescent="0.25">
      <c r="A27" s="15" t="s">
        <v>82</v>
      </c>
      <c r="B27" s="16" t="s">
        <v>83</v>
      </c>
      <c r="C27" s="13">
        <f t="shared" si="4"/>
        <v>0</v>
      </c>
      <c r="D27" s="14"/>
      <c r="E27" s="14"/>
      <c r="F27" s="13">
        <f t="shared" si="6"/>
        <v>0</v>
      </c>
      <c r="G27" s="14"/>
      <c r="H27" s="14"/>
      <c r="I27" s="13">
        <v>0</v>
      </c>
      <c r="J27" s="13">
        <v>0</v>
      </c>
      <c r="K27" s="13">
        <v>0</v>
      </c>
    </row>
    <row r="28" spans="1:11" s="12" customFormat="1" x14ac:dyDescent="0.25">
      <c r="A28" s="93" t="s">
        <v>84</v>
      </c>
      <c r="B28" s="94"/>
      <c r="C28" s="13">
        <f t="shared" si="4"/>
        <v>2241</v>
      </c>
      <c r="D28" s="13">
        <f t="shared" ref="D28:E28" si="21">D32+D38+D35+D36+D29+D39</f>
        <v>1961</v>
      </c>
      <c r="E28" s="13">
        <f t="shared" si="21"/>
        <v>280</v>
      </c>
      <c r="F28" s="13">
        <f t="shared" si="6"/>
        <v>2382</v>
      </c>
      <c r="G28" s="13">
        <f t="shared" ref="G28" si="22">G32+G38+G35+G36+G29+G39</f>
        <v>2102</v>
      </c>
      <c r="H28" s="13">
        <f t="shared" ref="H28" si="23">H32+H38+H35+H36+H29+H39</f>
        <v>280</v>
      </c>
      <c r="I28" s="13">
        <f t="shared" si="9"/>
        <v>106.29183400267736</v>
      </c>
      <c r="J28" s="13">
        <f t="shared" si="10"/>
        <v>107.19020907700153</v>
      </c>
      <c r="K28" s="13">
        <f t="shared" si="11"/>
        <v>100</v>
      </c>
    </row>
    <row r="29" spans="1:11" s="12" customFormat="1" ht="89.25" x14ac:dyDescent="0.25">
      <c r="A29" s="15" t="s">
        <v>85</v>
      </c>
      <c r="B29" s="16" t="s">
        <v>10</v>
      </c>
      <c r="C29" s="13">
        <f t="shared" si="4"/>
        <v>859</v>
      </c>
      <c r="D29" s="13">
        <f t="shared" ref="D29:E29" si="24">D30+D31</f>
        <v>859</v>
      </c>
      <c r="E29" s="13">
        <f t="shared" si="24"/>
        <v>0</v>
      </c>
      <c r="F29" s="13">
        <f t="shared" si="6"/>
        <v>859</v>
      </c>
      <c r="G29" s="13">
        <f t="shared" ref="G29" si="25">G30+G31</f>
        <v>859</v>
      </c>
      <c r="H29" s="13">
        <f t="shared" ref="H29" si="26">H30+H31</f>
        <v>0</v>
      </c>
      <c r="I29" s="13">
        <f t="shared" si="9"/>
        <v>100</v>
      </c>
      <c r="J29" s="13">
        <f t="shared" si="10"/>
        <v>100</v>
      </c>
      <c r="K29" s="13">
        <v>0</v>
      </c>
    </row>
    <row r="30" spans="1:11" s="12" customFormat="1" ht="76.5" x14ac:dyDescent="0.25">
      <c r="A30" s="22" t="s">
        <v>86</v>
      </c>
      <c r="B30" s="23" t="s">
        <v>87</v>
      </c>
      <c r="C30" s="13">
        <f t="shared" si="4"/>
        <v>320</v>
      </c>
      <c r="D30" s="14">
        <v>320</v>
      </c>
      <c r="E30" s="14"/>
      <c r="F30" s="13">
        <f t="shared" si="6"/>
        <v>320</v>
      </c>
      <c r="G30" s="14">
        <v>320</v>
      </c>
      <c r="H30" s="14"/>
      <c r="I30" s="13">
        <f t="shared" si="9"/>
        <v>100</v>
      </c>
      <c r="J30" s="13">
        <f t="shared" si="10"/>
        <v>100</v>
      </c>
      <c r="K30" s="13">
        <v>0</v>
      </c>
    </row>
    <row r="31" spans="1:11" s="12" customFormat="1" ht="102" x14ac:dyDescent="0.25">
      <c r="A31" s="22" t="s">
        <v>88</v>
      </c>
      <c r="B31" s="24" t="s">
        <v>89</v>
      </c>
      <c r="C31" s="13">
        <f t="shared" si="4"/>
        <v>539</v>
      </c>
      <c r="D31" s="14">
        <v>539</v>
      </c>
      <c r="E31" s="14"/>
      <c r="F31" s="13">
        <f t="shared" si="6"/>
        <v>539</v>
      </c>
      <c r="G31" s="14">
        <v>539</v>
      </c>
      <c r="H31" s="14"/>
      <c r="I31" s="13">
        <f t="shared" si="9"/>
        <v>100</v>
      </c>
      <c r="J31" s="13">
        <f t="shared" si="10"/>
        <v>100</v>
      </c>
      <c r="K31" s="13">
        <v>0</v>
      </c>
    </row>
    <row r="32" spans="1:11" s="12" customFormat="1" ht="38.25" x14ac:dyDescent="0.25">
      <c r="A32" s="15" t="s">
        <v>90</v>
      </c>
      <c r="B32" s="16" t="s">
        <v>11</v>
      </c>
      <c r="C32" s="13">
        <f t="shared" si="4"/>
        <v>404</v>
      </c>
      <c r="D32" s="14">
        <f t="shared" ref="D32:E32" si="27">D33</f>
        <v>404</v>
      </c>
      <c r="E32" s="14">
        <f t="shared" si="27"/>
        <v>0</v>
      </c>
      <c r="F32" s="13">
        <f t="shared" si="6"/>
        <v>404</v>
      </c>
      <c r="G32" s="14">
        <f t="shared" ref="G32" si="28">G33</f>
        <v>404</v>
      </c>
      <c r="H32" s="14">
        <f t="shared" ref="H32" si="29">H33</f>
        <v>0</v>
      </c>
      <c r="I32" s="13">
        <f t="shared" si="9"/>
        <v>100</v>
      </c>
      <c r="J32" s="13">
        <f t="shared" si="10"/>
        <v>100</v>
      </c>
      <c r="K32" s="13">
        <v>0</v>
      </c>
    </row>
    <row r="33" spans="1:260" s="12" customFormat="1" ht="38.25" x14ac:dyDescent="0.25">
      <c r="A33" s="15" t="s">
        <v>91</v>
      </c>
      <c r="B33" s="16" t="s">
        <v>12</v>
      </c>
      <c r="C33" s="13">
        <f t="shared" si="4"/>
        <v>404</v>
      </c>
      <c r="D33" s="14">
        <v>404</v>
      </c>
      <c r="E33" s="14"/>
      <c r="F33" s="13">
        <f t="shared" si="6"/>
        <v>404</v>
      </c>
      <c r="G33" s="14">
        <v>404</v>
      </c>
      <c r="H33" s="14"/>
      <c r="I33" s="13">
        <f t="shared" si="9"/>
        <v>100</v>
      </c>
      <c r="J33" s="13">
        <f t="shared" si="10"/>
        <v>100</v>
      </c>
      <c r="K33" s="13">
        <v>0</v>
      </c>
    </row>
    <row r="34" spans="1:260" s="12" customFormat="1" ht="51" x14ac:dyDescent="0.25">
      <c r="A34" s="15" t="s">
        <v>92</v>
      </c>
      <c r="B34" s="16" t="s">
        <v>93</v>
      </c>
      <c r="C34" s="13">
        <f t="shared" si="4"/>
        <v>95</v>
      </c>
      <c r="D34" s="14">
        <f t="shared" ref="D34:E34" si="30">D35</f>
        <v>95</v>
      </c>
      <c r="E34" s="14">
        <f t="shared" si="30"/>
        <v>0</v>
      </c>
      <c r="F34" s="13">
        <f t="shared" si="6"/>
        <v>95</v>
      </c>
      <c r="G34" s="14">
        <f t="shared" ref="G34" si="31">G35</f>
        <v>95</v>
      </c>
      <c r="H34" s="14">
        <f t="shared" ref="H34" si="32">H35</f>
        <v>0</v>
      </c>
      <c r="I34" s="13">
        <f t="shared" si="9"/>
        <v>100</v>
      </c>
      <c r="J34" s="13">
        <f t="shared" si="10"/>
        <v>100</v>
      </c>
      <c r="K34" s="13">
        <v>0</v>
      </c>
    </row>
    <row r="35" spans="1:260" s="12" customFormat="1" ht="63.75" x14ac:dyDescent="0.25">
      <c r="A35" s="15" t="s">
        <v>94</v>
      </c>
      <c r="B35" s="25" t="s">
        <v>95</v>
      </c>
      <c r="C35" s="13">
        <f t="shared" si="4"/>
        <v>95</v>
      </c>
      <c r="D35" s="14">
        <v>95</v>
      </c>
      <c r="E35" s="14"/>
      <c r="F35" s="13">
        <f t="shared" si="6"/>
        <v>95</v>
      </c>
      <c r="G35" s="14">
        <v>95</v>
      </c>
      <c r="H35" s="14"/>
      <c r="I35" s="13">
        <f t="shared" si="9"/>
        <v>100</v>
      </c>
      <c r="J35" s="13">
        <f t="shared" si="10"/>
        <v>100</v>
      </c>
      <c r="K35" s="13">
        <v>0</v>
      </c>
    </row>
    <row r="36" spans="1:260" s="12" customFormat="1" ht="51" x14ac:dyDescent="0.25">
      <c r="A36" s="15" t="s">
        <v>96</v>
      </c>
      <c r="B36" s="24" t="s">
        <v>13</v>
      </c>
      <c r="C36" s="13">
        <f t="shared" si="4"/>
        <v>110</v>
      </c>
      <c r="D36" s="14">
        <f t="shared" ref="D36:E36" si="33">D37</f>
        <v>110</v>
      </c>
      <c r="E36" s="14">
        <f t="shared" si="33"/>
        <v>0</v>
      </c>
      <c r="F36" s="13">
        <f t="shared" si="6"/>
        <v>110</v>
      </c>
      <c r="G36" s="14">
        <f t="shared" ref="G36" si="34">G37</f>
        <v>110</v>
      </c>
      <c r="H36" s="14">
        <f t="shared" ref="H36" si="35">H37</f>
        <v>0</v>
      </c>
      <c r="I36" s="13">
        <f t="shared" si="9"/>
        <v>100</v>
      </c>
      <c r="J36" s="13">
        <f t="shared" si="10"/>
        <v>100</v>
      </c>
      <c r="K36" s="13">
        <v>0</v>
      </c>
    </row>
    <row r="37" spans="1:260" s="12" customFormat="1" ht="89.25" x14ac:dyDescent="0.25">
      <c r="A37" s="26" t="s">
        <v>97</v>
      </c>
      <c r="B37" s="24" t="s">
        <v>98</v>
      </c>
      <c r="C37" s="13">
        <f t="shared" si="4"/>
        <v>110</v>
      </c>
      <c r="D37" s="14">
        <v>110</v>
      </c>
      <c r="E37" s="14"/>
      <c r="F37" s="13">
        <f t="shared" si="6"/>
        <v>110</v>
      </c>
      <c r="G37" s="14">
        <v>110</v>
      </c>
      <c r="H37" s="14"/>
      <c r="I37" s="13">
        <f t="shared" si="9"/>
        <v>100</v>
      </c>
      <c r="J37" s="13">
        <f t="shared" si="10"/>
        <v>100</v>
      </c>
      <c r="K37" s="13">
        <v>0</v>
      </c>
    </row>
    <row r="38" spans="1:260" s="12" customFormat="1" ht="25.5" x14ac:dyDescent="0.25">
      <c r="A38" s="27" t="s">
        <v>99</v>
      </c>
      <c r="B38" s="28" t="s">
        <v>14</v>
      </c>
      <c r="C38" s="13">
        <f t="shared" si="4"/>
        <v>333</v>
      </c>
      <c r="D38" s="14">
        <v>333</v>
      </c>
      <c r="E38" s="14"/>
      <c r="F38" s="13">
        <f t="shared" si="6"/>
        <v>474</v>
      </c>
      <c r="G38" s="14">
        <v>474</v>
      </c>
      <c r="H38" s="14"/>
      <c r="I38" s="13">
        <f t="shared" si="9"/>
        <v>142.34234234234233</v>
      </c>
      <c r="J38" s="13">
        <f t="shared" si="10"/>
        <v>142.34234234234233</v>
      </c>
      <c r="K38" s="13">
        <v>0</v>
      </c>
    </row>
    <row r="39" spans="1:260" s="12" customFormat="1" x14ac:dyDescent="0.25">
      <c r="A39" s="27" t="s">
        <v>100</v>
      </c>
      <c r="B39" s="28" t="s">
        <v>101</v>
      </c>
      <c r="C39" s="13">
        <f t="shared" si="4"/>
        <v>440</v>
      </c>
      <c r="D39" s="14">
        <f>+D40</f>
        <v>160</v>
      </c>
      <c r="E39" s="14">
        <f>+E40</f>
        <v>280</v>
      </c>
      <c r="F39" s="13">
        <f t="shared" si="6"/>
        <v>440</v>
      </c>
      <c r="G39" s="14">
        <f>+G40</f>
        <v>160</v>
      </c>
      <c r="H39" s="14">
        <f>+H40</f>
        <v>280</v>
      </c>
      <c r="I39" s="13">
        <f t="shared" si="9"/>
        <v>100</v>
      </c>
      <c r="J39" s="13">
        <f t="shared" si="10"/>
        <v>100</v>
      </c>
      <c r="K39" s="13">
        <f t="shared" si="11"/>
        <v>100</v>
      </c>
    </row>
    <row r="40" spans="1:260" s="12" customFormat="1" ht="38.25" x14ac:dyDescent="0.25">
      <c r="A40" s="15" t="s">
        <v>102</v>
      </c>
      <c r="B40" s="16" t="s">
        <v>103</v>
      </c>
      <c r="C40" s="13">
        <f t="shared" si="4"/>
        <v>440</v>
      </c>
      <c r="D40" s="14">
        <v>160</v>
      </c>
      <c r="E40" s="14">
        <v>280</v>
      </c>
      <c r="F40" s="13">
        <f t="shared" si="6"/>
        <v>440</v>
      </c>
      <c r="G40" s="14">
        <v>160</v>
      </c>
      <c r="H40" s="14">
        <v>280</v>
      </c>
      <c r="I40" s="13">
        <f t="shared" si="9"/>
        <v>100</v>
      </c>
      <c r="J40" s="13">
        <f t="shared" si="10"/>
        <v>100</v>
      </c>
      <c r="K40" s="13">
        <f t="shared" si="11"/>
        <v>100</v>
      </c>
    </row>
    <row r="41" spans="1:260" s="12" customFormat="1" ht="31.5" x14ac:dyDescent="0.25">
      <c r="A41" s="29" t="s">
        <v>104</v>
      </c>
      <c r="B41" s="30" t="s">
        <v>15</v>
      </c>
      <c r="C41" s="13">
        <f t="shared" si="4"/>
        <v>474948.36997</v>
      </c>
      <c r="D41" s="31">
        <f>D42+D45+D56+D77</f>
        <v>457824.42580000003</v>
      </c>
      <c r="E41" s="31">
        <f>E42+E45+E56+E77</f>
        <v>17123.944169999999</v>
      </c>
      <c r="F41" s="13">
        <f t="shared" si="6"/>
        <v>474948.36997</v>
      </c>
      <c r="G41" s="31">
        <f>G42+G45+G56+G77</f>
        <v>457824.42580000003</v>
      </c>
      <c r="H41" s="31">
        <f>H42+H45+H56+H77</f>
        <v>17123.944169999999</v>
      </c>
      <c r="I41" s="13">
        <f t="shared" si="9"/>
        <v>100</v>
      </c>
      <c r="J41" s="13">
        <f t="shared" si="10"/>
        <v>100</v>
      </c>
      <c r="K41" s="13">
        <v>0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</row>
    <row r="42" spans="1:260" s="12" customFormat="1" ht="47.25" x14ac:dyDescent="0.25">
      <c r="A42" s="33" t="s">
        <v>105</v>
      </c>
      <c r="B42" s="34" t="s">
        <v>106</v>
      </c>
      <c r="C42" s="13">
        <f t="shared" si="4"/>
        <v>171869.44607000001</v>
      </c>
      <c r="D42" s="35">
        <f t="shared" ref="D42:E42" si="36">D43+D44</f>
        <v>156383.5</v>
      </c>
      <c r="E42" s="35">
        <f t="shared" si="36"/>
        <v>15485.94607</v>
      </c>
      <c r="F42" s="13">
        <f t="shared" si="6"/>
        <v>171869.44607000001</v>
      </c>
      <c r="G42" s="35">
        <f t="shared" ref="G42" si="37">G43+G44</f>
        <v>156383.5</v>
      </c>
      <c r="H42" s="35">
        <f t="shared" ref="H42" si="38">H43+H44</f>
        <v>15485.94607</v>
      </c>
      <c r="I42" s="13">
        <f t="shared" si="9"/>
        <v>100</v>
      </c>
      <c r="J42" s="13">
        <f t="shared" si="10"/>
        <v>100</v>
      </c>
      <c r="K42" s="13">
        <v>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</row>
    <row r="43" spans="1:260" s="12" customFormat="1" ht="78.75" x14ac:dyDescent="0.25">
      <c r="A43" s="33" t="s">
        <v>107</v>
      </c>
      <c r="B43" s="36" t="s">
        <v>108</v>
      </c>
      <c r="C43" s="13">
        <f t="shared" si="4"/>
        <v>141160.14850000001</v>
      </c>
      <c r="D43" s="35">
        <v>126325.8</v>
      </c>
      <c r="E43" s="35">
        <v>14834.3485</v>
      </c>
      <c r="F43" s="13">
        <f t="shared" si="6"/>
        <v>141160.14850000001</v>
      </c>
      <c r="G43" s="35">
        <v>126325.8</v>
      </c>
      <c r="H43" s="35">
        <v>14834.3485</v>
      </c>
      <c r="I43" s="13">
        <f t="shared" si="9"/>
        <v>100</v>
      </c>
      <c r="J43" s="13">
        <f t="shared" si="10"/>
        <v>100</v>
      </c>
      <c r="K43" s="13"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</row>
    <row r="44" spans="1:260" s="12" customFormat="1" ht="78.75" x14ac:dyDescent="0.25">
      <c r="A44" s="33" t="s">
        <v>109</v>
      </c>
      <c r="B44" s="36" t="s">
        <v>110</v>
      </c>
      <c r="C44" s="13">
        <f t="shared" si="4"/>
        <v>30709.297570000002</v>
      </c>
      <c r="D44" s="35">
        <v>30057.7</v>
      </c>
      <c r="E44" s="35">
        <v>651.59757000000002</v>
      </c>
      <c r="F44" s="13">
        <f t="shared" si="6"/>
        <v>30709.297570000002</v>
      </c>
      <c r="G44" s="35">
        <v>30057.7</v>
      </c>
      <c r="H44" s="35">
        <v>651.59757000000002</v>
      </c>
      <c r="I44" s="13">
        <f t="shared" si="9"/>
        <v>100</v>
      </c>
      <c r="J44" s="13">
        <f t="shared" si="10"/>
        <v>100</v>
      </c>
      <c r="K44" s="13">
        <v>0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</row>
    <row r="45" spans="1:260" s="12" customFormat="1" ht="63" x14ac:dyDescent="0.25">
      <c r="A45" s="37"/>
      <c r="B45" s="36" t="s">
        <v>111</v>
      </c>
      <c r="C45" s="13">
        <f t="shared" si="4"/>
        <v>31912.0239</v>
      </c>
      <c r="D45" s="35">
        <f>SUM(D46:D55)</f>
        <v>30948.2258</v>
      </c>
      <c r="E45" s="35">
        <f>SUM(E46:E55)</f>
        <v>963.79809999999998</v>
      </c>
      <c r="F45" s="13">
        <f t="shared" si="6"/>
        <v>31912.0239</v>
      </c>
      <c r="G45" s="35">
        <f>SUM(G46:G55)</f>
        <v>30948.2258</v>
      </c>
      <c r="H45" s="35">
        <f>SUM(H46:H55)</f>
        <v>963.79809999999998</v>
      </c>
      <c r="I45" s="13">
        <f t="shared" si="9"/>
        <v>100</v>
      </c>
      <c r="J45" s="13">
        <f t="shared" si="10"/>
        <v>100</v>
      </c>
      <c r="K45" s="13"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</row>
    <row r="46" spans="1:260" s="12" customFormat="1" ht="78.75" x14ac:dyDescent="0.25">
      <c r="A46" s="38" t="s">
        <v>112</v>
      </c>
      <c r="B46" s="36" t="s">
        <v>113</v>
      </c>
      <c r="C46" s="13">
        <f t="shared" si="4"/>
        <v>1102</v>
      </c>
      <c r="D46" s="35">
        <v>1102</v>
      </c>
      <c r="E46" s="35"/>
      <c r="F46" s="13">
        <f t="shared" si="6"/>
        <v>1102</v>
      </c>
      <c r="G46" s="35">
        <v>1102</v>
      </c>
      <c r="H46" s="35"/>
      <c r="I46" s="13">
        <f t="shared" si="9"/>
        <v>100</v>
      </c>
      <c r="J46" s="13">
        <f t="shared" si="10"/>
        <v>100</v>
      </c>
      <c r="K46" s="13"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</row>
    <row r="47" spans="1:260" s="12" customFormat="1" ht="204.75" x14ac:dyDescent="0.25">
      <c r="A47" s="38" t="s">
        <v>112</v>
      </c>
      <c r="B47" s="39" t="s">
        <v>114</v>
      </c>
      <c r="C47" s="13">
        <f t="shared" si="4"/>
        <v>10808.38</v>
      </c>
      <c r="D47" s="35">
        <v>10347</v>
      </c>
      <c r="E47" s="35">
        <v>461.38</v>
      </c>
      <c r="F47" s="13">
        <f t="shared" si="6"/>
        <v>10808.38</v>
      </c>
      <c r="G47" s="35">
        <v>10347</v>
      </c>
      <c r="H47" s="35">
        <v>461.38</v>
      </c>
      <c r="I47" s="13">
        <f t="shared" si="9"/>
        <v>100</v>
      </c>
      <c r="J47" s="13">
        <f t="shared" si="10"/>
        <v>100</v>
      </c>
      <c r="K47" s="13">
        <v>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</row>
    <row r="48" spans="1:260" s="12" customFormat="1" ht="110.25" x14ac:dyDescent="0.25">
      <c r="A48" s="38" t="s">
        <v>112</v>
      </c>
      <c r="B48" s="39" t="s">
        <v>115</v>
      </c>
      <c r="C48" s="13">
        <f t="shared" si="4"/>
        <v>7134.4180999999999</v>
      </c>
      <c r="D48" s="40">
        <v>6632</v>
      </c>
      <c r="E48" s="40">
        <v>502.41809999999998</v>
      </c>
      <c r="F48" s="13">
        <f t="shared" si="6"/>
        <v>7134.4180999999999</v>
      </c>
      <c r="G48" s="40">
        <v>6632</v>
      </c>
      <c r="H48" s="40">
        <v>502.41809999999998</v>
      </c>
      <c r="I48" s="13">
        <f t="shared" ref="I48:I80" si="39">F48/C48*100</f>
        <v>100</v>
      </c>
      <c r="J48" s="13">
        <f t="shared" ref="J48:J80" si="40">G48/D48*100</f>
        <v>100</v>
      </c>
      <c r="K48" s="13">
        <v>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</row>
    <row r="49" spans="1:260" s="12" customFormat="1" ht="94.5" x14ac:dyDescent="0.25">
      <c r="A49" s="38" t="s">
        <v>112</v>
      </c>
      <c r="B49" s="36" t="s">
        <v>208</v>
      </c>
      <c r="C49" s="13">
        <f t="shared" si="4"/>
        <v>957.5</v>
      </c>
      <c r="D49" s="40">
        <v>957.5</v>
      </c>
      <c r="E49" s="40"/>
      <c r="F49" s="13">
        <f t="shared" si="6"/>
        <v>957.5</v>
      </c>
      <c r="G49" s="40">
        <v>957.5</v>
      </c>
      <c r="H49" s="40"/>
      <c r="I49" s="13">
        <f t="shared" si="39"/>
        <v>100</v>
      </c>
      <c r="J49" s="13">
        <f t="shared" si="40"/>
        <v>100</v>
      </c>
      <c r="K49" s="13">
        <v>0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</row>
    <row r="50" spans="1:260" s="12" customFormat="1" ht="157.5" x14ac:dyDescent="0.25">
      <c r="A50" s="38" t="s">
        <v>112</v>
      </c>
      <c r="B50" s="39" t="s">
        <v>116</v>
      </c>
      <c r="C50" s="13">
        <f t="shared" si="4"/>
        <v>2100</v>
      </c>
      <c r="D50" s="40">
        <v>2100</v>
      </c>
      <c r="E50" s="40"/>
      <c r="F50" s="13">
        <f t="shared" si="6"/>
        <v>2100</v>
      </c>
      <c r="G50" s="40">
        <v>2100</v>
      </c>
      <c r="H50" s="40"/>
      <c r="I50" s="13">
        <f t="shared" si="39"/>
        <v>100</v>
      </c>
      <c r="J50" s="13">
        <f t="shared" si="40"/>
        <v>100</v>
      </c>
      <c r="K50" s="13">
        <v>0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</row>
    <row r="51" spans="1:260" s="12" customFormat="1" ht="94.5" x14ac:dyDescent="0.25">
      <c r="A51" s="38" t="s">
        <v>223</v>
      </c>
      <c r="B51" s="39" t="s">
        <v>224</v>
      </c>
      <c r="C51" s="13">
        <f t="shared" si="4"/>
        <v>3000</v>
      </c>
      <c r="D51" s="40">
        <v>3000</v>
      </c>
      <c r="E51" s="40"/>
      <c r="F51" s="13">
        <f t="shared" ref="F51" si="41">+G51+H51</f>
        <v>3000</v>
      </c>
      <c r="G51" s="40">
        <v>3000</v>
      </c>
      <c r="H51" s="40"/>
      <c r="I51" s="13">
        <f t="shared" ref="I51" si="42">F51/C51*100</f>
        <v>100</v>
      </c>
      <c r="J51" s="13">
        <f t="shared" ref="J51" si="43">G51/D51*100</f>
        <v>100</v>
      </c>
      <c r="K51" s="13">
        <v>1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</row>
    <row r="52" spans="1:260" s="12" customFormat="1" ht="63" x14ac:dyDescent="0.25">
      <c r="A52" s="38" t="s">
        <v>210</v>
      </c>
      <c r="B52" s="39" t="s">
        <v>209</v>
      </c>
      <c r="C52" s="13">
        <f t="shared" si="4"/>
        <v>106.3158</v>
      </c>
      <c r="D52" s="35">
        <v>106.3158</v>
      </c>
      <c r="E52" s="35"/>
      <c r="F52" s="13">
        <f t="shared" si="6"/>
        <v>106.3158</v>
      </c>
      <c r="G52" s="35">
        <v>106.3158</v>
      </c>
      <c r="H52" s="35"/>
      <c r="I52" s="13">
        <f t="shared" si="39"/>
        <v>100</v>
      </c>
      <c r="J52" s="13">
        <f t="shared" si="40"/>
        <v>100</v>
      </c>
      <c r="K52" s="13">
        <v>0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</row>
    <row r="53" spans="1:260" s="41" customFormat="1" ht="78.75" x14ac:dyDescent="0.25">
      <c r="A53" s="38" t="s">
        <v>112</v>
      </c>
      <c r="B53" s="39" t="s">
        <v>220</v>
      </c>
      <c r="C53" s="13">
        <f t="shared" si="4"/>
        <v>550</v>
      </c>
      <c r="D53" s="35">
        <v>550</v>
      </c>
      <c r="E53" s="35"/>
      <c r="F53" s="13">
        <f t="shared" si="6"/>
        <v>550</v>
      </c>
      <c r="G53" s="35">
        <v>550</v>
      </c>
      <c r="H53" s="35"/>
      <c r="I53" s="13">
        <f t="shared" si="39"/>
        <v>100</v>
      </c>
      <c r="J53" s="13">
        <f t="shared" si="40"/>
        <v>100</v>
      </c>
      <c r="K53" s="13">
        <v>0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</row>
    <row r="54" spans="1:260" s="41" customFormat="1" ht="78.75" x14ac:dyDescent="0.25">
      <c r="A54" s="38" t="s">
        <v>211</v>
      </c>
      <c r="B54" s="39" t="s">
        <v>212</v>
      </c>
      <c r="C54" s="13">
        <f t="shared" si="4"/>
        <v>5406.71</v>
      </c>
      <c r="D54" s="35">
        <v>5406.71</v>
      </c>
      <c r="E54" s="35"/>
      <c r="F54" s="13">
        <f t="shared" si="6"/>
        <v>5406.71</v>
      </c>
      <c r="G54" s="35">
        <v>5406.71</v>
      </c>
      <c r="H54" s="35"/>
      <c r="I54" s="13">
        <f t="shared" si="39"/>
        <v>100</v>
      </c>
      <c r="J54" s="13">
        <f t="shared" si="40"/>
        <v>100</v>
      </c>
      <c r="K54" s="13">
        <v>0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</row>
    <row r="55" spans="1:260" s="12" customFormat="1" ht="78.75" x14ac:dyDescent="0.25">
      <c r="A55" s="38" t="s">
        <v>221</v>
      </c>
      <c r="B55" s="39" t="s">
        <v>222</v>
      </c>
      <c r="C55" s="13">
        <f t="shared" si="4"/>
        <v>746.7</v>
      </c>
      <c r="D55" s="35">
        <v>746.7</v>
      </c>
      <c r="E55" s="35"/>
      <c r="F55" s="13">
        <f t="shared" si="6"/>
        <v>746.7</v>
      </c>
      <c r="G55" s="35">
        <v>746.7</v>
      </c>
      <c r="H55" s="35"/>
      <c r="I55" s="13">
        <f t="shared" si="39"/>
        <v>100</v>
      </c>
      <c r="J55" s="13">
        <f t="shared" si="40"/>
        <v>100</v>
      </c>
      <c r="K55" s="13">
        <v>0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</row>
    <row r="56" spans="1:260" s="12" customFormat="1" ht="47.25" x14ac:dyDescent="0.25">
      <c r="A56" s="33" t="s">
        <v>117</v>
      </c>
      <c r="B56" s="36" t="s">
        <v>118</v>
      </c>
      <c r="C56" s="13">
        <f t="shared" si="4"/>
        <v>270166.90000000002</v>
      </c>
      <c r="D56" s="35">
        <f t="shared" ref="D56:E56" si="44">SUM(D57:D76)</f>
        <v>269492.7</v>
      </c>
      <c r="E56" s="35">
        <f t="shared" si="44"/>
        <v>674.2</v>
      </c>
      <c r="F56" s="13">
        <f t="shared" si="6"/>
        <v>270166.90000000002</v>
      </c>
      <c r="G56" s="35">
        <f t="shared" ref="G56" si="45">SUM(G57:G76)</f>
        <v>269492.7</v>
      </c>
      <c r="H56" s="35">
        <f t="shared" ref="H56" si="46">SUM(H57:H76)</f>
        <v>674.2</v>
      </c>
      <c r="I56" s="13">
        <f t="shared" si="39"/>
        <v>100</v>
      </c>
      <c r="J56" s="13">
        <f t="shared" si="40"/>
        <v>100</v>
      </c>
      <c r="K56" s="13">
        <v>0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</row>
    <row r="57" spans="1:260" s="12" customFormat="1" ht="204.75" x14ac:dyDescent="0.25">
      <c r="A57" s="33" t="s">
        <v>119</v>
      </c>
      <c r="B57" s="39" t="s">
        <v>120</v>
      </c>
      <c r="C57" s="13">
        <f t="shared" si="4"/>
        <v>210976</v>
      </c>
      <c r="D57" s="35">
        <v>210976</v>
      </c>
      <c r="E57" s="35"/>
      <c r="F57" s="13">
        <f t="shared" si="6"/>
        <v>210976</v>
      </c>
      <c r="G57" s="35">
        <v>210976</v>
      </c>
      <c r="H57" s="35"/>
      <c r="I57" s="13">
        <f t="shared" si="39"/>
        <v>100</v>
      </c>
      <c r="J57" s="13">
        <f t="shared" si="40"/>
        <v>100</v>
      </c>
      <c r="K57" s="13">
        <v>0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</row>
    <row r="58" spans="1:260" s="12" customFormat="1" ht="94.5" x14ac:dyDescent="0.25">
      <c r="A58" s="33" t="s">
        <v>119</v>
      </c>
      <c r="B58" s="36" t="s">
        <v>219</v>
      </c>
      <c r="C58" s="13">
        <f t="shared" si="4"/>
        <v>1793</v>
      </c>
      <c r="D58" s="35">
        <v>1793</v>
      </c>
      <c r="E58" s="35"/>
      <c r="F58" s="13">
        <f t="shared" si="6"/>
        <v>1793</v>
      </c>
      <c r="G58" s="35">
        <v>1793</v>
      </c>
      <c r="H58" s="35"/>
      <c r="I58" s="13">
        <v>0</v>
      </c>
      <c r="J58" s="13">
        <v>0</v>
      </c>
      <c r="K58" s="13">
        <v>0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</row>
    <row r="59" spans="1:260" s="12" customFormat="1" ht="110.25" x14ac:dyDescent="0.25">
      <c r="A59" s="33" t="s">
        <v>119</v>
      </c>
      <c r="B59" s="39" t="s">
        <v>121</v>
      </c>
      <c r="C59" s="13">
        <f t="shared" si="4"/>
        <v>4345.3999999999996</v>
      </c>
      <c r="D59" s="35">
        <v>4345.3999999999996</v>
      </c>
      <c r="E59" s="35"/>
      <c r="F59" s="13">
        <f t="shared" si="6"/>
        <v>4345.3999999999996</v>
      </c>
      <c r="G59" s="35">
        <v>4345.3999999999996</v>
      </c>
      <c r="H59" s="35"/>
      <c r="I59" s="13">
        <f t="shared" si="39"/>
        <v>100</v>
      </c>
      <c r="J59" s="13">
        <f t="shared" si="40"/>
        <v>100</v>
      </c>
      <c r="K59" s="13" t="e">
        <f t="shared" ref="K59:K80" si="47">H59/E59*100</f>
        <v>#DIV/0!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</row>
    <row r="60" spans="1:260" s="43" customFormat="1" ht="94.5" x14ac:dyDescent="0.25">
      <c r="A60" s="42" t="s">
        <v>119</v>
      </c>
      <c r="B60" s="39" t="s">
        <v>122</v>
      </c>
      <c r="C60" s="13">
        <f t="shared" si="4"/>
        <v>4700.8999999999996</v>
      </c>
      <c r="D60" s="35">
        <v>4700.8999999999996</v>
      </c>
      <c r="E60" s="35"/>
      <c r="F60" s="13">
        <f t="shared" si="6"/>
        <v>4700.8999999999996</v>
      </c>
      <c r="G60" s="35">
        <v>4700.8999999999996</v>
      </c>
      <c r="H60" s="35"/>
      <c r="I60" s="13">
        <f t="shared" si="39"/>
        <v>100</v>
      </c>
      <c r="J60" s="13">
        <f t="shared" si="40"/>
        <v>100</v>
      </c>
      <c r="K60" s="13" t="e">
        <f t="shared" si="47"/>
        <v>#DIV/0!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</row>
    <row r="61" spans="1:260" s="12" customFormat="1" ht="141.75" x14ac:dyDescent="0.25">
      <c r="A61" s="42" t="s">
        <v>123</v>
      </c>
      <c r="B61" s="39" t="s">
        <v>124</v>
      </c>
      <c r="C61" s="13">
        <f t="shared" si="4"/>
        <v>0</v>
      </c>
      <c r="D61" s="35"/>
      <c r="E61" s="35"/>
      <c r="F61" s="13">
        <f t="shared" si="6"/>
        <v>0</v>
      </c>
      <c r="G61" s="35"/>
      <c r="H61" s="35"/>
      <c r="I61" s="13">
        <v>0</v>
      </c>
      <c r="J61" s="13">
        <v>0</v>
      </c>
      <c r="K61" s="13">
        <v>0</v>
      </c>
      <c r="L61" s="44">
        <v>0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</row>
    <row r="62" spans="1:260" s="12" customFormat="1" ht="63" x14ac:dyDescent="0.25">
      <c r="A62" s="42" t="s">
        <v>125</v>
      </c>
      <c r="B62" s="39" t="s">
        <v>126</v>
      </c>
      <c r="C62" s="13">
        <f t="shared" si="4"/>
        <v>4263.5</v>
      </c>
      <c r="D62" s="35">
        <v>4263.5</v>
      </c>
      <c r="E62" s="35"/>
      <c r="F62" s="13">
        <f t="shared" si="6"/>
        <v>4263.5</v>
      </c>
      <c r="G62" s="35">
        <v>4263.5</v>
      </c>
      <c r="H62" s="35"/>
      <c r="I62" s="13">
        <f t="shared" si="39"/>
        <v>100</v>
      </c>
      <c r="J62" s="13">
        <f t="shared" si="40"/>
        <v>100</v>
      </c>
      <c r="K62" s="13">
        <v>0</v>
      </c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</row>
    <row r="63" spans="1:260" s="12" customFormat="1" ht="220.5" x14ac:dyDescent="0.25">
      <c r="A63" s="33" t="s">
        <v>127</v>
      </c>
      <c r="B63" s="39" t="s">
        <v>128</v>
      </c>
      <c r="C63" s="13">
        <f t="shared" si="4"/>
        <v>4131.3</v>
      </c>
      <c r="D63" s="35">
        <v>4131.3</v>
      </c>
      <c r="E63" s="35"/>
      <c r="F63" s="13">
        <f t="shared" si="6"/>
        <v>4131.3</v>
      </c>
      <c r="G63" s="35">
        <v>4131.3</v>
      </c>
      <c r="H63" s="35"/>
      <c r="I63" s="13">
        <f t="shared" si="39"/>
        <v>100</v>
      </c>
      <c r="J63" s="13">
        <f t="shared" si="40"/>
        <v>100</v>
      </c>
      <c r="K63" s="13" t="e">
        <f t="shared" si="47"/>
        <v>#DIV/0!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</row>
    <row r="64" spans="1:260" s="43" customFormat="1" ht="126" x14ac:dyDescent="0.25">
      <c r="A64" s="33" t="s">
        <v>129</v>
      </c>
      <c r="B64" s="45" t="s">
        <v>130</v>
      </c>
      <c r="C64" s="13">
        <f t="shared" si="4"/>
        <v>11</v>
      </c>
      <c r="D64" s="35">
        <v>6</v>
      </c>
      <c r="E64" s="35">
        <v>5</v>
      </c>
      <c r="F64" s="13">
        <f t="shared" si="6"/>
        <v>11</v>
      </c>
      <c r="G64" s="35">
        <v>6</v>
      </c>
      <c r="H64" s="35">
        <v>5</v>
      </c>
      <c r="I64" s="13">
        <f t="shared" si="39"/>
        <v>100</v>
      </c>
      <c r="J64" s="13">
        <f t="shared" si="40"/>
        <v>100</v>
      </c>
      <c r="K64" s="13">
        <v>0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</row>
    <row r="65" spans="1:260" s="43" customFormat="1" ht="110.25" x14ac:dyDescent="0.25">
      <c r="A65" s="42" t="s">
        <v>131</v>
      </c>
      <c r="B65" s="46" t="s">
        <v>132</v>
      </c>
      <c r="C65" s="13">
        <f t="shared" si="4"/>
        <v>1750.4</v>
      </c>
      <c r="D65" s="35">
        <v>1081.2</v>
      </c>
      <c r="E65" s="35">
        <v>669.2</v>
      </c>
      <c r="F65" s="13">
        <f t="shared" si="6"/>
        <v>1750.4</v>
      </c>
      <c r="G65" s="35">
        <v>1081.2</v>
      </c>
      <c r="H65" s="35">
        <v>669.2</v>
      </c>
      <c r="I65" s="13">
        <f t="shared" si="39"/>
        <v>100</v>
      </c>
      <c r="J65" s="13">
        <f t="shared" si="40"/>
        <v>100</v>
      </c>
      <c r="K65" s="13">
        <v>0</v>
      </c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</row>
    <row r="66" spans="1:260" s="43" customFormat="1" ht="150" x14ac:dyDescent="0.25">
      <c r="A66" s="42" t="s">
        <v>133</v>
      </c>
      <c r="B66" s="47" t="s">
        <v>134</v>
      </c>
      <c r="C66" s="13">
        <f t="shared" si="4"/>
        <v>3646</v>
      </c>
      <c r="D66" s="35">
        <v>3646</v>
      </c>
      <c r="E66" s="35"/>
      <c r="F66" s="13">
        <f t="shared" si="6"/>
        <v>3646</v>
      </c>
      <c r="G66" s="35">
        <v>3646</v>
      </c>
      <c r="H66" s="35"/>
      <c r="I66" s="13">
        <f t="shared" si="39"/>
        <v>100</v>
      </c>
      <c r="J66" s="13">
        <f t="shared" si="40"/>
        <v>100</v>
      </c>
      <c r="K66" s="13">
        <v>0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</row>
    <row r="67" spans="1:260" s="12" customFormat="1" ht="173.25" x14ac:dyDescent="0.25">
      <c r="A67" s="38" t="s">
        <v>135</v>
      </c>
      <c r="B67" s="46" t="s">
        <v>136</v>
      </c>
      <c r="C67" s="13">
        <f t="shared" si="4"/>
        <v>369.8</v>
      </c>
      <c r="D67" s="35">
        <v>369.8</v>
      </c>
      <c r="E67" s="35"/>
      <c r="F67" s="13">
        <f t="shared" si="6"/>
        <v>369.8</v>
      </c>
      <c r="G67" s="35">
        <v>369.8</v>
      </c>
      <c r="H67" s="35"/>
      <c r="I67" s="13">
        <f t="shared" si="39"/>
        <v>100</v>
      </c>
      <c r="J67" s="13">
        <f t="shared" si="40"/>
        <v>100</v>
      </c>
      <c r="K67" s="13">
        <v>0</v>
      </c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</row>
    <row r="68" spans="1:260" s="12" customFormat="1" ht="110.25" x14ac:dyDescent="0.25">
      <c r="A68" s="42" t="s">
        <v>119</v>
      </c>
      <c r="B68" s="39" t="s">
        <v>137</v>
      </c>
      <c r="C68" s="13">
        <f t="shared" si="4"/>
        <v>71.7</v>
      </c>
      <c r="D68" s="35">
        <v>71.7</v>
      </c>
      <c r="E68" s="35"/>
      <c r="F68" s="13">
        <f t="shared" si="6"/>
        <v>71.7</v>
      </c>
      <c r="G68" s="35">
        <v>71.7</v>
      </c>
      <c r="H68" s="35"/>
      <c r="I68" s="13">
        <v>0</v>
      </c>
      <c r="J68" s="13">
        <v>0</v>
      </c>
      <c r="K68" s="13">
        <v>0</v>
      </c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</row>
    <row r="69" spans="1:260" s="12" customFormat="1" ht="126" x14ac:dyDescent="0.25">
      <c r="A69" s="33" t="s">
        <v>119</v>
      </c>
      <c r="B69" s="39" t="s">
        <v>138</v>
      </c>
      <c r="C69" s="13">
        <f t="shared" si="4"/>
        <v>437.2</v>
      </c>
      <c r="D69" s="35">
        <v>437.2</v>
      </c>
      <c r="E69" s="35"/>
      <c r="F69" s="13">
        <f t="shared" si="6"/>
        <v>437.2</v>
      </c>
      <c r="G69" s="35">
        <v>437.2</v>
      </c>
      <c r="H69" s="35"/>
      <c r="I69" s="13">
        <f t="shared" si="39"/>
        <v>100</v>
      </c>
      <c r="J69" s="13">
        <f t="shared" si="40"/>
        <v>100</v>
      </c>
      <c r="K69" s="13">
        <v>0</v>
      </c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</row>
    <row r="70" spans="1:260" s="43" customFormat="1" ht="94.5" x14ac:dyDescent="0.25">
      <c r="A70" s="33" t="s">
        <v>139</v>
      </c>
      <c r="B70" s="39" t="s">
        <v>140</v>
      </c>
      <c r="C70" s="13">
        <f t="shared" si="4"/>
        <v>3433</v>
      </c>
      <c r="D70" s="35">
        <v>3433</v>
      </c>
      <c r="E70" s="35"/>
      <c r="F70" s="13">
        <f t="shared" si="6"/>
        <v>3433</v>
      </c>
      <c r="G70" s="35">
        <v>3433</v>
      </c>
      <c r="H70" s="35"/>
      <c r="I70" s="13">
        <f t="shared" si="39"/>
        <v>100</v>
      </c>
      <c r="J70" s="13">
        <f t="shared" si="40"/>
        <v>100</v>
      </c>
      <c r="K70" s="13">
        <v>0</v>
      </c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</row>
    <row r="71" spans="1:260" s="12" customFormat="1" ht="141.75" x14ac:dyDescent="0.25">
      <c r="A71" s="33" t="s">
        <v>119</v>
      </c>
      <c r="B71" s="39" t="s">
        <v>141</v>
      </c>
      <c r="C71" s="13">
        <f t="shared" si="4"/>
        <v>441.7</v>
      </c>
      <c r="D71" s="35">
        <v>441.7</v>
      </c>
      <c r="E71" s="35"/>
      <c r="F71" s="13">
        <f t="shared" si="6"/>
        <v>441.7</v>
      </c>
      <c r="G71" s="35">
        <v>441.7</v>
      </c>
      <c r="H71" s="35"/>
      <c r="I71" s="13">
        <f t="shared" si="39"/>
        <v>100</v>
      </c>
      <c r="J71" s="13">
        <f t="shared" si="40"/>
        <v>100</v>
      </c>
      <c r="K71" s="13">
        <v>0</v>
      </c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</row>
    <row r="72" spans="1:260" s="12" customFormat="1" ht="63" x14ac:dyDescent="0.25">
      <c r="A72" s="33" t="s">
        <v>119</v>
      </c>
      <c r="B72" s="39" t="s">
        <v>142</v>
      </c>
      <c r="C72" s="13">
        <f t="shared" si="4"/>
        <v>109.6</v>
      </c>
      <c r="D72" s="35">
        <v>109.6</v>
      </c>
      <c r="E72" s="35"/>
      <c r="F72" s="13">
        <f t="shared" si="6"/>
        <v>109.6</v>
      </c>
      <c r="G72" s="35">
        <v>109.6</v>
      </c>
      <c r="H72" s="35"/>
      <c r="I72" s="13">
        <f t="shared" si="39"/>
        <v>100</v>
      </c>
      <c r="J72" s="13">
        <f t="shared" si="40"/>
        <v>100</v>
      </c>
      <c r="K72" s="13">
        <v>0</v>
      </c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</row>
    <row r="73" spans="1:260" s="12" customFormat="1" ht="285" x14ac:dyDescent="0.25">
      <c r="A73" s="38" t="s">
        <v>143</v>
      </c>
      <c r="B73" s="47" t="s">
        <v>144</v>
      </c>
      <c r="C73" s="13">
        <f t="shared" si="4"/>
        <v>20509.900000000001</v>
      </c>
      <c r="D73" s="35">
        <v>20509.900000000001</v>
      </c>
      <c r="E73" s="35"/>
      <c r="F73" s="13">
        <f t="shared" si="6"/>
        <v>20509.900000000001</v>
      </c>
      <c r="G73" s="35">
        <v>20509.900000000001</v>
      </c>
      <c r="H73" s="35"/>
      <c r="I73" s="13">
        <f t="shared" si="39"/>
        <v>100</v>
      </c>
      <c r="J73" s="13">
        <f t="shared" si="40"/>
        <v>100</v>
      </c>
      <c r="K73" s="13">
        <v>0</v>
      </c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</row>
    <row r="74" spans="1:260" s="12" customFormat="1" ht="157.5" x14ac:dyDescent="0.25">
      <c r="A74" s="33" t="s">
        <v>119</v>
      </c>
      <c r="B74" s="39" t="s">
        <v>145</v>
      </c>
      <c r="C74" s="13">
        <f t="shared" si="4"/>
        <v>1222.8</v>
      </c>
      <c r="D74" s="35">
        <v>1222.8</v>
      </c>
      <c r="E74" s="35"/>
      <c r="F74" s="13">
        <f t="shared" si="6"/>
        <v>1222.8</v>
      </c>
      <c r="G74" s="35">
        <v>1222.8</v>
      </c>
      <c r="H74" s="35"/>
      <c r="I74" s="13">
        <f t="shared" si="39"/>
        <v>100</v>
      </c>
      <c r="J74" s="13">
        <f t="shared" si="40"/>
        <v>100</v>
      </c>
      <c r="K74" s="13">
        <v>0</v>
      </c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</row>
    <row r="75" spans="1:260" s="12" customFormat="1" ht="157.5" x14ac:dyDescent="0.25">
      <c r="A75" s="33" t="s">
        <v>213</v>
      </c>
      <c r="B75" s="36" t="s">
        <v>214</v>
      </c>
      <c r="C75" s="13">
        <f t="shared" si="4"/>
        <v>7937.8</v>
      </c>
      <c r="D75" s="35">
        <v>7937.8</v>
      </c>
      <c r="E75" s="35"/>
      <c r="F75" s="13">
        <f t="shared" si="6"/>
        <v>7937.8</v>
      </c>
      <c r="G75" s="35">
        <v>7937.8</v>
      </c>
      <c r="H75" s="35"/>
      <c r="I75" s="13">
        <f t="shared" si="39"/>
        <v>100</v>
      </c>
      <c r="J75" s="13">
        <f t="shared" si="40"/>
        <v>100</v>
      </c>
      <c r="K75" s="13">
        <v>0</v>
      </c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</row>
    <row r="76" spans="1:260" s="12" customFormat="1" ht="110.25" x14ac:dyDescent="0.25">
      <c r="A76" s="33" t="s">
        <v>146</v>
      </c>
      <c r="B76" s="36" t="s">
        <v>147</v>
      </c>
      <c r="C76" s="13">
        <f t="shared" si="4"/>
        <v>15.9</v>
      </c>
      <c r="D76" s="35">
        <v>15.9</v>
      </c>
      <c r="E76" s="35"/>
      <c r="F76" s="13">
        <f t="shared" si="6"/>
        <v>15.9</v>
      </c>
      <c r="G76" s="35">
        <v>15.9</v>
      </c>
      <c r="H76" s="35"/>
      <c r="I76" s="13">
        <f t="shared" si="39"/>
        <v>100</v>
      </c>
      <c r="J76" s="13">
        <f t="shared" si="40"/>
        <v>100</v>
      </c>
      <c r="K76" s="13">
        <v>0</v>
      </c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</row>
    <row r="77" spans="1:260" s="12" customFormat="1" ht="47.25" x14ac:dyDescent="0.25">
      <c r="A77" s="38"/>
      <c r="B77" s="36" t="s">
        <v>148</v>
      </c>
      <c r="C77" s="13">
        <f t="shared" ref="C77:C79" si="48">+D77+E77</f>
        <v>1000</v>
      </c>
      <c r="D77" s="35">
        <f t="shared" ref="D77:G77" si="49">SUM(D78:D79)</f>
        <v>1000</v>
      </c>
      <c r="E77" s="35">
        <f t="shared" si="49"/>
        <v>0</v>
      </c>
      <c r="F77" s="13">
        <f t="shared" ref="F77:F82" si="50">+G77+H77</f>
        <v>1000</v>
      </c>
      <c r="G77" s="35">
        <f t="shared" si="49"/>
        <v>1000</v>
      </c>
      <c r="H77" s="35">
        <f t="shared" ref="H77" si="51">SUM(H78:H79)</f>
        <v>0</v>
      </c>
      <c r="I77" s="13">
        <f t="shared" si="39"/>
        <v>100</v>
      </c>
      <c r="J77" s="13">
        <f t="shared" si="40"/>
        <v>100</v>
      </c>
      <c r="K77" s="13">
        <v>0</v>
      </c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</row>
    <row r="78" spans="1:260" s="12" customFormat="1" ht="173.25" x14ac:dyDescent="0.25">
      <c r="A78" s="38" t="s">
        <v>149</v>
      </c>
      <c r="B78" s="36" t="s">
        <v>150</v>
      </c>
      <c r="C78" s="13">
        <f t="shared" si="48"/>
        <v>1000</v>
      </c>
      <c r="D78" s="35">
        <v>1000</v>
      </c>
      <c r="E78" s="35"/>
      <c r="F78" s="13">
        <f t="shared" si="50"/>
        <v>1000</v>
      </c>
      <c r="G78" s="35">
        <v>1000</v>
      </c>
      <c r="H78" s="35"/>
      <c r="I78" s="13">
        <f t="shared" si="39"/>
        <v>100</v>
      </c>
      <c r="J78" s="13">
        <f t="shared" si="40"/>
        <v>100</v>
      </c>
      <c r="K78" s="13">
        <v>0</v>
      </c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</row>
    <row r="79" spans="1:260" s="12" customFormat="1" ht="31.5" x14ac:dyDescent="0.25">
      <c r="A79" s="38" t="s">
        <v>151</v>
      </c>
      <c r="B79" s="39" t="s">
        <v>215</v>
      </c>
      <c r="C79" s="13">
        <f t="shared" si="48"/>
        <v>0</v>
      </c>
      <c r="D79" s="35"/>
      <c r="E79" s="35"/>
      <c r="F79" s="13">
        <f t="shared" si="50"/>
        <v>0</v>
      </c>
      <c r="G79" s="35"/>
      <c r="H79" s="35"/>
      <c r="I79" s="13" t="e">
        <f t="shared" si="39"/>
        <v>#DIV/0!</v>
      </c>
      <c r="J79" s="13" t="e">
        <f t="shared" si="40"/>
        <v>#DIV/0!</v>
      </c>
      <c r="K79" s="13">
        <v>0</v>
      </c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</row>
    <row r="80" spans="1:260" s="12" customFormat="1" x14ac:dyDescent="0.25">
      <c r="A80" s="87" t="s">
        <v>152</v>
      </c>
      <c r="B80" s="88"/>
      <c r="C80" s="48">
        <f>C10+C41</f>
        <v>510647.36997</v>
      </c>
      <c r="D80" s="48">
        <f>D10+D41</f>
        <v>490535.42580000003</v>
      </c>
      <c r="E80" s="48">
        <f t="shared" ref="E80:H80" si="52">E10+E41</f>
        <v>20111.944169999999</v>
      </c>
      <c r="F80" s="48">
        <f>F10+F41</f>
        <v>511167.36997</v>
      </c>
      <c r="G80" s="48">
        <f t="shared" si="52"/>
        <v>491055.42580000003</v>
      </c>
      <c r="H80" s="48">
        <f t="shared" si="52"/>
        <v>20111.944169999999</v>
      </c>
      <c r="I80" s="13">
        <f t="shared" si="39"/>
        <v>100.101831524175</v>
      </c>
      <c r="J80" s="13">
        <f t="shared" si="40"/>
        <v>100.10600661494568</v>
      </c>
      <c r="K80" s="13">
        <f t="shared" si="47"/>
        <v>100</v>
      </c>
    </row>
    <row r="81" spans="1:11" ht="63" x14ac:dyDescent="0.25">
      <c r="A81" s="49" t="s">
        <v>153</v>
      </c>
      <c r="B81" s="50" t="s">
        <v>154</v>
      </c>
      <c r="C81" s="51"/>
      <c r="D81" s="51"/>
      <c r="E81" s="51"/>
      <c r="F81" s="13">
        <f t="shared" si="50"/>
        <v>0</v>
      </c>
      <c r="G81" s="52"/>
      <c r="H81" s="78"/>
      <c r="I81" s="13">
        <v>0</v>
      </c>
      <c r="J81" s="13">
        <v>0</v>
      </c>
      <c r="K81" s="13">
        <v>0</v>
      </c>
    </row>
    <row r="82" spans="1:11" ht="63" x14ac:dyDescent="0.25">
      <c r="A82" s="49" t="s">
        <v>155</v>
      </c>
      <c r="B82" s="53" t="s">
        <v>156</v>
      </c>
      <c r="C82" s="51"/>
      <c r="D82" s="51"/>
      <c r="E82" s="51"/>
      <c r="F82" s="13">
        <f t="shared" si="50"/>
        <v>0</v>
      </c>
      <c r="G82" s="52"/>
      <c r="H82" s="78"/>
      <c r="I82" s="13">
        <v>0</v>
      </c>
      <c r="J82" s="13">
        <v>0</v>
      </c>
      <c r="K82" s="13">
        <v>0</v>
      </c>
    </row>
    <row r="83" spans="1:11" x14ac:dyDescent="0.25">
      <c r="A83" s="89" t="s">
        <v>157</v>
      </c>
      <c r="B83" s="90"/>
      <c r="C83" s="90"/>
      <c r="D83" s="90"/>
      <c r="E83" s="90"/>
      <c r="F83" s="90"/>
      <c r="G83" s="90"/>
      <c r="H83" s="90"/>
      <c r="I83" s="91"/>
    </row>
    <row r="84" spans="1:11" ht="31.5" x14ac:dyDescent="0.25">
      <c r="A84" s="54"/>
      <c r="B84" s="55" t="s">
        <v>16</v>
      </c>
      <c r="C84" s="51">
        <f>SUM(C85:C92)</f>
        <v>51812.6</v>
      </c>
      <c r="D84" s="51">
        <f t="shared" ref="D84:H84" si="53">SUM(D85:D92)</f>
        <v>33784.199999999997</v>
      </c>
      <c r="E84" s="51">
        <f t="shared" si="53"/>
        <v>18028.400000000001</v>
      </c>
      <c r="F84" s="51">
        <f>SUM(F85:F92)</f>
        <v>51812.6</v>
      </c>
      <c r="G84" s="51">
        <f t="shared" si="53"/>
        <v>33784.199999999997</v>
      </c>
      <c r="H84" s="51">
        <f t="shared" si="53"/>
        <v>18028.400000000001</v>
      </c>
      <c r="I84" s="13">
        <f t="shared" ref="I84" si="54">F84/C84*100</f>
        <v>100</v>
      </c>
      <c r="J84" s="13">
        <f t="shared" ref="J84" si="55">G84/D84*100</f>
        <v>100</v>
      </c>
      <c r="K84" s="13">
        <f t="shared" ref="K84" si="56">H84/E84*100</f>
        <v>100</v>
      </c>
    </row>
    <row r="85" spans="1:11" ht="78.75" x14ac:dyDescent="0.25">
      <c r="A85" s="54" t="s">
        <v>158</v>
      </c>
      <c r="B85" s="56" t="s">
        <v>159</v>
      </c>
      <c r="C85" s="51">
        <f>+D85+E85</f>
        <v>1033.5999999999999</v>
      </c>
      <c r="D85" s="51">
        <v>1033.5999999999999</v>
      </c>
      <c r="E85" s="51"/>
      <c r="F85" s="51">
        <f>+G85+H85</f>
        <v>1033.5999999999999</v>
      </c>
      <c r="G85" s="51">
        <v>1033.5999999999999</v>
      </c>
      <c r="H85" s="51"/>
      <c r="I85" s="13">
        <f t="shared" ref="I85:I131" si="57">F85/C85*100</f>
        <v>100</v>
      </c>
      <c r="J85" s="13">
        <f t="shared" ref="J85:J131" si="58">G85/D85*100</f>
        <v>100</v>
      </c>
      <c r="K85" s="13">
        <v>0</v>
      </c>
    </row>
    <row r="86" spans="1:11" ht="126" x14ac:dyDescent="0.25">
      <c r="A86" s="54" t="s">
        <v>160</v>
      </c>
      <c r="B86" s="56" t="s">
        <v>17</v>
      </c>
      <c r="C86" s="51">
        <f t="shared" ref="C86:C129" si="59">+D86+E86</f>
        <v>4954.5</v>
      </c>
      <c r="D86" s="51">
        <v>3708.9</v>
      </c>
      <c r="E86" s="51">
        <v>1245.5999999999999</v>
      </c>
      <c r="F86" s="51">
        <f t="shared" ref="F86:F129" si="60">+G86+H86</f>
        <v>4954.5</v>
      </c>
      <c r="G86" s="51">
        <v>3708.9</v>
      </c>
      <c r="H86" s="51">
        <v>1245.5999999999999</v>
      </c>
      <c r="I86" s="13">
        <f t="shared" si="57"/>
        <v>100</v>
      </c>
      <c r="J86" s="13">
        <f t="shared" si="58"/>
        <v>100</v>
      </c>
      <c r="K86" s="13">
        <f t="shared" ref="K86:K131" si="61">H86/E86*100</f>
        <v>100</v>
      </c>
    </row>
    <row r="87" spans="1:11" ht="110.25" x14ac:dyDescent="0.25">
      <c r="A87" s="54" t="s">
        <v>161</v>
      </c>
      <c r="B87" s="56" t="s">
        <v>162</v>
      </c>
      <c r="C87" s="51">
        <f t="shared" si="59"/>
        <v>28615.199999999997</v>
      </c>
      <c r="D87" s="51">
        <v>17462.8</v>
      </c>
      <c r="E87" s="51">
        <v>11152.4</v>
      </c>
      <c r="F87" s="51">
        <f t="shared" si="60"/>
        <v>28615.199999999997</v>
      </c>
      <c r="G87" s="51">
        <v>17462.8</v>
      </c>
      <c r="H87" s="51">
        <v>11152.4</v>
      </c>
      <c r="I87" s="13">
        <f t="shared" si="57"/>
        <v>100</v>
      </c>
      <c r="J87" s="13">
        <f t="shared" si="58"/>
        <v>100</v>
      </c>
      <c r="K87" s="13">
        <f t="shared" si="61"/>
        <v>100</v>
      </c>
    </row>
    <row r="88" spans="1:11" x14ac:dyDescent="0.25">
      <c r="A88" s="54" t="s">
        <v>163</v>
      </c>
      <c r="B88" s="56" t="s">
        <v>18</v>
      </c>
      <c r="C88" s="51">
        <f t="shared" si="59"/>
        <v>15.9</v>
      </c>
      <c r="D88" s="51">
        <v>15.9</v>
      </c>
      <c r="E88" s="51"/>
      <c r="F88" s="51">
        <f t="shared" si="60"/>
        <v>15.9</v>
      </c>
      <c r="G88" s="51">
        <v>15.9</v>
      </c>
      <c r="H88" s="51"/>
      <c r="I88" s="13">
        <f t="shared" si="57"/>
        <v>100</v>
      </c>
      <c r="J88" s="13">
        <f t="shared" si="58"/>
        <v>100</v>
      </c>
      <c r="K88" s="13">
        <v>0</v>
      </c>
    </row>
    <row r="89" spans="1:11" ht="110.25" x14ac:dyDescent="0.25">
      <c r="A89" s="54" t="s">
        <v>164</v>
      </c>
      <c r="B89" s="56" t="s">
        <v>19</v>
      </c>
      <c r="C89" s="51">
        <f t="shared" si="59"/>
        <v>5831.9</v>
      </c>
      <c r="D89" s="51">
        <v>5831.9</v>
      </c>
      <c r="E89" s="51"/>
      <c r="F89" s="51">
        <f t="shared" si="60"/>
        <v>5831.9</v>
      </c>
      <c r="G89" s="51">
        <v>5831.9</v>
      </c>
      <c r="H89" s="51"/>
      <c r="I89" s="13">
        <f t="shared" si="57"/>
        <v>100</v>
      </c>
      <c r="J89" s="13">
        <f t="shared" si="58"/>
        <v>100</v>
      </c>
      <c r="K89" s="13">
        <v>0</v>
      </c>
    </row>
    <row r="90" spans="1:11" ht="31.5" x14ac:dyDescent="0.25">
      <c r="A90" s="54" t="s">
        <v>165</v>
      </c>
      <c r="B90" s="57" t="s">
        <v>20</v>
      </c>
      <c r="C90" s="51">
        <f t="shared" si="59"/>
        <v>113</v>
      </c>
      <c r="D90" s="51">
        <v>113</v>
      </c>
      <c r="E90" s="51"/>
      <c r="F90" s="51">
        <f t="shared" si="60"/>
        <v>113</v>
      </c>
      <c r="G90" s="51">
        <v>113</v>
      </c>
      <c r="H90" s="51"/>
      <c r="I90" s="13">
        <v>0</v>
      </c>
      <c r="J90" s="13">
        <v>0</v>
      </c>
      <c r="K90" s="13">
        <v>0</v>
      </c>
    </row>
    <row r="91" spans="1:11" x14ac:dyDescent="0.25">
      <c r="A91" s="54" t="s">
        <v>166</v>
      </c>
      <c r="B91" s="56" t="s">
        <v>21</v>
      </c>
      <c r="C91" s="51">
        <f t="shared" si="59"/>
        <v>67</v>
      </c>
      <c r="D91" s="51">
        <v>50</v>
      </c>
      <c r="E91" s="51">
        <v>17</v>
      </c>
      <c r="F91" s="51">
        <f t="shared" si="60"/>
        <v>67</v>
      </c>
      <c r="G91" s="51">
        <v>50</v>
      </c>
      <c r="H91" s="51">
        <v>17</v>
      </c>
      <c r="I91" s="13">
        <f t="shared" si="57"/>
        <v>100</v>
      </c>
      <c r="J91" s="13">
        <v>0</v>
      </c>
      <c r="K91" s="13">
        <f t="shared" si="61"/>
        <v>100</v>
      </c>
    </row>
    <row r="92" spans="1:11" ht="47.25" x14ac:dyDescent="0.25">
      <c r="A92" s="54" t="s">
        <v>167</v>
      </c>
      <c r="B92" s="56" t="s">
        <v>22</v>
      </c>
      <c r="C92" s="51">
        <f t="shared" si="59"/>
        <v>11181.5</v>
      </c>
      <c r="D92" s="51">
        <v>5568.1</v>
      </c>
      <c r="E92" s="51">
        <v>5613.4</v>
      </c>
      <c r="F92" s="51">
        <f t="shared" si="60"/>
        <v>11181.5</v>
      </c>
      <c r="G92" s="51">
        <v>5568.1</v>
      </c>
      <c r="H92" s="51">
        <v>5613.4</v>
      </c>
      <c r="I92" s="13">
        <f t="shared" si="57"/>
        <v>100</v>
      </c>
      <c r="J92" s="13">
        <f t="shared" si="58"/>
        <v>100</v>
      </c>
      <c r="K92" s="13">
        <f t="shared" si="61"/>
        <v>100</v>
      </c>
    </row>
    <row r="93" spans="1:11" ht="31.5" x14ac:dyDescent="0.25">
      <c r="A93" s="54"/>
      <c r="B93" s="55" t="s">
        <v>23</v>
      </c>
      <c r="C93" s="51">
        <f t="shared" si="59"/>
        <v>1750.4</v>
      </c>
      <c r="D93" s="51">
        <f t="shared" ref="D93:H93" si="62">D94</f>
        <v>1081.2</v>
      </c>
      <c r="E93" s="51">
        <f t="shared" si="62"/>
        <v>669.2</v>
      </c>
      <c r="F93" s="51">
        <f t="shared" si="60"/>
        <v>1750.4</v>
      </c>
      <c r="G93" s="51">
        <f t="shared" si="62"/>
        <v>1081.2</v>
      </c>
      <c r="H93" s="51">
        <f t="shared" si="62"/>
        <v>669.2</v>
      </c>
      <c r="I93" s="13">
        <f t="shared" si="57"/>
        <v>100</v>
      </c>
      <c r="J93" s="13">
        <f t="shared" si="58"/>
        <v>100</v>
      </c>
      <c r="K93" s="13">
        <f t="shared" si="61"/>
        <v>100</v>
      </c>
    </row>
    <row r="94" spans="1:11" ht="31.5" x14ac:dyDescent="0.25">
      <c r="A94" s="54" t="s">
        <v>168</v>
      </c>
      <c r="B94" s="56" t="s">
        <v>169</v>
      </c>
      <c r="C94" s="51">
        <f t="shared" si="59"/>
        <v>1750.4</v>
      </c>
      <c r="D94" s="51">
        <v>1081.2</v>
      </c>
      <c r="E94" s="51">
        <v>669.2</v>
      </c>
      <c r="F94" s="51">
        <f t="shared" si="60"/>
        <v>1750.4</v>
      </c>
      <c r="G94" s="51">
        <v>1081.2</v>
      </c>
      <c r="H94" s="51">
        <v>669.2</v>
      </c>
      <c r="I94" s="13">
        <f t="shared" si="57"/>
        <v>100</v>
      </c>
      <c r="J94" s="13">
        <f t="shared" si="58"/>
        <v>100</v>
      </c>
      <c r="K94" s="13">
        <f t="shared" si="61"/>
        <v>100</v>
      </c>
    </row>
    <row r="95" spans="1:11" ht="31.5" x14ac:dyDescent="0.25">
      <c r="A95" s="54"/>
      <c r="B95" s="58" t="s">
        <v>170</v>
      </c>
      <c r="C95" s="51">
        <f t="shared" si="59"/>
        <v>1416</v>
      </c>
      <c r="D95" s="51">
        <f t="shared" ref="D95:H95" si="63">D96</f>
        <v>1416</v>
      </c>
      <c r="E95" s="51">
        <f t="shared" si="63"/>
        <v>0</v>
      </c>
      <c r="F95" s="51">
        <f t="shared" si="60"/>
        <v>1416</v>
      </c>
      <c r="G95" s="51">
        <f t="shared" si="63"/>
        <v>1416</v>
      </c>
      <c r="H95" s="51">
        <f t="shared" si="63"/>
        <v>0</v>
      </c>
      <c r="I95" s="13">
        <f t="shared" si="57"/>
        <v>100</v>
      </c>
      <c r="J95" s="13">
        <f t="shared" si="58"/>
        <v>100</v>
      </c>
      <c r="K95" s="13">
        <v>0</v>
      </c>
    </row>
    <row r="96" spans="1:11" ht="110.25" x14ac:dyDescent="0.25">
      <c r="A96" s="54" t="s">
        <v>171</v>
      </c>
      <c r="B96" s="56" t="s">
        <v>172</v>
      </c>
      <c r="C96" s="51">
        <f t="shared" si="59"/>
        <v>1416</v>
      </c>
      <c r="D96" s="51">
        <v>1416</v>
      </c>
      <c r="E96" s="51"/>
      <c r="F96" s="51">
        <f t="shared" si="60"/>
        <v>1416</v>
      </c>
      <c r="G96" s="51">
        <v>1416</v>
      </c>
      <c r="H96" s="51"/>
      <c r="I96" s="13">
        <f t="shared" si="57"/>
        <v>100</v>
      </c>
      <c r="J96" s="13">
        <f t="shared" si="58"/>
        <v>100</v>
      </c>
      <c r="K96" s="13">
        <v>0</v>
      </c>
    </row>
    <row r="97" spans="1:11" ht="31.5" x14ac:dyDescent="0.25">
      <c r="A97" s="54"/>
      <c r="B97" s="58" t="s">
        <v>24</v>
      </c>
      <c r="C97" s="51">
        <f t="shared" si="59"/>
        <v>5650.2999999999993</v>
      </c>
      <c r="D97" s="51">
        <f t="shared" ref="D97:E97" si="64">D98+D99+D101+D100</f>
        <v>5446.2999999999993</v>
      </c>
      <c r="E97" s="51">
        <f t="shared" si="64"/>
        <v>204</v>
      </c>
      <c r="F97" s="51">
        <f t="shared" si="60"/>
        <v>5650.2999999999993</v>
      </c>
      <c r="G97" s="51">
        <f t="shared" ref="G97:H97" si="65">G98+G99+G101+G100</f>
        <v>5446.2999999999993</v>
      </c>
      <c r="H97" s="51">
        <f t="shared" si="65"/>
        <v>204</v>
      </c>
      <c r="I97" s="13">
        <f t="shared" si="57"/>
        <v>100</v>
      </c>
      <c r="J97" s="13">
        <f t="shared" si="58"/>
        <v>100</v>
      </c>
      <c r="K97" s="13">
        <f t="shared" si="61"/>
        <v>100</v>
      </c>
    </row>
    <row r="98" spans="1:11" ht="31.5" x14ac:dyDescent="0.25">
      <c r="A98" s="54" t="s">
        <v>173</v>
      </c>
      <c r="B98" s="59" t="s">
        <v>25</v>
      </c>
      <c r="C98" s="51">
        <f t="shared" si="59"/>
        <v>0</v>
      </c>
      <c r="D98" s="51"/>
      <c r="E98" s="51"/>
      <c r="F98" s="51">
        <f t="shared" si="60"/>
        <v>0</v>
      </c>
      <c r="G98" s="51"/>
      <c r="H98" s="51"/>
      <c r="I98" s="13">
        <v>0</v>
      </c>
      <c r="J98" s="13">
        <v>0</v>
      </c>
      <c r="K98" s="13">
        <v>0</v>
      </c>
    </row>
    <row r="99" spans="1:11" ht="31.5" x14ac:dyDescent="0.25">
      <c r="A99" s="54" t="s">
        <v>174</v>
      </c>
      <c r="B99" s="56" t="s">
        <v>26</v>
      </c>
      <c r="C99" s="51">
        <f t="shared" si="59"/>
        <v>3021</v>
      </c>
      <c r="D99" s="51">
        <v>3021</v>
      </c>
      <c r="E99" s="51"/>
      <c r="F99" s="51">
        <f t="shared" si="60"/>
        <v>3021</v>
      </c>
      <c r="G99" s="51">
        <v>3021</v>
      </c>
      <c r="H99" s="51"/>
      <c r="I99" s="13">
        <f t="shared" si="57"/>
        <v>100</v>
      </c>
      <c r="J99" s="13">
        <f t="shared" si="58"/>
        <v>100</v>
      </c>
      <c r="K99" s="13" t="e">
        <f t="shared" si="61"/>
        <v>#DIV/0!</v>
      </c>
    </row>
    <row r="100" spans="1:11" ht="31.5" x14ac:dyDescent="0.25">
      <c r="A100" s="54" t="s">
        <v>175</v>
      </c>
      <c r="B100" s="56" t="s">
        <v>27</v>
      </c>
      <c r="C100" s="51">
        <f t="shared" si="59"/>
        <v>955.4</v>
      </c>
      <c r="D100" s="51">
        <v>955.4</v>
      </c>
      <c r="E100" s="51"/>
      <c r="F100" s="51">
        <f t="shared" si="60"/>
        <v>955.4</v>
      </c>
      <c r="G100" s="51">
        <v>955.4</v>
      </c>
      <c r="H100" s="51"/>
      <c r="I100" s="13">
        <f t="shared" si="57"/>
        <v>100</v>
      </c>
      <c r="J100" s="13">
        <f t="shared" si="58"/>
        <v>100</v>
      </c>
      <c r="K100" s="13">
        <v>0</v>
      </c>
    </row>
    <row r="101" spans="1:11" ht="47.25" x14ac:dyDescent="0.25">
      <c r="A101" s="54" t="s">
        <v>176</v>
      </c>
      <c r="B101" s="56" t="s">
        <v>28</v>
      </c>
      <c r="C101" s="51">
        <f t="shared" si="59"/>
        <v>1673.9</v>
      </c>
      <c r="D101" s="51">
        <v>1469.9</v>
      </c>
      <c r="E101" s="51">
        <v>204</v>
      </c>
      <c r="F101" s="51">
        <f t="shared" si="60"/>
        <v>1673.9</v>
      </c>
      <c r="G101" s="51">
        <v>1469.9</v>
      </c>
      <c r="H101" s="51">
        <v>204</v>
      </c>
      <c r="I101" s="13">
        <f t="shared" si="57"/>
        <v>100</v>
      </c>
      <c r="J101" s="13">
        <f t="shared" si="58"/>
        <v>100</v>
      </c>
      <c r="K101" s="13">
        <v>0</v>
      </c>
    </row>
    <row r="102" spans="1:11" ht="47.25" x14ac:dyDescent="0.25">
      <c r="A102" s="54"/>
      <c r="B102" s="58" t="s">
        <v>29</v>
      </c>
      <c r="C102" s="51">
        <f>+D102+E102</f>
        <v>6944</v>
      </c>
      <c r="D102" s="51">
        <f>D103+D104</f>
        <v>6618</v>
      </c>
      <c r="E102" s="51">
        <f t="shared" ref="E102" si="66">E103+E104</f>
        <v>326</v>
      </c>
      <c r="F102" s="51">
        <f t="shared" si="60"/>
        <v>6944</v>
      </c>
      <c r="G102" s="51">
        <f>G103+G104</f>
        <v>6618</v>
      </c>
      <c r="H102" s="51">
        <f t="shared" ref="H102" si="67">H103+H104</f>
        <v>326</v>
      </c>
      <c r="I102" s="13">
        <f t="shared" si="57"/>
        <v>100</v>
      </c>
      <c r="J102" s="13">
        <f t="shared" si="58"/>
        <v>100</v>
      </c>
      <c r="K102" s="13">
        <f t="shared" si="61"/>
        <v>100</v>
      </c>
    </row>
    <row r="103" spans="1:11" s="5" customFormat="1" ht="31.5" x14ac:dyDescent="0.25">
      <c r="A103" s="54" t="s">
        <v>216</v>
      </c>
      <c r="B103" s="58" t="s">
        <v>30</v>
      </c>
      <c r="C103" s="51">
        <f t="shared" ref="C103" si="68">+D103+E103</f>
        <v>2618</v>
      </c>
      <c r="D103" s="51">
        <v>2618</v>
      </c>
      <c r="E103" s="51"/>
      <c r="F103" s="51">
        <f t="shared" si="60"/>
        <v>2618</v>
      </c>
      <c r="G103" s="51">
        <v>2618</v>
      </c>
      <c r="H103" s="51"/>
      <c r="I103" s="13">
        <f t="shared" ref="I103" si="69">F103/C103*100</f>
        <v>100</v>
      </c>
      <c r="J103" s="13">
        <f t="shared" ref="J103" si="70">G103/D103*100</f>
        <v>100</v>
      </c>
      <c r="K103" s="13">
        <v>0</v>
      </c>
    </row>
    <row r="104" spans="1:11" x14ac:dyDescent="0.25">
      <c r="A104" s="54" t="s">
        <v>177</v>
      </c>
      <c r="B104" s="56" t="s">
        <v>31</v>
      </c>
      <c r="C104" s="51">
        <f t="shared" si="59"/>
        <v>4326</v>
      </c>
      <c r="D104" s="51">
        <v>4000</v>
      </c>
      <c r="E104" s="51">
        <v>326</v>
      </c>
      <c r="F104" s="51">
        <f t="shared" si="60"/>
        <v>4326</v>
      </c>
      <c r="G104" s="51">
        <v>4000</v>
      </c>
      <c r="H104" s="51">
        <v>326</v>
      </c>
      <c r="I104" s="13">
        <f t="shared" si="57"/>
        <v>100</v>
      </c>
      <c r="J104" s="13">
        <f t="shared" si="58"/>
        <v>100</v>
      </c>
      <c r="K104" s="13">
        <f t="shared" si="61"/>
        <v>100</v>
      </c>
    </row>
    <row r="105" spans="1:11" x14ac:dyDescent="0.25">
      <c r="A105" s="54"/>
      <c r="B105" s="55" t="s">
        <v>32</v>
      </c>
      <c r="C105" s="51">
        <f t="shared" si="59"/>
        <v>313945</v>
      </c>
      <c r="D105" s="51">
        <f t="shared" ref="D105:E105" si="71">SUM(D106:D110)</f>
        <v>313945</v>
      </c>
      <c r="E105" s="51">
        <f t="shared" si="71"/>
        <v>0</v>
      </c>
      <c r="F105" s="51">
        <f t="shared" si="60"/>
        <v>313945</v>
      </c>
      <c r="G105" s="51">
        <f t="shared" ref="G105:H105" si="72">SUM(G106:G110)</f>
        <v>313945</v>
      </c>
      <c r="H105" s="51">
        <f t="shared" si="72"/>
        <v>0</v>
      </c>
      <c r="I105" s="13">
        <f t="shared" si="57"/>
        <v>100</v>
      </c>
      <c r="J105" s="13">
        <f t="shared" si="58"/>
        <v>100</v>
      </c>
      <c r="K105" s="13">
        <v>0</v>
      </c>
    </row>
    <row r="106" spans="1:11" x14ac:dyDescent="0.25">
      <c r="A106" s="54" t="s">
        <v>178</v>
      </c>
      <c r="B106" s="60" t="s">
        <v>33</v>
      </c>
      <c r="C106" s="51">
        <f t="shared" si="59"/>
        <v>97530.1</v>
      </c>
      <c r="D106" s="51">
        <v>97530.1</v>
      </c>
      <c r="E106" s="51"/>
      <c r="F106" s="51">
        <f t="shared" si="60"/>
        <v>97530.1</v>
      </c>
      <c r="G106" s="51">
        <v>97530.1</v>
      </c>
      <c r="H106" s="51"/>
      <c r="I106" s="13">
        <f t="shared" si="57"/>
        <v>100</v>
      </c>
      <c r="J106" s="13">
        <f t="shared" si="58"/>
        <v>100</v>
      </c>
      <c r="K106" s="13">
        <v>0</v>
      </c>
    </row>
    <row r="107" spans="1:11" x14ac:dyDescent="0.25">
      <c r="A107" s="54" t="s">
        <v>179</v>
      </c>
      <c r="B107" s="56" t="s">
        <v>34</v>
      </c>
      <c r="C107" s="51">
        <f t="shared" si="59"/>
        <v>175820.6</v>
      </c>
      <c r="D107" s="51">
        <v>175820.6</v>
      </c>
      <c r="E107" s="51"/>
      <c r="F107" s="51">
        <f t="shared" si="60"/>
        <v>175820.6</v>
      </c>
      <c r="G107" s="51">
        <v>175820.6</v>
      </c>
      <c r="H107" s="51"/>
      <c r="I107" s="13">
        <f t="shared" si="57"/>
        <v>100</v>
      </c>
      <c r="J107" s="13">
        <f t="shared" si="58"/>
        <v>100</v>
      </c>
      <c r="K107" s="13">
        <v>0</v>
      </c>
    </row>
    <row r="108" spans="1:11" ht="31.5" x14ac:dyDescent="0.25">
      <c r="A108" s="54" t="s">
        <v>180</v>
      </c>
      <c r="B108" s="56" t="s">
        <v>35</v>
      </c>
      <c r="C108" s="51">
        <f t="shared" si="59"/>
        <v>20805.8</v>
      </c>
      <c r="D108" s="51">
        <v>20805.8</v>
      </c>
      <c r="E108" s="51"/>
      <c r="F108" s="51">
        <f t="shared" si="60"/>
        <v>20805.8</v>
      </c>
      <c r="G108" s="51">
        <v>20805.8</v>
      </c>
      <c r="H108" s="51"/>
      <c r="I108" s="13">
        <f t="shared" si="57"/>
        <v>100</v>
      </c>
      <c r="J108" s="13">
        <f t="shared" si="58"/>
        <v>100</v>
      </c>
      <c r="K108" s="13">
        <v>0</v>
      </c>
    </row>
    <row r="109" spans="1:11" ht="31.5" x14ac:dyDescent="0.25">
      <c r="A109" s="54" t="s">
        <v>181</v>
      </c>
      <c r="B109" s="56" t="s">
        <v>182</v>
      </c>
      <c r="C109" s="51">
        <f t="shared" si="59"/>
        <v>1439.1</v>
      </c>
      <c r="D109" s="51">
        <v>1439.1</v>
      </c>
      <c r="E109" s="51"/>
      <c r="F109" s="51">
        <f t="shared" si="60"/>
        <v>1439.1</v>
      </c>
      <c r="G109" s="51">
        <v>1439.1</v>
      </c>
      <c r="H109" s="51"/>
      <c r="I109" s="13">
        <f t="shared" si="57"/>
        <v>100</v>
      </c>
      <c r="J109" s="13">
        <f t="shared" si="58"/>
        <v>100</v>
      </c>
      <c r="K109" s="13">
        <v>0</v>
      </c>
    </row>
    <row r="110" spans="1:11" ht="31.5" x14ac:dyDescent="0.25">
      <c r="A110" s="54" t="s">
        <v>183</v>
      </c>
      <c r="B110" s="56" t="s">
        <v>36</v>
      </c>
      <c r="C110" s="51">
        <f t="shared" si="59"/>
        <v>18349.400000000001</v>
      </c>
      <c r="D110" s="51">
        <v>18349.400000000001</v>
      </c>
      <c r="E110" s="51"/>
      <c r="F110" s="51">
        <f t="shared" si="60"/>
        <v>18349.400000000001</v>
      </c>
      <c r="G110" s="51">
        <v>18349.400000000001</v>
      </c>
      <c r="H110" s="51"/>
      <c r="I110" s="13">
        <f t="shared" si="57"/>
        <v>100</v>
      </c>
      <c r="J110" s="13">
        <f t="shared" si="58"/>
        <v>100</v>
      </c>
      <c r="K110" s="13">
        <v>0</v>
      </c>
    </row>
    <row r="111" spans="1:11" ht="31.5" x14ac:dyDescent="0.25">
      <c r="A111" s="54"/>
      <c r="B111" s="55" t="s">
        <v>37</v>
      </c>
      <c r="C111" s="51">
        <f t="shared" si="59"/>
        <v>49807.8</v>
      </c>
      <c r="D111" s="51">
        <f t="shared" ref="D111:E111" si="73">D112+D113</f>
        <v>49807.8</v>
      </c>
      <c r="E111" s="51">
        <f t="shared" si="73"/>
        <v>0</v>
      </c>
      <c r="F111" s="51">
        <f t="shared" si="60"/>
        <v>49807.8</v>
      </c>
      <c r="G111" s="51">
        <f t="shared" ref="G111:H111" si="74">G112+G113</f>
        <v>49807.8</v>
      </c>
      <c r="H111" s="51">
        <f t="shared" si="74"/>
        <v>0</v>
      </c>
      <c r="I111" s="13">
        <f t="shared" si="57"/>
        <v>100</v>
      </c>
      <c r="J111" s="13">
        <f t="shared" si="58"/>
        <v>100</v>
      </c>
      <c r="K111" s="13">
        <v>0</v>
      </c>
    </row>
    <row r="112" spans="1:11" ht="31.5" x14ac:dyDescent="0.25">
      <c r="A112" s="54" t="s">
        <v>184</v>
      </c>
      <c r="B112" s="56" t="s">
        <v>185</v>
      </c>
      <c r="C112" s="51">
        <f t="shared" si="59"/>
        <v>47166</v>
      </c>
      <c r="D112" s="51">
        <v>47166</v>
      </c>
      <c r="E112" s="51"/>
      <c r="F112" s="51">
        <f t="shared" si="60"/>
        <v>47166</v>
      </c>
      <c r="G112" s="51">
        <v>47166</v>
      </c>
      <c r="H112" s="51"/>
      <c r="I112" s="13">
        <f t="shared" si="57"/>
        <v>100</v>
      </c>
      <c r="J112" s="13">
        <f t="shared" si="58"/>
        <v>100</v>
      </c>
      <c r="K112" s="13">
        <v>0</v>
      </c>
    </row>
    <row r="113" spans="1:260" ht="47.25" x14ac:dyDescent="0.25">
      <c r="A113" s="54" t="s">
        <v>186</v>
      </c>
      <c r="B113" s="61" t="s">
        <v>38</v>
      </c>
      <c r="C113" s="51">
        <f t="shared" si="59"/>
        <v>2641.8</v>
      </c>
      <c r="D113" s="51">
        <v>2641.8</v>
      </c>
      <c r="E113" s="51"/>
      <c r="F113" s="51">
        <f t="shared" si="60"/>
        <v>2641.8</v>
      </c>
      <c r="G113" s="51">
        <v>2641.8</v>
      </c>
      <c r="H113" s="51"/>
      <c r="I113" s="13">
        <f t="shared" si="57"/>
        <v>100</v>
      </c>
      <c r="J113" s="13">
        <f t="shared" si="58"/>
        <v>100</v>
      </c>
      <c r="K113" s="13">
        <v>0</v>
      </c>
    </row>
    <row r="114" spans="1:260" s="81" customFormat="1" x14ac:dyDescent="0.25">
      <c r="A114" s="62"/>
      <c r="B114" s="1" t="s">
        <v>39</v>
      </c>
      <c r="C114" s="52">
        <f>+C115</f>
        <v>233.8</v>
      </c>
      <c r="D114" s="52">
        <f t="shared" ref="D114:E114" si="75">+D115</f>
        <v>233.8</v>
      </c>
      <c r="E114" s="52">
        <f t="shared" si="75"/>
        <v>0</v>
      </c>
      <c r="F114" s="52">
        <f t="shared" ref="F114:F115" si="76">+G114+H114</f>
        <v>233.8</v>
      </c>
      <c r="G114" s="52">
        <f t="shared" ref="G114" si="77">+G115</f>
        <v>233.8</v>
      </c>
      <c r="H114" s="52">
        <f t="shared" ref="H114" si="78">+H115</f>
        <v>0</v>
      </c>
      <c r="I114" s="13">
        <f t="shared" ref="I114:I115" si="79">F114/C114*100</f>
        <v>100</v>
      </c>
      <c r="J114" s="13">
        <f t="shared" ref="J114:J115" si="80">G114/D114*100</f>
        <v>100</v>
      </c>
      <c r="K114" s="13">
        <v>1</v>
      </c>
    </row>
    <row r="115" spans="1:260" s="82" customFormat="1" ht="31.5" x14ac:dyDescent="0.25">
      <c r="A115" s="54" t="s">
        <v>225</v>
      </c>
      <c r="B115" s="2" t="s">
        <v>40</v>
      </c>
      <c r="C115" s="51">
        <f>+D115+E115</f>
        <v>233.8</v>
      </c>
      <c r="D115" s="51">
        <v>233.8</v>
      </c>
      <c r="E115" s="51"/>
      <c r="F115" s="51">
        <f t="shared" si="76"/>
        <v>233.8</v>
      </c>
      <c r="G115" s="51">
        <v>233.8</v>
      </c>
      <c r="H115" s="51"/>
      <c r="I115" s="13">
        <f t="shared" si="79"/>
        <v>100</v>
      </c>
      <c r="J115" s="13">
        <f t="shared" si="80"/>
        <v>100</v>
      </c>
      <c r="K115" s="13">
        <v>2</v>
      </c>
    </row>
    <row r="116" spans="1:260" s="82" customFormat="1" ht="31.5" x14ac:dyDescent="0.25">
      <c r="A116" s="54"/>
      <c r="B116" s="55" t="s">
        <v>41</v>
      </c>
      <c r="C116" s="51">
        <f t="shared" si="59"/>
        <v>61872.3</v>
      </c>
      <c r="D116" s="51">
        <f t="shared" ref="D116:E116" si="81">SUM(D117:D120)</f>
        <v>61872.3</v>
      </c>
      <c r="E116" s="51">
        <f t="shared" si="81"/>
        <v>0</v>
      </c>
      <c r="F116" s="51">
        <f t="shared" si="60"/>
        <v>61872.3</v>
      </c>
      <c r="G116" s="51">
        <f t="shared" ref="G116:H116" si="82">SUM(G117:G120)</f>
        <v>61872.3</v>
      </c>
      <c r="H116" s="51">
        <f t="shared" si="82"/>
        <v>0</v>
      </c>
      <c r="I116" s="13">
        <f t="shared" si="57"/>
        <v>100</v>
      </c>
      <c r="J116" s="13">
        <f t="shared" si="58"/>
        <v>100</v>
      </c>
      <c r="K116" s="13">
        <v>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</row>
    <row r="117" spans="1:260" s="82" customFormat="1" x14ac:dyDescent="0.25">
      <c r="A117" s="54" t="s">
        <v>187</v>
      </c>
      <c r="B117" s="56" t="s">
        <v>42</v>
      </c>
      <c r="C117" s="51">
        <f t="shared" si="59"/>
        <v>0</v>
      </c>
      <c r="D117" s="51"/>
      <c r="E117" s="51"/>
      <c r="F117" s="51">
        <f t="shared" si="60"/>
        <v>0</v>
      </c>
      <c r="G117" s="51"/>
      <c r="H117" s="51"/>
      <c r="I117" s="13">
        <v>0</v>
      </c>
      <c r="J117" s="13">
        <v>0</v>
      </c>
      <c r="K117" s="13">
        <v>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</row>
    <row r="118" spans="1:260" ht="31.5" x14ac:dyDescent="0.25">
      <c r="A118" s="54" t="s">
        <v>188</v>
      </c>
      <c r="B118" s="56" t="s">
        <v>43</v>
      </c>
      <c r="C118" s="51">
        <f t="shared" si="59"/>
        <v>26365.1</v>
      </c>
      <c r="D118" s="51">
        <v>26365.1</v>
      </c>
      <c r="E118" s="51"/>
      <c r="F118" s="51">
        <f t="shared" si="60"/>
        <v>26365.1</v>
      </c>
      <c r="G118" s="51">
        <v>26365.1</v>
      </c>
      <c r="H118" s="51"/>
      <c r="I118" s="13">
        <f t="shared" si="57"/>
        <v>100</v>
      </c>
      <c r="J118" s="13">
        <f t="shared" si="58"/>
        <v>100</v>
      </c>
      <c r="K118" s="13">
        <v>0</v>
      </c>
    </row>
    <row r="119" spans="1:260" x14ac:dyDescent="0.25">
      <c r="A119" s="54" t="s">
        <v>189</v>
      </c>
      <c r="B119" s="56" t="s">
        <v>44</v>
      </c>
      <c r="C119" s="51">
        <f t="shared" si="59"/>
        <v>32093.7</v>
      </c>
      <c r="D119" s="51">
        <v>32093.7</v>
      </c>
      <c r="E119" s="51"/>
      <c r="F119" s="51">
        <f t="shared" si="60"/>
        <v>32093.7</v>
      </c>
      <c r="G119" s="51">
        <v>32093.7</v>
      </c>
      <c r="H119" s="51"/>
      <c r="I119" s="13">
        <f t="shared" si="57"/>
        <v>100</v>
      </c>
      <c r="J119" s="13">
        <f t="shared" si="58"/>
        <v>100</v>
      </c>
      <c r="K119" s="13">
        <v>0</v>
      </c>
    </row>
    <row r="120" spans="1:260" ht="47.25" x14ac:dyDescent="0.25">
      <c r="A120" s="54" t="s">
        <v>190</v>
      </c>
      <c r="B120" s="56" t="s">
        <v>45</v>
      </c>
      <c r="C120" s="51">
        <f t="shared" si="59"/>
        <v>3413.5</v>
      </c>
      <c r="D120" s="51">
        <v>3413.5</v>
      </c>
      <c r="E120" s="51"/>
      <c r="F120" s="51">
        <f t="shared" si="60"/>
        <v>3413.5</v>
      </c>
      <c r="G120" s="51">
        <v>3413.5</v>
      </c>
      <c r="H120" s="51"/>
      <c r="I120" s="13">
        <f t="shared" si="57"/>
        <v>100</v>
      </c>
      <c r="J120" s="13">
        <f t="shared" si="58"/>
        <v>100</v>
      </c>
      <c r="K120" s="13">
        <v>0</v>
      </c>
    </row>
    <row r="121" spans="1:260" ht="31.5" x14ac:dyDescent="0.25">
      <c r="A121" s="54"/>
      <c r="B121" s="55" t="s">
        <v>191</v>
      </c>
      <c r="C121" s="51">
        <f t="shared" si="59"/>
        <v>1103</v>
      </c>
      <c r="D121" s="51">
        <f t="shared" ref="D121:H121" si="83">D122</f>
        <v>1103</v>
      </c>
      <c r="E121" s="51">
        <f t="shared" si="83"/>
        <v>0</v>
      </c>
      <c r="F121" s="51">
        <f t="shared" si="60"/>
        <v>1103</v>
      </c>
      <c r="G121" s="51">
        <f t="shared" si="83"/>
        <v>1103</v>
      </c>
      <c r="H121" s="51">
        <f t="shared" si="83"/>
        <v>0</v>
      </c>
      <c r="I121" s="13">
        <f t="shared" si="57"/>
        <v>100</v>
      </c>
      <c r="J121" s="13">
        <f t="shared" si="58"/>
        <v>100</v>
      </c>
      <c r="K121" s="13">
        <v>0</v>
      </c>
    </row>
    <row r="122" spans="1:260" x14ac:dyDescent="0.25">
      <c r="A122" s="54" t="s">
        <v>192</v>
      </c>
      <c r="B122" s="56" t="s">
        <v>46</v>
      </c>
      <c r="C122" s="51">
        <f t="shared" si="59"/>
        <v>1103</v>
      </c>
      <c r="D122" s="51">
        <v>1103</v>
      </c>
      <c r="E122" s="51"/>
      <c r="F122" s="51">
        <f t="shared" si="60"/>
        <v>1103</v>
      </c>
      <c r="G122" s="51">
        <v>1103</v>
      </c>
      <c r="H122" s="51"/>
      <c r="I122" s="13">
        <f t="shared" si="57"/>
        <v>100</v>
      </c>
      <c r="J122" s="13">
        <f t="shared" si="58"/>
        <v>100</v>
      </c>
      <c r="K122" s="13">
        <v>0</v>
      </c>
    </row>
    <row r="123" spans="1:260" s="63" customFormat="1" ht="31.5" x14ac:dyDescent="0.25">
      <c r="A123" s="62" t="s">
        <v>193</v>
      </c>
      <c r="B123" s="55" t="s">
        <v>47</v>
      </c>
      <c r="C123" s="51">
        <f t="shared" si="59"/>
        <v>82.8</v>
      </c>
      <c r="D123" s="51">
        <v>82.8</v>
      </c>
      <c r="E123" s="51"/>
      <c r="F123" s="51">
        <f t="shared" si="60"/>
        <v>82.8</v>
      </c>
      <c r="G123" s="51">
        <v>82.8</v>
      </c>
      <c r="H123" s="51"/>
      <c r="I123" s="13">
        <f t="shared" si="57"/>
        <v>100</v>
      </c>
      <c r="J123" s="13">
        <f t="shared" si="58"/>
        <v>100</v>
      </c>
      <c r="K123" s="13">
        <v>0</v>
      </c>
    </row>
    <row r="124" spans="1:260" ht="78.75" x14ac:dyDescent="0.25">
      <c r="A124" s="54"/>
      <c r="B124" s="55" t="s">
        <v>48</v>
      </c>
      <c r="C124" s="51">
        <f t="shared" si="59"/>
        <v>0</v>
      </c>
      <c r="D124" s="51">
        <f t="shared" ref="D124:H124" si="84">+D125</f>
        <v>0</v>
      </c>
      <c r="E124" s="51">
        <f t="shared" si="84"/>
        <v>0</v>
      </c>
      <c r="F124" s="51">
        <f t="shared" si="60"/>
        <v>0</v>
      </c>
      <c r="G124" s="51">
        <f t="shared" si="84"/>
        <v>0</v>
      </c>
      <c r="H124" s="51">
        <f t="shared" si="84"/>
        <v>0</v>
      </c>
      <c r="I124" s="13">
        <v>0</v>
      </c>
      <c r="J124" s="13">
        <v>0</v>
      </c>
      <c r="K124" s="13">
        <v>0</v>
      </c>
    </row>
    <row r="125" spans="1:260" ht="63" x14ac:dyDescent="0.25">
      <c r="A125" s="54" t="s">
        <v>194</v>
      </c>
      <c r="B125" s="56" t="s">
        <v>49</v>
      </c>
      <c r="C125" s="51">
        <f t="shared" si="59"/>
        <v>0</v>
      </c>
      <c r="D125" s="51"/>
      <c r="E125" s="51"/>
      <c r="F125" s="51">
        <f t="shared" si="60"/>
        <v>0</v>
      </c>
      <c r="G125" s="51"/>
      <c r="H125" s="51"/>
      <c r="I125" s="13">
        <v>0</v>
      </c>
      <c r="J125" s="13">
        <v>0</v>
      </c>
      <c r="K125" s="13">
        <v>0</v>
      </c>
    </row>
    <row r="126" spans="1:260" ht="31.5" x14ac:dyDescent="0.25">
      <c r="A126" s="54"/>
      <c r="B126" s="55" t="s">
        <v>195</v>
      </c>
      <c r="C126" s="51">
        <f t="shared" si="59"/>
        <v>17449.699999999997</v>
      </c>
      <c r="D126" s="51">
        <f t="shared" ref="D126:E126" si="85">D127+D129+D128</f>
        <v>16449.699999999997</v>
      </c>
      <c r="E126" s="51">
        <f t="shared" si="85"/>
        <v>1000</v>
      </c>
      <c r="F126" s="51">
        <f t="shared" si="60"/>
        <v>17449.699999999997</v>
      </c>
      <c r="G126" s="51">
        <f t="shared" ref="G126:H126" si="86">G127+G129+G128</f>
        <v>16449.699999999997</v>
      </c>
      <c r="H126" s="51">
        <f t="shared" si="86"/>
        <v>1000</v>
      </c>
      <c r="I126" s="13">
        <v>0</v>
      </c>
      <c r="J126" s="13">
        <v>0</v>
      </c>
      <c r="K126" s="13">
        <v>0</v>
      </c>
    </row>
    <row r="127" spans="1:260" ht="126" x14ac:dyDescent="0.25">
      <c r="A127" s="54" t="s">
        <v>196</v>
      </c>
      <c r="B127" s="64" t="s">
        <v>50</v>
      </c>
      <c r="C127" s="51">
        <f t="shared" si="59"/>
        <v>14834.3</v>
      </c>
      <c r="D127" s="51">
        <v>14834.3</v>
      </c>
      <c r="E127" s="51"/>
      <c r="F127" s="51">
        <f t="shared" si="60"/>
        <v>14834.3</v>
      </c>
      <c r="G127" s="51">
        <v>14834.3</v>
      </c>
      <c r="H127" s="51"/>
      <c r="I127" s="13">
        <v>0</v>
      </c>
      <c r="J127" s="13">
        <v>0</v>
      </c>
      <c r="K127" s="13">
        <v>0</v>
      </c>
    </row>
    <row r="128" spans="1:260" x14ac:dyDescent="0.25">
      <c r="A128" s="54" t="s">
        <v>197</v>
      </c>
      <c r="B128" s="64" t="s">
        <v>51</v>
      </c>
      <c r="C128" s="51">
        <f t="shared" si="59"/>
        <v>651.6</v>
      </c>
      <c r="D128" s="51">
        <v>651.6</v>
      </c>
      <c r="E128" s="51"/>
      <c r="F128" s="51">
        <f t="shared" si="60"/>
        <v>651.6</v>
      </c>
      <c r="G128" s="51">
        <v>651.6</v>
      </c>
      <c r="H128" s="51"/>
      <c r="I128" s="13">
        <v>0</v>
      </c>
      <c r="J128" s="13">
        <v>0</v>
      </c>
      <c r="K128" s="13">
        <v>0</v>
      </c>
    </row>
    <row r="129" spans="1:11" ht="31.5" x14ac:dyDescent="0.25">
      <c r="A129" s="54" t="s">
        <v>198</v>
      </c>
      <c r="B129" s="64" t="s">
        <v>199</v>
      </c>
      <c r="C129" s="51">
        <f t="shared" si="59"/>
        <v>1963.8</v>
      </c>
      <c r="D129" s="51">
        <v>963.8</v>
      </c>
      <c r="E129" s="51">
        <v>1000</v>
      </c>
      <c r="F129" s="51">
        <f t="shared" si="60"/>
        <v>1963.8</v>
      </c>
      <c r="G129" s="51">
        <v>963.8</v>
      </c>
      <c r="H129" s="51">
        <v>1000</v>
      </c>
      <c r="I129" s="13">
        <v>0</v>
      </c>
      <c r="J129" s="13">
        <v>0</v>
      </c>
      <c r="K129" s="13">
        <v>0</v>
      </c>
    </row>
    <row r="130" spans="1:11" x14ac:dyDescent="0.25">
      <c r="A130" s="92" t="s">
        <v>200</v>
      </c>
      <c r="B130" s="92"/>
      <c r="C130" s="52">
        <f>+C85+C86+C87+C88+C89+C90+C91+C92+C93+C95+C97+C102+C105+C111+C114+C116+C121+C123+C124+C126</f>
        <v>512067.69999999995</v>
      </c>
      <c r="D130" s="52">
        <f>+D85+D86+D87+D88+D89+D90+D91+D92+D93+D95+D97+D102+D105+D111+D114+D116+D121+D123+D124+D126</f>
        <v>491840.1</v>
      </c>
      <c r="E130" s="52">
        <f>+E85+E86+E87+E88+E89+E90+E91+E92+E93+E95+E97+E102+E105+E111+E114+E116+E121+E123+E124+E126</f>
        <v>20227.600000000002</v>
      </c>
      <c r="F130" s="52">
        <f t="shared" ref="F130:H130" si="87">+F85+F86+F87+F88+F89+F90+F91+F92+F93+F95+F97+F102+F105+F111+F114+F116+F121+F123+F124+F126</f>
        <v>512067.69999999995</v>
      </c>
      <c r="G130" s="52">
        <f t="shared" si="87"/>
        <v>491840.1</v>
      </c>
      <c r="H130" s="52">
        <f t="shared" si="87"/>
        <v>20227.600000000002</v>
      </c>
      <c r="I130" s="13">
        <f t="shared" si="57"/>
        <v>100</v>
      </c>
      <c r="J130" s="13">
        <f t="shared" si="58"/>
        <v>100</v>
      </c>
      <c r="K130" s="13">
        <f t="shared" si="61"/>
        <v>100</v>
      </c>
    </row>
    <row r="131" spans="1:11" x14ac:dyDescent="0.25">
      <c r="A131" s="84" t="s">
        <v>201</v>
      </c>
      <c r="B131" s="84"/>
      <c r="C131" s="65">
        <f t="shared" ref="C131:H131" si="88">C80-C130</f>
        <v>-1420.3300299999537</v>
      </c>
      <c r="D131" s="65">
        <f t="shared" si="88"/>
        <v>-1304.6741999999504</v>
      </c>
      <c r="E131" s="65">
        <f t="shared" si="88"/>
        <v>-115.65583000000333</v>
      </c>
      <c r="F131" s="65">
        <f t="shared" si="88"/>
        <v>-900.33002999995369</v>
      </c>
      <c r="G131" s="65">
        <f t="shared" si="88"/>
        <v>-784.67419999995036</v>
      </c>
      <c r="H131" s="65">
        <f t="shared" si="88"/>
        <v>-115.65583000000333</v>
      </c>
      <c r="I131" s="13">
        <f t="shared" si="57"/>
        <v>63.388790702396335</v>
      </c>
      <c r="J131" s="13">
        <f t="shared" si="58"/>
        <v>60.143306275235631</v>
      </c>
      <c r="K131" s="13">
        <f t="shared" si="61"/>
        <v>100</v>
      </c>
    </row>
    <row r="132" spans="1:11" x14ac:dyDescent="0.25">
      <c r="A132" s="84" t="s">
        <v>202</v>
      </c>
      <c r="B132" s="84"/>
      <c r="C132" s="65"/>
      <c r="D132" s="65"/>
      <c r="E132" s="65"/>
      <c r="F132" s="66"/>
      <c r="G132" s="66"/>
      <c r="H132" s="66"/>
      <c r="I132" s="13">
        <v>0</v>
      </c>
      <c r="J132" s="13">
        <v>0</v>
      </c>
      <c r="K132" s="13">
        <v>0</v>
      </c>
    </row>
    <row r="133" spans="1:11" x14ac:dyDescent="0.25">
      <c r="B133" s="67"/>
    </row>
    <row r="134" spans="1:11" x14ac:dyDescent="0.25">
      <c r="A134" s="3" t="s">
        <v>203</v>
      </c>
      <c r="B134" s="67"/>
      <c r="C134" s="68"/>
      <c r="D134" s="68"/>
      <c r="E134" s="68"/>
      <c r="I134" s="68"/>
    </row>
    <row r="135" spans="1:11" x14ac:dyDescent="0.25">
      <c r="A135" s="3" t="s">
        <v>204</v>
      </c>
      <c r="B135" s="67"/>
      <c r="C135" s="68"/>
      <c r="D135" s="68"/>
      <c r="E135" s="68"/>
      <c r="F135" s="4" t="s">
        <v>205</v>
      </c>
    </row>
    <row r="136" spans="1:11" x14ac:dyDescent="0.25">
      <c r="B136" s="67"/>
      <c r="G136" s="68"/>
    </row>
    <row r="137" spans="1:11" x14ac:dyDescent="0.25">
      <c r="B137" s="67"/>
    </row>
    <row r="138" spans="1:11" x14ac:dyDescent="0.25">
      <c r="B138" s="67"/>
    </row>
    <row r="139" spans="1:11" x14ac:dyDescent="0.25">
      <c r="B139" s="67"/>
      <c r="F139" s="68"/>
    </row>
    <row r="140" spans="1:11" x14ac:dyDescent="0.25">
      <c r="B140" s="67"/>
      <c r="D140" s="68"/>
    </row>
    <row r="141" spans="1:11" x14ac:dyDescent="0.25">
      <c r="B141" s="67"/>
    </row>
    <row r="142" spans="1:11" x14ac:dyDescent="0.25">
      <c r="B142" s="67"/>
    </row>
    <row r="143" spans="1:11" x14ac:dyDescent="0.25">
      <c r="B143" s="67"/>
    </row>
    <row r="144" spans="1:11" x14ac:dyDescent="0.25">
      <c r="B144" s="67"/>
    </row>
    <row r="145" spans="2:2" x14ac:dyDescent="0.25">
      <c r="B145" s="67"/>
    </row>
    <row r="146" spans="2:2" x14ac:dyDescent="0.25">
      <c r="B146" s="67"/>
    </row>
    <row r="147" spans="2:2" x14ac:dyDescent="0.25">
      <c r="B147" s="67"/>
    </row>
    <row r="148" spans="2:2" x14ac:dyDescent="0.25">
      <c r="B148" s="67"/>
    </row>
    <row r="149" spans="2:2" x14ac:dyDescent="0.25">
      <c r="B149" s="67"/>
    </row>
    <row r="150" spans="2:2" x14ac:dyDescent="0.25">
      <c r="B150" s="67"/>
    </row>
    <row r="151" spans="2:2" x14ac:dyDescent="0.25">
      <c r="B151" s="67"/>
    </row>
    <row r="152" spans="2:2" x14ac:dyDescent="0.25">
      <c r="B152" s="67"/>
    </row>
    <row r="153" spans="2:2" x14ac:dyDescent="0.25">
      <c r="B153" s="69"/>
    </row>
    <row r="154" spans="2:2" x14ac:dyDescent="0.25">
      <c r="B154" s="69"/>
    </row>
    <row r="155" spans="2:2" x14ac:dyDescent="0.25">
      <c r="B155" s="70"/>
    </row>
    <row r="156" spans="2:2" x14ac:dyDescent="0.25">
      <c r="B156" s="70"/>
    </row>
    <row r="157" spans="2:2" x14ac:dyDescent="0.25">
      <c r="B157" s="70"/>
    </row>
    <row r="158" spans="2:2" x14ac:dyDescent="0.25">
      <c r="B158" s="70"/>
    </row>
    <row r="159" spans="2:2" x14ac:dyDescent="0.25">
      <c r="B159" s="71"/>
    </row>
    <row r="160" spans="2:2" x14ac:dyDescent="0.25">
      <c r="B160" s="70"/>
    </row>
    <row r="161" spans="2:2" x14ac:dyDescent="0.25">
      <c r="B161" s="70"/>
    </row>
    <row r="162" spans="2:2" x14ac:dyDescent="0.25">
      <c r="B162" s="70"/>
    </row>
    <row r="163" spans="2:2" x14ac:dyDescent="0.25">
      <c r="B163" s="70"/>
    </row>
    <row r="164" spans="2:2" x14ac:dyDescent="0.25">
      <c r="B164" s="70"/>
    </row>
    <row r="165" spans="2:2" x14ac:dyDescent="0.25">
      <c r="B165" s="72"/>
    </row>
    <row r="166" spans="2:2" x14ac:dyDescent="0.25">
      <c r="B166" s="72"/>
    </row>
    <row r="167" spans="2:2" x14ac:dyDescent="0.25">
      <c r="B167" s="67"/>
    </row>
    <row r="168" spans="2:2" x14ac:dyDescent="0.25">
      <c r="B168" s="67"/>
    </row>
    <row r="169" spans="2:2" x14ac:dyDescent="0.25">
      <c r="B169" s="67"/>
    </row>
    <row r="170" spans="2:2" x14ac:dyDescent="0.25">
      <c r="B170" s="67"/>
    </row>
    <row r="171" spans="2:2" x14ac:dyDescent="0.25">
      <c r="B171" s="67"/>
    </row>
    <row r="172" spans="2:2" x14ac:dyDescent="0.25">
      <c r="B172" s="67"/>
    </row>
    <row r="173" spans="2:2" x14ac:dyDescent="0.25">
      <c r="B173" s="67"/>
    </row>
    <row r="174" spans="2:2" x14ac:dyDescent="0.25">
      <c r="B174" s="72"/>
    </row>
    <row r="175" spans="2:2" x14ac:dyDescent="0.25">
      <c r="B175" s="67"/>
    </row>
    <row r="176" spans="2:2" x14ac:dyDescent="0.25">
      <c r="B176" s="67"/>
    </row>
    <row r="177" spans="2:2" x14ac:dyDescent="0.25">
      <c r="B177" s="67"/>
    </row>
    <row r="178" spans="2:2" x14ac:dyDescent="0.25">
      <c r="B178" s="67"/>
    </row>
    <row r="179" spans="2:2" x14ac:dyDescent="0.25">
      <c r="B179" s="67"/>
    </row>
    <row r="180" spans="2:2" x14ac:dyDescent="0.25">
      <c r="B180" s="67"/>
    </row>
    <row r="181" spans="2:2" x14ac:dyDescent="0.25">
      <c r="B181" s="67"/>
    </row>
    <row r="182" spans="2:2" x14ac:dyDescent="0.25">
      <c r="B182" s="67"/>
    </row>
    <row r="183" spans="2:2" x14ac:dyDescent="0.25">
      <c r="B183" s="67"/>
    </row>
    <row r="184" spans="2:2" x14ac:dyDescent="0.25">
      <c r="B184" s="67"/>
    </row>
    <row r="185" spans="2:2" x14ac:dyDescent="0.25">
      <c r="B185" s="67"/>
    </row>
    <row r="186" spans="2:2" x14ac:dyDescent="0.25">
      <c r="B186" s="67"/>
    </row>
    <row r="187" spans="2:2" x14ac:dyDescent="0.25">
      <c r="B187" s="67"/>
    </row>
    <row r="188" spans="2:2" x14ac:dyDescent="0.25">
      <c r="B188" s="67"/>
    </row>
    <row r="189" spans="2:2" x14ac:dyDescent="0.25">
      <c r="B189" s="73"/>
    </row>
    <row r="190" spans="2:2" x14ac:dyDescent="0.25">
      <c r="B190" s="67"/>
    </row>
    <row r="191" spans="2:2" x14ac:dyDescent="0.25">
      <c r="B191" s="67"/>
    </row>
    <row r="192" spans="2:2" x14ac:dyDescent="0.25">
      <c r="B192" s="67"/>
    </row>
    <row r="193" spans="2:2" x14ac:dyDescent="0.25">
      <c r="B193" s="67"/>
    </row>
    <row r="194" spans="2:2" x14ac:dyDescent="0.25">
      <c r="B194" s="72"/>
    </row>
    <row r="195" spans="2:2" x14ac:dyDescent="0.25">
      <c r="B195" s="67"/>
    </row>
    <row r="196" spans="2:2" x14ac:dyDescent="0.25">
      <c r="B196" s="67"/>
    </row>
    <row r="197" spans="2:2" x14ac:dyDescent="0.25">
      <c r="B197" s="67"/>
    </row>
    <row r="198" spans="2:2" x14ac:dyDescent="0.25">
      <c r="B198" s="67"/>
    </row>
    <row r="199" spans="2:2" x14ac:dyDescent="0.25">
      <c r="B199" s="67"/>
    </row>
    <row r="200" spans="2:2" x14ac:dyDescent="0.25">
      <c r="B200" s="67"/>
    </row>
    <row r="201" spans="2:2" x14ac:dyDescent="0.25">
      <c r="B201" s="67"/>
    </row>
    <row r="202" spans="2:2" x14ac:dyDescent="0.25">
      <c r="B202" s="67"/>
    </row>
    <row r="203" spans="2:2" x14ac:dyDescent="0.25">
      <c r="B203" s="67"/>
    </row>
    <row r="204" spans="2:2" x14ac:dyDescent="0.25">
      <c r="B204" s="67"/>
    </row>
    <row r="205" spans="2:2" x14ac:dyDescent="0.25">
      <c r="B205" s="67"/>
    </row>
    <row r="206" spans="2:2" x14ac:dyDescent="0.25">
      <c r="B206" s="73"/>
    </row>
    <row r="207" spans="2:2" x14ac:dyDescent="0.25">
      <c r="B207" s="73"/>
    </row>
    <row r="208" spans="2:2" x14ac:dyDescent="0.25">
      <c r="B208" s="67"/>
    </row>
    <row r="209" spans="2:2" x14ac:dyDescent="0.25">
      <c r="B209" s="67"/>
    </row>
    <row r="210" spans="2:2" x14ac:dyDescent="0.25">
      <c r="B210" s="67"/>
    </row>
    <row r="211" spans="2:2" x14ac:dyDescent="0.25">
      <c r="B211" s="67"/>
    </row>
    <row r="212" spans="2:2" x14ac:dyDescent="0.25">
      <c r="B212" s="67"/>
    </row>
    <row r="213" spans="2:2" x14ac:dyDescent="0.25">
      <c r="B213" s="67"/>
    </row>
    <row r="214" spans="2:2" x14ac:dyDescent="0.25">
      <c r="B214" s="67"/>
    </row>
    <row r="215" spans="2:2" x14ac:dyDescent="0.25">
      <c r="B215" s="67"/>
    </row>
    <row r="216" spans="2:2" x14ac:dyDescent="0.25">
      <c r="B216" s="67"/>
    </row>
    <row r="217" spans="2:2" x14ac:dyDescent="0.25">
      <c r="B217" s="67"/>
    </row>
    <row r="218" spans="2:2" x14ac:dyDescent="0.25">
      <c r="B218" s="67"/>
    </row>
    <row r="219" spans="2:2" x14ac:dyDescent="0.25">
      <c r="B219" s="67"/>
    </row>
    <row r="220" spans="2:2" x14ac:dyDescent="0.25">
      <c r="B220" s="67"/>
    </row>
    <row r="221" spans="2:2" x14ac:dyDescent="0.25">
      <c r="B221" s="67"/>
    </row>
    <row r="222" spans="2:2" x14ac:dyDescent="0.25">
      <c r="B222" s="67"/>
    </row>
    <row r="223" spans="2:2" x14ac:dyDescent="0.25">
      <c r="B223" s="67"/>
    </row>
    <row r="224" spans="2:2" x14ac:dyDescent="0.25">
      <c r="B224" s="67"/>
    </row>
    <row r="225" spans="2:2" x14ac:dyDescent="0.25">
      <c r="B225" s="67"/>
    </row>
    <row r="226" spans="2:2" x14ac:dyDescent="0.25">
      <c r="B226" s="67"/>
    </row>
    <row r="227" spans="2:2" x14ac:dyDescent="0.25">
      <c r="B227" s="67"/>
    </row>
    <row r="228" spans="2:2" x14ac:dyDescent="0.25">
      <c r="B228" s="69"/>
    </row>
    <row r="229" spans="2:2" x14ac:dyDescent="0.25">
      <c r="B229" s="69"/>
    </row>
    <row r="230" spans="2:2" x14ac:dyDescent="0.25">
      <c r="B230" s="74"/>
    </row>
    <row r="231" spans="2:2" x14ac:dyDescent="0.25">
      <c r="B231" s="74"/>
    </row>
    <row r="232" spans="2:2" x14ac:dyDescent="0.25">
      <c r="B232" s="70"/>
    </row>
    <row r="233" spans="2:2" x14ac:dyDescent="0.25">
      <c r="B233" s="70"/>
    </row>
    <row r="234" spans="2:2" x14ac:dyDescent="0.25">
      <c r="B234" s="70"/>
    </row>
    <row r="235" spans="2:2" x14ac:dyDescent="0.25">
      <c r="B235" s="70"/>
    </row>
    <row r="236" spans="2:2" x14ac:dyDescent="0.25">
      <c r="B236" s="70"/>
    </row>
    <row r="237" spans="2:2" x14ac:dyDescent="0.25">
      <c r="B237" s="70"/>
    </row>
    <row r="238" spans="2:2" x14ac:dyDescent="0.25">
      <c r="B238" s="69"/>
    </row>
    <row r="239" spans="2:2" x14ac:dyDescent="0.25">
      <c r="B239" s="74"/>
    </row>
    <row r="240" spans="2:2" x14ac:dyDescent="0.25">
      <c r="B240" s="74"/>
    </row>
    <row r="241" spans="2:2" x14ac:dyDescent="0.25">
      <c r="B241" s="70"/>
    </row>
    <row r="242" spans="2:2" x14ac:dyDescent="0.25">
      <c r="B242" s="70"/>
    </row>
    <row r="243" spans="2:2" x14ac:dyDescent="0.25">
      <c r="B243" s="70"/>
    </row>
    <row r="244" spans="2:2" x14ac:dyDescent="0.25">
      <c r="B244" s="70"/>
    </row>
    <row r="245" spans="2:2" x14ac:dyDescent="0.25">
      <c r="B245" s="70"/>
    </row>
    <row r="246" spans="2:2" x14ac:dyDescent="0.25">
      <c r="B246" s="70"/>
    </row>
    <row r="247" spans="2:2" x14ac:dyDescent="0.25">
      <c r="B247" s="74"/>
    </row>
    <row r="248" spans="2:2" x14ac:dyDescent="0.25">
      <c r="B248" s="70"/>
    </row>
    <row r="249" spans="2:2" x14ac:dyDescent="0.25">
      <c r="B249" s="70"/>
    </row>
    <row r="250" spans="2:2" x14ac:dyDescent="0.25">
      <c r="B250" s="70"/>
    </row>
    <row r="251" spans="2:2" x14ac:dyDescent="0.25">
      <c r="B251" s="70"/>
    </row>
    <row r="252" spans="2:2" x14ac:dyDescent="0.25">
      <c r="B252" s="70"/>
    </row>
    <row r="253" spans="2:2" x14ac:dyDescent="0.25">
      <c r="B253" s="74"/>
    </row>
    <row r="254" spans="2:2" x14ac:dyDescent="0.25">
      <c r="B254" s="70"/>
    </row>
    <row r="255" spans="2:2" x14ac:dyDescent="0.25">
      <c r="B255" s="70"/>
    </row>
    <row r="256" spans="2:2" x14ac:dyDescent="0.25">
      <c r="B256" s="70"/>
    </row>
    <row r="257" spans="2:2" x14ac:dyDescent="0.25">
      <c r="B257" s="70"/>
    </row>
    <row r="258" spans="2:2" x14ac:dyDescent="0.25">
      <c r="B258" s="70"/>
    </row>
    <row r="259" spans="2:2" x14ac:dyDescent="0.25">
      <c r="B259" s="67"/>
    </row>
    <row r="260" spans="2:2" x14ac:dyDescent="0.25">
      <c r="B260" s="67"/>
    </row>
    <row r="261" spans="2:2" x14ac:dyDescent="0.25">
      <c r="B261" s="67"/>
    </row>
    <row r="262" spans="2:2" x14ac:dyDescent="0.25">
      <c r="B262" s="67"/>
    </row>
    <row r="263" spans="2:2" x14ac:dyDescent="0.25">
      <c r="B263" s="67"/>
    </row>
    <row r="264" spans="2:2" x14ac:dyDescent="0.25">
      <c r="B264" s="67"/>
    </row>
    <row r="265" spans="2:2" x14ac:dyDescent="0.25">
      <c r="B265" s="67"/>
    </row>
    <row r="266" spans="2:2" x14ac:dyDescent="0.25">
      <c r="B266" s="67"/>
    </row>
    <row r="267" spans="2:2" x14ac:dyDescent="0.25">
      <c r="B267" s="73"/>
    </row>
    <row r="268" spans="2:2" x14ac:dyDescent="0.25">
      <c r="B268" s="73"/>
    </row>
    <row r="269" spans="2:2" x14ac:dyDescent="0.25">
      <c r="B269" s="67"/>
    </row>
    <row r="270" spans="2:2" x14ac:dyDescent="0.25">
      <c r="B270" s="67"/>
    </row>
    <row r="271" spans="2:2" x14ac:dyDescent="0.25">
      <c r="B271" s="67"/>
    </row>
    <row r="272" spans="2:2" x14ac:dyDescent="0.25">
      <c r="B272" s="73"/>
    </row>
    <row r="273" spans="2:2" x14ac:dyDescent="0.25">
      <c r="B273" s="67"/>
    </row>
    <row r="274" spans="2:2" x14ac:dyDescent="0.25">
      <c r="B274" s="67"/>
    </row>
    <row r="275" spans="2:2" x14ac:dyDescent="0.25">
      <c r="B275" s="67"/>
    </row>
    <row r="276" spans="2:2" x14ac:dyDescent="0.25">
      <c r="B276" s="73"/>
    </row>
    <row r="277" spans="2:2" x14ac:dyDescent="0.25">
      <c r="B277" s="67"/>
    </row>
    <row r="278" spans="2:2" x14ac:dyDescent="0.25">
      <c r="B278" s="67"/>
    </row>
    <row r="279" spans="2:2" x14ac:dyDescent="0.25">
      <c r="B279" s="67"/>
    </row>
    <row r="280" spans="2:2" x14ac:dyDescent="0.25">
      <c r="B280" s="73"/>
    </row>
    <row r="281" spans="2:2" x14ac:dyDescent="0.25">
      <c r="B281" s="67"/>
    </row>
    <row r="282" spans="2:2" x14ac:dyDescent="0.25">
      <c r="B282" s="67"/>
    </row>
    <row r="283" spans="2:2" x14ac:dyDescent="0.25">
      <c r="B283" s="67"/>
    </row>
    <row r="284" spans="2:2" x14ac:dyDescent="0.25">
      <c r="B284" s="72"/>
    </row>
    <row r="285" spans="2:2" x14ac:dyDescent="0.25">
      <c r="B285" s="67"/>
    </row>
    <row r="286" spans="2:2" x14ac:dyDescent="0.25">
      <c r="B286" s="67"/>
    </row>
    <row r="287" spans="2:2" x14ac:dyDescent="0.25">
      <c r="B287" s="67"/>
    </row>
    <row r="288" spans="2:2" x14ac:dyDescent="0.25">
      <c r="B288" s="67"/>
    </row>
    <row r="289" spans="2:2" x14ac:dyDescent="0.25">
      <c r="B289" s="67"/>
    </row>
    <row r="290" spans="2:2" x14ac:dyDescent="0.25">
      <c r="B290" s="72"/>
    </row>
    <row r="291" spans="2:2" x14ac:dyDescent="0.25">
      <c r="B291" s="67"/>
    </row>
    <row r="292" spans="2:2" x14ac:dyDescent="0.25">
      <c r="B292" s="67"/>
    </row>
    <row r="293" spans="2:2" x14ac:dyDescent="0.25">
      <c r="B293" s="67"/>
    </row>
    <row r="294" spans="2:2" x14ac:dyDescent="0.25">
      <c r="B294" s="67"/>
    </row>
    <row r="295" spans="2:2" x14ac:dyDescent="0.25">
      <c r="B295" s="67"/>
    </row>
    <row r="296" spans="2:2" x14ac:dyDescent="0.25">
      <c r="B296" s="67"/>
    </row>
    <row r="297" spans="2:2" x14ac:dyDescent="0.25">
      <c r="B297" s="67"/>
    </row>
    <row r="298" spans="2:2" x14ac:dyDescent="0.25">
      <c r="B298" s="67"/>
    </row>
    <row r="299" spans="2:2" x14ac:dyDescent="0.25">
      <c r="B299" s="67"/>
    </row>
    <row r="300" spans="2:2" x14ac:dyDescent="0.25">
      <c r="B300" s="67"/>
    </row>
    <row r="301" spans="2:2" x14ac:dyDescent="0.25">
      <c r="B301" s="67"/>
    </row>
    <row r="302" spans="2:2" x14ac:dyDescent="0.25">
      <c r="B302" s="67"/>
    </row>
    <row r="303" spans="2:2" x14ac:dyDescent="0.25">
      <c r="B303" s="67"/>
    </row>
    <row r="304" spans="2:2" x14ac:dyDescent="0.25">
      <c r="B304" s="67"/>
    </row>
    <row r="305" spans="2:2" x14ac:dyDescent="0.25">
      <c r="B305" s="67"/>
    </row>
    <row r="306" spans="2:2" x14ac:dyDescent="0.25">
      <c r="B306" s="67"/>
    </row>
    <row r="307" spans="2:2" x14ac:dyDescent="0.25">
      <c r="B307" s="67"/>
    </row>
    <row r="308" spans="2:2" x14ac:dyDescent="0.25">
      <c r="B308" s="67"/>
    </row>
    <row r="309" spans="2:2" x14ac:dyDescent="0.25">
      <c r="B309" s="67"/>
    </row>
    <row r="310" spans="2:2" x14ac:dyDescent="0.25">
      <c r="B310" s="67"/>
    </row>
    <row r="311" spans="2:2" x14ac:dyDescent="0.25">
      <c r="B311" s="67"/>
    </row>
    <row r="312" spans="2:2" x14ac:dyDescent="0.25">
      <c r="B312" s="67"/>
    </row>
    <row r="313" spans="2:2" x14ac:dyDescent="0.25">
      <c r="B313" s="67"/>
    </row>
    <row r="314" spans="2:2" x14ac:dyDescent="0.25">
      <c r="B314" s="67"/>
    </row>
    <row r="315" spans="2:2" x14ac:dyDescent="0.25">
      <c r="B315" s="67"/>
    </row>
    <row r="316" spans="2:2" x14ac:dyDescent="0.25">
      <c r="B316" s="67"/>
    </row>
    <row r="317" spans="2:2" x14ac:dyDescent="0.25">
      <c r="B317" s="67"/>
    </row>
    <row r="318" spans="2:2" x14ac:dyDescent="0.25">
      <c r="B318" s="67"/>
    </row>
    <row r="319" spans="2:2" x14ac:dyDescent="0.25">
      <c r="B319" s="67"/>
    </row>
    <row r="320" spans="2:2" x14ac:dyDescent="0.25">
      <c r="B320" s="67"/>
    </row>
    <row r="321" spans="2:2" x14ac:dyDescent="0.25">
      <c r="B321" s="67"/>
    </row>
    <row r="322" spans="2:2" x14ac:dyDescent="0.25">
      <c r="B322" s="67"/>
    </row>
    <row r="323" spans="2:2" x14ac:dyDescent="0.25">
      <c r="B323" s="67"/>
    </row>
    <row r="324" spans="2:2" x14ac:dyDescent="0.25">
      <c r="B324" s="67"/>
    </row>
    <row r="325" spans="2:2" x14ac:dyDescent="0.25">
      <c r="B325" s="67"/>
    </row>
    <row r="326" spans="2:2" x14ac:dyDescent="0.25">
      <c r="B326" s="67"/>
    </row>
    <row r="327" spans="2:2" x14ac:dyDescent="0.25">
      <c r="B327" s="67"/>
    </row>
    <row r="328" spans="2:2" x14ac:dyDescent="0.25">
      <c r="B328" s="67"/>
    </row>
    <row r="329" spans="2:2" x14ac:dyDescent="0.25">
      <c r="B329" s="67"/>
    </row>
    <row r="330" spans="2:2" x14ac:dyDescent="0.25">
      <c r="B330" s="67"/>
    </row>
    <row r="331" spans="2:2" x14ac:dyDescent="0.25">
      <c r="B331" s="67"/>
    </row>
    <row r="332" spans="2:2" x14ac:dyDescent="0.25">
      <c r="B332" s="67"/>
    </row>
    <row r="333" spans="2:2" x14ac:dyDescent="0.25">
      <c r="B333" s="67"/>
    </row>
    <row r="334" spans="2:2" x14ac:dyDescent="0.25">
      <c r="B334" s="67"/>
    </row>
    <row r="335" spans="2:2" x14ac:dyDescent="0.25">
      <c r="B335" s="67"/>
    </row>
    <row r="336" spans="2:2" x14ac:dyDescent="0.25">
      <c r="B336" s="67"/>
    </row>
    <row r="337" spans="2:2" x14ac:dyDescent="0.25">
      <c r="B337" s="71"/>
    </row>
    <row r="338" spans="2:2" x14ac:dyDescent="0.25">
      <c r="B338" s="70"/>
    </row>
    <row r="339" spans="2:2" x14ac:dyDescent="0.25">
      <c r="B339" s="67"/>
    </row>
    <row r="340" spans="2:2" x14ac:dyDescent="0.25">
      <c r="B340" s="67"/>
    </row>
    <row r="341" spans="2:2" x14ac:dyDescent="0.25">
      <c r="B341" s="67"/>
    </row>
    <row r="342" spans="2:2" x14ac:dyDescent="0.25">
      <c r="B342" s="67"/>
    </row>
    <row r="343" spans="2:2" x14ac:dyDescent="0.25">
      <c r="B343" s="67"/>
    </row>
    <row r="344" spans="2:2" x14ac:dyDescent="0.25">
      <c r="B344" s="67"/>
    </row>
    <row r="345" spans="2:2" x14ac:dyDescent="0.25">
      <c r="B345" s="67"/>
    </row>
    <row r="346" spans="2:2" x14ac:dyDescent="0.25">
      <c r="B346" s="67"/>
    </row>
    <row r="347" spans="2:2" x14ac:dyDescent="0.25">
      <c r="B347" s="67"/>
    </row>
    <row r="348" spans="2:2" x14ac:dyDescent="0.25">
      <c r="B348" s="67"/>
    </row>
    <row r="349" spans="2:2" x14ac:dyDescent="0.25">
      <c r="B349" s="67"/>
    </row>
    <row r="350" spans="2:2" x14ac:dyDescent="0.25">
      <c r="B350" s="67"/>
    </row>
    <row r="351" spans="2:2" x14ac:dyDescent="0.25">
      <c r="B351" s="67"/>
    </row>
    <row r="352" spans="2:2" x14ac:dyDescent="0.25">
      <c r="B352" s="67"/>
    </row>
    <row r="353" spans="2:2" x14ac:dyDescent="0.25">
      <c r="B353" s="67"/>
    </row>
    <row r="354" spans="2:2" x14ac:dyDescent="0.25">
      <c r="B354" s="67"/>
    </row>
    <row r="355" spans="2:2" x14ac:dyDescent="0.25">
      <c r="B355" s="67"/>
    </row>
    <row r="356" spans="2:2" x14ac:dyDescent="0.25">
      <c r="B356" s="67"/>
    </row>
    <row r="357" spans="2:2" x14ac:dyDescent="0.25">
      <c r="B357" s="67"/>
    </row>
    <row r="358" spans="2:2" x14ac:dyDescent="0.25">
      <c r="B358" s="67"/>
    </row>
    <row r="359" spans="2:2" x14ac:dyDescent="0.25">
      <c r="B359" s="67"/>
    </row>
    <row r="360" spans="2:2" x14ac:dyDescent="0.25">
      <c r="B360" s="67"/>
    </row>
    <row r="361" spans="2:2" x14ac:dyDescent="0.25">
      <c r="B361" s="67"/>
    </row>
    <row r="362" spans="2:2" x14ac:dyDescent="0.25">
      <c r="B362" s="67"/>
    </row>
    <row r="363" spans="2:2" x14ac:dyDescent="0.25">
      <c r="B363" s="67"/>
    </row>
    <row r="364" spans="2:2" x14ac:dyDescent="0.25">
      <c r="B364" s="67"/>
    </row>
    <row r="365" spans="2:2" x14ac:dyDescent="0.25">
      <c r="B365" s="67"/>
    </row>
    <row r="366" spans="2:2" x14ac:dyDescent="0.25">
      <c r="B366" s="67"/>
    </row>
    <row r="367" spans="2:2" x14ac:dyDescent="0.25">
      <c r="B367" s="67"/>
    </row>
    <row r="368" spans="2:2" x14ac:dyDescent="0.25">
      <c r="B368" s="73"/>
    </row>
    <row r="369" spans="2:2" x14ac:dyDescent="0.25">
      <c r="B369" s="67"/>
    </row>
    <row r="370" spans="2:2" x14ac:dyDescent="0.25">
      <c r="B370" s="67"/>
    </row>
    <row r="371" spans="2:2" x14ac:dyDescent="0.25">
      <c r="B371" s="67"/>
    </row>
    <row r="372" spans="2:2" x14ac:dyDescent="0.25">
      <c r="B372" s="67"/>
    </row>
    <row r="373" spans="2:2" x14ac:dyDescent="0.25">
      <c r="B373" s="73"/>
    </row>
    <row r="374" spans="2:2" x14ac:dyDescent="0.25">
      <c r="B374" s="67"/>
    </row>
    <row r="375" spans="2:2" x14ac:dyDescent="0.25">
      <c r="B375" s="67"/>
    </row>
    <row r="376" spans="2:2" x14ac:dyDescent="0.25">
      <c r="B376" s="67"/>
    </row>
    <row r="377" spans="2:2" x14ac:dyDescent="0.25">
      <c r="B377" s="67"/>
    </row>
    <row r="378" spans="2:2" x14ac:dyDescent="0.25">
      <c r="B378" s="67"/>
    </row>
    <row r="379" spans="2:2" x14ac:dyDescent="0.25">
      <c r="B379" s="67"/>
    </row>
    <row r="380" spans="2:2" x14ac:dyDescent="0.25">
      <c r="B380" s="67"/>
    </row>
    <row r="381" spans="2:2" x14ac:dyDescent="0.25">
      <c r="B381" s="67"/>
    </row>
    <row r="382" spans="2:2" x14ac:dyDescent="0.25">
      <c r="B382" s="67"/>
    </row>
    <row r="383" spans="2:2" x14ac:dyDescent="0.25">
      <c r="B383" s="67"/>
    </row>
    <row r="384" spans="2:2" x14ac:dyDescent="0.25">
      <c r="B384" s="67"/>
    </row>
    <row r="385" spans="2:2" x14ac:dyDescent="0.25">
      <c r="B385" s="67"/>
    </row>
    <row r="386" spans="2:2" x14ac:dyDescent="0.25">
      <c r="B386" s="67"/>
    </row>
    <row r="387" spans="2:2" x14ac:dyDescent="0.25">
      <c r="B387" s="67"/>
    </row>
    <row r="388" spans="2:2" x14ac:dyDescent="0.25">
      <c r="B388" s="67"/>
    </row>
    <row r="389" spans="2:2" x14ac:dyDescent="0.25">
      <c r="B389" s="67"/>
    </row>
    <row r="390" spans="2:2" x14ac:dyDescent="0.25">
      <c r="B390" s="67"/>
    </row>
    <row r="391" spans="2:2" x14ac:dyDescent="0.25">
      <c r="B391" s="67"/>
    </row>
    <row r="392" spans="2:2" x14ac:dyDescent="0.25">
      <c r="B392" s="67"/>
    </row>
    <row r="393" spans="2:2" x14ac:dyDescent="0.25">
      <c r="B393" s="67"/>
    </row>
    <row r="394" spans="2:2" x14ac:dyDescent="0.25">
      <c r="B394" s="67"/>
    </row>
    <row r="395" spans="2:2" x14ac:dyDescent="0.25">
      <c r="B395" s="67"/>
    </row>
    <row r="396" spans="2:2" x14ac:dyDescent="0.25">
      <c r="B396" s="67"/>
    </row>
    <row r="397" spans="2:2" x14ac:dyDescent="0.25">
      <c r="B397" s="67"/>
    </row>
    <row r="398" spans="2:2" x14ac:dyDescent="0.25">
      <c r="B398" s="72"/>
    </row>
    <row r="399" spans="2:2" x14ac:dyDescent="0.25">
      <c r="B399" s="72"/>
    </row>
    <row r="400" spans="2:2" x14ac:dyDescent="0.25">
      <c r="B400" s="67"/>
    </row>
    <row r="401" spans="2:2" x14ac:dyDescent="0.25">
      <c r="B401" s="67"/>
    </row>
    <row r="402" spans="2:2" x14ac:dyDescent="0.25">
      <c r="B402" s="67"/>
    </row>
    <row r="403" spans="2:2" x14ac:dyDescent="0.25">
      <c r="B403" s="67"/>
    </row>
    <row r="404" spans="2:2" x14ac:dyDescent="0.25">
      <c r="B404" s="67"/>
    </row>
    <row r="405" spans="2:2" x14ac:dyDescent="0.25">
      <c r="B405" s="67"/>
    </row>
    <row r="406" spans="2:2" x14ac:dyDescent="0.25">
      <c r="B406" s="72"/>
    </row>
    <row r="407" spans="2:2" x14ac:dyDescent="0.25">
      <c r="B407" s="67"/>
    </row>
    <row r="408" spans="2:2" x14ac:dyDescent="0.25">
      <c r="B408" s="67"/>
    </row>
    <row r="409" spans="2:2" x14ac:dyDescent="0.25">
      <c r="B409" s="67"/>
    </row>
    <row r="410" spans="2:2" x14ac:dyDescent="0.25">
      <c r="B410" s="67"/>
    </row>
    <row r="411" spans="2:2" x14ac:dyDescent="0.25">
      <c r="B411" s="67"/>
    </row>
    <row r="412" spans="2:2" x14ac:dyDescent="0.25">
      <c r="B412" s="67"/>
    </row>
    <row r="413" spans="2:2" x14ac:dyDescent="0.25">
      <c r="B413" s="67"/>
    </row>
    <row r="414" spans="2:2" x14ac:dyDescent="0.25">
      <c r="B414" s="67"/>
    </row>
    <row r="415" spans="2:2" x14ac:dyDescent="0.25">
      <c r="B415" s="67"/>
    </row>
    <row r="416" spans="2:2" x14ac:dyDescent="0.25">
      <c r="B416" s="67"/>
    </row>
    <row r="417" spans="2:2" x14ac:dyDescent="0.25">
      <c r="B417" s="67"/>
    </row>
    <row r="418" spans="2:2" x14ac:dyDescent="0.25">
      <c r="B418" s="73"/>
    </row>
    <row r="419" spans="2:2" x14ac:dyDescent="0.25">
      <c r="B419" s="67"/>
    </row>
    <row r="420" spans="2:2" x14ac:dyDescent="0.25">
      <c r="B420" s="67"/>
    </row>
    <row r="421" spans="2:2" x14ac:dyDescent="0.25">
      <c r="B421" s="67"/>
    </row>
    <row r="422" spans="2:2" x14ac:dyDescent="0.25">
      <c r="B422" s="67"/>
    </row>
    <row r="423" spans="2:2" x14ac:dyDescent="0.25">
      <c r="B423" s="73"/>
    </row>
    <row r="424" spans="2:2" x14ac:dyDescent="0.25">
      <c r="B424" s="67"/>
    </row>
    <row r="425" spans="2:2" x14ac:dyDescent="0.25">
      <c r="B425" s="67"/>
    </row>
    <row r="426" spans="2:2" x14ac:dyDescent="0.25">
      <c r="B426" s="67"/>
    </row>
    <row r="427" spans="2:2" x14ac:dyDescent="0.25">
      <c r="B427" s="73"/>
    </row>
    <row r="428" spans="2:2" x14ac:dyDescent="0.25">
      <c r="B428" s="67"/>
    </row>
    <row r="429" spans="2:2" x14ac:dyDescent="0.25">
      <c r="B429" s="67"/>
    </row>
    <row r="430" spans="2:2" x14ac:dyDescent="0.25">
      <c r="B430" s="67"/>
    </row>
    <row r="431" spans="2:2" x14ac:dyDescent="0.25">
      <c r="B431" s="73"/>
    </row>
    <row r="432" spans="2:2" x14ac:dyDescent="0.25">
      <c r="B432" s="73"/>
    </row>
    <row r="433" spans="2:2" x14ac:dyDescent="0.25">
      <c r="B433" s="67"/>
    </row>
    <row r="434" spans="2:2" x14ac:dyDescent="0.25">
      <c r="B434" s="67"/>
    </row>
    <row r="435" spans="2:2" x14ac:dyDescent="0.25">
      <c r="B435" s="67"/>
    </row>
    <row r="436" spans="2:2" x14ac:dyDescent="0.25">
      <c r="B436" s="73"/>
    </row>
    <row r="437" spans="2:2" x14ac:dyDescent="0.25">
      <c r="B437" s="67"/>
    </row>
    <row r="438" spans="2:2" x14ac:dyDescent="0.25">
      <c r="B438" s="67"/>
    </row>
    <row r="439" spans="2:2" x14ac:dyDescent="0.25">
      <c r="B439" s="67"/>
    </row>
    <row r="440" spans="2:2" x14ac:dyDescent="0.25">
      <c r="B440" s="73"/>
    </row>
    <row r="441" spans="2:2" x14ac:dyDescent="0.25">
      <c r="B441" s="67"/>
    </row>
    <row r="442" spans="2:2" x14ac:dyDescent="0.25">
      <c r="B442" s="67"/>
    </row>
    <row r="443" spans="2:2" x14ac:dyDescent="0.25">
      <c r="B443" s="67"/>
    </row>
    <row r="444" spans="2:2" x14ac:dyDescent="0.25">
      <c r="B444" s="73"/>
    </row>
    <row r="445" spans="2:2" x14ac:dyDescent="0.25">
      <c r="B445" s="67"/>
    </row>
    <row r="446" spans="2:2" x14ac:dyDescent="0.25">
      <c r="B446" s="67"/>
    </row>
    <row r="447" spans="2:2" x14ac:dyDescent="0.25">
      <c r="B447" s="67"/>
    </row>
    <row r="448" spans="2:2" x14ac:dyDescent="0.25">
      <c r="B448" s="67"/>
    </row>
    <row r="449" spans="2:2" x14ac:dyDescent="0.25">
      <c r="B449" s="67"/>
    </row>
    <row r="450" spans="2:2" x14ac:dyDescent="0.25">
      <c r="B450" s="73"/>
    </row>
    <row r="451" spans="2:2" x14ac:dyDescent="0.25">
      <c r="B451" s="67"/>
    </row>
    <row r="452" spans="2:2" x14ac:dyDescent="0.25">
      <c r="B452" s="67"/>
    </row>
    <row r="453" spans="2:2" x14ac:dyDescent="0.25">
      <c r="B453" s="67"/>
    </row>
    <row r="454" spans="2:2" x14ac:dyDescent="0.25">
      <c r="B454" s="67"/>
    </row>
    <row r="455" spans="2:2" x14ac:dyDescent="0.25">
      <c r="B455" s="72"/>
    </row>
    <row r="456" spans="2:2" x14ac:dyDescent="0.25">
      <c r="B456" s="67"/>
    </row>
    <row r="457" spans="2:2" x14ac:dyDescent="0.25">
      <c r="B457" s="67"/>
    </row>
    <row r="458" spans="2:2" x14ac:dyDescent="0.25">
      <c r="B458" s="67"/>
    </row>
    <row r="459" spans="2:2" x14ac:dyDescent="0.25">
      <c r="B459" s="67"/>
    </row>
    <row r="460" spans="2:2" x14ac:dyDescent="0.25">
      <c r="B460" s="67"/>
    </row>
    <row r="461" spans="2:2" x14ac:dyDescent="0.25">
      <c r="B461" s="72"/>
    </row>
    <row r="462" spans="2:2" x14ac:dyDescent="0.25">
      <c r="B462" s="67"/>
    </row>
    <row r="463" spans="2:2" x14ac:dyDescent="0.25">
      <c r="B463" s="67"/>
    </row>
    <row r="464" spans="2:2" x14ac:dyDescent="0.25">
      <c r="B464" s="67"/>
    </row>
    <row r="465" spans="2:2" x14ac:dyDescent="0.25">
      <c r="B465" s="67"/>
    </row>
    <row r="466" spans="2:2" x14ac:dyDescent="0.25">
      <c r="B466" s="67"/>
    </row>
    <row r="467" spans="2:2" x14ac:dyDescent="0.25">
      <c r="B467" s="67"/>
    </row>
    <row r="468" spans="2:2" x14ac:dyDescent="0.25">
      <c r="B468" s="67"/>
    </row>
    <row r="469" spans="2:2" x14ac:dyDescent="0.25">
      <c r="B469" s="67"/>
    </row>
    <row r="470" spans="2:2" x14ac:dyDescent="0.25">
      <c r="B470" s="67"/>
    </row>
    <row r="471" spans="2:2" x14ac:dyDescent="0.25">
      <c r="B471" s="67"/>
    </row>
    <row r="472" spans="2:2" x14ac:dyDescent="0.25">
      <c r="B472" s="67"/>
    </row>
    <row r="473" spans="2:2" x14ac:dyDescent="0.25">
      <c r="B473" s="67"/>
    </row>
    <row r="474" spans="2:2" x14ac:dyDescent="0.25">
      <c r="B474" s="67"/>
    </row>
    <row r="475" spans="2:2" x14ac:dyDescent="0.25">
      <c r="B475" s="67"/>
    </row>
    <row r="476" spans="2:2" x14ac:dyDescent="0.25">
      <c r="B476" s="67"/>
    </row>
    <row r="477" spans="2:2" x14ac:dyDescent="0.25">
      <c r="B477" s="67"/>
    </row>
    <row r="478" spans="2:2" x14ac:dyDescent="0.25">
      <c r="B478" s="67"/>
    </row>
    <row r="479" spans="2:2" x14ac:dyDescent="0.25">
      <c r="B479" s="67"/>
    </row>
    <row r="480" spans="2:2" x14ac:dyDescent="0.25">
      <c r="B480" s="67"/>
    </row>
    <row r="481" spans="2:2" x14ac:dyDescent="0.25">
      <c r="B481" s="67"/>
    </row>
    <row r="482" spans="2:2" x14ac:dyDescent="0.25">
      <c r="B482" s="67"/>
    </row>
    <row r="483" spans="2:2" x14ac:dyDescent="0.25">
      <c r="B483" s="67"/>
    </row>
  </sheetData>
  <mergeCells count="14">
    <mergeCell ref="A131:B131"/>
    <mergeCell ref="A132:B132"/>
    <mergeCell ref="C1:I1"/>
    <mergeCell ref="C2:I2"/>
    <mergeCell ref="A80:B80"/>
    <mergeCell ref="A83:I83"/>
    <mergeCell ref="A130:B130"/>
    <mergeCell ref="A10:B10"/>
    <mergeCell ref="A11:B11"/>
    <mergeCell ref="A28:B28"/>
    <mergeCell ref="A4:K4"/>
    <mergeCell ref="C6:E6"/>
    <mergeCell ref="F6:H6"/>
    <mergeCell ref="I6:K6"/>
  </mergeCells>
  <pageMargins left="0.7" right="0.7" top="0.75" bottom="0.75" header="0.3" footer="0.3"/>
  <pageSetup paperSize="9" scale="39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2017</cp:lastModifiedBy>
  <cp:lastPrinted>2019-11-12T08:55:25Z</cp:lastPrinted>
  <dcterms:created xsi:type="dcterms:W3CDTF">2018-10-31T12:10:33Z</dcterms:created>
  <dcterms:modified xsi:type="dcterms:W3CDTF">2019-11-12T08:57:38Z</dcterms:modified>
</cp:coreProperties>
</file>