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4175" windowHeight="8055"/>
  </bookViews>
  <sheets>
    <sheet name="Реестр доходов " sheetId="1" r:id="rId1"/>
    <sheet name="Лист1" sheetId="2" r:id="rId2"/>
  </sheets>
  <definedNames>
    <definedName name="_xlnm.Print_Titles" localSheetId="0">'Реестр доходов '!$7:$8</definedName>
    <definedName name="_xlnm.Print_Area" localSheetId="0">'Реестр доходов '!$A$1:$I$138</definedName>
  </definedNames>
  <calcPr calcId="144525" iterate="1"/>
</workbook>
</file>

<file path=xl/calcChain.xml><?xml version="1.0" encoding="utf-8"?>
<calcChain xmlns="http://schemas.openxmlformats.org/spreadsheetml/2006/main">
  <c r="F130" i="1" l="1"/>
  <c r="F129" i="1"/>
  <c r="F128" i="1"/>
  <c r="F127" i="1"/>
  <c r="F126" i="1"/>
  <c r="F125" i="1"/>
  <c r="E125" i="1"/>
  <c r="D80" i="1"/>
  <c r="E97" i="1"/>
  <c r="G80" i="1"/>
  <c r="D125" i="1"/>
  <c r="D76" i="1" s="1"/>
  <c r="D75" i="1" s="1"/>
  <c r="D132" i="1" s="1"/>
  <c r="E77" i="1"/>
  <c r="E80" i="1"/>
  <c r="D97" i="1"/>
  <c r="D77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 s="1"/>
  <c r="H97" i="1"/>
  <c r="H125" i="1"/>
  <c r="H77" i="1"/>
  <c r="I125" i="1"/>
  <c r="I97" i="1"/>
  <c r="I77" i="1"/>
  <c r="H80" i="1"/>
  <c r="I80" i="1"/>
  <c r="H129" i="1"/>
  <c r="G97" i="1"/>
  <c r="G129" i="1"/>
  <c r="G125" i="1" s="1"/>
  <c r="H76" i="1" l="1"/>
  <c r="H75" i="1" s="1"/>
  <c r="H132" i="1" s="1"/>
  <c r="E76" i="1"/>
  <c r="I76" i="1"/>
  <c r="I75" i="1" s="1"/>
  <c r="I132" i="1" s="1"/>
  <c r="F64" i="1" l="1"/>
  <c r="F63" i="1"/>
  <c r="F15" i="1"/>
  <c r="F13" i="1" l="1"/>
  <c r="F30" i="1"/>
  <c r="F29" i="1"/>
  <c r="F26" i="1"/>
  <c r="D74" i="1" l="1"/>
  <c r="F11" i="1" l="1"/>
  <c r="F12" i="1"/>
  <c r="F28" i="1"/>
  <c r="F31" i="1"/>
  <c r="F32" i="1"/>
  <c r="F37" i="1"/>
  <c r="F38" i="1"/>
  <c r="F39" i="1"/>
  <c r="F40" i="1"/>
  <c r="F41" i="1"/>
  <c r="F42" i="1"/>
  <c r="F43" i="1"/>
  <c r="F45" i="1"/>
  <c r="E74" i="1" l="1"/>
  <c r="F10" i="1" l="1"/>
  <c r="F79" i="1" l="1"/>
  <c r="F78" i="1"/>
  <c r="F77" i="1" s="1"/>
  <c r="F96" i="1"/>
  <c r="F94" i="1"/>
  <c r="F95" i="1"/>
  <c r="F86" i="1"/>
  <c r="F87" i="1"/>
  <c r="F88" i="1"/>
  <c r="F89" i="1"/>
  <c r="F90" i="1"/>
  <c r="F91" i="1"/>
  <c r="F92" i="1"/>
  <c r="F93" i="1"/>
  <c r="F82" i="1"/>
  <c r="F83" i="1"/>
  <c r="F84" i="1"/>
  <c r="F85" i="1"/>
  <c r="F81" i="1"/>
  <c r="F80" i="1" l="1"/>
  <c r="F76" i="1"/>
  <c r="F75" i="1" s="1"/>
  <c r="H74" i="1"/>
  <c r="I74" i="1" l="1"/>
  <c r="F33" i="1" l="1"/>
  <c r="F14" i="1" l="1"/>
  <c r="F16" i="1"/>
  <c r="F17" i="1"/>
  <c r="F19" i="1"/>
  <c r="F20" i="1"/>
  <c r="F21" i="1"/>
  <c r="F22" i="1"/>
  <c r="F23" i="1"/>
  <c r="F24" i="1"/>
  <c r="F25" i="1"/>
  <c r="F27" i="1"/>
  <c r="F35" i="1"/>
  <c r="F48" i="1"/>
  <c r="F49" i="1"/>
  <c r="F54" i="1"/>
  <c r="F57" i="1"/>
  <c r="F58" i="1"/>
  <c r="F59" i="1"/>
  <c r="F60" i="1"/>
  <c r="F61" i="1"/>
  <c r="F62" i="1"/>
  <c r="F65" i="1"/>
  <c r="F66" i="1"/>
  <c r="F67" i="1"/>
  <c r="F68" i="1"/>
  <c r="F69" i="1"/>
  <c r="F74" i="1" l="1"/>
  <c r="F132" i="1"/>
  <c r="G74" i="1"/>
  <c r="K74" i="1" s="1"/>
  <c r="G77" i="1" l="1"/>
  <c r="G76" i="1" l="1"/>
  <c r="G75" i="1" s="1"/>
  <c r="G132" i="1" s="1"/>
  <c r="E75" i="1"/>
  <c r="E132" i="1" s="1"/>
</calcChain>
</file>

<file path=xl/sharedStrings.xml><?xml version="1.0" encoding="utf-8"?>
<sst xmlns="http://schemas.openxmlformats.org/spreadsheetml/2006/main" count="375" uniqueCount="248">
  <si>
    <t>Единица измерения</t>
  </si>
  <si>
    <t>тыс.рублей</t>
  </si>
  <si>
    <t>Код классификации доходов бюджетов</t>
  </si>
  <si>
    <t>Показатели прогноза доходов бюджета</t>
  </si>
  <si>
    <t xml:space="preserve">код   </t>
  </si>
  <si>
    <t>наименование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</si>
  <si>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</si>
  <si>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отходов производства и потребления (федеральные государственные органы, Банк России, органы управления государственными внебюджетными фондами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</si>
  <si>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</si>
  <si>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</si>
  <si>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</si>
  <si>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</si>
  <si>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Федеральной налоговой службы по Республике Тыва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</si>
  <si>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</si>
  <si>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</si>
  <si>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(проценты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</si>
  <si>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</si>
  <si>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</si>
  <si>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</si>
  <si>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</si>
  <si>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организаций по имуществу, не входящему в Единую систему газоснабжения (сумма платежа (перерасчеты, недоимка и задолженность по соответствующему платежу, в том числе по отмененному)</t>
  </si>
  <si>
    <t>Итого:</t>
  </si>
  <si>
    <t>Руководитель</t>
  </si>
  <si>
    <t>(уполномоченное лицо)</t>
  </si>
  <si>
    <t>(расшифровка подписи)</t>
  </si>
  <si>
    <t>Исполнитель</t>
  </si>
  <si>
    <t>(ФИО)</t>
  </si>
  <si>
    <t>(телефон)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</si>
  <si>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</si>
  <si>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</si>
  <si>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от других бюджетов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</si>
  <si>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</si>
  <si>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</si>
  <si>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</si>
  <si>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(подпись)</t>
  </si>
  <si>
    <t>182 1 01 02010 01 1000 110</t>
  </si>
  <si>
    <t>182  1 01 02010 01 2100 110</t>
  </si>
  <si>
    <t>182 1 01 02010 01 2200 110</t>
  </si>
  <si>
    <t>182 1 01 02010 01 3000 110</t>
  </si>
  <si>
    <t>182 1 01 02020 01 1000 110</t>
  </si>
  <si>
    <t>182 1 01 02030 01 1000 110</t>
  </si>
  <si>
    <t>182 1 06 02010 02 1000 110</t>
  </si>
  <si>
    <t>Наименование главного администратора (администратора) доходов  бюджета муниципального района</t>
  </si>
  <si>
    <t>ПРИЛОЖЕНИЕ                                                                                             к  Порядку формирования и ведения реестра источников доходов бюджета муниципального района "Овюрский кожуун" Республики Тыва</t>
  </si>
  <si>
    <t>Финансовое управление Администрации Овюрского кожууна</t>
  </si>
  <si>
    <t>048 112 01010 01 6000 120</t>
  </si>
  <si>
    <t>Прочие поступления от денежных взысканий (штрафов) и иных сумм в возмещение ущерба, зачисляемые в бюджеты муниципальных районов (федеральные государственные органы, Банк России, органы управления государственными внебюджетными фондами Российской Федерации)</t>
  </si>
  <si>
    <t>106 116 90050 05 6000 140</t>
  </si>
  <si>
    <t>182 1 05 02010 02 1000 110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</si>
  <si>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</si>
  <si>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182 1 05 02010 02 3000 110</t>
  </si>
  <si>
    <t>182 1 05 03010 01 1000 110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</si>
  <si>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</si>
  <si>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182 1 05 03010 01 2100 110</t>
  </si>
  <si>
    <t>Единый сельскохозяйственный налог (пени по соответствующему платежу)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</si>
  <si>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</si>
  <si>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</si>
  <si>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182 1 05 04020 02 1000 110</t>
  </si>
  <si>
    <t>321 1 16 25060 01 6000 140</t>
  </si>
  <si>
    <t>415 1 16 90050 05 6000 140</t>
  </si>
  <si>
    <t>919 116 25030 01 0000 140</t>
  </si>
  <si>
    <t>Денежные взыскания (штрафы) за нарушение законодательства об охране и использовании животного мира</t>
  </si>
  <si>
    <t>991 1 11 05025 05 0000 120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</si>
  <si>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</si>
  <si>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991 1 11 09045 05 0000 120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</si>
  <si>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</si>
  <si>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991 1 14 06025 05 0000 430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</si>
  <si>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</si>
  <si>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991 117 05050 05 0000 180</t>
  </si>
  <si>
    <t>Прочие неналоговые доходы бюджетов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</si>
  <si>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</si>
  <si>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</si>
  <si>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</si>
  <si>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Управление Федеральной службы по надзору в сфере природопользования по Республике Тыва</t>
  </si>
  <si>
    <t xml:space="preserve">Межрегиональное операционное управление Федерального казначейства </t>
  </si>
  <si>
    <t>Федеральная служба по надзору в сфере транспорта</t>
  </si>
  <si>
    <t>Управление Федеральной службы по надзору в сфере защиты прав потребителей и благополучия человека по Республике Тыва</t>
  </si>
  <si>
    <t>Министерство внутренних дел по Республике Тыва</t>
  </si>
  <si>
    <t>Прокуратура Республики Тыва</t>
  </si>
  <si>
    <t>Администрация Овюрского кожууна</t>
  </si>
  <si>
    <t>Государственный комитет по охране объектов животного мира и водных биологических ресурсов РТ</t>
  </si>
  <si>
    <t>998 2 00 00000 00 0000 000</t>
  </si>
  <si>
    <t>998 2 02 00000 00 0000 000</t>
  </si>
  <si>
    <t xml:space="preserve">начальник Финансового управления </t>
  </si>
  <si>
    <t>8-394-44-21307</t>
  </si>
  <si>
    <t xml:space="preserve">                                                         (должность)</t>
  </si>
  <si>
    <t xml:space="preserve">            (должность)</t>
  </si>
  <si>
    <t>182 1 01 02010 01 4000 110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</si>
  <si>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платежи)</t>
  </si>
  <si>
    <t>Единый налог на вмененный доход для отдельных видов деятельности (суммы денежных взысканий (штрафов) по соответствующеиу платежу согласно законодательству Российской Федерации)</t>
  </si>
  <si>
    <t>Субсидии бюджетам муниципальных районов на реализацию мероприятий по обеспечению жильем молодых семей</t>
  </si>
  <si>
    <t>Субвенции бюджетам муниципальных районов на осуществление полномочий по по составлению (изменению списков кандидатов в присяжные заседатели федеральных судов общей юрисдикции в РФ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</si>
  <si>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</si>
  <si>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999 2 02 29999 05 0000 151</t>
  </si>
  <si>
    <t>999 2 02 30029 05 0000 151</t>
  </si>
  <si>
    <t>Субвенции на реализацию полномочий по назначению и выплате компенсации части родительской платы за содержание ребенка в государственных, муниципальных образовательных организациях, реализующих основную общеобразовательную программу дошкольного образования</t>
  </si>
  <si>
    <t>Федеральная служба по ветеринарному и фитосанитарному надзору</t>
  </si>
  <si>
    <t>Субсидии бюджетам муниципальных районов на реализацию программ формирования современной городской среды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</si>
  <si>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 приобретение котельно-печного топлива для казенных, бюджетных и автономных учреждений ( с учетом доставки и услуг поставщика)</t>
  </si>
  <si>
    <t>Субсидии на закупку и доставку угля для казенных, бюджетных и автономных учреждений учреждений, расположенных в труднодоступных населенных пунктах</t>
  </si>
  <si>
    <t>Субсидии на реализацию мероприятий по государственной программе "Комплексное развитие сельких территорий"</t>
  </si>
  <si>
    <t>Доходы от денежных взысканий (штрафов), поступающие в счет погашения задолженности, образовавшейся до 1 января 2020 г, подлежащая зачислению в бюджет муниципального образования по нормативам действовавшем в 2019 году</t>
  </si>
  <si>
    <t>Субвенции на реализацию Закона Республики Тыва "О предоставлении органам местного самоуправления муниципальных районов и городских округов на территории Ресчпублики Тыва субвенций на реализацию основных общеобразовательных программ в области общего образования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</si>
  <si>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</si>
  <si>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реализацию Закона Республики Тыва "О мерах социальной поддержки ветеранов труда и труженников тыла"</t>
  </si>
  <si>
    <t xml:space="preserve"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</t>
  </si>
  <si>
    <t>'Субвенции на реализацию Закона Республики Тыва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Респуьлики Тыва за счет средств республиканского бюджета</t>
  </si>
  <si>
    <t>Субвенции на осуществление государственных полномочий по установлению запрета на розничную продажу алкогольной продукции в Республике Тыва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</si>
  <si>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</si>
  <si>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на обеспечение выполнения передаваемых государственных полномочий в соответствии с действующим законодательством по расчету предоставления жилищных субсидий гражданам</t>
  </si>
  <si>
    <t>Субвенции на осуществление переданных государственных полномочий по образованию и организации деятельности комиссий по делам несовершеннолетних</t>
  </si>
  <si>
    <t>Субвенции на предоставление гражданам субсидий на оплату жилого помещения и коммунальных услуг</t>
  </si>
  <si>
    <t>Субвенции на осуществление государственных полномочий по созданию,  организации и обеспечению деятельности административных комиссий</t>
  </si>
  <si>
    <t>Субвенции бюджетам муниципальных районов на проведение Всероссийской переписи населения 2020 года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</si>
  <si>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</si>
  <si>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муниципальных районов на осуществление ежемесячных денежных выплат на детей в возрасте от трех до семи лет включительно</t>
  </si>
  <si>
    <t>Субвенции бюджетам муниципальных районов на осуществление ежемесячных денежных выплат на детей в возрасте от трех до семи лет включительно, за счет средств резервного фонда Правительства РФ</t>
  </si>
  <si>
    <t>Субвенции на компенсацию расходов на оплату жилых помещений, отопления и освящения педагогическим работникам, проживающими и работающими в сельской местности.</t>
  </si>
  <si>
    <t xml:space="preserve">Иные межбюджетные трансферты </t>
  </si>
  <si>
    <t>Субвенции на оплату жилищно-коммунальных услуг отдельным категориям граждан</t>
  </si>
  <si>
    <t xml:space="preserve">консультант по доходам и налоговой политике </t>
  </si>
  <si>
    <t>Субвенции на реализацию Закона РТ "О погребении и похоронном деле в РТ"</t>
  </si>
  <si>
    <t>Иные межбюджетные трансферты на ежемесяное денежное вознаграждение за классное руководство педагогическим работникам государственных и муниципальных общеобразовательных организаций на 2020 год</t>
  </si>
  <si>
    <t>Субвенции на организацию отдыха и оздоровления детей</t>
  </si>
  <si>
    <t>998 2 02 25576 05 0000 150</t>
  </si>
  <si>
    <t>1001 2 02 29999 05 0000 150</t>
  </si>
  <si>
    <t>1000 2 02 29999 05 0000 150</t>
  </si>
  <si>
    <t>998 202 25497 05 0000 150</t>
  </si>
  <si>
    <t>998 202 25555 05 0000 150</t>
  </si>
  <si>
    <t>998 2 02 02000 00 0000 150</t>
  </si>
  <si>
    <t>998 2 02 15009 05 0000 150</t>
  </si>
  <si>
    <t>998 2 02 15001 05 0000 150</t>
  </si>
  <si>
    <t>998 2 02 01000 00 0000 150</t>
  </si>
  <si>
    <t>998 2 02 03000 00 0000 150</t>
  </si>
  <si>
    <t>998 2 02 30024 05 0000 150</t>
  </si>
  <si>
    <t>998 2 02 35250 05 0000 150</t>
  </si>
  <si>
    <t>998 2 02 35118 05 0000 150</t>
  </si>
  <si>
    <t>000 2 02 03007 05 0000 150</t>
  </si>
  <si>
    <t>998 2 02 30022 05 0000 150</t>
  </si>
  <si>
    <t>998 2 02 35469 05 0000 150</t>
  </si>
  <si>
    <t>998 2 02 35084 05 0000 150</t>
  </si>
  <si>
    <t>998 2 02 35302 05 0000 150</t>
  </si>
  <si>
    <t>998 2 02 35573 05 0000 150</t>
  </si>
  <si>
    <t>998 2 02 40014 05 0000 150</t>
  </si>
  <si>
    <t>998 2 02 45303 05 0000 150</t>
  </si>
  <si>
    <t>998 2 02 49999 05 0000 150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</si>
  <si>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</si>
  <si>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048 112 01041 01 6000 120</t>
  </si>
  <si>
    <t>081 116 10123 01 0050 140</t>
  </si>
  <si>
    <t>141 116 10123 01 0050 140</t>
  </si>
  <si>
    <t>188 1 16 10123 01 0051 140</t>
  </si>
  <si>
    <t>415 116 10123 01 0051 140</t>
  </si>
  <si>
    <t>991 1 16 07090 05 0000 140</t>
  </si>
  <si>
    <t>931 116 01053 01 0000 140</t>
  </si>
  <si>
    <t>931 116 01093 01 0000 140</t>
  </si>
  <si>
    <t>931 116 01203 01 0000 140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</si>
  <si>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 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</si>
  <si>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</si>
  <si>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</si>
  <si>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</si>
  <si>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</si>
  <si>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</si>
  <si>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                       в 2019 году</t>
  </si>
  <si>
    <t>Генеральная прокуратура РФ</t>
  </si>
  <si>
    <t>Федеральная служба государственной регистрации, кадастра и картографии</t>
  </si>
  <si>
    <t>Министерство юстиции Республики Тыва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</si>
  <si>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</si>
  <si>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</si>
  <si>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Единый налог на вмененный доход для отдельных видов деятельности (пени по соответствующему платежу)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</si>
  <si>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</si>
  <si>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182 1 05 01011 01 1000 110</t>
  </si>
  <si>
    <t>182 1 05 01021 01 1000 110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</si>
  <si>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</si>
  <si>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Сат С.А.</t>
  </si>
  <si>
    <t>998 2 02 27576 05 0000 150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</si>
  <si>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раамках обеспечения комплексного развития сельских территорий</t>
  </si>
  <si>
    <t>182 1 05 03020 01 2100 110</t>
  </si>
  <si>
    <t>931 1 16 00000 00 0000 140</t>
  </si>
  <si>
    <t>048 112 01042 01 6000 120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</si>
  <si>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</si>
  <si>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183 1 01 02030 01 1000 110</t>
  </si>
  <si>
    <t>182 1 01 02080 01 1000 110</t>
  </si>
  <si>
    <t>182 1 01 02130 01 1000 110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</si>
  <si>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</si>
  <si>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отношении доходов от долевого участия в организации, полученных в виде дивидентов (в части суммы налога, не превышающей 650 000 рублей) (сумма платежа (перерачсеты, недоимка и задолженность по соответствующему платежу, в том числе по отмененному)</t>
  </si>
  <si>
    <t>183 1 05 01011 01 1000 110</t>
  </si>
  <si>
    <t>184 1 05 01011 01 1000 110</t>
  </si>
  <si>
    <t>185 1 05 01011 01 1000 110</t>
  </si>
  <si>
    <t>186 1 05 01011 01 1000 110</t>
  </si>
  <si>
    <t>187 1 05 01011 01 1000 110</t>
  </si>
  <si>
    <t>188 1 05 01011 01 1000 110</t>
  </si>
  <si>
    <t>189 1 05 01011 01 1000 110</t>
  </si>
  <si>
    <t>182 1 08 03010 01 1050 110</t>
  </si>
  <si>
    <t>182 1 08 03010 01 1060 110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</si>
  <si>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государственная пошлина, уплачивамая при обращении в суды)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</si>
  <si>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</si>
  <si>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991 1 13 02995 05 0000 130</t>
  </si>
  <si>
    <t>Прочие затраты от компенсации затрат бюджетов муниципальных районов</t>
  </si>
  <si>
    <t>182 1 06 02020 02 1000 110</t>
  </si>
  <si>
    <t>Налог на имущество организаций по имуществу, входящему в Единую систему газоснабжения (сумма платежа (перерасчеты, недоимка и задолженность по соответствующему платежу, в том числе по отмененному)</t>
  </si>
  <si>
    <t>Реестр источников доходов  бюджета муниципального района "Овюрский кожуун" Республики Тыва на 2026 год и на плановый период 2027 и 2028 годов</t>
  </si>
  <si>
    <r>
      <t xml:space="preserve">Кассовые поступления в текущем финансовом году (по состоянию на </t>
    </r>
    <r>
      <rPr>
        <b/>
        <u/>
        <sz val="11"/>
        <rFont val="Times New Roman"/>
        <family val="1"/>
        <charset val="204"/>
      </rPr>
      <t>"1"октября 2025 г.)</t>
    </r>
  </si>
  <si>
    <t xml:space="preserve">Прогноз доходов бюджета на 2025 г.                                                                             (текущий финансовый год) в соответствии с Решением Хурала Представителей Овюрского кожууна  о бюджете </t>
  </si>
  <si>
    <t>на 2026 г.                              (очередной финансовый год)</t>
  </si>
  <si>
    <t>на 2027 г.                              (первый год планового периода)</t>
  </si>
  <si>
    <t>на 2028 г.                              (второй год планового периода)</t>
  </si>
  <si>
    <t xml:space="preserve">Оценка исполнения                        2025г. (текущий финансовый год) </t>
  </si>
  <si>
    <t>183 1 01 02020 01 1000 110</t>
  </si>
  <si>
    <t>184 1 01 02020 01 1000 110</t>
  </si>
  <si>
    <t>182 1 01 02020 01 3000 110</t>
  </si>
  <si>
    <t>182 1 01 02030 01 3000 110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</si>
  <si>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</si>
  <si>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182 1 01 02210 01 1000 110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</si>
  <si>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</si>
  <si>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190 1 05 01011 01 3000 110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</si>
  <si>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</si>
  <si>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182 1 05 01021 01 3000 110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</si>
  <si>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</si>
  <si>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991 117 01050 05 0000 180</t>
  </si>
  <si>
    <t>Невыясненные поступления, зачисляемые в бюджеты муниципальных районов</t>
  </si>
  <si>
    <t>182 1 03 02230 01 0000 110</t>
  </si>
  <si>
    <t>182 1 03 02240 01 0000 110</t>
  </si>
  <si>
    <t>182 1 03 02250 01 0000 110</t>
  </si>
  <si>
    <t>182 1 03 02260 01 0000 110</t>
  </si>
  <si>
    <t>2 02 25466 05 0000 150</t>
  </si>
  <si>
    <t xml:space="preserve">Субсидии местным бюджетам на реконструкцию и строительство локальных систем водоснабжения </t>
  </si>
  <si>
    <t xml:space="preserve">Субсидии бюджетам на создание мест (площадок) накопления твердых коммунальных отходов на территории Республики Тыва </t>
  </si>
  <si>
    <t>2 02 25299 05 0000 150</t>
  </si>
  <si>
    <t xml:space="preserve">Субсидии местным бюджетам на софинансирование расходов по содержанию имущества образовательных учрждений </t>
  </si>
  <si>
    <t>2 02 29999 05 0000 150</t>
  </si>
  <si>
    <t xml:space="preserve"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</si>
  <si>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2 02 45050 05 0000 150</t>
  </si>
  <si>
    <t>Субсидии на создание модельных муниципальных библиотек</t>
  </si>
  <si>
    <t>2 02 25454 05 0000 150</t>
  </si>
  <si>
    <t>Субвенции бюджетам муниципальных районов на содержание специалистов, осуществляющих переданные полномочияРеспублики Тыва по опеке и попечительству</t>
  </si>
  <si>
    <t>2 02 30024 05 0000 150</t>
  </si>
  <si>
    <t>Субвенции бюджетам муниципальных районов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</si>
  <si>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2 02 30027 05 0000 150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</si>
  <si>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</t>
  </si>
  <si>
    <t>2 02 35380 05 0000 150</t>
  </si>
  <si>
    <t>Субвенции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</si>
  <si>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Иные межбюджетные трансферты на обеспечение выплат ежемесячного денежного вознаграждения советникам директоров по воспитпнию и взаимодействию с детскими общественными объединениями государственных общеобразовательных организаций</t>
  </si>
  <si>
    <t>998 2 02 45050 05 0000 150</t>
  </si>
  <si>
    <t>Субсидии местным бюджетам на оплату услуг доступа к сети "Интернет" социально значимых объектов</t>
  </si>
  <si>
    <t>Субсидии на поддержку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</si>
  <si>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 xml:space="preserve">Прочие безвозмездные поступления в бюджеты муниципальных районов </t>
  </si>
  <si>
    <t>998 2 07 05030 05 0000 150</t>
  </si>
  <si>
    <t>Куулар Ш.С.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</si>
</sst>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_(* #,##0.00_);_(* \(#,##0.00\);_(* &quot;-&quot;??_);_(@_)"/>
    <numFmt numFmtId="166" formatCode="#,##0.0_ ;[Red]\-#,##0.0\ "/>
    <numFmt numFmtId="167" formatCode="#,##0.00_ ;[Red]\-#,##0.00\ "/>
    <numFmt numFmtId="168" formatCode="#,##0.00000_ ;[Red]\-#,##0.00000\ "/>
    <numFmt numFmtId="169" formatCode="#,##0.0000_ ;[Red]\-#,##0.0000\ "/>
    <numFmt numFmtId="170" formatCode="#,##0.000_ ;[Red]\-#,##0.000\ "/>
    <numFmt numFmtId="171" formatCode="0.000000"/>
    <numFmt numFmtId="172" formatCode="#,##0.000000_ ;[Red]\-#,##0.0000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3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0" fontId="3" fillId="0" borderId="1" xfId="4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 applyProtection="1">
      <alignment horizontal="center" vertical="center" wrapText="1"/>
    </xf>
    <xf numFmtId="166" fontId="3" fillId="0" borderId="1" xfId="1" applyNumberFormat="1" applyFont="1" applyFill="1" applyBorder="1" applyAlignment="1" applyProtection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left" vertical="center"/>
    </xf>
    <xf numFmtId="166" fontId="12" fillId="2" borderId="0" xfId="0" applyNumberFormat="1" applyFont="1" applyFill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NumberFormat="1" applyFont="1" applyFill="1" applyBorder="1" applyAlignment="1" applyProtection="1">
      <alignment horizontal="left" vertical="center" wrapText="1"/>
      <protection hidden="1"/>
    </xf>
    <xf numFmtId="0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167" fontId="3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1" applyNumberFormat="1" applyFont="1" applyFill="1" applyBorder="1" applyAlignment="1" applyProtection="1">
      <alignment horizontal="center" vertical="center" wrapText="1"/>
    </xf>
    <xf numFmtId="167" fontId="3" fillId="2" borderId="1" xfId="1" applyNumberFormat="1" applyFont="1" applyFill="1" applyBorder="1" applyAlignment="1" applyProtection="1">
      <alignment horizontal="center" vertical="center" wrapText="1"/>
    </xf>
    <xf numFmtId="167" fontId="7" fillId="0" borderId="1" xfId="1" applyNumberFormat="1" applyFont="1" applyFill="1" applyBorder="1" applyAlignment="1" applyProtection="1">
      <alignment horizontal="center" vertical="center" wrapText="1"/>
    </xf>
    <xf numFmtId="167" fontId="3" fillId="0" borderId="1" xfId="2" applyNumberFormat="1" applyFont="1" applyFill="1" applyBorder="1" applyAlignment="1">
      <alignment horizontal="center" vertical="center"/>
    </xf>
    <xf numFmtId="167" fontId="10" fillId="0" borderId="1" xfId="1" applyNumberFormat="1" applyFont="1" applyFill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/>
    </xf>
    <xf numFmtId="167" fontId="1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7" fillId="0" borderId="2" xfId="0" quotePrefix="1" applyNumberFormat="1" applyFont="1" applyBorder="1" applyAlignment="1">
      <alignment horizontal="left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3" borderId="1" xfId="4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166" fontId="9" fillId="3" borderId="1" xfId="5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49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left" vertical="center" wrapText="1"/>
    </xf>
    <xf numFmtId="0" fontId="7" fillId="0" borderId="2" xfId="0" quotePrefix="1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166" fontId="3" fillId="2" borderId="1" xfId="5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Border="1" applyAlignment="1">
      <alignment horizontal="left" wrapText="1"/>
    </xf>
    <xf numFmtId="0" fontId="10" fillId="0" borderId="1" xfId="0" quotePrefix="1" applyNumberFormat="1" applyFont="1" applyBorder="1" applyAlignment="1">
      <alignment horizontal="left" wrapText="1"/>
    </xf>
    <xf numFmtId="168" fontId="3" fillId="0" borderId="1" xfId="2" applyNumberFormat="1" applyFont="1" applyFill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 wrapText="1"/>
    </xf>
    <xf numFmtId="168" fontId="7" fillId="0" borderId="1" xfId="1" applyNumberFormat="1" applyFont="1" applyFill="1" applyBorder="1" applyAlignment="1" applyProtection="1">
      <alignment horizontal="center" vertical="center" wrapText="1"/>
    </xf>
    <xf numFmtId="168" fontId="12" fillId="2" borderId="0" xfId="0" applyNumberFormat="1" applyFont="1" applyFill="1" applyAlignment="1">
      <alignment horizontal="center" vertical="center"/>
    </xf>
    <xf numFmtId="169" fontId="2" fillId="0" borderId="0" xfId="0" applyNumberFormat="1" applyFont="1" applyFill="1"/>
    <xf numFmtId="171" fontId="5" fillId="0" borderId="0" xfId="0" applyNumberFormat="1" applyFont="1" applyFill="1"/>
    <xf numFmtId="167" fontId="3" fillId="0" borderId="1" xfId="5" applyNumberFormat="1" applyFont="1" applyFill="1" applyBorder="1" applyAlignment="1">
      <alignment horizontal="center" vertical="center" wrapText="1"/>
    </xf>
    <xf numFmtId="170" fontId="3" fillId="0" borderId="1" xfId="5" applyNumberFormat="1" applyFont="1" applyFill="1" applyBorder="1" applyAlignment="1">
      <alignment horizontal="center" vertical="center" wrapText="1"/>
    </xf>
    <xf numFmtId="169" fontId="3" fillId="0" borderId="1" xfId="5" applyNumberFormat="1" applyFont="1" applyFill="1" applyBorder="1" applyAlignment="1">
      <alignment horizontal="center" vertical="center" wrapText="1"/>
    </xf>
    <xf numFmtId="168" fontId="3" fillId="0" borderId="1" xfId="5" applyNumberFormat="1" applyFont="1" applyFill="1" applyBorder="1" applyAlignment="1">
      <alignment horizontal="center" vertical="center" wrapText="1"/>
    </xf>
    <xf numFmtId="167" fontId="3" fillId="2" borderId="1" xfId="5" applyNumberFormat="1" applyFont="1" applyFill="1" applyBorder="1" applyAlignment="1">
      <alignment horizontal="center" vertical="center" wrapText="1"/>
    </xf>
    <xf numFmtId="170" fontId="3" fillId="2" borderId="1" xfId="5" applyNumberFormat="1" applyFont="1" applyFill="1" applyBorder="1" applyAlignment="1">
      <alignment horizontal="center" vertical="center" wrapText="1"/>
    </xf>
    <xf numFmtId="169" fontId="3" fillId="2" borderId="1" xfId="5" applyNumberFormat="1" applyFont="1" applyFill="1" applyBorder="1" applyAlignment="1">
      <alignment horizontal="center" vertical="center" wrapText="1"/>
    </xf>
    <xf numFmtId="168" fontId="3" fillId="2" borderId="1" xfId="5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2" xfId="0" quotePrefix="1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3" fillId="0" borderId="2" xfId="2" applyNumberFormat="1" applyFont="1" applyFill="1" applyBorder="1" applyAlignment="1" applyProtection="1">
      <alignment horizontal="left" vertical="center" wrapText="1"/>
      <protection hidden="1"/>
    </xf>
    <xf numFmtId="168" fontId="5" fillId="3" borderId="0" xfId="0" applyNumberFormat="1" applyFont="1" applyFill="1"/>
    <xf numFmtId="0" fontId="3" fillId="0" borderId="2" xfId="2" quotePrefix="1" applyNumberFormat="1" applyFont="1" applyFill="1" applyBorder="1" applyAlignment="1" applyProtection="1">
      <alignment horizontal="left" vertical="center" wrapText="1"/>
      <protection hidden="1"/>
    </xf>
    <xf numFmtId="168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7" fontId="9" fillId="0" borderId="1" xfId="0" applyNumberFormat="1" applyFont="1" applyFill="1" applyBorder="1" applyAlignment="1" applyProtection="1">
      <alignment horizontal="center" vertical="center" wrapText="1"/>
    </xf>
    <xf numFmtId="167" fontId="9" fillId="3" borderId="1" xfId="5" applyNumberFormat="1" applyFont="1" applyFill="1" applyBorder="1" applyAlignment="1">
      <alignment horizontal="center" vertical="center" wrapText="1"/>
    </xf>
    <xf numFmtId="167" fontId="9" fillId="0" borderId="1" xfId="5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 wrapText="1"/>
    </xf>
    <xf numFmtId="167" fontId="2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6" fontId="2" fillId="2" borderId="1" xfId="5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2 2" xfId="3"/>
    <cellStyle name="Обычный_республиканский  2005 г" xfId="4"/>
    <cellStyle name="Финансовый" xfId="1" builtinId="3"/>
    <cellStyle name="Финансов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tabSelected="1" zoomScale="67" zoomScaleNormal="67" workbookViewId="0">
      <pane xSplit="3" ySplit="9" topLeftCell="D123" activePane="bottomRight" state="frozen"/>
      <selection pane="topRight" activeCell="D1" sqref="D1"/>
      <selection pane="bottomLeft" activeCell="A10" sqref="A10"/>
      <selection pane="bottomRight" activeCell="D139" sqref="A139:XFD141"/>
    </sheetView>
  </sheetViews>
  <sheetFormatPr defaultColWidth="8.85546875" defaultRowHeight="15" x14ac:dyDescent="0.25"/>
  <cols>
    <col min="1" max="1" width="32.28515625" style="1" customWidth="1"/>
    <col min="2" max="2" width="68.5703125" style="2" customWidth="1"/>
    <col min="3" max="3" width="39.42578125" style="1" customWidth="1"/>
    <col min="4" max="4" width="32.42578125" style="3" customWidth="1"/>
    <col min="5" max="5" width="24.42578125" style="4" customWidth="1"/>
    <col min="6" max="6" width="18.7109375" style="5" customWidth="1"/>
    <col min="7" max="7" width="17" style="6" customWidth="1"/>
    <col min="8" max="8" width="19" style="81" customWidth="1"/>
    <col min="9" max="9" width="19.5703125" style="81" customWidth="1"/>
    <col min="10" max="10" width="11.28515625" style="1" bestFit="1" customWidth="1"/>
    <col min="11" max="11" width="8.85546875" style="1"/>
    <col min="12" max="12" width="14.85546875" style="1" customWidth="1"/>
    <col min="13" max="16384" width="8.85546875" style="1"/>
  </cols>
  <sheetData>
    <row r="1" spans="1:9" ht="80.25" customHeight="1" x14ac:dyDescent="0.25">
      <c r="H1" s="135" t="s">
        <v>43</v>
      </c>
      <c r="I1" s="136"/>
    </row>
    <row r="2" spans="1:9" x14ac:dyDescent="0.25">
      <c r="H2" s="62"/>
      <c r="I2" s="63"/>
    </row>
    <row r="3" spans="1:9" ht="16.5" customHeight="1" x14ac:dyDescent="0.25">
      <c r="A3" s="21"/>
      <c r="B3" s="140" t="s">
        <v>200</v>
      </c>
      <c r="C3" s="140"/>
      <c r="D3" s="140"/>
      <c r="E3" s="140"/>
      <c r="F3" s="140"/>
      <c r="G3" s="140"/>
      <c r="H3" s="140"/>
      <c r="I3" s="140"/>
    </row>
    <row r="4" spans="1:9" s="22" customFormat="1" x14ac:dyDescent="0.25">
      <c r="B4" s="23"/>
      <c r="E4" s="17"/>
      <c r="F4" s="18"/>
      <c r="G4" s="19"/>
      <c r="H4" s="64"/>
      <c r="I4" s="65"/>
    </row>
    <row r="5" spans="1:9" s="12" customFormat="1" x14ac:dyDescent="0.25">
      <c r="A5" s="45" t="s">
        <v>0</v>
      </c>
      <c r="B5" s="24" t="s">
        <v>1</v>
      </c>
      <c r="E5" s="25"/>
      <c r="F5" s="26"/>
      <c r="H5" s="66"/>
      <c r="I5" s="66"/>
    </row>
    <row r="6" spans="1:9" s="3" customFormat="1" x14ac:dyDescent="0.25">
      <c r="A6" s="7"/>
      <c r="B6" s="8"/>
      <c r="C6" s="7"/>
      <c r="D6" s="7"/>
      <c r="E6" s="27"/>
      <c r="F6" s="28"/>
      <c r="G6" s="28"/>
      <c r="H6" s="67"/>
      <c r="I6" s="67"/>
    </row>
    <row r="7" spans="1:9" s="10" customFormat="1" ht="26.25" customHeight="1" x14ac:dyDescent="0.25">
      <c r="A7" s="137" t="s">
        <v>2</v>
      </c>
      <c r="B7" s="137"/>
      <c r="C7" s="137" t="s">
        <v>42</v>
      </c>
      <c r="D7" s="138" t="s">
        <v>202</v>
      </c>
      <c r="E7" s="137" t="s">
        <v>201</v>
      </c>
      <c r="F7" s="137" t="s">
        <v>206</v>
      </c>
      <c r="G7" s="139" t="s">
        <v>3</v>
      </c>
      <c r="H7" s="139"/>
      <c r="I7" s="139"/>
    </row>
    <row r="8" spans="1:9" s="10" customFormat="1" ht="69.75" customHeight="1" x14ac:dyDescent="0.25">
      <c r="A8" s="44" t="s">
        <v>4</v>
      </c>
      <c r="B8" s="58" t="s">
        <v>5</v>
      </c>
      <c r="C8" s="137"/>
      <c r="D8" s="138"/>
      <c r="E8" s="137"/>
      <c r="F8" s="137"/>
      <c r="G8" s="44" t="s">
        <v>203</v>
      </c>
      <c r="H8" s="132" t="s">
        <v>204</v>
      </c>
      <c r="I8" s="132" t="s">
        <v>205</v>
      </c>
    </row>
    <row r="9" spans="1:9" s="3" customFormat="1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68">
        <v>8</v>
      </c>
      <c r="I9" s="68">
        <v>9</v>
      </c>
    </row>
    <row r="10" spans="1:9" s="3" customFormat="1" ht="71.25" customHeight="1" x14ac:dyDescent="0.25">
      <c r="A10" s="59" t="s">
        <v>45</v>
      </c>
      <c r="B10" s="60" t="s">
        <v>6</v>
      </c>
      <c r="C10" s="14" t="s">
        <v>73</v>
      </c>
      <c r="D10" s="50">
        <v>430</v>
      </c>
      <c r="E10" s="71">
        <v>239.16063</v>
      </c>
      <c r="F10" s="52">
        <f>D10</f>
        <v>430</v>
      </c>
      <c r="G10" s="52"/>
      <c r="H10" s="69"/>
      <c r="I10" s="69"/>
    </row>
    <row r="11" spans="1:9" s="3" customFormat="1" ht="55.5" customHeight="1" x14ac:dyDescent="0.25">
      <c r="A11" s="31" t="s">
        <v>147</v>
      </c>
      <c r="B11" s="9" t="s">
        <v>7</v>
      </c>
      <c r="C11" s="14" t="s">
        <v>73</v>
      </c>
      <c r="D11" s="50"/>
      <c r="E11" s="71">
        <v>71.427620000000005</v>
      </c>
      <c r="F11" s="52">
        <f t="shared" ref="F11:F12" si="0">D11</f>
        <v>0</v>
      </c>
      <c r="G11" s="52"/>
      <c r="H11" s="69"/>
      <c r="I11" s="69"/>
    </row>
    <row r="12" spans="1:9" s="3" customFormat="1" ht="55.5" customHeight="1" x14ac:dyDescent="0.25">
      <c r="A12" s="31" t="s">
        <v>178</v>
      </c>
      <c r="B12" s="9" t="s">
        <v>179</v>
      </c>
      <c r="C12" s="14" t="s">
        <v>73</v>
      </c>
      <c r="D12" s="50">
        <v>0</v>
      </c>
      <c r="E12" s="70">
        <v>0.43070999999999998</v>
      </c>
      <c r="F12" s="52">
        <f t="shared" si="0"/>
        <v>0</v>
      </c>
      <c r="G12" s="52"/>
      <c r="H12" s="69"/>
      <c r="I12" s="69"/>
    </row>
    <row r="13" spans="1:9" s="3" customFormat="1" ht="73.5" customHeight="1" x14ac:dyDescent="0.25">
      <c r="A13" s="31" t="s">
        <v>220</v>
      </c>
      <c r="B13" s="9" t="s">
        <v>8</v>
      </c>
      <c r="C13" s="14" t="s">
        <v>74</v>
      </c>
      <c r="D13" s="50">
        <v>700</v>
      </c>
      <c r="E13" s="71">
        <v>572.60140000000001</v>
      </c>
      <c r="F13" s="52">
        <f>D13</f>
        <v>700</v>
      </c>
      <c r="G13" s="51">
        <v>750</v>
      </c>
      <c r="H13" s="70">
        <v>877</v>
      </c>
      <c r="I13" s="70">
        <v>898</v>
      </c>
    </row>
    <row r="14" spans="1:9" s="3" customFormat="1" ht="78" customHeight="1" x14ac:dyDescent="0.25">
      <c r="A14" s="31" t="s">
        <v>221</v>
      </c>
      <c r="B14" s="9" t="s">
        <v>9</v>
      </c>
      <c r="C14" s="14" t="s">
        <v>74</v>
      </c>
      <c r="D14" s="50">
        <v>10</v>
      </c>
      <c r="E14" s="71">
        <v>3.3438699999999999</v>
      </c>
      <c r="F14" s="52">
        <f t="shared" ref="F14:F69" si="1">D14</f>
        <v>10</v>
      </c>
      <c r="G14" s="51">
        <v>10</v>
      </c>
      <c r="H14" s="70">
        <v>20</v>
      </c>
      <c r="I14" s="70">
        <v>25</v>
      </c>
    </row>
    <row r="15" spans="1:9" s="3" customFormat="1" ht="69" customHeight="1" x14ac:dyDescent="0.25">
      <c r="A15" s="31" t="s">
        <v>222</v>
      </c>
      <c r="B15" s="9" t="s">
        <v>10</v>
      </c>
      <c r="C15" s="14" t="s">
        <v>74</v>
      </c>
      <c r="D15" s="50">
        <v>891</v>
      </c>
      <c r="E15" s="71">
        <v>613.81269999999995</v>
      </c>
      <c r="F15" s="52">
        <f>D15+38</f>
        <v>929</v>
      </c>
      <c r="G15" s="51">
        <v>962</v>
      </c>
      <c r="H15" s="70">
        <v>1405</v>
      </c>
      <c r="I15" s="70">
        <v>1470</v>
      </c>
    </row>
    <row r="16" spans="1:9" s="3" customFormat="1" ht="73.5" customHeight="1" x14ac:dyDescent="0.25">
      <c r="A16" s="31" t="s">
        <v>223</v>
      </c>
      <c r="B16" s="9" t="s">
        <v>11</v>
      </c>
      <c r="C16" s="14" t="s">
        <v>74</v>
      </c>
      <c r="D16" s="50">
        <v>-70</v>
      </c>
      <c r="E16" s="71">
        <v>-58.317239999999998</v>
      </c>
      <c r="F16" s="52">
        <f t="shared" si="1"/>
        <v>-70</v>
      </c>
      <c r="G16" s="52">
        <v>-70</v>
      </c>
      <c r="H16" s="69">
        <v>-70</v>
      </c>
      <c r="I16" s="69">
        <v>-70</v>
      </c>
    </row>
    <row r="17" spans="1:9" s="3" customFormat="1" ht="81.75" hidden="1" customHeight="1" x14ac:dyDescent="0.25">
      <c r="A17" s="31" t="s">
        <v>47</v>
      </c>
      <c r="B17" s="82" t="s">
        <v>46</v>
      </c>
      <c r="C17" s="14" t="s">
        <v>75</v>
      </c>
      <c r="D17" s="50"/>
      <c r="E17" s="70"/>
      <c r="F17" s="52">
        <f t="shared" si="1"/>
        <v>0</v>
      </c>
      <c r="G17" s="52"/>
      <c r="H17" s="69"/>
      <c r="I17" s="69"/>
    </row>
    <row r="18" spans="1:9" s="3" customFormat="1" ht="90" x14ac:dyDescent="0.25">
      <c r="A18" s="59" t="s">
        <v>35</v>
      </c>
      <c r="B18" s="60" t="s">
        <v>13</v>
      </c>
      <c r="C18" s="14" t="s">
        <v>12</v>
      </c>
      <c r="D18" s="50">
        <v>62586</v>
      </c>
      <c r="E18" s="71">
        <v>25370.35656</v>
      </c>
      <c r="F18" s="52">
        <v>56453</v>
      </c>
      <c r="G18" s="52">
        <v>66922</v>
      </c>
      <c r="H18" s="69">
        <v>76821</v>
      </c>
      <c r="I18" s="69">
        <v>89112</v>
      </c>
    </row>
    <row r="19" spans="1:9" s="3" customFormat="1" ht="75" hidden="1" x14ac:dyDescent="0.25">
      <c r="A19" s="59" t="s">
        <v>36</v>
      </c>
      <c r="B19" s="60" t="s">
        <v>14</v>
      </c>
      <c r="C19" s="14" t="s">
        <v>12</v>
      </c>
      <c r="D19" s="50">
        <v>0</v>
      </c>
      <c r="E19" s="70"/>
      <c r="F19" s="52">
        <f t="shared" si="1"/>
        <v>0</v>
      </c>
      <c r="G19" s="52"/>
      <c r="H19" s="69"/>
      <c r="I19" s="69"/>
    </row>
    <row r="20" spans="1:9" s="3" customFormat="1" ht="75" hidden="1" x14ac:dyDescent="0.25">
      <c r="A20" s="59" t="s">
        <v>37</v>
      </c>
      <c r="B20" s="60" t="s">
        <v>15</v>
      </c>
      <c r="C20" s="14" t="s">
        <v>12</v>
      </c>
      <c r="D20" s="50">
        <v>0</v>
      </c>
      <c r="E20" s="70"/>
      <c r="F20" s="52">
        <f t="shared" si="1"/>
        <v>0</v>
      </c>
      <c r="G20" s="52"/>
      <c r="H20" s="69"/>
      <c r="I20" s="69"/>
    </row>
    <row r="21" spans="1:9" s="3" customFormat="1" ht="101.25" hidden="1" customHeight="1" x14ac:dyDescent="0.25">
      <c r="A21" s="59" t="s">
        <v>38</v>
      </c>
      <c r="B21" s="60" t="s">
        <v>16</v>
      </c>
      <c r="C21" s="14" t="s">
        <v>12</v>
      </c>
      <c r="D21" s="50">
        <v>0</v>
      </c>
      <c r="E21" s="70"/>
      <c r="F21" s="52">
        <f t="shared" si="1"/>
        <v>0</v>
      </c>
      <c r="G21" s="52"/>
      <c r="H21" s="69"/>
      <c r="I21" s="69"/>
    </row>
    <row r="22" spans="1:9" s="3" customFormat="1" ht="84.75" hidden="1" customHeight="1" x14ac:dyDescent="0.25">
      <c r="A22" s="59" t="s">
        <v>87</v>
      </c>
      <c r="B22" s="60" t="s">
        <v>88</v>
      </c>
      <c r="C22" s="14" t="s">
        <v>12</v>
      </c>
      <c r="D22" s="50">
        <v>0</v>
      </c>
      <c r="E22" s="70"/>
      <c r="F22" s="52">
        <f t="shared" si="1"/>
        <v>0</v>
      </c>
      <c r="G22" s="52"/>
      <c r="H22" s="69"/>
      <c r="I22" s="69"/>
    </row>
    <row r="23" spans="1:9" s="3" customFormat="1" ht="119.25" customHeight="1" x14ac:dyDescent="0.25">
      <c r="A23" s="59" t="s">
        <v>39</v>
      </c>
      <c r="B23" s="60" t="s">
        <v>17</v>
      </c>
      <c r="C23" s="14" t="s">
        <v>12</v>
      </c>
      <c r="D23" s="50">
        <v>0</v>
      </c>
      <c r="E23" s="71">
        <v>265.08080000000001</v>
      </c>
      <c r="F23" s="52">
        <f t="shared" si="1"/>
        <v>0</v>
      </c>
      <c r="G23" s="52"/>
      <c r="H23" s="69"/>
      <c r="I23" s="69"/>
    </row>
    <row r="24" spans="1:9" s="3" customFormat="1" ht="119.25" hidden="1" customHeight="1" x14ac:dyDescent="0.25">
      <c r="A24" s="59" t="s">
        <v>207</v>
      </c>
      <c r="B24" s="60" t="s">
        <v>166</v>
      </c>
      <c r="C24" s="14" t="s">
        <v>12</v>
      </c>
      <c r="D24" s="50">
        <v>0</v>
      </c>
      <c r="E24" s="70"/>
      <c r="F24" s="52">
        <f t="shared" si="1"/>
        <v>0</v>
      </c>
      <c r="G24" s="52"/>
      <c r="H24" s="69"/>
      <c r="I24" s="69"/>
    </row>
    <row r="25" spans="1:9" s="3" customFormat="1" ht="135" hidden="1" x14ac:dyDescent="0.25">
      <c r="A25" s="59" t="s">
        <v>208</v>
      </c>
      <c r="B25" s="60" t="s">
        <v>18</v>
      </c>
      <c r="C25" s="14" t="s">
        <v>12</v>
      </c>
      <c r="D25" s="50">
        <v>0</v>
      </c>
      <c r="E25" s="70"/>
      <c r="F25" s="52">
        <f t="shared" si="1"/>
        <v>0</v>
      </c>
      <c r="G25" s="52"/>
      <c r="H25" s="69"/>
      <c r="I25" s="69"/>
    </row>
    <row r="26" spans="1:9" s="3" customFormat="1" ht="135" x14ac:dyDescent="0.25">
      <c r="A26" s="59" t="s">
        <v>209</v>
      </c>
      <c r="B26" s="60" t="s">
        <v>18</v>
      </c>
      <c r="C26" s="14" t="s">
        <v>12</v>
      </c>
      <c r="D26" s="50">
        <v>0</v>
      </c>
      <c r="E26" s="70">
        <v>0.48</v>
      </c>
      <c r="F26" s="52">
        <f t="shared" si="1"/>
        <v>0</v>
      </c>
      <c r="G26" s="52"/>
      <c r="H26" s="69"/>
      <c r="I26" s="69"/>
    </row>
    <row r="27" spans="1:9" s="3" customFormat="1" ht="64.5" customHeight="1" x14ac:dyDescent="0.25">
      <c r="A27" s="59" t="s">
        <v>40</v>
      </c>
      <c r="B27" s="60" t="s">
        <v>19</v>
      </c>
      <c r="C27" s="14" t="s">
        <v>12</v>
      </c>
      <c r="D27" s="50">
        <v>0</v>
      </c>
      <c r="E27" s="70">
        <v>629.00548000000003</v>
      </c>
      <c r="F27" s="52">
        <f t="shared" si="1"/>
        <v>0</v>
      </c>
      <c r="G27" s="52"/>
      <c r="H27" s="69"/>
      <c r="I27" s="69"/>
    </row>
    <row r="28" spans="1:9" s="3" customFormat="1" ht="64.5" hidden="1" customHeight="1" x14ac:dyDescent="0.25">
      <c r="A28" s="59" t="s">
        <v>180</v>
      </c>
      <c r="B28" s="60" t="s">
        <v>167</v>
      </c>
      <c r="C28" s="14" t="s">
        <v>12</v>
      </c>
      <c r="D28" s="50">
        <v>0</v>
      </c>
      <c r="E28" s="70"/>
      <c r="F28" s="52">
        <f t="shared" si="1"/>
        <v>0</v>
      </c>
      <c r="G28" s="52"/>
      <c r="H28" s="69"/>
      <c r="I28" s="69"/>
    </row>
    <row r="29" spans="1:9" s="3" customFormat="1" ht="67.5" customHeight="1" x14ac:dyDescent="0.25">
      <c r="A29" s="59" t="s">
        <v>210</v>
      </c>
      <c r="B29" s="126" t="s">
        <v>211</v>
      </c>
      <c r="C29" s="14" t="s">
        <v>12</v>
      </c>
      <c r="D29" s="50">
        <v>0</v>
      </c>
      <c r="E29" s="70">
        <v>13.06704</v>
      </c>
      <c r="F29" s="52">
        <f t="shared" si="1"/>
        <v>0</v>
      </c>
      <c r="G29" s="52"/>
      <c r="H29" s="69"/>
      <c r="I29" s="69"/>
    </row>
    <row r="30" spans="1:9" s="3" customFormat="1" ht="67.5" customHeight="1" x14ac:dyDescent="0.25">
      <c r="A30" s="59" t="s">
        <v>212</v>
      </c>
      <c r="B30" s="126" t="s">
        <v>213</v>
      </c>
      <c r="C30" s="14" t="s">
        <v>12</v>
      </c>
      <c r="D30" s="50">
        <v>0</v>
      </c>
      <c r="E30" s="70">
        <v>8310.0404500000004</v>
      </c>
      <c r="F30" s="52">
        <f t="shared" si="1"/>
        <v>0</v>
      </c>
      <c r="G30" s="52"/>
      <c r="H30" s="69"/>
      <c r="I30" s="69"/>
    </row>
    <row r="31" spans="1:9" s="3" customFormat="1" ht="78" customHeight="1" x14ac:dyDescent="0.25">
      <c r="A31" s="59" t="s">
        <v>181</v>
      </c>
      <c r="B31" s="126" t="s">
        <v>183</v>
      </c>
      <c r="C31" s="14" t="s">
        <v>12</v>
      </c>
      <c r="D31" s="50">
        <v>0</v>
      </c>
      <c r="E31" s="70">
        <v>0</v>
      </c>
      <c r="F31" s="52">
        <f t="shared" si="1"/>
        <v>0</v>
      </c>
      <c r="G31" s="52"/>
      <c r="H31" s="69"/>
      <c r="I31" s="69"/>
    </row>
    <row r="32" spans="1:9" s="3" customFormat="1" ht="70.5" customHeight="1" x14ac:dyDescent="0.25">
      <c r="A32" s="59" t="s">
        <v>182</v>
      </c>
      <c r="B32" s="126" t="s">
        <v>184</v>
      </c>
      <c r="C32" s="14" t="s">
        <v>12</v>
      </c>
      <c r="D32" s="50">
        <v>0</v>
      </c>
      <c r="E32" s="70"/>
      <c r="F32" s="52">
        <f t="shared" si="1"/>
        <v>0</v>
      </c>
      <c r="G32" s="52"/>
      <c r="H32" s="69"/>
      <c r="I32" s="69"/>
    </row>
    <row r="33" spans="1:9" s="3" customFormat="1" ht="50.45" customHeight="1" x14ac:dyDescent="0.25">
      <c r="A33" s="59" t="s">
        <v>48</v>
      </c>
      <c r="B33" s="82" t="s">
        <v>49</v>
      </c>
      <c r="C33" s="14" t="s">
        <v>12</v>
      </c>
      <c r="D33" s="50"/>
      <c r="E33" s="70"/>
      <c r="F33" s="52">
        <f t="shared" si="1"/>
        <v>0</v>
      </c>
      <c r="G33" s="52"/>
      <c r="H33" s="69"/>
      <c r="I33" s="69"/>
    </row>
    <row r="34" spans="1:9" s="3" customFormat="1" ht="50.45" customHeight="1" x14ac:dyDescent="0.25">
      <c r="A34" s="59" t="s">
        <v>50</v>
      </c>
      <c r="B34" s="97" t="s">
        <v>168</v>
      </c>
      <c r="C34" s="14" t="s">
        <v>12</v>
      </c>
      <c r="D34" s="50"/>
      <c r="E34" s="70">
        <v>0</v>
      </c>
      <c r="F34" s="52">
        <v>0</v>
      </c>
      <c r="G34" s="52"/>
      <c r="H34" s="69"/>
      <c r="I34" s="69"/>
    </row>
    <row r="35" spans="1:9" s="3" customFormat="1" ht="60.75" hidden="1" customHeight="1" x14ac:dyDescent="0.25">
      <c r="A35" s="59" t="s">
        <v>50</v>
      </c>
      <c r="B35" s="82" t="s">
        <v>89</v>
      </c>
      <c r="C35" s="14" t="s">
        <v>12</v>
      </c>
      <c r="D35" s="50">
        <v>0</v>
      </c>
      <c r="E35" s="70"/>
      <c r="F35" s="52">
        <f t="shared" si="1"/>
        <v>0</v>
      </c>
      <c r="G35" s="52"/>
      <c r="H35" s="69"/>
      <c r="I35" s="69"/>
    </row>
    <row r="36" spans="1:9" s="3" customFormat="1" ht="63.75" customHeight="1" x14ac:dyDescent="0.25">
      <c r="A36" s="59" t="s">
        <v>170</v>
      </c>
      <c r="B36" s="97" t="s">
        <v>169</v>
      </c>
      <c r="C36" s="14" t="s">
        <v>12</v>
      </c>
      <c r="D36" s="50">
        <v>7271.6283100000001</v>
      </c>
      <c r="E36" s="70">
        <v>1177.53172</v>
      </c>
      <c r="F36" s="52">
        <v>7271.6283100000001</v>
      </c>
      <c r="G36" s="52">
        <v>8370</v>
      </c>
      <c r="H36" s="69">
        <v>9960</v>
      </c>
      <c r="I36" s="69">
        <v>11155</v>
      </c>
    </row>
    <row r="37" spans="1:9" s="3" customFormat="1" ht="36" hidden="1" customHeight="1" x14ac:dyDescent="0.25">
      <c r="A37" s="59" t="s">
        <v>185</v>
      </c>
      <c r="B37" s="97" t="s">
        <v>169</v>
      </c>
      <c r="C37" s="14" t="s">
        <v>12</v>
      </c>
      <c r="D37" s="50"/>
      <c r="E37" s="70"/>
      <c r="F37" s="52">
        <f t="shared" si="1"/>
        <v>0</v>
      </c>
      <c r="G37" s="52"/>
      <c r="H37" s="69"/>
      <c r="I37" s="69"/>
    </row>
    <row r="38" spans="1:9" s="3" customFormat="1" ht="66" hidden="1" customHeight="1" x14ac:dyDescent="0.25">
      <c r="A38" s="59" t="s">
        <v>186</v>
      </c>
      <c r="B38" s="97" t="s">
        <v>169</v>
      </c>
      <c r="C38" s="14" t="s">
        <v>12</v>
      </c>
      <c r="D38" s="50"/>
      <c r="E38" s="70"/>
      <c r="F38" s="52">
        <f t="shared" si="1"/>
        <v>0</v>
      </c>
      <c r="G38" s="52"/>
      <c r="H38" s="69"/>
      <c r="I38" s="69"/>
    </row>
    <row r="39" spans="1:9" s="3" customFormat="1" ht="80.25" hidden="1" customHeight="1" x14ac:dyDescent="0.25">
      <c r="A39" s="59" t="s">
        <v>187</v>
      </c>
      <c r="B39" s="97" t="s">
        <v>169</v>
      </c>
      <c r="C39" s="14" t="s">
        <v>12</v>
      </c>
      <c r="D39" s="50"/>
      <c r="E39" s="70"/>
      <c r="F39" s="52">
        <f t="shared" si="1"/>
        <v>0</v>
      </c>
      <c r="G39" s="52"/>
      <c r="H39" s="69"/>
      <c r="I39" s="69"/>
    </row>
    <row r="40" spans="1:9" s="3" customFormat="1" ht="63" hidden="1" customHeight="1" x14ac:dyDescent="0.25">
      <c r="A40" s="59" t="s">
        <v>188</v>
      </c>
      <c r="B40" s="97" t="s">
        <v>169</v>
      </c>
      <c r="C40" s="14" t="s">
        <v>12</v>
      </c>
      <c r="D40" s="50"/>
      <c r="E40" s="70"/>
      <c r="F40" s="52">
        <f t="shared" si="1"/>
        <v>0</v>
      </c>
      <c r="G40" s="52"/>
      <c r="H40" s="69"/>
      <c r="I40" s="69"/>
    </row>
    <row r="41" spans="1:9" s="3" customFormat="1" ht="79.5" hidden="1" customHeight="1" x14ac:dyDescent="0.25">
      <c r="A41" s="59" t="s">
        <v>189</v>
      </c>
      <c r="B41" s="97" t="s">
        <v>169</v>
      </c>
      <c r="C41" s="14" t="s">
        <v>12</v>
      </c>
      <c r="D41" s="50"/>
      <c r="E41" s="70"/>
      <c r="F41" s="52">
        <f t="shared" si="1"/>
        <v>0</v>
      </c>
      <c r="G41" s="52"/>
      <c r="H41" s="69"/>
      <c r="I41" s="69"/>
    </row>
    <row r="42" spans="1:9" s="3" customFormat="1" ht="81" hidden="1" customHeight="1" x14ac:dyDescent="0.25">
      <c r="A42" s="59" t="s">
        <v>190</v>
      </c>
      <c r="B42" s="97" t="s">
        <v>169</v>
      </c>
      <c r="C42" s="14" t="s">
        <v>12</v>
      </c>
      <c r="D42" s="50"/>
      <c r="E42" s="70"/>
      <c r="F42" s="52">
        <f t="shared" si="1"/>
        <v>0</v>
      </c>
      <c r="G42" s="52"/>
      <c r="H42" s="69"/>
      <c r="I42" s="69"/>
    </row>
    <row r="43" spans="1:9" s="3" customFormat="1" ht="52.5" hidden="1" customHeight="1" x14ac:dyDescent="0.25">
      <c r="A43" s="59" t="s">
        <v>191</v>
      </c>
      <c r="B43" s="97" t="s">
        <v>169</v>
      </c>
      <c r="C43" s="14" t="s">
        <v>12</v>
      </c>
      <c r="D43" s="50"/>
      <c r="E43" s="70"/>
      <c r="F43" s="52">
        <f t="shared" si="1"/>
        <v>0</v>
      </c>
      <c r="G43" s="52"/>
      <c r="H43" s="69"/>
      <c r="I43" s="69"/>
    </row>
    <row r="44" spans="1:9" s="3" customFormat="1" ht="63.75" customHeight="1" x14ac:dyDescent="0.25">
      <c r="A44" s="59" t="s">
        <v>214</v>
      </c>
      <c r="B44" s="97" t="s">
        <v>215</v>
      </c>
      <c r="C44" s="14" t="s">
        <v>12</v>
      </c>
      <c r="D44" s="50">
        <v>0</v>
      </c>
      <c r="E44" s="50">
        <v>6.0590000000000002</v>
      </c>
      <c r="F44" s="52"/>
      <c r="G44" s="52"/>
      <c r="H44" s="69"/>
      <c r="I44" s="69"/>
    </row>
    <row r="45" spans="1:9" s="3" customFormat="1" ht="81.75" customHeight="1" x14ac:dyDescent="0.25">
      <c r="A45" s="59" t="s">
        <v>171</v>
      </c>
      <c r="B45" s="97" t="s">
        <v>172</v>
      </c>
      <c r="C45" s="14" t="s">
        <v>12</v>
      </c>
      <c r="D45" s="50">
        <v>0</v>
      </c>
      <c r="E45" s="70">
        <v>2531.5964899999999</v>
      </c>
      <c r="F45" s="52">
        <f t="shared" si="1"/>
        <v>0</v>
      </c>
      <c r="G45" s="52"/>
      <c r="H45" s="69"/>
      <c r="I45" s="69"/>
    </row>
    <row r="46" spans="1:9" s="3" customFormat="1" ht="81.75" customHeight="1" x14ac:dyDescent="0.25">
      <c r="A46" s="59" t="s">
        <v>216</v>
      </c>
      <c r="B46" s="97" t="s">
        <v>217</v>
      </c>
      <c r="C46" s="14" t="s">
        <v>12</v>
      </c>
      <c r="D46" s="50">
        <v>0</v>
      </c>
      <c r="E46" s="70">
        <v>13.14</v>
      </c>
      <c r="F46" s="52"/>
      <c r="G46" s="52"/>
      <c r="H46" s="69"/>
      <c r="I46" s="69"/>
    </row>
    <row r="47" spans="1:9" s="3" customFormat="1" ht="43.5" customHeight="1" x14ac:dyDescent="0.25">
      <c r="A47" s="59" t="s">
        <v>51</v>
      </c>
      <c r="B47" s="97" t="s">
        <v>52</v>
      </c>
      <c r="C47" s="14" t="s">
        <v>12</v>
      </c>
      <c r="D47" s="50">
        <v>215.6</v>
      </c>
      <c r="E47" s="70">
        <v>248.67310000000001</v>
      </c>
      <c r="F47" s="52">
        <v>140</v>
      </c>
      <c r="G47" s="52">
        <v>347</v>
      </c>
      <c r="H47" s="69">
        <v>378</v>
      </c>
      <c r="I47" s="69">
        <v>382</v>
      </c>
    </row>
    <row r="48" spans="1:9" s="3" customFormat="1" ht="51.75" hidden="1" customHeight="1" x14ac:dyDescent="0.25">
      <c r="A48" s="59" t="s">
        <v>53</v>
      </c>
      <c r="B48" s="60" t="s">
        <v>54</v>
      </c>
      <c r="C48" s="14" t="s">
        <v>12</v>
      </c>
      <c r="D48" s="50">
        <v>0</v>
      </c>
      <c r="E48" s="70"/>
      <c r="F48" s="52">
        <f t="shared" si="1"/>
        <v>0</v>
      </c>
      <c r="G48" s="52"/>
      <c r="H48" s="69"/>
      <c r="I48" s="69"/>
    </row>
    <row r="49" spans="1:9" s="3" customFormat="1" ht="50.25" customHeight="1" x14ac:dyDescent="0.25">
      <c r="A49" s="59" t="s">
        <v>176</v>
      </c>
      <c r="B49" s="82" t="s">
        <v>55</v>
      </c>
      <c r="C49" s="14" t="s">
        <v>12</v>
      </c>
      <c r="D49" s="50">
        <v>0</v>
      </c>
      <c r="E49" s="70">
        <v>0</v>
      </c>
      <c r="F49" s="52">
        <f t="shared" si="1"/>
        <v>0</v>
      </c>
      <c r="G49" s="52"/>
      <c r="H49" s="69"/>
      <c r="I49" s="69"/>
    </row>
    <row r="50" spans="1:9" s="3" customFormat="1" ht="68.45" customHeight="1" x14ac:dyDescent="0.25">
      <c r="A50" s="59" t="s">
        <v>57</v>
      </c>
      <c r="B50" s="97" t="s">
        <v>56</v>
      </c>
      <c r="C50" s="14" t="s">
        <v>12</v>
      </c>
      <c r="D50" s="50">
        <v>614</v>
      </c>
      <c r="E50" s="70">
        <v>680.79062999999996</v>
      </c>
      <c r="F50" s="52">
        <v>762</v>
      </c>
      <c r="G50" s="52">
        <v>436</v>
      </c>
      <c r="H50" s="69">
        <v>475</v>
      </c>
      <c r="I50" s="69">
        <v>518</v>
      </c>
    </row>
    <row r="51" spans="1:9" s="3" customFormat="1" ht="57.6" customHeight="1" x14ac:dyDescent="0.25">
      <c r="A51" s="59" t="s">
        <v>41</v>
      </c>
      <c r="B51" s="60" t="s">
        <v>20</v>
      </c>
      <c r="C51" s="14" t="s">
        <v>12</v>
      </c>
      <c r="D51" s="50">
        <v>1871</v>
      </c>
      <c r="E51" s="70">
        <v>577.24662000000001</v>
      </c>
      <c r="F51" s="52">
        <v>1300</v>
      </c>
      <c r="G51" s="52"/>
      <c r="H51" s="69"/>
      <c r="I51" s="69"/>
    </row>
    <row r="52" spans="1:9" s="3" customFormat="1" ht="60.75" customHeight="1" x14ac:dyDescent="0.25">
      <c r="A52" s="59" t="s">
        <v>198</v>
      </c>
      <c r="B52" s="128" t="s">
        <v>199</v>
      </c>
      <c r="C52" s="14" t="s">
        <v>12</v>
      </c>
      <c r="D52" s="50"/>
      <c r="E52" s="70">
        <v>0</v>
      </c>
      <c r="F52" s="52"/>
      <c r="G52" s="52"/>
      <c r="H52" s="69"/>
      <c r="I52" s="69"/>
    </row>
    <row r="53" spans="1:9" s="3" customFormat="1" ht="65.25" customHeight="1" x14ac:dyDescent="0.25">
      <c r="A53" s="59" t="s">
        <v>192</v>
      </c>
      <c r="B53" s="97" t="s">
        <v>194</v>
      </c>
      <c r="C53" s="14" t="s">
        <v>12</v>
      </c>
      <c r="D53" s="50">
        <v>4785</v>
      </c>
      <c r="E53" s="70">
        <v>8544.3446800000002</v>
      </c>
      <c r="F53" s="52">
        <v>11489</v>
      </c>
      <c r="G53" s="52">
        <v>16073</v>
      </c>
      <c r="H53" s="69">
        <v>19288</v>
      </c>
      <c r="I53" s="69">
        <v>23146</v>
      </c>
    </row>
    <row r="54" spans="1:9" s="3" customFormat="1" ht="75" customHeight="1" x14ac:dyDescent="0.25">
      <c r="A54" s="59" t="s">
        <v>193</v>
      </c>
      <c r="B54" s="97" t="s">
        <v>195</v>
      </c>
      <c r="C54" s="14" t="s">
        <v>12</v>
      </c>
      <c r="D54" s="50">
        <v>0</v>
      </c>
      <c r="E54" s="70">
        <v>26.89902</v>
      </c>
      <c r="F54" s="52">
        <f t="shared" si="1"/>
        <v>0</v>
      </c>
      <c r="G54" s="52">
        <v>0</v>
      </c>
      <c r="H54" s="69"/>
      <c r="I54" s="69"/>
    </row>
    <row r="55" spans="1:9" s="3" customFormat="1" ht="71.25" hidden="1" customHeight="1" x14ac:dyDescent="0.25">
      <c r="A55" s="101" t="s">
        <v>148</v>
      </c>
      <c r="B55" s="125" t="s">
        <v>162</v>
      </c>
      <c r="C55" s="100" t="s">
        <v>96</v>
      </c>
      <c r="D55" s="50"/>
      <c r="E55" s="70"/>
      <c r="F55" s="52"/>
      <c r="G55" s="52"/>
      <c r="H55" s="69"/>
      <c r="I55" s="69"/>
    </row>
    <row r="56" spans="1:9" s="3" customFormat="1" ht="85.5" hidden="1" customHeight="1" x14ac:dyDescent="0.25">
      <c r="A56" s="59" t="s">
        <v>149</v>
      </c>
      <c r="B56" s="125" t="s">
        <v>162</v>
      </c>
      <c r="C56" s="14" t="s">
        <v>76</v>
      </c>
      <c r="D56" s="50"/>
      <c r="E56" s="70"/>
      <c r="F56" s="52"/>
      <c r="G56" s="52"/>
      <c r="H56" s="69"/>
      <c r="I56" s="69"/>
    </row>
    <row r="57" spans="1:9" s="3" customFormat="1" ht="87" hidden="1" customHeight="1" x14ac:dyDescent="0.25">
      <c r="A57" s="59"/>
      <c r="B57" s="97"/>
      <c r="C57" s="14"/>
      <c r="D57" s="50"/>
      <c r="E57" s="70"/>
      <c r="F57" s="52">
        <f t="shared" si="1"/>
        <v>0</v>
      </c>
      <c r="G57" s="52"/>
      <c r="H57" s="69"/>
      <c r="I57" s="69"/>
    </row>
    <row r="58" spans="1:9" s="3" customFormat="1" ht="75" hidden="1" customHeight="1" x14ac:dyDescent="0.25">
      <c r="A58" s="59" t="s">
        <v>150</v>
      </c>
      <c r="B58" s="122" t="s">
        <v>157</v>
      </c>
      <c r="C58" s="14" t="s">
        <v>77</v>
      </c>
      <c r="D58" s="50"/>
      <c r="E58" s="70"/>
      <c r="F58" s="52">
        <f t="shared" si="1"/>
        <v>0</v>
      </c>
      <c r="G58" s="52"/>
      <c r="H58" s="69"/>
      <c r="I58" s="69"/>
    </row>
    <row r="59" spans="1:9" s="3" customFormat="1" ht="59.45" hidden="1" customHeight="1" x14ac:dyDescent="0.25">
      <c r="A59" s="59" t="s">
        <v>58</v>
      </c>
      <c r="B59" s="97" t="s">
        <v>101</v>
      </c>
      <c r="C59" s="14" t="s">
        <v>164</v>
      </c>
      <c r="D59" s="50"/>
      <c r="E59" s="70"/>
      <c r="F59" s="52">
        <f t="shared" si="1"/>
        <v>0</v>
      </c>
      <c r="G59" s="52"/>
      <c r="H59" s="69"/>
      <c r="I59" s="69"/>
    </row>
    <row r="60" spans="1:9" s="3" customFormat="1" ht="76.5" hidden="1" customHeight="1" x14ac:dyDescent="0.25">
      <c r="A60" s="59" t="s">
        <v>59</v>
      </c>
      <c r="B60" s="82" t="s">
        <v>46</v>
      </c>
      <c r="C60" s="14" t="s">
        <v>78</v>
      </c>
      <c r="D60" s="50">
        <v>0</v>
      </c>
      <c r="E60" s="70">
        <v>0</v>
      </c>
      <c r="F60" s="52">
        <f t="shared" si="1"/>
        <v>0</v>
      </c>
      <c r="G60" s="52"/>
      <c r="H60" s="69"/>
      <c r="I60" s="69"/>
    </row>
    <row r="61" spans="1:9" s="3" customFormat="1" ht="52.5" hidden="1" customHeight="1" x14ac:dyDescent="0.25">
      <c r="A61" s="59" t="s">
        <v>60</v>
      </c>
      <c r="B61" s="82" t="s">
        <v>61</v>
      </c>
      <c r="C61" s="14" t="s">
        <v>80</v>
      </c>
      <c r="D61" s="50"/>
      <c r="E61" s="70"/>
      <c r="F61" s="52">
        <f t="shared" si="1"/>
        <v>0</v>
      </c>
      <c r="G61" s="52"/>
      <c r="H61" s="69"/>
      <c r="I61" s="69"/>
    </row>
    <row r="62" spans="1:9" s="3" customFormat="1" ht="81" hidden="1" customHeight="1" x14ac:dyDescent="0.25">
      <c r="A62" s="59" t="s">
        <v>151</v>
      </c>
      <c r="B62" s="125" t="s">
        <v>162</v>
      </c>
      <c r="C62" s="14" t="s">
        <v>163</v>
      </c>
      <c r="D62" s="50"/>
      <c r="E62" s="70"/>
      <c r="F62" s="52">
        <f t="shared" si="1"/>
        <v>0</v>
      </c>
      <c r="G62" s="52"/>
      <c r="H62" s="69"/>
      <c r="I62" s="69"/>
    </row>
    <row r="63" spans="1:9" s="3" customFormat="1" ht="73.5" customHeight="1" x14ac:dyDescent="0.25">
      <c r="A63" s="59" t="s">
        <v>152</v>
      </c>
      <c r="B63" s="122" t="s">
        <v>161</v>
      </c>
      <c r="C63" s="30" t="s">
        <v>79</v>
      </c>
      <c r="D63" s="50">
        <v>25</v>
      </c>
      <c r="E63" s="70">
        <v>26.3</v>
      </c>
      <c r="F63" s="52">
        <f>D63</f>
        <v>25</v>
      </c>
      <c r="G63" s="52">
        <v>25</v>
      </c>
      <c r="H63" s="69">
        <v>28</v>
      </c>
      <c r="I63" s="69">
        <v>28</v>
      </c>
    </row>
    <row r="64" spans="1:9" s="3" customFormat="1" ht="93.75" customHeight="1" x14ac:dyDescent="0.25">
      <c r="A64" s="59" t="s">
        <v>177</v>
      </c>
      <c r="B64" s="122" t="s">
        <v>158</v>
      </c>
      <c r="C64" s="14" t="s">
        <v>165</v>
      </c>
      <c r="D64" s="50">
        <v>146</v>
      </c>
      <c r="E64" s="70">
        <v>53.774999999999999</v>
      </c>
      <c r="F64" s="52">
        <f>D64</f>
        <v>146</v>
      </c>
      <c r="G64" s="52">
        <v>144</v>
      </c>
      <c r="H64" s="69">
        <v>155</v>
      </c>
      <c r="I64" s="69">
        <v>155</v>
      </c>
    </row>
    <row r="65" spans="1:12" s="3" customFormat="1" ht="109.5" hidden="1" customHeight="1" x14ac:dyDescent="0.25">
      <c r="A65" s="59" t="s">
        <v>153</v>
      </c>
      <c r="B65" s="123" t="s">
        <v>156</v>
      </c>
      <c r="C65" s="14" t="s">
        <v>165</v>
      </c>
      <c r="D65" s="50"/>
      <c r="E65" s="70"/>
      <c r="F65" s="52">
        <f t="shared" si="1"/>
        <v>0</v>
      </c>
      <c r="G65" s="52"/>
      <c r="H65" s="69"/>
      <c r="I65" s="69"/>
    </row>
    <row r="66" spans="1:12" s="3" customFormat="1" ht="78.75" hidden="1" customHeight="1" x14ac:dyDescent="0.25">
      <c r="A66" s="59" t="s">
        <v>154</v>
      </c>
      <c r="B66" s="122" t="s">
        <v>159</v>
      </c>
      <c r="C66" s="14" t="s">
        <v>165</v>
      </c>
      <c r="D66" s="50"/>
      <c r="E66" s="70"/>
      <c r="F66" s="52">
        <f t="shared" si="1"/>
        <v>0</v>
      </c>
      <c r="G66" s="52"/>
      <c r="H66" s="69"/>
      <c r="I66" s="69"/>
    </row>
    <row r="67" spans="1:12" s="3" customFormat="1" ht="87.75" hidden="1" customHeight="1" x14ac:dyDescent="0.25">
      <c r="A67" s="59" t="s">
        <v>155</v>
      </c>
      <c r="B67" s="124" t="s">
        <v>160</v>
      </c>
      <c r="C67" s="14" t="s">
        <v>165</v>
      </c>
      <c r="D67" s="50"/>
      <c r="E67" s="70"/>
      <c r="F67" s="52">
        <f t="shared" si="1"/>
        <v>0</v>
      </c>
      <c r="G67" s="52"/>
      <c r="H67" s="69"/>
      <c r="I67" s="69"/>
    </row>
    <row r="68" spans="1:12" s="3" customFormat="1" ht="60" x14ac:dyDescent="0.25">
      <c r="A68" s="61" t="s">
        <v>62</v>
      </c>
      <c r="B68" s="82" t="s">
        <v>63</v>
      </c>
      <c r="C68" s="30" t="s">
        <v>79</v>
      </c>
      <c r="D68" s="50">
        <v>482</v>
      </c>
      <c r="E68" s="70">
        <v>249.22551999999999</v>
      </c>
      <c r="F68" s="52">
        <f t="shared" si="1"/>
        <v>482</v>
      </c>
      <c r="G68" s="51">
        <v>312</v>
      </c>
      <c r="H68" s="70">
        <v>324</v>
      </c>
      <c r="I68" s="70">
        <v>337</v>
      </c>
    </row>
    <row r="69" spans="1:12" s="3" customFormat="1" ht="75" x14ac:dyDescent="0.25">
      <c r="A69" s="59" t="s">
        <v>64</v>
      </c>
      <c r="B69" s="82" t="s">
        <v>65</v>
      </c>
      <c r="C69" s="30" t="s">
        <v>79</v>
      </c>
      <c r="D69" s="50">
        <v>495</v>
      </c>
      <c r="E69" s="70">
        <v>339.49678999999998</v>
      </c>
      <c r="F69" s="52">
        <f t="shared" si="1"/>
        <v>495</v>
      </c>
      <c r="G69" s="52">
        <v>500</v>
      </c>
      <c r="H69" s="69">
        <v>510</v>
      </c>
      <c r="I69" s="69">
        <v>520</v>
      </c>
    </row>
    <row r="70" spans="1:12" s="3" customFormat="1" ht="30" x14ac:dyDescent="0.25">
      <c r="A70" s="59" t="s">
        <v>196</v>
      </c>
      <c r="B70" s="97" t="s">
        <v>197</v>
      </c>
      <c r="C70" s="30" t="s">
        <v>79</v>
      </c>
      <c r="D70" s="50">
        <v>408</v>
      </c>
      <c r="E70" s="70">
        <v>50</v>
      </c>
      <c r="F70" s="52">
        <v>70</v>
      </c>
      <c r="G70" s="52">
        <v>70</v>
      </c>
      <c r="H70" s="69">
        <v>73</v>
      </c>
      <c r="I70" s="69">
        <v>76</v>
      </c>
    </row>
    <row r="71" spans="1:12" s="3" customFormat="1" ht="45" x14ac:dyDescent="0.25">
      <c r="A71" s="59" t="s">
        <v>66</v>
      </c>
      <c r="B71" s="82" t="s">
        <v>67</v>
      </c>
      <c r="C71" s="30" t="s">
        <v>79</v>
      </c>
      <c r="D71" s="50">
        <v>500</v>
      </c>
      <c r="E71" s="70">
        <v>361.56763000000001</v>
      </c>
      <c r="F71" s="52">
        <v>500</v>
      </c>
      <c r="G71" s="52">
        <v>500</v>
      </c>
      <c r="H71" s="69">
        <v>520</v>
      </c>
      <c r="I71" s="69">
        <v>541</v>
      </c>
    </row>
    <row r="72" spans="1:12" s="3" customFormat="1" ht="30" x14ac:dyDescent="0.25">
      <c r="A72" s="59" t="s">
        <v>68</v>
      </c>
      <c r="B72" s="82" t="s">
        <v>219</v>
      </c>
      <c r="C72" s="30"/>
      <c r="D72" s="50"/>
      <c r="E72" s="70">
        <v>3.0993400000000002</v>
      </c>
      <c r="F72" s="52"/>
      <c r="G72" s="52"/>
      <c r="H72" s="69"/>
      <c r="I72" s="69"/>
    </row>
    <row r="73" spans="1:12" s="3" customFormat="1" ht="21.75" customHeight="1" x14ac:dyDescent="0.25">
      <c r="A73" s="59" t="s">
        <v>218</v>
      </c>
      <c r="B73" s="82" t="s">
        <v>69</v>
      </c>
      <c r="C73" s="30" t="s">
        <v>79</v>
      </c>
      <c r="D73" s="50"/>
      <c r="E73" s="70">
        <v>43.368479999999998</v>
      </c>
      <c r="F73" s="52">
        <v>45</v>
      </c>
      <c r="G73" s="52">
        <v>0</v>
      </c>
      <c r="H73" s="69">
        <v>0</v>
      </c>
      <c r="I73" s="69">
        <v>0</v>
      </c>
    </row>
    <row r="74" spans="1:12" s="3" customFormat="1" x14ac:dyDescent="0.25">
      <c r="A74" s="31"/>
      <c r="B74" s="9"/>
      <c r="C74" s="14"/>
      <c r="D74" s="110">
        <f t="shared" ref="D74:I74" si="2">SUM(D10:D73)</f>
        <v>81360.228310000006</v>
      </c>
      <c r="E74" s="71">
        <f t="shared" si="2"/>
        <v>50963.604039999998</v>
      </c>
      <c r="F74" s="71">
        <f t="shared" si="2"/>
        <v>81177.62831</v>
      </c>
      <c r="G74" s="50">
        <f t="shared" si="2"/>
        <v>95351</v>
      </c>
      <c r="H74" s="71">
        <f t="shared" si="2"/>
        <v>110764</v>
      </c>
      <c r="I74" s="71">
        <f t="shared" si="2"/>
        <v>128293</v>
      </c>
      <c r="J74" s="130"/>
      <c r="K74" s="131">
        <f>95351-G74</f>
        <v>0</v>
      </c>
      <c r="L74" s="129"/>
    </row>
    <row r="75" spans="1:12" s="92" customFormat="1" ht="28.5" x14ac:dyDescent="0.2">
      <c r="A75" s="88" t="s">
        <v>81</v>
      </c>
      <c r="B75" s="89" t="s">
        <v>28</v>
      </c>
      <c r="C75" s="90" t="s">
        <v>44</v>
      </c>
      <c r="D75" s="91">
        <f>D76</f>
        <v>737199.32292999991</v>
      </c>
      <c r="E75" s="133">
        <f t="shared" ref="E75:I75" si="3">E76</f>
        <v>571883.49973000004</v>
      </c>
      <c r="F75" s="133">
        <f t="shared" si="3"/>
        <v>737199.32292999991</v>
      </c>
      <c r="G75" s="91">
        <f t="shared" si="3"/>
        <v>889920.4</v>
      </c>
      <c r="H75" s="91">
        <f>H76</f>
        <v>487975.39999999997</v>
      </c>
      <c r="I75" s="91">
        <f t="shared" si="3"/>
        <v>547011.19999999995</v>
      </c>
      <c r="L75" s="127"/>
    </row>
    <row r="76" spans="1:12" s="87" customFormat="1" ht="40.5" customHeight="1" x14ac:dyDescent="0.2">
      <c r="A76" s="83" t="s">
        <v>82</v>
      </c>
      <c r="B76" s="84" t="s">
        <v>29</v>
      </c>
      <c r="C76" s="85" t="s">
        <v>44</v>
      </c>
      <c r="D76" s="86">
        <f>D77+D80+D97+D125</f>
        <v>737199.32292999991</v>
      </c>
      <c r="E76" s="86">
        <f t="shared" ref="E76:F76" si="4">E77+E80+E97+E125</f>
        <v>571883.49973000004</v>
      </c>
      <c r="F76" s="86">
        <f t="shared" si="4"/>
        <v>737199.32292999991</v>
      </c>
      <c r="G76" s="86">
        <f>G77+G80+G97+G125</f>
        <v>889920.4</v>
      </c>
      <c r="H76" s="86">
        <f>H77+H80+H97+H125</f>
        <v>487975.39999999997</v>
      </c>
      <c r="I76" s="86">
        <f t="shared" ref="H76:I76" si="5">I77+I80+I97+I125</f>
        <v>547011.19999999995</v>
      </c>
    </row>
    <row r="77" spans="1:12" s="87" customFormat="1" ht="28.5" x14ac:dyDescent="0.2">
      <c r="A77" s="83" t="s">
        <v>132</v>
      </c>
      <c r="B77" s="84" t="s">
        <v>30</v>
      </c>
      <c r="C77" s="85" t="s">
        <v>44</v>
      </c>
      <c r="D77" s="86">
        <f>D78+D79</f>
        <v>164478</v>
      </c>
      <c r="E77" s="86">
        <f t="shared" ref="E77:F77" si="6">E78+E79</f>
        <v>138887</v>
      </c>
      <c r="F77" s="86">
        <f t="shared" si="6"/>
        <v>164478</v>
      </c>
      <c r="G77" s="86">
        <f t="shared" ref="G77:I77" si="7">G78+G79</f>
        <v>229882</v>
      </c>
      <c r="H77" s="86">
        <f>H78+H79</f>
        <v>70914.899999999994</v>
      </c>
      <c r="I77" s="86">
        <f t="shared" si="7"/>
        <v>70914.899999999994</v>
      </c>
    </row>
    <row r="78" spans="1:12" s="16" customFormat="1" ht="30" x14ac:dyDescent="0.25">
      <c r="A78" s="46" t="s">
        <v>131</v>
      </c>
      <c r="B78" s="49" t="s">
        <v>31</v>
      </c>
      <c r="C78" s="14" t="s">
        <v>44</v>
      </c>
      <c r="D78" s="15">
        <v>153901</v>
      </c>
      <c r="E78" s="116">
        <v>131913</v>
      </c>
      <c r="F78" s="47">
        <f>D78</f>
        <v>153901</v>
      </c>
      <c r="G78" s="48">
        <v>210171</v>
      </c>
      <c r="H78" s="72">
        <v>70914.899999999994</v>
      </c>
      <c r="I78" s="72">
        <v>70914.899999999994</v>
      </c>
    </row>
    <row r="79" spans="1:12" s="16" customFormat="1" ht="30" x14ac:dyDescent="0.25">
      <c r="A79" s="46" t="s">
        <v>130</v>
      </c>
      <c r="B79" s="82" t="s">
        <v>70</v>
      </c>
      <c r="C79" s="14" t="s">
        <v>44</v>
      </c>
      <c r="D79" s="15">
        <v>10577</v>
      </c>
      <c r="E79" s="116">
        <v>6974</v>
      </c>
      <c r="F79" s="47">
        <f>D79</f>
        <v>10577</v>
      </c>
      <c r="G79" s="47">
        <v>19711</v>
      </c>
      <c r="H79" s="68">
        <v>0</v>
      </c>
      <c r="I79" s="68">
        <v>0</v>
      </c>
    </row>
    <row r="80" spans="1:12" s="87" customFormat="1" ht="28.5" x14ac:dyDescent="0.2">
      <c r="A80" s="83" t="s">
        <v>129</v>
      </c>
      <c r="B80" s="84" t="s">
        <v>32</v>
      </c>
      <c r="C80" s="85" t="s">
        <v>44</v>
      </c>
      <c r="D80" s="107">
        <f>D81+D82+D83+D85+D86+D90+D91+D92+D93+D94+D95+D96+D84+D87+D88+D89</f>
        <v>58568.527499999997</v>
      </c>
      <c r="E80" s="107">
        <f t="shared" ref="E80:F80" si="8">E81+E82+E83+E85+E86+E90+E91+E92+E93+E94+E95+E96+E84+E87+E88+E89</f>
        <v>45584.537060000002</v>
      </c>
      <c r="F80" s="107">
        <f t="shared" si="8"/>
        <v>58568.527499999997</v>
      </c>
      <c r="G80" s="107">
        <f>G81+G82+G83+G85+G86+G90+G91+G92+G93+G94+G95+G96+G84+G87+G88+G89</f>
        <v>49953.7</v>
      </c>
      <c r="H80" s="107">
        <f t="shared" ref="H80:I80" si="9">H81+H82+H83+H85+H86+H90+H91+H92+H93+H94+H95+H96+H84+H87+H88+H89</f>
        <v>42042.8</v>
      </c>
      <c r="I80" s="107">
        <f t="shared" si="9"/>
        <v>35211.600000000006</v>
      </c>
    </row>
    <row r="81" spans="1:12" s="87" customFormat="1" ht="57" customHeight="1" x14ac:dyDescent="0.2">
      <c r="A81" s="46" t="s">
        <v>227</v>
      </c>
      <c r="B81" s="49" t="s">
        <v>226</v>
      </c>
      <c r="C81" s="14" t="s">
        <v>44</v>
      </c>
      <c r="D81" s="142">
        <v>841.68</v>
      </c>
      <c r="E81" s="15"/>
      <c r="F81" s="15">
        <f>D81</f>
        <v>841.68</v>
      </c>
      <c r="G81" s="15">
        <v>2120</v>
      </c>
      <c r="H81" s="15">
        <v>2120</v>
      </c>
      <c r="I81" s="15">
        <v>2120</v>
      </c>
      <c r="L81" s="113"/>
    </row>
    <row r="82" spans="1:12" s="16" customFormat="1" ht="50.25" customHeight="1" x14ac:dyDescent="0.25">
      <c r="A82" s="46" t="s">
        <v>227</v>
      </c>
      <c r="B82" s="49" t="s">
        <v>243</v>
      </c>
      <c r="C82" s="14" t="s">
        <v>44</v>
      </c>
      <c r="D82" s="142">
        <v>660</v>
      </c>
      <c r="E82" s="117">
        <v>495</v>
      </c>
      <c r="F82" s="15">
        <f t="shared" ref="F82:F95" si="10">D82</f>
        <v>660</v>
      </c>
      <c r="G82" s="48"/>
      <c r="H82" s="68"/>
      <c r="I82" s="68"/>
      <c r="L82" s="112"/>
    </row>
    <row r="83" spans="1:12" s="16" customFormat="1" ht="69.75" customHeight="1" x14ac:dyDescent="0.25">
      <c r="A83" s="46" t="s">
        <v>174</v>
      </c>
      <c r="B83" s="49" t="s">
        <v>175</v>
      </c>
      <c r="C83" s="14" t="s">
        <v>44</v>
      </c>
      <c r="D83" s="142">
        <v>3790.9940000000001</v>
      </c>
      <c r="E83" s="15">
        <v>3171.1269200000002</v>
      </c>
      <c r="F83" s="15">
        <f t="shared" si="10"/>
        <v>3790.9940000000001</v>
      </c>
      <c r="G83" s="48">
        <v>739.4</v>
      </c>
      <c r="H83" s="68">
        <v>7353.7</v>
      </c>
      <c r="I83" s="68"/>
    </row>
    <row r="84" spans="1:12" s="16" customFormat="1" ht="69.75" hidden="1" customHeight="1" x14ac:dyDescent="0.25">
      <c r="A84" s="46"/>
      <c r="B84" s="49"/>
      <c r="C84" s="14"/>
      <c r="D84" s="142"/>
      <c r="E84" s="15"/>
      <c r="F84" s="15">
        <f t="shared" si="10"/>
        <v>0</v>
      </c>
      <c r="G84" s="48"/>
      <c r="H84" s="68"/>
      <c r="I84" s="68"/>
    </row>
    <row r="85" spans="1:12" s="16" customFormat="1" ht="69.75" customHeight="1" x14ac:dyDescent="0.25">
      <c r="A85" s="46" t="s">
        <v>128</v>
      </c>
      <c r="B85" s="49" t="s">
        <v>97</v>
      </c>
      <c r="C85" s="14" t="s">
        <v>44</v>
      </c>
      <c r="D85" s="142">
        <v>2020.202</v>
      </c>
      <c r="E85" s="115">
        <v>2020.202</v>
      </c>
      <c r="F85" s="15">
        <f t="shared" si="10"/>
        <v>2020.202</v>
      </c>
      <c r="G85" s="48">
        <v>4420</v>
      </c>
      <c r="H85" s="68">
        <v>4420</v>
      </c>
      <c r="I85" s="68">
        <v>4420</v>
      </c>
    </row>
    <row r="86" spans="1:12" s="16" customFormat="1" ht="58.5" customHeight="1" x14ac:dyDescent="0.25">
      <c r="A86" s="46" t="s">
        <v>127</v>
      </c>
      <c r="B86" s="96" t="s">
        <v>90</v>
      </c>
      <c r="C86" s="14" t="s">
        <v>44</v>
      </c>
      <c r="D86" s="142">
        <v>3944.9025000000001</v>
      </c>
      <c r="E86" s="15">
        <v>3944.9025000000001</v>
      </c>
      <c r="F86" s="15">
        <f t="shared" si="10"/>
        <v>3944.9025000000001</v>
      </c>
      <c r="G86" s="48">
        <v>5659.9</v>
      </c>
      <c r="H86" s="68"/>
      <c r="I86" s="68"/>
    </row>
    <row r="87" spans="1:12" s="16" customFormat="1" ht="58.5" customHeight="1" x14ac:dyDescent="0.25">
      <c r="A87" s="46" t="s">
        <v>224</v>
      </c>
      <c r="B87" s="96" t="s">
        <v>225</v>
      </c>
      <c r="C87" s="14" t="s">
        <v>44</v>
      </c>
      <c r="D87" s="142">
        <v>0</v>
      </c>
      <c r="E87" s="15"/>
      <c r="F87" s="15">
        <f t="shared" si="10"/>
        <v>0</v>
      </c>
      <c r="G87" s="48">
        <v>2582</v>
      </c>
      <c r="H87" s="68"/>
      <c r="I87" s="68">
        <v>2582</v>
      </c>
    </row>
    <row r="88" spans="1:12" s="16" customFormat="1" ht="58.5" hidden="1" customHeight="1" x14ac:dyDescent="0.25">
      <c r="A88" s="46"/>
      <c r="B88" s="96"/>
      <c r="C88" s="14"/>
      <c r="D88" s="142"/>
      <c r="E88" s="15"/>
      <c r="F88" s="15">
        <f t="shared" si="10"/>
        <v>0</v>
      </c>
      <c r="G88" s="48"/>
      <c r="H88" s="68"/>
      <c r="I88" s="68"/>
    </row>
    <row r="89" spans="1:12" s="16" customFormat="1" ht="48.75" customHeight="1" x14ac:dyDescent="0.25">
      <c r="A89" s="46" t="s">
        <v>93</v>
      </c>
      <c r="B89" s="96" t="s">
        <v>244</v>
      </c>
      <c r="C89" s="14" t="s">
        <v>44</v>
      </c>
      <c r="D89" s="142">
        <v>0</v>
      </c>
      <c r="E89" s="15"/>
      <c r="F89" s="15">
        <f t="shared" si="10"/>
        <v>0</v>
      </c>
      <c r="G89" s="48"/>
      <c r="H89" s="68"/>
      <c r="I89" s="68"/>
    </row>
    <row r="90" spans="1:12" s="16" customFormat="1" ht="47.25" customHeight="1" x14ac:dyDescent="0.25">
      <c r="A90" s="46" t="s">
        <v>93</v>
      </c>
      <c r="B90" s="96" t="s">
        <v>105</v>
      </c>
      <c r="C90" s="14" t="s">
        <v>44</v>
      </c>
      <c r="D90" s="142">
        <v>7735.7669999999998</v>
      </c>
      <c r="E90" s="117">
        <v>4951.2539999999999</v>
      </c>
      <c r="F90" s="15">
        <f t="shared" si="10"/>
        <v>7735.7669999999998</v>
      </c>
      <c r="G90" s="48">
        <v>7644.7</v>
      </c>
      <c r="H90" s="68">
        <v>6934.8</v>
      </c>
      <c r="I90" s="68">
        <v>6925.2</v>
      </c>
    </row>
    <row r="91" spans="1:12" s="16" customFormat="1" ht="54.75" customHeight="1" x14ac:dyDescent="0.25">
      <c r="A91" s="46" t="s">
        <v>229</v>
      </c>
      <c r="B91" s="97" t="s">
        <v>228</v>
      </c>
      <c r="C91" s="14" t="s">
        <v>44</v>
      </c>
      <c r="D91" s="142">
        <v>1067</v>
      </c>
      <c r="E91" s="15">
        <v>1067</v>
      </c>
      <c r="F91" s="15">
        <f t="shared" si="10"/>
        <v>1067</v>
      </c>
      <c r="G91" s="47">
        <v>1193</v>
      </c>
      <c r="H91" s="68">
        <v>1193</v>
      </c>
      <c r="I91" s="68">
        <v>1193</v>
      </c>
    </row>
    <row r="92" spans="1:12" s="16" customFormat="1" ht="42" customHeight="1" x14ac:dyDescent="0.25">
      <c r="A92" s="46" t="s">
        <v>231</v>
      </c>
      <c r="B92" s="97" t="s">
        <v>230</v>
      </c>
      <c r="C92" s="14" t="s">
        <v>44</v>
      </c>
      <c r="D92" s="142">
        <v>1882.202</v>
      </c>
      <c r="E92" s="15">
        <v>1431.5059200000001</v>
      </c>
      <c r="F92" s="15">
        <f t="shared" si="10"/>
        <v>1882.202</v>
      </c>
      <c r="G92" s="47">
        <v>1955.7</v>
      </c>
      <c r="H92" s="68">
        <v>2312.3000000000002</v>
      </c>
      <c r="I92" s="68">
        <v>2332.4</v>
      </c>
    </row>
    <row r="93" spans="1:12" s="16" customFormat="1" ht="51" customHeight="1" x14ac:dyDescent="0.25">
      <c r="A93" s="46" t="s">
        <v>233</v>
      </c>
      <c r="B93" s="82" t="s">
        <v>232</v>
      </c>
      <c r="C93" s="14" t="s">
        <v>44</v>
      </c>
      <c r="D93" s="142">
        <v>0</v>
      </c>
      <c r="E93" s="114"/>
      <c r="F93" s="15">
        <f t="shared" si="10"/>
        <v>0</v>
      </c>
      <c r="G93" s="47">
        <v>8000</v>
      </c>
      <c r="H93" s="68"/>
      <c r="I93" s="68"/>
    </row>
    <row r="94" spans="1:12" s="16" customFormat="1" ht="86.25" customHeight="1" x14ac:dyDescent="0.25">
      <c r="A94" s="46" t="s">
        <v>126</v>
      </c>
      <c r="B94" s="82" t="s">
        <v>98</v>
      </c>
      <c r="C94" s="14" t="s">
        <v>44</v>
      </c>
      <c r="D94" s="142">
        <v>14949</v>
      </c>
      <c r="E94" s="15">
        <v>6826.7657200000003</v>
      </c>
      <c r="F94" s="15">
        <f>D94</f>
        <v>14949</v>
      </c>
      <c r="G94" s="47">
        <v>8818</v>
      </c>
      <c r="H94" s="68">
        <v>8818</v>
      </c>
      <c r="I94" s="68">
        <v>8818</v>
      </c>
    </row>
    <row r="95" spans="1:12" s="16" customFormat="1" ht="72" customHeight="1" x14ac:dyDescent="0.25">
      <c r="A95" s="46" t="s">
        <v>125</v>
      </c>
      <c r="B95" s="82" t="s">
        <v>99</v>
      </c>
      <c r="C95" s="14" t="s">
        <v>44</v>
      </c>
      <c r="D95" s="142">
        <v>11862.78</v>
      </c>
      <c r="E95" s="114">
        <v>11862.78</v>
      </c>
      <c r="F95" s="15">
        <f t="shared" si="10"/>
        <v>11862.78</v>
      </c>
      <c r="G95" s="47">
        <v>6821</v>
      </c>
      <c r="H95" s="68">
        <v>6821</v>
      </c>
      <c r="I95" s="68">
        <v>6821</v>
      </c>
    </row>
    <row r="96" spans="1:12" s="16" customFormat="1" ht="58.5" customHeight="1" x14ac:dyDescent="0.25">
      <c r="A96" s="46" t="s">
        <v>124</v>
      </c>
      <c r="B96" s="82" t="s">
        <v>100</v>
      </c>
      <c r="C96" s="14" t="s">
        <v>44</v>
      </c>
      <c r="D96" s="103">
        <v>9814</v>
      </c>
      <c r="E96" s="117">
        <v>9814</v>
      </c>
      <c r="F96" s="15">
        <f>D96</f>
        <v>9814</v>
      </c>
      <c r="G96" s="47"/>
      <c r="H96" s="68">
        <v>2070</v>
      </c>
      <c r="I96" s="68"/>
    </row>
    <row r="97" spans="1:9" s="87" customFormat="1" ht="28.5" x14ac:dyDescent="0.2">
      <c r="A97" s="83" t="s">
        <v>133</v>
      </c>
      <c r="B97" s="84" t="s">
        <v>33</v>
      </c>
      <c r="C97" s="85" t="s">
        <v>44</v>
      </c>
      <c r="D97" s="134">
        <f>SUM(D98:D124)</f>
        <v>484018.58351999999</v>
      </c>
      <c r="E97" s="134">
        <f>SUM(E98:E124)</f>
        <v>367108.26972000004</v>
      </c>
      <c r="F97" s="134">
        <f>SUM(F98:F124)</f>
        <v>484018.58351999999</v>
      </c>
      <c r="G97" s="134">
        <f>SUM(G98:G124)</f>
        <v>581741.6</v>
      </c>
      <c r="H97" s="134">
        <f>SUM(H98:H124)</f>
        <v>345804.6</v>
      </c>
      <c r="I97" s="134">
        <f t="shared" ref="H97:I97" si="11">SUM(I98:I124)</f>
        <v>411271.6</v>
      </c>
    </row>
    <row r="98" spans="1:9" s="87" customFormat="1" ht="57" customHeight="1" x14ac:dyDescent="0.2">
      <c r="A98" s="46" t="s">
        <v>134</v>
      </c>
      <c r="B98" s="97" t="s">
        <v>102</v>
      </c>
      <c r="C98" s="14" t="s">
        <v>44</v>
      </c>
      <c r="D98" s="103">
        <v>424476.07</v>
      </c>
      <c r="E98" s="119">
        <v>334836.91986999998</v>
      </c>
      <c r="F98" s="15">
        <f t="shared" ref="F98:F130" si="12">D98</f>
        <v>424476.07</v>
      </c>
      <c r="G98" s="108">
        <v>534667</v>
      </c>
      <c r="H98" s="141">
        <v>298490.09999999998</v>
      </c>
      <c r="I98" s="72">
        <v>362988.5</v>
      </c>
    </row>
    <row r="99" spans="1:9" s="87" customFormat="1" ht="51.75" customHeight="1" x14ac:dyDescent="0.25">
      <c r="A99" s="46" t="s">
        <v>134</v>
      </c>
      <c r="B99" s="82" t="s">
        <v>103</v>
      </c>
      <c r="C99" s="14" t="s">
        <v>44</v>
      </c>
      <c r="D99" s="103">
        <v>338</v>
      </c>
      <c r="E99" s="103">
        <v>338</v>
      </c>
      <c r="F99" s="15">
        <f t="shared" si="12"/>
        <v>338</v>
      </c>
      <c r="G99" s="108">
        <v>355</v>
      </c>
      <c r="H99" s="141">
        <v>355</v>
      </c>
      <c r="I99" s="72">
        <v>355</v>
      </c>
    </row>
    <row r="100" spans="1:9" s="87" customFormat="1" ht="89.25" hidden="1" customHeight="1" x14ac:dyDescent="0.25">
      <c r="A100" s="46" t="s">
        <v>94</v>
      </c>
      <c r="B100" s="82" t="s">
        <v>95</v>
      </c>
      <c r="C100" s="14" t="s">
        <v>44</v>
      </c>
      <c r="D100" s="103"/>
      <c r="E100" s="103"/>
      <c r="F100" s="15">
        <f t="shared" si="12"/>
        <v>0</v>
      </c>
      <c r="G100" s="108"/>
      <c r="H100" s="141"/>
      <c r="I100" s="72"/>
    </row>
    <row r="101" spans="1:9" s="87" customFormat="1" ht="65.099999999999994" customHeight="1" x14ac:dyDescent="0.2">
      <c r="A101" s="46" t="s">
        <v>134</v>
      </c>
      <c r="B101" s="97" t="s">
        <v>104</v>
      </c>
      <c r="C101" s="14" t="s">
        <v>44</v>
      </c>
      <c r="D101" s="103">
        <v>4306</v>
      </c>
      <c r="E101" s="103">
        <v>3103.5740000000001</v>
      </c>
      <c r="F101" s="15">
        <f t="shared" si="12"/>
        <v>4306</v>
      </c>
      <c r="G101" s="108">
        <v>4121</v>
      </c>
      <c r="H101" s="141">
        <v>4121</v>
      </c>
      <c r="I101" s="72">
        <v>4121</v>
      </c>
    </row>
    <row r="102" spans="1:9" s="87" customFormat="1" ht="47.45" customHeight="1" x14ac:dyDescent="0.25">
      <c r="A102" s="46" t="s">
        <v>235</v>
      </c>
      <c r="B102" s="82" t="s">
        <v>234</v>
      </c>
      <c r="C102" s="14" t="s">
        <v>44</v>
      </c>
      <c r="D102" s="103">
        <v>1456</v>
      </c>
      <c r="E102" s="121">
        <v>1034.7797700000001</v>
      </c>
      <c r="F102" s="15">
        <f t="shared" si="12"/>
        <v>1456</v>
      </c>
      <c r="G102" s="108">
        <v>2191</v>
      </c>
      <c r="H102" s="141">
        <v>2191</v>
      </c>
      <c r="I102" s="72">
        <v>2191</v>
      </c>
    </row>
    <row r="103" spans="1:9" s="87" customFormat="1" ht="47.45" customHeight="1" x14ac:dyDescent="0.25">
      <c r="A103" s="46" t="s">
        <v>135</v>
      </c>
      <c r="B103" s="82" t="s">
        <v>119</v>
      </c>
      <c r="C103" s="14" t="s">
        <v>44</v>
      </c>
      <c r="D103" s="103">
        <v>218</v>
      </c>
      <c r="E103" s="118">
        <v>82.685289999999995</v>
      </c>
      <c r="F103" s="15">
        <f t="shared" si="12"/>
        <v>218</v>
      </c>
      <c r="G103" s="108">
        <v>189</v>
      </c>
      <c r="H103" s="141">
        <v>189</v>
      </c>
      <c r="I103" s="72">
        <v>189</v>
      </c>
    </row>
    <row r="104" spans="1:9" s="87" customFormat="1" ht="60.75" customHeight="1" x14ac:dyDescent="0.2">
      <c r="A104" s="46" t="s">
        <v>136</v>
      </c>
      <c r="B104" s="49" t="s">
        <v>71</v>
      </c>
      <c r="C104" s="14" t="s">
        <v>44</v>
      </c>
      <c r="D104" s="103">
        <v>2170.8000000000002</v>
      </c>
      <c r="E104" s="103">
        <v>1572.7735700000001</v>
      </c>
      <c r="F104" s="15">
        <f t="shared" si="12"/>
        <v>2170.8000000000002</v>
      </c>
      <c r="G104" s="108">
        <v>2990.6</v>
      </c>
      <c r="H104" s="141">
        <v>3356.5</v>
      </c>
      <c r="I104" s="72">
        <v>4325.1000000000004</v>
      </c>
    </row>
    <row r="105" spans="1:9" s="16" customFormat="1" ht="57" customHeight="1" x14ac:dyDescent="0.25">
      <c r="A105" s="99" t="s">
        <v>137</v>
      </c>
      <c r="B105" s="98" t="s">
        <v>91</v>
      </c>
      <c r="C105" s="14" t="s">
        <v>44</v>
      </c>
      <c r="D105" s="103">
        <v>11.6</v>
      </c>
      <c r="E105" s="103"/>
      <c r="F105" s="15">
        <f t="shared" si="12"/>
        <v>11.6</v>
      </c>
      <c r="G105" s="15">
        <v>316</v>
      </c>
      <c r="H105" s="15">
        <v>190</v>
      </c>
      <c r="I105" s="15">
        <v>190</v>
      </c>
    </row>
    <row r="106" spans="1:9" s="16" customFormat="1" ht="57" customHeight="1" x14ac:dyDescent="0.25">
      <c r="A106" s="46" t="s">
        <v>134</v>
      </c>
      <c r="B106" s="82" t="s">
        <v>106</v>
      </c>
      <c r="C106" s="14" t="s">
        <v>44</v>
      </c>
      <c r="D106" s="103">
        <v>8189</v>
      </c>
      <c r="E106" s="121">
        <v>6138</v>
      </c>
      <c r="F106" s="15">
        <f t="shared" si="12"/>
        <v>8189</v>
      </c>
      <c r="G106" s="15">
        <v>11842</v>
      </c>
      <c r="H106" s="15">
        <v>11842</v>
      </c>
      <c r="I106" s="15">
        <v>11842</v>
      </c>
    </row>
    <row r="107" spans="1:9" s="16" customFormat="1" ht="57" customHeight="1" x14ac:dyDescent="0.25">
      <c r="A107" s="46" t="s">
        <v>134</v>
      </c>
      <c r="B107" s="102" t="s">
        <v>107</v>
      </c>
      <c r="C107" s="14" t="s">
        <v>44</v>
      </c>
      <c r="D107" s="103">
        <v>6</v>
      </c>
      <c r="E107" s="103"/>
      <c r="F107" s="15">
        <f t="shared" si="12"/>
        <v>6</v>
      </c>
      <c r="G107" s="15"/>
      <c r="H107" s="15"/>
      <c r="I107" s="15"/>
    </row>
    <row r="108" spans="1:9" s="16" customFormat="1" ht="57" customHeight="1" x14ac:dyDescent="0.25">
      <c r="A108" s="46" t="s">
        <v>134</v>
      </c>
      <c r="B108" s="102" t="s">
        <v>108</v>
      </c>
      <c r="C108" s="14" t="s">
        <v>44</v>
      </c>
      <c r="D108" s="103">
        <v>4937</v>
      </c>
      <c r="E108" s="103">
        <v>2736.02</v>
      </c>
      <c r="F108" s="15">
        <f t="shared" si="12"/>
        <v>4937</v>
      </c>
      <c r="G108" s="15">
        <v>3607</v>
      </c>
      <c r="H108" s="15">
        <v>3607</v>
      </c>
      <c r="I108" s="15">
        <v>3607</v>
      </c>
    </row>
    <row r="109" spans="1:9" s="16" customFormat="1" ht="57" customHeight="1" x14ac:dyDescent="0.25">
      <c r="A109" s="46" t="s">
        <v>134</v>
      </c>
      <c r="B109" s="102" t="s">
        <v>109</v>
      </c>
      <c r="C109" s="14" t="s">
        <v>44</v>
      </c>
      <c r="D109" s="103">
        <v>737</v>
      </c>
      <c r="E109" s="119">
        <v>549</v>
      </c>
      <c r="F109" s="15">
        <f t="shared" si="12"/>
        <v>737</v>
      </c>
      <c r="G109" s="15">
        <v>2800</v>
      </c>
      <c r="H109" s="15">
        <v>2800</v>
      </c>
      <c r="I109" s="15">
        <v>2800</v>
      </c>
    </row>
    <row r="110" spans="1:9" s="16" customFormat="1" ht="57" customHeight="1" x14ac:dyDescent="0.25">
      <c r="A110" s="46" t="s">
        <v>237</v>
      </c>
      <c r="B110" s="102" t="s">
        <v>236</v>
      </c>
      <c r="C110" s="14" t="s">
        <v>44</v>
      </c>
      <c r="D110" s="103">
        <v>9349</v>
      </c>
      <c r="E110" s="103">
        <v>6132.99</v>
      </c>
      <c r="F110" s="15">
        <f t="shared" si="12"/>
        <v>9349</v>
      </c>
      <c r="G110" s="15">
        <v>6400</v>
      </c>
      <c r="H110" s="15">
        <v>6400</v>
      </c>
      <c r="I110" s="15">
        <v>6400</v>
      </c>
    </row>
    <row r="111" spans="1:9" s="16" customFormat="1" ht="57" customHeight="1" x14ac:dyDescent="0.25">
      <c r="A111" s="46" t="s">
        <v>134</v>
      </c>
      <c r="B111" s="102" t="s">
        <v>110</v>
      </c>
      <c r="C111" s="14" t="s">
        <v>44</v>
      </c>
      <c r="D111" s="103">
        <v>991</v>
      </c>
      <c r="E111" s="119">
        <v>848.4</v>
      </c>
      <c r="F111" s="15">
        <f t="shared" si="12"/>
        <v>991</v>
      </c>
      <c r="G111" s="15">
        <v>1231</v>
      </c>
      <c r="H111" s="15">
        <v>1231</v>
      </c>
      <c r="I111" s="15">
        <v>1231</v>
      </c>
    </row>
    <row r="112" spans="1:9" s="16" customFormat="1" ht="37.5" customHeight="1" x14ac:dyDescent="0.25">
      <c r="A112" s="46" t="s">
        <v>138</v>
      </c>
      <c r="B112" s="82" t="s">
        <v>111</v>
      </c>
      <c r="C112" s="14" t="s">
        <v>44</v>
      </c>
      <c r="D112" s="103">
        <v>4044.3209999999999</v>
      </c>
      <c r="E112" s="103">
        <v>3146.2045899999998</v>
      </c>
      <c r="F112" s="15">
        <f t="shared" si="12"/>
        <v>4044.3209999999999</v>
      </c>
      <c r="G112" s="48">
        <v>737</v>
      </c>
      <c r="H112" s="72">
        <v>737</v>
      </c>
      <c r="I112" s="72">
        <v>737</v>
      </c>
    </row>
    <row r="113" spans="1:9" s="16" customFormat="1" ht="37.5" customHeight="1" x14ac:dyDescent="0.25">
      <c r="A113" s="46" t="s">
        <v>134</v>
      </c>
      <c r="B113" s="102" t="s">
        <v>112</v>
      </c>
      <c r="C113" s="14" t="s">
        <v>44</v>
      </c>
      <c r="D113" s="103">
        <v>819</v>
      </c>
      <c r="E113" s="120">
        <v>651.01185999999996</v>
      </c>
      <c r="F113" s="15">
        <f t="shared" si="12"/>
        <v>819</v>
      </c>
      <c r="G113" s="48">
        <v>1111</v>
      </c>
      <c r="H113" s="72">
        <v>1111</v>
      </c>
      <c r="I113" s="72">
        <v>1111</v>
      </c>
    </row>
    <row r="114" spans="1:9" s="16" customFormat="1" ht="37.5" customHeight="1" x14ac:dyDescent="0.25">
      <c r="A114" s="46" t="s">
        <v>134</v>
      </c>
      <c r="B114" s="82" t="s">
        <v>121</v>
      </c>
      <c r="C114" s="14" t="s">
        <v>44</v>
      </c>
      <c r="D114" s="103">
        <v>133.99600000000001</v>
      </c>
      <c r="E114" s="121">
        <v>41.295999999999999</v>
      </c>
      <c r="F114" s="15">
        <f t="shared" si="12"/>
        <v>133.99600000000001</v>
      </c>
      <c r="G114" s="48">
        <v>41</v>
      </c>
      <c r="H114" s="72">
        <v>41</v>
      </c>
      <c r="I114" s="72">
        <v>41</v>
      </c>
    </row>
    <row r="115" spans="1:9" s="16" customFormat="1" ht="105" x14ac:dyDescent="0.25">
      <c r="A115" s="46" t="s">
        <v>239</v>
      </c>
      <c r="B115" s="82" t="s">
        <v>238</v>
      </c>
      <c r="C115" s="14" t="s">
        <v>44</v>
      </c>
      <c r="D115" s="103"/>
      <c r="E115" s="121"/>
      <c r="F115" s="15">
        <f t="shared" si="12"/>
        <v>0</v>
      </c>
      <c r="G115" s="48">
        <v>2600</v>
      </c>
      <c r="H115" s="68">
        <v>2600</v>
      </c>
      <c r="I115" s="68">
        <v>2600</v>
      </c>
    </row>
    <row r="116" spans="1:9" s="16" customFormat="1" ht="75" x14ac:dyDescent="0.25">
      <c r="A116" s="46" t="s">
        <v>235</v>
      </c>
      <c r="B116" s="82" t="s">
        <v>240</v>
      </c>
      <c r="C116" s="14" t="s">
        <v>44</v>
      </c>
      <c r="D116" s="103">
        <v>2442.645</v>
      </c>
      <c r="E116" s="103">
        <v>399.20249999999999</v>
      </c>
      <c r="F116" s="15">
        <f t="shared" si="12"/>
        <v>2442.645</v>
      </c>
      <c r="G116" s="48">
        <v>3740</v>
      </c>
      <c r="H116" s="68">
        <v>3740</v>
      </c>
      <c r="I116" s="68">
        <v>3740</v>
      </c>
    </row>
    <row r="117" spans="1:9" s="16" customFormat="1" ht="30" x14ac:dyDescent="0.25">
      <c r="A117" s="46" t="s">
        <v>139</v>
      </c>
      <c r="B117" s="82" t="s">
        <v>113</v>
      </c>
      <c r="C117" s="14" t="s">
        <v>44</v>
      </c>
      <c r="D117" s="103"/>
      <c r="E117" s="103"/>
      <c r="F117" s="15">
        <f t="shared" si="12"/>
        <v>0</v>
      </c>
      <c r="G117" s="48"/>
      <c r="H117" s="68"/>
      <c r="I117" s="68"/>
    </row>
    <row r="118" spans="1:9" s="16" customFormat="1" ht="60" x14ac:dyDescent="0.25">
      <c r="A118" s="46" t="s">
        <v>140</v>
      </c>
      <c r="B118" s="82" t="s">
        <v>114</v>
      </c>
      <c r="C118" s="14" t="s">
        <v>44</v>
      </c>
      <c r="D118" s="103">
        <v>16715.151519999999</v>
      </c>
      <c r="E118" s="121">
        <v>3661.4122699999998</v>
      </c>
      <c r="F118" s="15">
        <f t="shared" si="12"/>
        <v>16715.151519999999</v>
      </c>
      <c r="G118" s="106"/>
      <c r="H118" s="68"/>
      <c r="I118" s="68"/>
    </row>
    <row r="119" spans="1:9" s="16" customFormat="1" hidden="1" x14ac:dyDescent="0.25">
      <c r="A119" s="46"/>
      <c r="B119" s="82"/>
      <c r="C119" s="14"/>
      <c r="D119" s="103"/>
      <c r="E119" s="103"/>
      <c r="F119" s="15">
        <f t="shared" si="12"/>
        <v>0</v>
      </c>
      <c r="G119" s="106"/>
      <c r="H119" s="68"/>
      <c r="I119" s="68"/>
    </row>
    <row r="120" spans="1:9" s="16" customFormat="1" ht="27" customHeight="1" x14ac:dyDescent="0.25">
      <c r="A120" s="46" t="s">
        <v>134</v>
      </c>
      <c r="B120" s="82" t="s">
        <v>123</v>
      </c>
      <c r="C120" s="14"/>
      <c r="D120" s="103">
        <v>1836</v>
      </c>
      <c r="E120" s="103">
        <v>1836</v>
      </c>
      <c r="F120" s="15">
        <f t="shared" si="12"/>
        <v>1836</v>
      </c>
      <c r="G120" s="48">
        <v>1663</v>
      </c>
      <c r="H120" s="68">
        <v>1663</v>
      </c>
      <c r="I120" s="68">
        <v>1663</v>
      </c>
    </row>
    <row r="121" spans="1:9" s="16" customFormat="1" ht="45" x14ac:dyDescent="0.25">
      <c r="A121" s="46" t="s">
        <v>141</v>
      </c>
      <c r="B121" s="82" t="s">
        <v>115</v>
      </c>
      <c r="C121" s="14" t="s">
        <v>44</v>
      </c>
      <c r="D121" s="103"/>
      <c r="E121" s="121"/>
      <c r="F121" s="15">
        <f t="shared" si="12"/>
        <v>0</v>
      </c>
      <c r="G121" s="48"/>
      <c r="H121" s="68"/>
      <c r="I121" s="68"/>
    </row>
    <row r="122" spans="1:9" s="16" customFormat="1" ht="60" x14ac:dyDescent="0.25">
      <c r="A122" s="46" t="s">
        <v>141</v>
      </c>
      <c r="B122" s="82" t="s">
        <v>116</v>
      </c>
      <c r="C122" s="14" t="s">
        <v>44</v>
      </c>
      <c r="D122" s="103"/>
      <c r="E122" s="103"/>
      <c r="F122" s="15">
        <f t="shared" si="12"/>
        <v>0</v>
      </c>
      <c r="G122" s="48"/>
      <c r="H122" s="68"/>
      <c r="I122" s="68"/>
    </row>
    <row r="123" spans="1:9" s="16" customFormat="1" ht="51.75" customHeight="1" x14ac:dyDescent="0.25">
      <c r="A123" s="46" t="s">
        <v>142</v>
      </c>
      <c r="B123" s="82" t="s">
        <v>92</v>
      </c>
      <c r="C123" s="14" t="s">
        <v>44</v>
      </c>
      <c r="D123" s="103"/>
      <c r="E123" s="121"/>
      <c r="F123" s="15">
        <f t="shared" si="12"/>
        <v>0</v>
      </c>
      <c r="G123" s="108"/>
      <c r="H123" s="68"/>
      <c r="I123" s="68"/>
    </row>
    <row r="124" spans="1:9" s="16" customFormat="1" ht="51.75" customHeight="1" x14ac:dyDescent="0.25">
      <c r="A124" s="46" t="s">
        <v>134</v>
      </c>
      <c r="B124" s="82" t="s">
        <v>117</v>
      </c>
      <c r="C124" s="14" t="s">
        <v>44</v>
      </c>
      <c r="D124" s="103">
        <v>842</v>
      </c>
      <c r="E124" s="103"/>
      <c r="F124" s="15">
        <f t="shared" si="12"/>
        <v>842</v>
      </c>
      <c r="G124" s="48">
        <v>1140</v>
      </c>
      <c r="H124" s="68">
        <v>1140</v>
      </c>
      <c r="I124" s="68">
        <v>1140</v>
      </c>
    </row>
    <row r="125" spans="1:9" s="16" customFormat="1" ht="26.1" customHeight="1" x14ac:dyDescent="0.25">
      <c r="A125" s="46"/>
      <c r="B125" s="105" t="s">
        <v>118</v>
      </c>
      <c r="C125" s="14"/>
      <c r="D125" s="134">
        <f>SUM(D126:D129)</f>
        <v>30134.211909999998</v>
      </c>
      <c r="E125" s="134">
        <f>SUM(E126:E130)</f>
        <v>20303.692950000001</v>
      </c>
      <c r="F125" s="134">
        <f>SUM(F126:F130)</f>
        <v>30134.211909999998</v>
      </c>
      <c r="G125" s="134">
        <f>SUM(G126:G129)</f>
        <v>28343.1</v>
      </c>
      <c r="H125" s="134">
        <f>SUM(H126:H129)</f>
        <v>29213.1</v>
      </c>
      <c r="I125" s="134">
        <f t="shared" ref="H125:I125" si="13">SUM(I126:I129)</f>
        <v>29613.1</v>
      </c>
    </row>
    <row r="126" spans="1:9" s="16" customFormat="1" ht="51.75" customHeight="1" x14ac:dyDescent="0.25">
      <c r="A126" s="46" t="s">
        <v>143</v>
      </c>
      <c r="B126" s="82" t="s">
        <v>72</v>
      </c>
      <c r="C126" s="14" t="s">
        <v>44</v>
      </c>
      <c r="D126" s="15">
        <v>1466.36391</v>
      </c>
      <c r="E126" s="15">
        <v>360</v>
      </c>
      <c r="F126" s="15">
        <f t="shared" si="12"/>
        <v>1466.36391</v>
      </c>
      <c r="G126" s="48">
        <v>1736</v>
      </c>
      <c r="H126" s="68">
        <v>2606</v>
      </c>
      <c r="I126" s="68">
        <v>3006</v>
      </c>
    </row>
    <row r="127" spans="1:9" s="16" customFormat="1" ht="60" x14ac:dyDescent="0.25">
      <c r="A127" s="46" t="s">
        <v>144</v>
      </c>
      <c r="B127" s="82" t="s">
        <v>122</v>
      </c>
      <c r="C127" s="14" t="s">
        <v>44</v>
      </c>
      <c r="D127" s="15">
        <v>23748.48</v>
      </c>
      <c r="E127" s="15">
        <v>17567.319350000002</v>
      </c>
      <c r="F127" s="15">
        <f t="shared" si="12"/>
        <v>23748.48</v>
      </c>
      <c r="G127" s="48">
        <v>23810.3</v>
      </c>
      <c r="H127" s="72">
        <v>23810.3</v>
      </c>
      <c r="I127" s="72">
        <v>23810.3</v>
      </c>
    </row>
    <row r="128" spans="1:9" s="16" customFormat="1" ht="60" x14ac:dyDescent="0.25">
      <c r="A128" s="46" t="s">
        <v>242</v>
      </c>
      <c r="B128" s="104" t="s">
        <v>241</v>
      </c>
      <c r="C128" s="14" t="s">
        <v>44</v>
      </c>
      <c r="D128" s="15">
        <v>890.56799999999998</v>
      </c>
      <c r="E128" s="15">
        <v>636.56060000000002</v>
      </c>
      <c r="F128" s="15">
        <f t="shared" si="12"/>
        <v>890.56799999999998</v>
      </c>
      <c r="G128" s="48">
        <v>964.8</v>
      </c>
      <c r="H128" s="72">
        <v>964.8</v>
      </c>
      <c r="I128" s="72">
        <v>964.8</v>
      </c>
    </row>
    <row r="129" spans="1:9" s="16" customFormat="1" ht="30" x14ac:dyDescent="0.25">
      <c r="A129" s="46" t="s">
        <v>145</v>
      </c>
      <c r="B129" s="104" t="s">
        <v>118</v>
      </c>
      <c r="C129" s="14" t="s">
        <v>44</v>
      </c>
      <c r="D129" s="15">
        <v>4028.8</v>
      </c>
      <c r="E129" s="15">
        <v>1558.3879999999999</v>
      </c>
      <c r="F129" s="15">
        <f t="shared" si="12"/>
        <v>4028.8</v>
      </c>
      <c r="G129" s="48">
        <f>1098+734</f>
        <v>1832</v>
      </c>
      <c r="H129" s="72">
        <f>734+1098</f>
        <v>1832</v>
      </c>
      <c r="I129" s="72">
        <v>1832</v>
      </c>
    </row>
    <row r="130" spans="1:9" s="16" customFormat="1" ht="30" x14ac:dyDescent="0.25">
      <c r="A130" s="46" t="s">
        <v>246</v>
      </c>
      <c r="B130" s="104" t="s">
        <v>245</v>
      </c>
      <c r="C130" s="14"/>
      <c r="D130" s="15"/>
      <c r="E130" s="15">
        <v>181.42500000000001</v>
      </c>
      <c r="F130" s="15">
        <f t="shared" si="12"/>
        <v>0</v>
      </c>
      <c r="G130" s="48"/>
      <c r="H130" s="72"/>
      <c r="I130" s="72"/>
    </row>
    <row r="131" spans="1:9" s="16" customFormat="1" ht="45" x14ac:dyDescent="0.25">
      <c r="A131" s="109"/>
      <c r="B131" s="104" t="s">
        <v>146</v>
      </c>
      <c r="C131" s="14" t="s">
        <v>44</v>
      </c>
      <c r="D131" s="15"/>
      <c r="E131" s="117"/>
      <c r="F131" s="47"/>
      <c r="G131" s="48"/>
      <c r="H131" s="72"/>
      <c r="I131" s="72"/>
    </row>
    <row r="132" spans="1:9" s="10" customFormat="1" ht="22.5" customHeight="1" x14ac:dyDescent="0.25">
      <c r="A132" s="32"/>
      <c r="B132" s="33"/>
      <c r="C132" s="34" t="s">
        <v>21</v>
      </c>
      <c r="D132" s="53">
        <f>SUM(D10:D73,D75)</f>
        <v>818559.55123999994</v>
      </c>
      <c r="E132" s="73">
        <f>SUM(E10:E73,E75)</f>
        <v>622847.10377000005</v>
      </c>
      <c r="F132" s="73">
        <f>SUM(F10:F73,F75)</f>
        <v>818376.95123999985</v>
      </c>
      <c r="G132" s="53">
        <f>SUM(G10:G73,G75)</f>
        <v>985271.4</v>
      </c>
      <c r="H132" s="53">
        <f>SUM(H10:H73,H75)</f>
        <v>598739.39999999991</v>
      </c>
      <c r="I132" s="53">
        <f t="shared" ref="H132:I132" si="14">SUM(I10:I73,I75)</f>
        <v>675304.2</v>
      </c>
    </row>
    <row r="133" spans="1:9" s="10" customFormat="1" ht="22.5" customHeight="1" x14ac:dyDescent="0.25">
      <c r="A133" s="32"/>
      <c r="B133" s="33"/>
      <c r="C133" s="32"/>
      <c r="D133" s="32"/>
      <c r="E133" s="35"/>
      <c r="F133" s="32"/>
      <c r="G133" s="20"/>
      <c r="H133" s="74"/>
      <c r="I133" s="67"/>
    </row>
    <row r="134" spans="1:9" ht="20.25" customHeight="1" x14ac:dyDescent="0.25">
      <c r="A134" s="7" t="s">
        <v>22</v>
      </c>
      <c r="B134" s="93" t="s">
        <v>83</v>
      </c>
      <c r="C134" s="11"/>
      <c r="D134" s="94"/>
      <c r="E134" s="38"/>
      <c r="F134" s="37"/>
      <c r="G134" s="94" t="s">
        <v>173</v>
      </c>
      <c r="H134" s="75"/>
      <c r="I134" s="75"/>
    </row>
    <row r="135" spans="1:9" ht="18.75" customHeight="1" x14ac:dyDescent="0.25">
      <c r="A135" s="7" t="s">
        <v>23</v>
      </c>
      <c r="B135" s="36" t="s">
        <v>85</v>
      </c>
      <c r="C135" s="11"/>
      <c r="D135" s="22" t="s">
        <v>34</v>
      </c>
      <c r="E135" s="38"/>
      <c r="F135" s="39"/>
      <c r="G135" s="40" t="s">
        <v>24</v>
      </c>
      <c r="H135" s="76"/>
      <c r="I135" s="76"/>
    </row>
    <row r="136" spans="1:9" ht="9.75" customHeight="1" x14ac:dyDescent="0.25">
      <c r="A136" s="7"/>
      <c r="B136" s="36"/>
      <c r="C136" s="11"/>
      <c r="D136" s="13"/>
      <c r="E136" s="38"/>
      <c r="F136" s="32"/>
      <c r="G136" s="20"/>
      <c r="H136" s="74"/>
      <c r="I136" s="67"/>
    </row>
    <row r="137" spans="1:9" ht="20.25" customHeight="1" x14ac:dyDescent="0.25">
      <c r="A137" s="7" t="s">
        <v>25</v>
      </c>
      <c r="B137" s="93" t="s">
        <v>120</v>
      </c>
      <c r="C137" s="11"/>
      <c r="D137" s="13"/>
      <c r="E137" s="38"/>
      <c r="F137" s="39"/>
      <c r="G137" s="93" t="s">
        <v>247</v>
      </c>
      <c r="H137" s="95" t="s">
        <v>84</v>
      </c>
      <c r="I137" s="75"/>
    </row>
    <row r="138" spans="1:9" ht="18.75" customHeight="1" x14ac:dyDescent="0.25">
      <c r="A138" s="7"/>
      <c r="B138" s="22" t="s">
        <v>86</v>
      </c>
      <c r="E138" s="38"/>
      <c r="F138" s="39"/>
      <c r="G138" s="40" t="s">
        <v>26</v>
      </c>
      <c r="H138" s="76" t="s">
        <v>27</v>
      </c>
      <c r="I138" s="76"/>
    </row>
    <row r="139" spans="1:9" x14ac:dyDescent="0.25">
      <c r="A139" s="7"/>
      <c r="B139" s="8"/>
      <c r="C139" s="7"/>
      <c r="D139" s="7"/>
      <c r="E139" s="41"/>
      <c r="F139" s="42"/>
      <c r="G139" s="43"/>
      <c r="H139" s="77"/>
      <c r="I139" s="77"/>
    </row>
    <row r="140" spans="1:9" s="55" customFormat="1" ht="16.5" x14ac:dyDescent="0.25">
      <c r="B140" s="56"/>
      <c r="D140" s="54"/>
      <c r="E140" s="111"/>
      <c r="F140" s="54"/>
      <c r="H140" s="78"/>
      <c r="I140" s="78"/>
    </row>
    <row r="141" spans="1:9" s="55" customFormat="1" ht="16.5" x14ac:dyDescent="0.25">
      <c r="B141" s="56"/>
      <c r="D141" s="54"/>
      <c r="E141" s="57"/>
      <c r="F141" s="54"/>
      <c r="G141" s="57"/>
      <c r="H141" s="79"/>
      <c r="I141" s="79"/>
    </row>
    <row r="142" spans="1:9" s="55" customFormat="1" ht="16.5" x14ac:dyDescent="0.25">
      <c r="B142" s="56"/>
      <c r="D142" s="54"/>
      <c r="E142" s="57"/>
      <c r="F142" s="54"/>
      <c r="G142" s="57"/>
      <c r="H142" s="79"/>
      <c r="I142" s="79"/>
    </row>
    <row r="143" spans="1:9" s="55" customFormat="1" ht="16.5" x14ac:dyDescent="0.25">
      <c r="B143" s="56"/>
      <c r="D143" s="54"/>
      <c r="E143" s="57"/>
      <c r="F143" s="54"/>
      <c r="H143" s="78"/>
      <c r="I143" s="78"/>
    </row>
    <row r="144" spans="1:9" s="55" customFormat="1" ht="16.5" x14ac:dyDescent="0.25">
      <c r="B144" s="56"/>
      <c r="D144" s="54"/>
      <c r="E144" s="57"/>
      <c r="F144" s="54"/>
      <c r="H144" s="78"/>
      <c r="I144" s="78"/>
    </row>
    <row r="145" spans="2:9" s="55" customFormat="1" ht="16.5" x14ac:dyDescent="0.25">
      <c r="B145" s="56"/>
      <c r="D145" s="54"/>
      <c r="E145" s="57"/>
      <c r="F145" s="54"/>
      <c r="H145" s="78"/>
      <c r="I145" s="78"/>
    </row>
    <row r="146" spans="2:9" s="55" customFormat="1" ht="16.5" x14ac:dyDescent="0.25">
      <c r="B146" s="56"/>
      <c r="D146" s="54"/>
      <c r="E146" s="57"/>
      <c r="F146" s="54"/>
      <c r="H146" s="78"/>
      <c r="I146" s="78"/>
    </row>
    <row r="147" spans="2:9" s="55" customFormat="1" ht="16.5" x14ac:dyDescent="0.25">
      <c r="B147" s="56"/>
      <c r="D147" s="54"/>
      <c r="E147" s="57"/>
      <c r="F147" s="54"/>
      <c r="H147" s="78"/>
      <c r="I147" s="78"/>
    </row>
    <row r="148" spans="2:9" s="55" customFormat="1" ht="16.5" x14ac:dyDescent="0.25">
      <c r="B148" s="56"/>
      <c r="D148" s="54"/>
      <c r="E148" s="57"/>
      <c r="F148" s="54"/>
      <c r="H148" s="78"/>
      <c r="I148" s="78"/>
    </row>
    <row r="149" spans="2:9" s="55" customFormat="1" ht="16.5" x14ac:dyDescent="0.25">
      <c r="B149" s="56"/>
      <c r="D149" s="54"/>
      <c r="E149" s="57"/>
      <c r="F149" s="54"/>
      <c r="H149" s="78"/>
      <c r="I149" s="78"/>
    </row>
    <row r="150" spans="2:9" s="55" customFormat="1" ht="16.5" x14ac:dyDescent="0.25">
      <c r="B150" s="56"/>
      <c r="D150" s="54"/>
      <c r="E150" s="57"/>
      <c r="F150" s="54"/>
      <c r="H150" s="78"/>
      <c r="I150" s="78"/>
    </row>
    <row r="151" spans="2:9" s="55" customFormat="1" ht="16.5" x14ac:dyDescent="0.25">
      <c r="B151" s="56"/>
      <c r="D151" s="54"/>
      <c r="E151" s="57"/>
      <c r="F151" s="54"/>
      <c r="H151" s="78"/>
      <c r="I151" s="78"/>
    </row>
    <row r="152" spans="2:9" s="55" customFormat="1" ht="16.5" x14ac:dyDescent="0.25">
      <c r="B152" s="56"/>
      <c r="D152" s="54"/>
      <c r="E152" s="57"/>
      <c r="F152" s="54"/>
      <c r="H152" s="78"/>
      <c r="I152" s="78"/>
    </row>
    <row r="153" spans="2:9" s="55" customFormat="1" ht="16.5" x14ac:dyDescent="0.25">
      <c r="B153" s="56"/>
      <c r="D153" s="54"/>
      <c r="E153" s="57"/>
      <c r="F153" s="54"/>
      <c r="H153" s="78"/>
      <c r="I153" s="78"/>
    </row>
    <row r="154" spans="2:9" s="55" customFormat="1" ht="16.5" x14ac:dyDescent="0.25">
      <c r="B154" s="56"/>
      <c r="D154" s="54"/>
      <c r="E154" s="54"/>
      <c r="F154" s="54"/>
      <c r="G154" s="54"/>
      <c r="H154" s="80"/>
      <c r="I154" s="80"/>
    </row>
    <row r="155" spans="2:9" s="55" customFormat="1" ht="16.5" x14ac:dyDescent="0.25">
      <c r="B155" s="56"/>
      <c r="D155" s="54"/>
      <c r="E155" s="57"/>
      <c r="F155" s="54"/>
      <c r="H155" s="78"/>
      <c r="I155" s="78"/>
    </row>
    <row r="156" spans="2:9" s="55" customFormat="1" ht="16.5" x14ac:dyDescent="0.25">
      <c r="B156" s="56"/>
      <c r="D156" s="54"/>
      <c r="E156" s="54"/>
      <c r="F156" s="54"/>
      <c r="G156" s="54"/>
      <c r="H156" s="80"/>
      <c r="I156" s="80"/>
    </row>
    <row r="157" spans="2:9" s="55" customFormat="1" ht="16.5" x14ac:dyDescent="0.25">
      <c r="B157" s="56"/>
      <c r="D157" s="54"/>
      <c r="E157" s="54"/>
      <c r="F157" s="54"/>
      <c r="G157" s="54"/>
      <c r="H157" s="80"/>
      <c r="I157" s="80"/>
    </row>
    <row r="158" spans="2:9" s="55" customFormat="1" ht="16.5" x14ac:dyDescent="0.25">
      <c r="B158" s="56"/>
      <c r="D158" s="54"/>
      <c r="E158" s="57"/>
      <c r="F158" s="54"/>
      <c r="H158" s="78"/>
      <c r="I158" s="78"/>
    </row>
    <row r="159" spans="2:9" s="55" customFormat="1" ht="16.5" x14ac:dyDescent="0.25">
      <c r="B159" s="56"/>
      <c r="D159" s="54"/>
      <c r="E159" s="57"/>
      <c r="F159" s="54"/>
      <c r="H159" s="78"/>
      <c r="I159" s="78"/>
    </row>
    <row r="160" spans="2:9" s="55" customFormat="1" ht="16.5" x14ac:dyDescent="0.25">
      <c r="B160" s="56"/>
      <c r="D160" s="54"/>
      <c r="E160" s="54"/>
      <c r="F160" s="54"/>
      <c r="G160" s="54"/>
      <c r="H160" s="80"/>
      <c r="I160" s="80"/>
    </row>
    <row r="161" spans="2:9" s="55" customFormat="1" ht="16.5" x14ac:dyDescent="0.25">
      <c r="B161" s="56"/>
      <c r="D161" s="54"/>
      <c r="E161" s="54"/>
      <c r="F161" s="54"/>
      <c r="G161" s="54"/>
      <c r="H161" s="80"/>
      <c r="I161" s="80"/>
    </row>
    <row r="162" spans="2:9" s="55" customFormat="1" ht="16.5" x14ac:dyDescent="0.25">
      <c r="B162" s="56"/>
      <c r="D162" s="54"/>
      <c r="E162" s="57"/>
      <c r="F162" s="54"/>
      <c r="H162" s="78"/>
      <c r="I162" s="78"/>
    </row>
    <row r="163" spans="2:9" s="55" customFormat="1" ht="16.5" x14ac:dyDescent="0.25">
      <c r="B163" s="56"/>
      <c r="D163" s="54"/>
      <c r="E163" s="57"/>
      <c r="F163" s="54"/>
      <c r="H163" s="78"/>
      <c r="I163" s="78"/>
    </row>
    <row r="164" spans="2:9" s="55" customFormat="1" ht="16.5" x14ac:dyDescent="0.25">
      <c r="B164" s="56"/>
      <c r="D164" s="54"/>
      <c r="E164" s="57"/>
      <c r="F164" s="54"/>
      <c r="H164" s="78"/>
      <c r="I164" s="78"/>
    </row>
    <row r="165" spans="2:9" s="55" customFormat="1" ht="16.5" x14ac:dyDescent="0.25">
      <c r="B165" s="56"/>
      <c r="D165" s="54"/>
      <c r="E165" s="57"/>
      <c r="F165" s="54"/>
      <c r="H165" s="78"/>
      <c r="I165" s="78"/>
    </row>
    <row r="166" spans="2:9" s="55" customFormat="1" ht="16.5" x14ac:dyDescent="0.25">
      <c r="B166" s="56"/>
      <c r="D166" s="54"/>
      <c r="E166" s="57"/>
      <c r="F166" s="54"/>
      <c r="H166" s="78"/>
      <c r="I166" s="78"/>
    </row>
    <row r="167" spans="2:9" s="55" customFormat="1" ht="16.5" x14ac:dyDescent="0.25">
      <c r="B167" s="56"/>
      <c r="D167" s="54"/>
      <c r="E167" s="57"/>
      <c r="F167" s="54"/>
      <c r="H167" s="78"/>
      <c r="I167" s="78"/>
    </row>
    <row r="168" spans="2:9" s="55" customFormat="1" ht="16.5" x14ac:dyDescent="0.25">
      <c r="B168" s="56"/>
      <c r="D168" s="54"/>
      <c r="E168" s="57"/>
      <c r="F168" s="54"/>
      <c r="H168" s="78"/>
      <c r="I168" s="78"/>
    </row>
    <row r="169" spans="2:9" s="55" customFormat="1" ht="16.5" x14ac:dyDescent="0.25">
      <c r="B169" s="56"/>
      <c r="D169" s="54"/>
      <c r="E169" s="57"/>
      <c r="F169" s="54"/>
      <c r="H169" s="78"/>
      <c r="I169" s="78"/>
    </row>
    <row r="170" spans="2:9" s="55" customFormat="1" ht="16.5" x14ac:dyDescent="0.25">
      <c r="B170" s="56"/>
      <c r="D170" s="54"/>
      <c r="E170" s="57"/>
      <c r="F170" s="54"/>
      <c r="H170" s="78"/>
      <c r="I170" s="78"/>
    </row>
    <row r="171" spans="2:9" s="55" customFormat="1" ht="16.5" x14ac:dyDescent="0.25">
      <c r="B171" s="56"/>
      <c r="D171" s="54"/>
      <c r="E171" s="57"/>
      <c r="F171" s="54"/>
      <c r="H171" s="78"/>
      <c r="I171" s="78"/>
    </row>
  </sheetData>
  <mergeCells count="8">
    <mergeCell ref="H1:I1"/>
    <mergeCell ref="A7:B7"/>
    <mergeCell ref="C7:C8"/>
    <mergeCell ref="D7:D8"/>
    <mergeCell ref="E7:E8"/>
    <mergeCell ref="F7:F8"/>
    <mergeCell ref="G7:I7"/>
    <mergeCell ref="B3:I3"/>
  </mergeCells>
  <pageMargins left="0.44" right="0.15748031496062992" top="0.47" bottom="0.37" header="0.15748031496062992" footer="0.22"/>
  <pageSetup paperSize="9" scale="52" fitToHeight="0" orientation="landscape" r:id="rId1"/>
  <headerFooter>
    <oddFooter>&amp;R&amp;P</oddFooter>
  </headerFooter>
  <rowBreaks count="3" manualBreakCount="3">
    <brk id="35" max="8" man="1"/>
    <brk id="96" max="8" man="1"/>
    <brk id="1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 доходов </vt:lpstr>
      <vt:lpstr>Лист1</vt:lpstr>
      <vt:lpstr>'Реестр доходов '!Заголовки_для_печати</vt:lpstr>
      <vt:lpstr>'Реестр доходов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Монгуш Онер Анатольевич</dc:creator>
  <cp:lastModifiedBy>Бюджетник-2023</cp:lastModifiedBy>
  <cp:lastPrinted>2025-11-14T13:43:44Z</cp:lastPrinted>
  <dcterms:created xsi:type="dcterms:W3CDTF">2017-10-29T14:40:17Z</dcterms:created>
  <dcterms:modified xsi:type="dcterms:W3CDTF">2025-11-14T13:44:04Z</dcterms:modified>
</cp:coreProperties>
</file>