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0" yWindow="330" windowWidth="20730" windowHeight="9750"/>
  </bookViews>
  <sheets>
    <sheet name="2018-2020" sheetId="1" r:id="rId1"/>
  </sheets>
  <definedNames>
    <definedName name="_xlnm.Print_Titles" localSheetId="0">'2018-2020'!$B:$B</definedName>
    <definedName name="_xlnm.Print_Area" localSheetId="0">'2018-2020'!$A$1:$BA$15</definedName>
  </definedNames>
  <calcPr calcId="145621"/>
</workbook>
</file>

<file path=xl/calcChain.xml><?xml version="1.0" encoding="utf-8"?>
<calcChain xmlns="http://schemas.openxmlformats.org/spreadsheetml/2006/main">
  <c r="AT9" i="1" l="1"/>
  <c r="AT14" i="1"/>
  <c r="AT13" i="1"/>
  <c r="AT12" i="1"/>
  <c r="AT11" i="1"/>
  <c r="AT10" i="1"/>
  <c r="AX8" i="1"/>
  <c r="AS14" i="1"/>
  <c r="AS13" i="1"/>
  <c r="AS12" i="1"/>
  <c r="AS11" i="1"/>
  <c r="AS10" i="1"/>
  <c r="P8" i="1"/>
  <c r="D15" i="1" l="1"/>
  <c r="AY8" i="1" l="1"/>
  <c r="AZ8" i="1"/>
  <c r="AX9" i="1"/>
  <c r="AY9" i="1"/>
  <c r="AZ9" i="1"/>
  <c r="AX10" i="1"/>
  <c r="AY10" i="1"/>
  <c r="AZ10" i="1"/>
  <c r="AX11" i="1"/>
  <c r="AY11" i="1"/>
  <c r="AZ11" i="1"/>
  <c r="AX12" i="1"/>
  <c r="AY12" i="1"/>
  <c r="AZ12" i="1"/>
  <c r="AX13" i="1"/>
  <c r="AY13" i="1"/>
  <c r="AZ13" i="1"/>
  <c r="AX14" i="1"/>
  <c r="AY14" i="1"/>
  <c r="AZ14" i="1"/>
  <c r="AW9" i="1"/>
  <c r="AW10" i="1"/>
  <c r="AW11" i="1"/>
  <c r="AW12" i="1"/>
  <c r="AW13" i="1"/>
  <c r="AW14" i="1"/>
  <c r="AW8" i="1"/>
  <c r="AV8" i="1"/>
  <c r="AV9" i="1"/>
  <c r="AV10" i="1"/>
  <c r="AV11" i="1"/>
  <c r="AV12" i="1"/>
  <c r="AV13" i="1"/>
  <c r="AV14" i="1"/>
  <c r="AQ9" i="1"/>
  <c r="AQ10" i="1"/>
  <c r="AQ11" i="1"/>
  <c r="AQ12" i="1"/>
  <c r="AQ13" i="1"/>
  <c r="AQ14" i="1"/>
  <c r="AQ8" i="1"/>
  <c r="AP8" i="1"/>
  <c r="AN8" i="1"/>
  <c r="AJ9" i="1"/>
  <c r="AJ10" i="1"/>
  <c r="AJ11" i="1"/>
  <c r="AJ12" i="1"/>
  <c r="AJ13" i="1"/>
  <c r="AJ14" i="1"/>
  <c r="AJ8" i="1"/>
  <c r="AI8" i="1"/>
  <c r="AG9" i="1"/>
  <c r="AG10" i="1"/>
  <c r="AG11" i="1"/>
  <c r="AG12" i="1"/>
  <c r="AG13" i="1"/>
  <c r="AG14" i="1"/>
  <c r="AG8" i="1"/>
  <c r="AC9" i="1"/>
  <c r="AC10" i="1"/>
  <c r="AC11" i="1"/>
  <c r="AC12" i="1"/>
  <c r="AC13" i="1"/>
  <c r="AC14" i="1"/>
  <c r="AC8" i="1"/>
  <c r="AB8" i="1"/>
  <c r="Z9" i="1"/>
  <c r="Z10" i="1"/>
  <c r="Z11" i="1"/>
  <c r="Z12" i="1"/>
  <c r="Z13" i="1"/>
  <c r="Z14" i="1"/>
  <c r="Z8" i="1"/>
  <c r="T9" i="1"/>
  <c r="V9" i="1" s="1"/>
  <c r="T10" i="1"/>
  <c r="V10" i="1" s="1"/>
  <c r="T11" i="1"/>
  <c r="V11" i="1" s="1"/>
  <c r="T12" i="1"/>
  <c r="V12" i="1" s="1"/>
  <c r="T13" i="1"/>
  <c r="V13" i="1" s="1"/>
  <c r="T14" i="1"/>
  <c r="V14" i="1" s="1"/>
  <c r="T8" i="1"/>
  <c r="P9" i="1"/>
  <c r="Q9" i="1"/>
  <c r="S9" i="1" s="1"/>
  <c r="R9" i="1"/>
  <c r="P10" i="1"/>
  <c r="Q10" i="1"/>
  <c r="S10" i="1" s="1"/>
  <c r="R10" i="1"/>
  <c r="P11" i="1"/>
  <c r="Q11" i="1"/>
  <c r="S11" i="1" s="1"/>
  <c r="R11" i="1"/>
  <c r="P12" i="1"/>
  <c r="Q12" i="1"/>
  <c r="S12" i="1" s="1"/>
  <c r="R12" i="1"/>
  <c r="P13" i="1"/>
  <c r="Q13" i="1"/>
  <c r="S13" i="1" s="1"/>
  <c r="R13" i="1"/>
  <c r="P14" i="1"/>
  <c r="Q14" i="1"/>
  <c r="S14" i="1" s="1"/>
  <c r="R14" i="1"/>
  <c r="Q8" i="1"/>
  <c r="S8" i="1" s="1"/>
  <c r="R8" i="1"/>
  <c r="O9" i="1"/>
  <c r="O10" i="1"/>
  <c r="O11" i="1"/>
  <c r="O12" i="1"/>
  <c r="O13" i="1"/>
  <c r="O14" i="1"/>
  <c r="O8" i="1"/>
  <c r="L8" i="1"/>
  <c r="N9" i="1"/>
  <c r="N10" i="1"/>
  <c r="N11" i="1"/>
  <c r="N12" i="1"/>
  <c r="N13" i="1"/>
  <c r="N14" i="1"/>
  <c r="N8" i="1"/>
  <c r="L9" i="1"/>
  <c r="L10" i="1"/>
  <c r="L11" i="1"/>
  <c r="L12" i="1"/>
  <c r="L13" i="1"/>
  <c r="L14" i="1"/>
  <c r="J15" i="1"/>
  <c r="L15" i="1" s="1"/>
  <c r="H14" i="1"/>
  <c r="H13" i="1"/>
  <c r="H12" i="1"/>
  <c r="H11" i="1"/>
  <c r="H10" i="1"/>
  <c r="H9" i="1"/>
  <c r="H8" i="1"/>
  <c r="C15" i="1"/>
  <c r="E15" i="1"/>
  <c r="F15" i="1"/>
  <c r="G15" i="1"/>
  <c r="I15" i="1"/>
  <c r="K15" i="1"/>
  <c r="M15" i="1"/>
  <c r="N15" i="1" s="1"/>
  <c r="T15" i="1"/>
  <c r="W15" i="1"/>
  <c r="X15" i="1"/>
  <c r="Z15" i="1" s="1"/>
  <c r="Y15" i="1"/>
  <c r="AA15" i="1"/>
  <c r="AC15" i="1" s="1"/>
  <c r="AD15" i="1"/>
  <c r="AE15" i="1"/>
  <c r="AG15" i="1" s="1"/>
  <c r="AF15" i="1"/>
  <c r="AH15" i="1"/>
  <c r="AJ15" i="1" s="1"/>
  <c r="AK15" i="1"/>
  <c r="AL15" i="1"/>
  <c r="AM15" i="1"/>
  <c r="AN15" i="1"/>
  <c r="AO15" i="1"/>
  <c r="AQ15" i="1" s="1"/>
  <c r="AP15" i="1"/>
  <c r="AR15" i="1"/>
  <c r="AS15" i="1"/>
  <c r="AT15" i="1"/>
  <c r="AU15" i="1"/>
  <c r="AW15" i="1"/>
  <c r="AY15" i="1"/>
  <c r="AZ15" i="1"/>
  <c r="AX15" i="1" l="1"/>
  <c r="R15" i="1"/>
  <c r="H15" i="1"/>
  <c r="U8" i="1"/>
  <c r="Q15" i="1"/>
  <c r="S15" i="1" s="1"/>
  <c r="O15" i="1"/>
  <c r="V15" i="1"/>
  <c r="V8" i="1"/>
  <c r="AI15" i="1"/>
  <c r="P15" i="1"/>
  <c r="AB15" i="1"/>
  <c r="AV15" i="1"/>
  <c r="U15" i="1" l="1"/>
</calcChain>
</file>

<file path=xl/sharedStrings.xml><?xml version="1.0" encoding="utf-8"?>
<sst xmlns="http://schemas.openxmlformats.org/spreadsheetml/2006/main" count="70" uniqueCount="28">
  <si>
    <t>№</t>
  </si>
  <si>
    <t>Наименование кожууна</t>
  </si>
  <si>
    <t>Всего доходов</t>
  </si>
  <si>
    <t xml:space="preserve">Всего расходов </t>
  </si>
  <si>
    <t>Дефицит (-)/профицит (+)</t>
  </si>
  <si>
    <t>Собственные доходы</t>
  </si>
  <si>
    <t>Поступления из республиканского бюджета</t>
  </si>
  <si>
    <t>дотации</t>
  </si>
  <si>
    <t>субвенции общеобразовательным организациям</t>
  </si>
  <si>
    <t>субвенции дошкольным организациям</t>
  </si>
  <si>
    <t>% от общего объема доходов</t>
  </si>
  <si>
    <t>% от собственных  доходов</t>
  </si>
  <si>
    <t>Овюрский</t>
  </si>
  <si>
    <t>Хандагайты</t>
  </si>
  <si>
    <t>Солчур</t>
  </si>
  <si>
    <t>Саглы</t>
  </si>
  <si>
    <t>Дус-Даг</t>
  </si>
  <si>
    <t>Чаа-Суур</t>
  </si>
  <si>
    <t>Сарыг-Холь</t>
  </si>
  <si>
    <t>муниципальный район</t>
  </si>
  <si>
    <t>Оценка консолидированного бюджета Овюрского кожууна Республики Тыва по доходам и расходам в 2017-2019 годах</t>
  </si>
  <si>
    <t>Численность постоянного населения на 01.01.2019 г.</t>
  </si>
  <si>
    <t>Отчет за 2018 г.</t>
  </si>
  <si>
    <t>Уточненный план на 2019 г.</t>
  </si>
  <si>
    <t>Факт на 01.10.2019 г.</t>
  </si>
  <si>
    <t>Проект бюджета на 2020 г.</t>
  </si>
  <si>
    <t>Рост 20/19</t>
  </si>
  <si>
    <t xml:space="preserve">Проект бюджета на 2020 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</si>
</sst>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-* #,##0.00_р_._-;\-* #,##0.00_р_._-;_-* &quot;-&quot;??_р_._-;_-@_-"/>
    <numFmt numFmtId="164" formatCode="#,##0.0_ ;[Red]\-#,##0.0\ "/>
    <numFmt numFmtId="165" formatCode="#,##0.0"/>
    <numFmt numFmtId="166" formatCode="#,##0_ ;[Red]\-#,##0\ "/>
    <numFmt numFmtId="167" formatCode="&quot;Да&quot;;&quot;Да&quot;;&quot;Нет&quot;"/>
    <numFmt numFmtId="168" formatCode="_(* #,##0.00_);_(* \(#,##0.00\);_(* &quot;-&quot;??_);_(@_)"/>
    <numFmt numFmtId="169" formatCode="0.0"/>
  </numFmts>
  <fonts count="3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6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Arial Cyr"/>
      <charset val="204"/>
    </font>
    <font>
      <b/>
      <sz val="14"/>
      <name val="Times New Roman"/>
      <family val="1"/>
      <charset val="204"/>
    </font>
    <font>
      <sz val="10"/>
      <name val="Arial Cyr"/>
    </font>
    <font>
      <sz val="14"/>
      <color indexed="8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0"/>
      <name val="Arial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i/>
      <sz val="8"/>
      <color indexed="23"/>
      <name val="Arial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8"/>
      <name val="Arial Cyr"/>
      <charset val="204"/>
    </font>
    <font>
      <sz val="11"/>
      <color indexed="8"/>
      <name val="Calibri"/>
      <family val="2"/>
      <scheme val="minor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0"/>
      <color indexed="62"/>
      <name val="Arial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0"/>
      <color indexed="8"/>
      <name val="Arial"/>
      <family val="2"/>
      <charset val="204"/>
    </font>
    <font>
      <sz val="11"/>
      <color indexed="17"/>
      <name val="Calibri"/>
      <family val="2"/>
      <charset val="204"/>
    </font>
    <font>
      <sz val="12"/>
      <color theme="1"/>
      <name val="Times New Roman"/>
      <family val="1"/>
      <charset val="204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darkDown">
        <fgColor indexed="10"/>
      </patternFill>
    </fill>
    <fill>
      <patternFill patternType="solid">
        <fgColor indexed="15"/>
      </patternFill>
    </fill>
    <fill>
      <patternFill patternType="solid">
        <fgColor indexed="13"/>
      </patternFill>
    </fill>
    <fill>
      <patternFill patternType="solid">
        <fgColor indexed="41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dashed">
        <color indexed="12"/>
      </left>
      <right style="dashed">
        <color indexed="12"/>
      </right>
      <top style="dashed">
        <color indexed="12"/>
      </top>
      <bottom style="dashed">
        <color indexed="1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</borders>
  <cellStyleXfs count="264">
    <xf numFmtId="0" fontId="0" fillId="0" borderId="0"/>
    <xf numFmtId="0" fontId="2" fillId="0" borderId="0"/>
    <xf numFmtId="0" fontId="5" fillId="0" borderId="0"/>
    <xf numFmtId="0" fontId="5" fillId="0" borderId="0"/>
    <xf numFmtId="0" fontId="7" fillId="0" borderId="0"/>
    <xf numFmtId="0" fontId="2" fillId="0" borderId="0"/>
    <xf numFmtId="0" fontId="5" fillId="0" borderId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1" fillId="7" borderId="2" applyNumberFormat="0" applyAlignment="0" applyProtection="0"/>
    <xf numFmtId="0" fontId="11" fillId="7" borderId="2" applyNumberFormat="0" applyAlignment="0" applyProtection="0"/>
    <xf numFmtId="0" fontId="11" fillId="7" borderId="2" applyNumberFormat="0" applyAlignment="0" applyProtection="0"/>
    <xf numFmtId="0" fontId="12" fillId="20" borderId="3" applyNumberFormat="0" applyAlignment="0" applyProtection="0"/>
    <xf numFmtId="0" fontId="12" fillId="20" borderId="3" applyNumberFormat="0" applyAlignment="0" applyProtection="0"/>
    <xf numFmtId="0" fontId="12" fillId="20" borderId="3" applyNumberFormat="0" applyAlignment="0" applyProtection="0"/>
    <xf numFmtId="0" fontId="13" fillId="20" borderId="2" applyNumberFormat="0" applyAlignment="0" applyProtection="0"/>
    <xf numFmtId="0" fontId="13" fillId="20" borderId="2" applyNumberFormat="0" applyAlignment="0" applyProtection="0"/>
    <xf numFmtId="0" fontId="13" fillId="20" borderId="2" applyNumberFormat="0" applyAlignment="0" applyProtection="0"/>
    <xf numFmtId="0" fontId="2" fillId="0" borderId="4" applyNumberFormat="0">
      <alignment horizontal="right" vertical="top"/>
    </xf>
    <xf numFmtId="0" fontId="2" fillId="0" borderId="4" applyNumberFormat="0">
      <alignment horizontal="right" vertical="top"/>
    </xf>
    <xf numFmtId="0" fontId="2" fillId="21" borderId="4" applyNumberFormat="0">
      <alignment horizontal="right" vertical="top"/>
    </xf>
    <xf numFmtId="49" fontId="2" fillId="20" borderId="4">
      <alignment horizontal="left" vertical="top"/>
    </xf>
    <xf numFmtId="49" fontId="14" fillId="0" borderId="4">
      <alignment horizontal="left" vertical="top"/>
    </xf>
    <xf numFmtId="0" fontId="15" fillId="0" borderId="5" applyNumberFormat="0" applyFill="0" applyAlignment="0" applyProtection="0"/>
    <xf numFmtId="0" fontId="15" fillId="0" borderId="5" applyNumberFormat="0" applyFill="0" applyAlignment="0" applyProtection="0"/>
    <xf numFmtId="0" fontId="15" fillId="0" borderId="5" applyNumberFormat="0" applyFill="0" applyAlignment="0" applyProtection="0"/>
    <xf numFmtId="0" fontId="16" fillId="0" borderId="6" applyNumberFormat="0" applyFill="0" applyAlignment="0" applyProtection="0"/>
    <xf numFmtId="0" fontId="16" fillId="0" borderId="6" applyNumberFormat="0" applyFill="0" applyAlignment="0" applyProtection="0"/>
    <xf numFmtId="0" fontId="16" fillId="0" borderId="6" applyNumberFormat="0" applyFill="0" applyAlignment="0" applyProtection="0"/>
    <xf numFmtId="0" fontId="17" fillId="0" borderId="7" applyNumberFormat="0" applyFill="0" applyAlignment="0" applyProtection="0"/>
    <xf numFmtId="0" fontId="17" fillId="0" borderId="7" applyNumberFormat="0" applyFill="0" applyAlignment="0" applyProtection="0"/>
    <xf numFmtId="0" fontId="17" fillId="0" borderId="7" applyNumberFormat="0" applyFill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2" fillId="11" borderId="4">
      <alignment horizontal="left" vertical="top" wrapText="1"/>
    </xf>
    <xf numFmtId="0" fontId="14" fillId="0" borderId="4">
      <alignment horizontal="left" vertical="top" wrapText="1"/>
    </xf>
    <xf numFmtId="0" fontId="2" fillId="2" borderId="4">
      <alignment horizontal="left" vertical="top" wrapText="1"/>
    </xf>
    <xf numFmtId="0" fontId="2" fillId="22" borderId="4">
      <alignment horizontal="left" vertical="top" wrapText="1"/>
    </xf>
    <xf numFmtId="0" fontId="2" fillId="23" borderId="4">
      <alignment horizontal="left" vertical="top" wrapText="1"/>
    </xf>
    <xf numFmtId="0" fontId="2" fillId="24" borderId="4">
      <alignment horizontal="left" vertical="top" wrapText="1"/>
    </xf>
    <xf numFmtId="0" fontId="2" fillId="0" borderId="4">
      <alignment horizontal="left" vertical="top" wrapText="1"/>
    </xf>
    <xf numFmtId="0" fontId="18" fillId="0" borderId="0">
      <alignment horizontal="left" vertical="top"/>
    </xf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20" fillId="25" borderId="9" applyNumberFormat="0" applyAlignment="0" applyProtection="0"/>
    <xf numFmtId="0" fontId="20" fillId="25" borderId="9" applyNumberFormat="0" applyAlignment="0" applyProtection="0"/>
    <xf numFmtId="0" fontId="20" fillId="25" borderId="9" applyNumberFormat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4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5" fillId="0" borderId="0"/>
    <xf numFmtId="0" fontId="2" fillId="0" borderId="0"/>
    <xf numFmtId="0" fontId="2" fillId="0" borderId="0"/>
    <xf numFmtId="0" fontId="2" fillId="11" borderId="10" applyNumberFormat="0">
      <alignment horizontal="right" vertical="top"/>
    </xf>
    <xf numFmtId="0" fontId="2" fillId="2" borderId="10" applyNumberFormat="0">
      <alignment horizontal="right" vertical="top"/>
    </xf>
    <xf numFmtId="0" fontId="2" fillId="0" borderId="4" applyNumberFormat="0">
      <alignment horizontal="right" vertical="top"/>
    </xf>
    <xf numFmtId="0" fontId="2" fillId="0" borderId="4" applyNumberFormat="0">
      <alignment horizontal="right" vertical="top"/>
    </xf>
    <xf numFmtId="0" fontId="2" fillId="22" borderId="10" applyNumberFormat="0">
      <alignment horizontal="right" vertical="top"/>
    </xf>
    <xf numFmtId="0" fontId="2" fillId="0" borderId="4" applyNumberFormat="0">
      <alignment horizontal="right" vertical="top"/>
    </xf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" fillId="27" borderId="11" applyNumberFormat="0" applyFont="0" applyAlignment="0" applyProtection="0"/>
    <xf numFmtId="0" fontId="2" fillId="27" borderId="11" applyNumberFormat="0" applyFont="0" applyAlignment="0" applyProtection="0"/>
    <xf numFmtId="0" fontId="2" fillId="27" borderId="11" applyNumberFormat="0" applyFont="0" applyAlignment="0" applyProtection="0"/>
    <xf numFmtId="9" fontId="5" fillId="0" borderId="0" applyFont="0" applyFill="0" applyBorder="0" applyAlignment="0" applyProtection="0"/>
    <xf numFmtId="49" fontId="27" fillId="26" borderId="4">
      <alignment horizontal="left" vertical="top" wrapText="1"/>
    </xf>
    <xf numFmtId="49" fontId="2" fillId="0" borderId="4">
      <alignment horizontal="left" vertical="top" wrapText="1"/>
    </xf>
    <xf numFmtId="0" fontId="28" fillId="0" borderId="12" applyNumberFormat="0" applyFill="0" applyAlignment="0" applyProtection="0"/>
    <xf numFmtId="0" fontId="28" fillId="0" borderId="12" applyNumberFormat="0" applyFill="0" applyAlignment="0" applyProtection="0"/>
    <xf numFmtId="0" fontId="28" fillId="0" borderId="12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8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8" fontId="2" fillId="0" borderId="0" applyFont="0" applyFill="0" applyBorder="0" applyAlignment="0" applyProtection="0"/>
    <xf numFmtId="43" fontId="30" fillId="0" borderId="0" applyFont="0" applyFill="0" applyBorder="0" applyAlignment="0" applyProtection="0"/>
    <xf numFmtId="168" fontId="2" fillId="0" borderId="0" applyFont="0" applyFill="0" applyBorder="0" applyAlignment="0" applyProtection="0"/>
    <xf numFmtId="168" fontId="2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31" fillId="4" borderId="0" applyNumberFormat="0" applyBorder="0" applyAlignment="0" applyProtection="0"/>
    <xf numFmtId="0" fontId="31" fillId="4" borderId="0" applyNumberFormat="0" applyBorder="0" applyAlignment="0" applyProtection="0"/>
    <xf numFmtId="0" fontId="31" fillId="4" borderId="0" applyNumberFormat="0" applyBorder="0" applyAlignment="0" applyProtection="0"/>
    <xf numFmtId="0" fontId="2" fillId="24" borderId="4">
      <alignment horizontal="left" vertical="top" wrapText="1"/>
    </xf>
    <xf numFmtId="0" fontId="2" fillId="0" borderId="4">
      <alignment horizontal="left" vertical="top" wrapText="1"/>
    </xf>
  </cellStyleXfs>
  <cellXfs count="39">
    <xf numFmtId="0" fontId="0" fillId="0" borderId="0" xfId="0"/>
    <xf numFmtId="0" fontId="3" fillId="0" borderId="0" xfId="1" applyFont="1" applyFill="1" applyAlignment="1">
      <alignment horizontal="center" vertical="center"/>
    </xf>
    <xf numFmtId="0" fontId="4" fillId="0" borderId="0" xfId="1" applyFont="1" applyFill="1" applyAlignment="1">
      <alignment horizontal="left"/>
    </xf>
    <xf numFmtId="0" fontId="3" fillId="0" borderId="0" xfId="2" applyFont="1" applyFill="1" applyAlignment="1">
      <alignment horizontal="center" vertical="center" wrapText="1"/>
    </xf>
    <xf numFmtId="0" fontId="6" fillId="0" borderId="0" xfId="2" applyFont="1" applyFill="1" applyAlignment="1">
      <alignment horizontal="center" vertical="center"/>
    </xf>
    <xf numFmtId="164" fontId="6" fillId="0" borderId="0" xfId="2" applyNumberFormat="1" applyFont="1" applyFill="1" applyAlignment="1">
      <alignment horizontal="center" vertical="center" wrapText="1"/>
    </xf>
    <xf numFmtId="0" fontId="6" fillId="0" borderId="0" xfId="2" applyFont="1" applyFill="1" applyAlignment="1">
      <alignment horizontal="center" vertical="center" wrapText="1"/>
    </xf>
    <xf numFmtId="0" fontId="4" fillId="0" borderId="0" xfId="1" applyFont="1" applyFill="1" applyAlignment="1">
      <alignment horizontal="center"/>
    </xf>
    <xf numFmtId="0" fontId="4" fillId="0" borderId="0" xfId="3" applyFont="1" applyFill="1" applyAlignment="1">
      <alignment horizontal="left"/>
    </xf>
    <xf numFmtId="0" fontId="4" fillId="0" borderId="0" xfId="3" applyFont="1" applyFill="1" applyAlignment="1">
      <alignment horizontal="center"/>
    </xf>
    <xf numFmtId="165" fontId="4" fillId="0" borderId="0" xfId="1" applyNumberFormat="1" applyFont="1" applyFill="1" applyAlignment="1">
      <alignment horizontal="center"/>
    </xf>
    <xf numFmtId="164" fontId="4" fillId="0" borderId="0" xfId="1" applyNumberFormat="1" applyFont="1" applyFill="1" applyAlignment="1">
      <alignment horizontal="center"/>
    </xf>
    <xf numFmtId="0" fontId="4" fillId="0" borderId="0" xfId="1" applyFont="1" applyFill="1" applyAlignment="1">
      <alignment horizontal="center" vertical="center" wrapText="1"/>
    </xf>
    <xf numFmtId="0" fontId="4" fillId="0" borderId="1" xfId="3" applyFont="1" applyFill="1" applyBorder="1" applyAlignment="1">
      <alignment horizontal="center" vertical="center" wrapText="1"/>
    </xf>
    <xf numFmtId="0" fontId="6" fillId="0" borderId="1" xfId="3" applyFont="1" applyFill="1" applyBorder="1" applyAlignment="1">
      <alignment horizontal="center" vertical="center" wrapText="1"/>
    </xf>
    <xf numFmtId="0" fontId="6" fillId="0" borderId="1" xfId="3" applyFont="1" applyFill="1" applyBorder="1" applyAlignment="1">
      <alignment horizontal="left" vertical="center" wrapText="1"/>
    </xf>
    <xf numFmtId="164" fontId="4" fillId="0" borderId="1" xfId="3" applyNumberFormat="1" applyFont="1" applyFill="1" applyBorder="1" applyAlignment="1">
      <alignment horizontal="center" vertical="center"/>
    </xf>
    <xf numFmtId="169" fontId="4" fillId="0" borderId="1" xfId="3" applyNumberFormat="1" applyFont="1" applyFill="1" applyBorder="1" applyAlignment="1">
      <alignment horizontal="center" vertical="center" wrapText="1"/>
    </xf>
    <xf numFmtId="164" fontId="4" fillId="0" borderId="1" xfId="1" applyNumberFormat="1" applyFont="1" applyFill="1" applyBorder="1" applyAlignment="1">
      <alignment horizontal="center" vertical="center"/>
    </xf>
    <xf numFmtId="0" fontId="4" fillId="0" borderId="1" xfId="2" applyFont="1" applyFill="1" applyBorder="1" applyAlignment="1">
      <alignment horizontal="center" vertical="center"/>
    </xf>
    <xf numFmtId="0" fontId="4" fillId="0" borderId="1" xfId="2" applyFont="1" applyFill="1" applyBorder="1" applyAlignment="1">
      <alignment horizontal="left" vertical="center"/>
    </xf>
    <xf numFmtId="164" fontId="4" fillId="0" borderId="1" xfId="6" applyNumberFormat="1" applyFont="1" applyFill="1" applyBorder="1" applyAlignment="1">
      <alignment horizontal="center" vertical="center"/>
    </xf>
    <xf numFmtId="164" fontId="8" fillId="0" borderId="1" xfId="0" applyNumberFormat="1" applyFont="1" applyFill="1" applyBorder="1" applyAlignment="1">
      <alignment horizontal="center" vertical="center" wrapText="1"/>
    </xf>
    <xf numFmtId="164" fontId="4" fillId="0" borderId="1" xfId="4" applyNumberFormat="1" applyFont="1" applyFill="1" applyBorder="1" applyAlignment="1">
      <alignment horizontal="center" vertical="center"/>
    </xf>
    <xf numFmtId="164" fontId="4" fillId="0" borderId="1" xfId="0" applyNumberFormat="1" applyFont="1" applyFill="1" applyBorder="1" applyAlignment="1">
      <alignment horizontal="center" vertical="center"/>
    </xf>
    <xf numFmtId="0" fontId="6" fillId="0" borderId="1" xfId="2" applyFont="1" applyFill="1" applyBorder="1" applyAlignment="1">
      <alignment horizontal="center" vertical="center"/>
    </xf>
    <xf numFmtId="0" fontId="6" fillId="0" borderId="1" xfId="2" applyFont="1" applyFill="1" applyBorder="1" applyAlignment="1">
      <alignment horizontal="left" vertical="center"/>
    </xf>
    <xf numFmtId="166" fontId="6" fillId="0" borderId="1" xfId="4" applyNumberFormat="1" applyFont="1" applyFill="1" applyBorder="1" applyAlignment="1">
      <alignment horizontal="center" vertical="center"/>
    </xf>
    <xf numFmtId="164" fontId="6" fillId="0" borderId="1" xfId="4" applyNumberFormat="1" applyFont="1" applyFill="1" applyBorder="1" applyAlignment="1">
      <alignment horizontal="center" vertical="center"/>
    </xf>
    <xf numFmtId="164" fontId="6" fillId="0" borderId="1" xfId="3" applyNumberFormat="1" applyFont="1" applyFill="1" applyBorder="1" applyAlignment="1">
      <alignment horizontal="center" vertical="center"/>
    </xf>
    <xf numFmtId="169" fontId="6" fillId="0" borderId="1" xfId="3" applyNumberFormat="1" applyFont="1" applyFill="1" applyBorder="1" applyAlignment="1">
      <alignment horizontal="center" vertical="center" wrapText="1"/>
    </xf>
    <xf numFmtId="164" fontId="6" fillId="0" borderId="0" xfId="1" applyNumberFormat="1" applyFont="1" applyFill="1" applyAlignment="1">
      <alignment horizontal="center"/>
    </xf>
    <xf numFmtId="0" fontId="6" fillId="0" borderId="0" xfId="1" applyFont="1" applyFill="1" applyAlignment="1">
      <alignment horizontal="center"/>
    </xf>
    <xf numFmtId="0" fontId="6" fillId="0" borderId="1" xfId="3" applyFont="1" applyFill="1" applyBorder="1" applyAlignment="1">
      <alignment horizontal="center" vertical="center" wrapText="1"/>
    </xf>
    <xf numFmtId="0" fontId="6" fillId="0" borderId="1" xfId="2" applyFont="1" applyFill="1" applyBorder="1" applyAlignment="1">
      <alignment horizontal="center" vertical="center" wrapText="1"/>
    </xf>
    <xf numFmtId="0" fontId="6" fillId="0" borderId="1" xfId="3" applyFont="1" applyFill="1" applyBorder="1" applyAlignment="1">
      <alignment horizontal="center" vertical="center"/>
    </xf>
    <xf numFmtId="0" fontId="3" fillId="0" borderId="0" xfId="2" applyFont="1" applyFill="1" applyAlignment="1">
      <alignment horizontal="center" vertical="center" wrapText="1"/>
    </xf>
    <xf numFmtId="0" fontId="6" fillId="0" borderId="1" xfId="3" applyFont="1" applyFill="1" applyBorder="1" applyAlignment="1">
      <alignment horizontal="left" vertical="center" wrapText="1"/>
    </xf>
    <xf numFmtId="0" fontId="32" fillId="0" borderId="1" xfId="0" applyFont="1" applyBorder="1" applyAlignment="1">
      <alignment horizontal="center"/>
    </xf>
  </cellXfs>
  <cellStyles count="264">
    <cellStyle name="20% - Акцент1 2 2" xfId="7"/>
    <cellStyle name="20% - Акцент1 3 2" xfId="8"/>
    <cellStyle name="20% - Акцент1 4 2" xfId="9"/>
    <cellStyle name="20% - Акцент2 2 2" xfId="10"/>
    <cellStyle name="20% - Акцент2 3 2" xfId="11"/>
    <cellStyle name="20% - Акцент2 4 2" xfId="12"/>
    <cellStyle name="20% - Акцент3 2 2" xfId="13"/>
    <cellStyle name="20% - Акцент3 3 2" xfId="14"/>
    <cellStyle name="20% - Акцент3 4 2" xfId="15"/>
    <cellStyle name="20% - Акцент4 2 2" xfId="16"/>
    <cellStyle name="20% - Акцент4 3 2" xfId="17"/>
    <cellStyle name="20% - Акцент4 4 2" xfId="18"/>
    <cellStyle name="20% - Акцент5 2 2" xfId="19"/>
    <cellStyle name="20% - Акцент5 3 2" xfId="20"/>
    <cellStyle name="20% - Акцент5 4 2" xfId="21"/>
    <cellStyle name="20% - Акцент6 2 2" xfId="22"/>
    <cellStyle name="20% - Акцент6 3 2" xfId="23"/>
    <cellStyle name="20% - Акцент6 4 2" xfId="24"/>
    <cellStyle name="40% - Акцент1 2 2" xfId="25"/>
    <cellStyle name="40% - Акцент1 3 2" xfId="26"/>
    <cellStyle name="40% - Акцент1 4 2" xfId="27"/>
    <cellStyle name="40% - Акцент2 2 2" xfId="28"/>
    <cellStyle name="40% - Акцент2 3 2" xfId="29"/>
    <cellStyle name="40% - Акцент2 4 2" xfId="30"/>
    <cellStyle name="40% - Акцент3 2 2" xfId="31"/>
    <cellStyle name="40% - Акцент3 3 2" xfId="32"/>
    <cellStyle name="40% - Акцент3 4 2" xfId="33"/>
    <cellStyle name="40% - Акцент4 2 2" xfId="34"/>
    <cellStyle name="40% - Акцент4 3 2" xfId="35"/>
    <cellStyle name="40% - Акцент4 4 2" xfId="36"/>
    <cellStyle name="40% - Акцент5 2 2" xfId="37"/>
    <cellStyle name="40% - Акцент5 3 2" xfId="38"/>
    <cellStyle name="40% - Акцент5 4 2" xfId="39"/>
    <cellStyle name="40% - Акцент6 2 2" xfId="40"/>
    <cellStyle name="40% - Акцент6 3 2" xfId="41"/>
    <cellStyle name="40% - Акцент6 4 2" xfId="42"/>
    <cellStyle name="60% - Акцент1 2 2" xfId="43"/>
    <cellStyle name="60% - Акцент1 3 2" xfId="44"/>
    <cellStyle name="60% - Акцент1 4 2" xfId="45"/>
    <cellStyle name="60% - Акцент2 2 2" xfId="46"/>
    <cellStyle name="60% - Акцент2 3 2" xfId="47"/>
    <cellStyle name="60% - Акцент2 4 2" xfId="48"/>
    <cellStyle name="60% - Акцент3 2 2" xfId="49"/>
    <cellStyle name="60% - Акцент3 3 2" xfId="50"/>
    <cellStyle name="60% - Акцент3 4 2" xfId="51"/>
    <cellStyle name="60% - Акцент4 2 2" xfId="52"/>
    <cellStyle name="60% - Акцент4 3 2" xfId="53"/>
    <cellStyle name="60% - Акцент4 4 2" xfId="54"/>
    <cellStyle name="60% - Акцент5 2 2" xfId="55"/>
    <cellStyle name="60% - Акцент5 3 2" xfId="56"/>
    <cellStyle name="60% - Акцент5 4 2" xfId="57"/>
    <cellStyle name="60% - Акцент6 2 2" xfId="58"/>
    <cellStyle name="60% - Акцент6 3 2" xfId="59"/>
    <cellStyle name="60% - Акцент6 4 2" xfId="60"/>
    <cellStyle name="Акцент1 2 2" xfId="61"/>
    <cellStyle name="Акцент1 3 2" xfId="62"/>
    <cellStyle name="Акцент1 4 2" xfId="63"/>
    <cellStyle name="Акцент2 2 2" xfId="64"/>
    <cellStyle name="Акцент2 3 2" xfId="65"/>
    <cellStyle name="Акцент2 4 2" xfId="66"/>
    <cellStyle name="Акцент3 2 2" xfId="67"/>
    <cellStyle name="Акцент3 3 2" xfId="68"/>
    <cellStyle name="Акцент3 4 2" xfId="69"/>
    <cellStyle name="Акцент4 2 2" xfId="70"/>
    <cellStyle name="Акцент4 3 2" xfId="71"/>
    <cellStyle name="Акцент4 4 2" xfId="72"/>
    <cellStyle name="Акцент5 2 2" xfId="73"/>
    <cellStyle name="Акцент5 3 2" xfId="74"/>
    <cellStyle name="Акцент5 4 2" xfId="75"/>
    <cellStyle name="Акцент6 2 2" xfId="76"/>
    <cellStyle name="Акцент6 3 2" xfId="77"/>
    <cellStyle name="Акцент6 4 2" xfId="78"/>
    <cellStyle name="Ввод  2 2" xfId="79"/>
    <cellStyle name="Ввод  3 2" xfId="80"/>
    <cellStyle name="Ввод  4 2" xfId="81"/>
    <cellStyle name="Вывод 2 2" xfId="82"/>
    <cellStyle name="Вывод 3 2" xfId="83"/>
    <cellStyle name="Вывод 4 2" xfId="84"/>
    <cellStyle name="Вычисление 2 2" xfId="85"/>
    <cellStyle name="Вычисление 3 2" xfId="86"/>
    <cellStyle name="Вычисление 4 2" xfId="87"/>
    <cellStyle name="Данные (редактируемые)" xfId="88"/>
    <cellStyle name="Данные (только для чтения)" xfId="89"/>
    <cellStyle name="Данные для удаления" xfId="90"/>
    <cellStyle name="Заголовки полей" xfId="91"/>
    <cellStyle name="Заголовки полей [печать]" xfId="92"/>
    <cellStyle name="Заголовок 1 2 2" xfId="93"/>
    <cellStyle name="Заголовок 1 3 2" xfId="94"/>
    <cellStyle name="Заголовок 1 4 2" xfId="95"/>
    <cellStyle name="Заголовок 2 2 2" xfId="96"/>
    <cellStyle name="Заголовок 2 3 2" xfId="97"/>
    <cellStyle name="Заголовок 2 4 2" xfId="98"/>
    <cellStyle name="Заголовок 3 2 2" xfId="99"/>
    <cellStyle name="Заголовок 3 3 2" xfId="100"/>
    <cellStyle name="Заголовок 3 4 2" xfId="101"/>
    <cellStyle name="Заголовок 4 2 2" xfId="102"/>
    <cellStyle name="Заголовок 4 3 2" xfId="103"/>
    <cellStyle name="Заголовок 4 4 2" xfId="104"/>
    <cellStyle name="Заголовок меры" xfId="105"/>
    <cellStyle name="Заголовок показателя [печать]" xfId="106"/>
    <cellStyle name="Заголовок показателя константы" xfId="107"/>
    <cellStyle name="Заголовок результата расчета" xfId="108"/>
    <cellStyle name="Заголовок свободного показателя" xfId="109"/>
    <cellStyle name="Значение фильтра" xfId="110"/>
    <cellStyle name="Значение фильтра [печать]" xfId="111"/>
    <cellStyle name="Информация о задаче" xfId="112"/>
    <cellStyle name="Итог 2 2" xfId="113"/>
    <cellStyle name="Итог 3 2" xfId="114"/>
    <cellStyle name="Итог 4 2" xfId="115"/>
    <cellStyle name="Контрольная ячейка 2 2" xfId="116"/>
    <cellStyle name="Контрольная ячейка 3 2" xfId="117"/>
    <cellStyle name="Контрольная ячейка 4 2" xfId="118"/>
    <cellStyle name="Название 2 2" xfId="119"/>
    <cellStyle name="Название 3 2" xfId="120"/>
    <cellStyle name="Название 4 2" xfId="121"/>
    <cellStyle name="Нейтральный 2 2" xfId="122"/>
    <cellStyle name="Нейтральный 3 2" xfId="123"/>
    <cellStyle name="Нейтральный 4 2" xfId="124"/>
    <cellStyle name="Обычный" xfId="0" builtinId="0"/>
    <cellStyle name="Обычный 14" xfId="125"/>
    <cellStyle name="Обычный 2" xfId="5"/>
    <cellStyle name="Обычный 2 10" xfId="126"/>
    <cellStyle name="Обычный 2 11" xfId="127"/>
    <cellStyle name="Обычный 2 12" xfId="128"/>
    <cellStyle name="Обычный 2 13" xfId="129"/>
    <cellStyle name="Обычный 2 14" xfId="130"/>
    <cellStyle name="Обычный 2 15" xfId="131"/>
    <cellStyle name="Обычный 2 16" xfId="132"/>
    <cellStyle name="Обычный 2 17" xfId="133"/>
    <cellStyle name="Обычный 2 18" xfId="134"/>
    <cellStyle name="Обычный 2 19" xfId="135"/>
    <cellStyle name="Обычный 2 2" xfId="136"/>
    <cellStyle name="Обычный 2 2 2" xfId="137"/>
    <cellStyle name="Обычный 2 2 3" xfId="138"/>
    <cellStyle name="Обычный 2 2 4" xfId="139"/>
    <cellStyle name="Обычный 2 2 5" xfId="140"/>
    <cellStyle name="Обычный 2 2 6" xfId="141"/>
    <cellStyle name="Обычный 2 20" xfId="142"/>
    <cellStyle name="Обычный 2 21" xfId="143"/>
    <cellStyle name="Обычный 2 22" xfId="144"/>
    <cellStyle name="Обычный 2 23" xfId="145"/>
    <cellStyle name="Обычный 2 24" xfId="146"/>
    <cellStyle name="Обычный 2 25" xfId="147"/>
    <cellStyle name="Обычный 2 26" xfId="148"/>
    <cellStyle name="Обычный 2 27" xfId="149"/>
    <cellStyle name="Обычный 2 28" xfId="150"/>
    <cellStyle name="Обычный 2 29" xfId="151"/>
    <cellStyle name="Обычный 2 3" xfId="152"/>
    <cellStyle name="Обычный 2 3 2" xfId="153"/>
    <cellStyle name="Обычный 2 3 3" xfId="154"/>
    <cellStyle name="Обычный 2 30" xfId="155"/>
    <cellStyle name="Обычный 2 31" xfId="156"/>
    <cellStyle name="Обычный 2 32" xfId="157"/>
    <cellStyle name="Обычный 2 33" xfId="158"/>
    <cellStyle name="Обычный 2 34" xfId="159"/>
    <cellStyle name="Обычный 2 35" xfId="160"/>
    <cellStyle name="Обычный 2 36" xfId="161"/>
    <cellStyle name="Обычный 2 37" xfId="162"/>
    <cellStyle name="Обычный 2 38" xfId="163"/>
    <cellStyle name="Обычный 2 39" xfId="164"/>
    <cellStyle name="Обычный 2 4" xfId="165"/>
    <cellStyle name="Обычный 2 4 2" xfId="166"/>
    <cellStyle name="Обычный 2 4 3" xfId="167"/>
    <cellStyle name="Обычный 2 40" xfId="168"/>
    <cellStyle name="Обычный 2 41" xfId="169"/>
    <cellStyle name="Обычный 2 42" xfId="170"/>
    <cellStyle name="Обычный 2 43" xfId="171"/>
    <cellStyle name="Обычный 2 44" xfId="172"/>
    <cellStyle name="Обычный 2 45" xfId="173"/>
    <cellStyle name="Обычный 2 46" xfId="174"/>
    <cellStyle name="Обычный 2 47" xfId="175"/>
    <cellStyle name="Обычный 2 48" xfId="176"/>
    <cellStyle name="Обычный 2 49" xfId="177"/>
    <cellStyle name="Обычный 2 5" xfId="178"/>
    <cellStyle name="Обычный 2 50" xfId="179"/>
    <cellStyle name="Обычный 2 51" xfId="180"/>
    <cellStyle name="Обычный 2 52" xfId="181"/>
    <cellStyle name="Обычный 2 53" xfId="182"/>
    <cellStyle name="Обычный 2 54" xfId="183"/>
    <cellStyle name="Обычный 2 55" xfId="184"/>
    <cellStyle name="Обычный 2 56" xfId="185"/>
    <cellStyle name="Обычный 2 57" xfId="186"/>
    <cellStyle name="Обычный 2 58" xfId="187"/>
    <cellStyle name="Обычный 2 59" xfId="188"/>
    <cellStyle name="Обычный 2 6" xfId="189"/>
    <cellStyle name="Обычный 2 60" xfId="190"/>
    <cellStyle name="Обычный 2 61" xfId="191"/>
    <cellStyle name="Обычный 2 62" xfId="192"/>
    <cellStyle name="Обычный 2 63" xfId="193"/>
    <cellStyle name="Обычный 2 64" xfId="194"/>
    <cellStyle name="Обычный 2 65" xfId="195"/>
    <cellStyle name="Обычный 2 66" xfId="196"/>
    <cellStyle name="Обычный 2 67" xfId="197"/>
    <cellStyle name="Обычный 2 68" xfId="198"/>
    <cellStyle name="Обычный 2 69" xfId="199"/>
    <cellStyle name="Обычный 2 7" xfId="200"/>
    <cellStyle name="Обычный 2 70" xfId="201"/>
    <cellStyle name="Обычный 2 71" xfId="202"/>
    <cellStyle name="Обычный 2 72" xfId="203"/>
    <cellStyle name="Обычный 2 73" xfId="204"/>
    <cellStyle name="Обычный 2 74" xfId="205"/>
    <cellStyle name="Обычный 2 75" xfId="206"/>
    <cellStyle name="Обычный 2 76" xfId="207"/>
    <cellStyle name="Обычный 2 77" xfId="208"/>
    <cellStyle name="Обычный 2 78" xfId="209"/>
    <cellStyle name="Обычный 2 79" xfId="210"/>
    <cellStyle name="Обычный 2 79 2" xfId="211"/>
    <cellStyle name="Обычный 2 8" xfId="212"/>
    <cellStyle name="Обычный 2 9" xfId="213"/>
    <cellStyle name="Обычный 3" xfId="214"/>
    <cellStyle name="Обычный 3 2" xfId="215"/>
    <cellStyle name="Обычный 3 3" xfId="216"/>
    <cellStyle name="Обычный 3 4" xfId="217"/>
    <cellStyle name="Обычный 4" xfId="218"/>
    <cellStyle name="Обычный 4 2" xfId="219"/>
    <cellStyle name="Обычный 4 3" xfId="220"/>
    <cellStyle name="Обычный 5 2" xfId="221"/>
    <cellStyle name="Обычный 5 3" xfId="222"/>
    <cellStyle name="Обычный 6 2" xfId="223"/>
    <cellStyle name="Обычный 7" xfId="224"/>
    <cellStyle name="Обычный 7 2" xfId="225"/>
    <cellStyle name="Обычный_Bud-2000" xfId="4"/>
    <cellStyle name="Обычный_Оценка за 1 квартал 2" xfId="3"/>
    <cellStyle name="Обычный_Оценка МО" xfId="1"/>
    <cellStyle name="Обычный_оценка!!! 2" xfId="2"/>
    <cellStyle name="Обычный_прил.финпом 2" xfId="6"/>
    <cellStyle name="Отдельная ячейка" xfId="226"/>
    <cellStyle name="Отдельная ячейка - константа" xfId="227"/>
    <cellStyle name="Отдельная ячейка - константа [печать]" xfId="228"/>
    <cellStyle name="Отдельная ячейка [печать]" xfId="229"/>
    <cellStyle name="Отдельная ячейка-результат" xfId="230"/>
    <cellStyle name="Отдельная ячейка-результат [печать]" xfId="231"/>
    <cellStyle name="Плохой 2 2" xfId="232"/>
    <cellStyle name="Плохой 3 2" xfId="233"/>
    <cellStyle name="Плохой 4 2" xfId="234"/>
    <cellStyle name="Пояснение 2 2" xfId="235"/>
    <cellStyle name="Пояснение 3 2" xfId="236"/>
    <cellStyle name="Пояснение 4 2" xfId="237"/>
    <cellStyle name="Примечание 2 2" xfId="238"/>
    <cellStyle name="Примечание 3 2" xfId="239"/>
    <cellStyle name="Примечание 4 2" xfId="240"/>
    <cellStyle name="Процентный 2" xfId="241"/>
    <cellStyle name="Свойства элементов измерения" xfId="242"/>
    <cellStyle name="Свойства элементов измерения [печать]" xfId="243"/>
    <cellStyle name="Связанная ячейка 2 2" xfId="244"/>
    <cellStyle name="Связанная ячейка 3 2" xfId="245"/>
    <cellStyle name="Связанная ячейка 4 2" xfId="246"/>
    <cellStyle name="Текст предупреждения 2 2" xfId="247"/>
    <cellStyle name="Текст предупреждения 3 2" xfId="248"/>
    <cellStyle name="Текст предупреждения 4 2" xfId="249"/>
    <cellStyle name="Финансовый 2 2" xfId="250"/>
    <cellStyle name="Финансовый 2 3" xfId="251"/>
    <cellStyle name="Финансовый 3 2" xfId="252"/>
    <cellStyle name="Финансовый 3 3" xfId="253"/>
    <cellStyle name="Финансовый 4 2" xfId="254"/>
    <cellStyle name="Финансовый 4 3" xfId="255"/>
    <cellStyle name="Финансовый 5 2" xfId="256"/>
    <cellStyle name="Финансовый 6" xfId="257"/>
    <cellStyle name="Финансовый 7" xfId="258"/>
    <cellStyle name="Хороший 2 2" xfId="259"/>
    <cellStyle name="Хороший 3 2" xfId="260"/>
    <cellStyle name="Хороший 4 2" xfId="261"/>
    <cellStyle name="Элементы осей" xfId="262"/>
    <cellStyle name="Элементы осей [печать]" xfId="26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B17"/>
  <sheetViews>
    <sheetView tabSelected="1" view="pageBreakPreview" zoomScale="60" workbookViewId="0">
      <pane xSplit="2" ySplit="7" topLeftCell="AM8" activePane="bottomRight" state="frozen"/>
      <selection pane="topRight" activeCell="C1" sqref="C1"/>
      <selection pane="bottomLeft" activeCell="A8" sqref="A8"/>
      <selection pane="bottomRight" activeCell="AX23" sqref="AX23"/>
    </sheetView>
  </sheetViews>
  <sheetFormatPr defaultRowHeight="18.75" x14ac:dyDescent="0.3"/>
  <cols>
    <col min="1" max="1" width="4.42578125" style="7" customWidth="1"/>
    <col min="2" max="2" width="25.7109375" style="2" customWidth="1"/>
    <col min="3" max="3" width="21.140625" style="7" customWidth="1"/>
    <col min="4" max="4" width="20.5703125" style="7" customWidth="1"/>
    <col min="5" max="5" width="20.7109375" style="7" customWidth="1"/>
    <col min="6" max="7" width="17.140625" style="7" customWidth="1"/>
    <col min="8" max="8" width="17" style="7" customWidth="1"/>
    <col min="9" max="9" width="21" style="7" customWidth="1"/>
    <col min="10" max="10" width="18.7109375" style="7" customWidth="1"/>
    <col min="11" max="11" width="17.85546875" style="7" customWidth="1"/>
    <col min="12" max="12" width="12.140625" style="7" customWidth="1"/>
    <col min="13" max="14" width="17.85546875" style="7" customWidth="1"/>
    <col min="15" max="15" width="11.5703125" style="7" customWidth="1"/>
    <col min="16" max="16" width="21.28515625" style="7" customWidth="1"/>
    <col min="17" max="17" width="20.7109375" style="7" customWidth="1"/>
    <col min="18" max="18" width="19" style="7" customWidth="1"/>
    <col min="19" max="19" width="12.5703125" style="7" customWidth="1"/>
    <col min="20" max="20" width="17.42578125" style="7" customWidth="1"/>
    <col min="21" max="21" width="14.28515625" style="7" customWidth="1"/>
    <col min="22" max="22" width="12.140625" style="7" customWidth="1"/>
    <col min="23" max="23" width="20.7109375" style="7" customWidth="1"/>
    <col min="24" max="24" width="19.42578125" style="7" customWidth="1"/>
    <col min="25" max="25" width="18.85546875" style="7" customWidth="1"/>
    <col min="26" max="26" width="11" style="7" customWidth="1"/>
    <col min="27" max="27" width="18.42578125" style="7" customWidth="1"/>
    <col min="28" max="28" width="13.7109375" style="7" customWidth="1"/>
    <col min="29" max="29" width="15.140625" style="7" customWidth="1"/>
    <col min="30" max="30" width="21.85546875" style="7" customWidth="1"/>
    <col min="31" max="31" width="19.28515625" style="7" customWidth="1"/>
    <col min="32" max="32" width="18.85546875" style="7" customWidth="1"/>
    <col min="33" max="33" width="13" style="7" customWidth="1"/>
    <col min="34" max="34" width="17.42578125" style="7" customWidth="1"/>
    <col min="35" max="35" width="16.7109375" style="7" customWidth="1"/>
    <col min="36" max="36" width="14.42578125" style="7" customWidth="1"/>
    <col min="37" max="37" width="21.42578125" style="7" customWidth="1"/>
    <col min="38" max="38" width="19.7109375" style="7" customWidth="1"/>
    <col min="39" max="39" width="18.140625" style="7" customWidth="1"/>
    <col min="40" max="40" width="14.28515625" style="7" customWidth="1"/>
    <col min="41" max="41" width="16.140625" style="7" bestFit="1" customWidth="1"/>
    <col min="42" max="42" width="17.28515625" style="7" customWidth="1"/>
    <col min="43" max="43" width="15.140625" style="7" customWidth="1"/>
    <col min="44" max="44" width="21.7109375" style="7" customWidth="1"/>
    <col min="45" max="45" width="20.5703125" style="7" customWidth="1"/>
    <col min="46" max="46" width="16.85546875" style="7" customWidth="1"/>
    <col min="47" max="47" width="18.5703125" style="7" customWidth="1"/>
    <col min="48" max="48" width="17.7109375" style="7" customWidth="1"/>
    <col min="49" max="49" width="18.140625" style="7" customWidth="1"/>
    <col min="50" max="50" width="19.7109375" style="7" customWidth="1"/>
    <col min="51" max="51" width="18.140625" style="7" customWidth="1"/>
    <col min="52" max="52" width="16.5703125" style="7" customWidth="1"/>
    <col min="53" max="53" width="12" style="7" customWidth="1"/>
    <col min="54" max="16384" width="9.140625" style="7"/>
  </cols>
  <sheetData>
    <row r="2" spans="1:54" ht="20.25" customHeight="1" x14ac:dyDescent="0.3">
      <c r="A2" s="1"/>
      <c r="C2" s="36" t="s">
        <v>20</v>
      </c>
      <c r="D2" s="36"/>
      <c r="E2" s="36"/>
      <c r="F2" s="36"/>
      <c r="G2" s="36"/>
      <c r="H2" s="36"/>
      <c r="I2" s="3"/>
      <c r="J2" s="4"/>
      <c r="K2" s="4"/>
      <c r="L2" s="4"/>
      <c r="M2" s="4"/>
      <c r="N2" s="4"/>
      <c r="O2" s="4"/>
      <c r="P2" s="5"/>
      <c r="Q2" s="6"/>
      <c r="R2" s="6"/>
      <c r="S2" s="6"/>
      <c r="T2" s="6"/>
      <c r="U2" s="6"/>
      <c r="V2" s="6"/>
      <c r="W2" s="6"/>
      <c r="X2" s="4"/>
      <c r="Y2" s="4"/>
      <c r="Z2" s="4"/>
      <c r="AA2" s="4"/>
      <c r="AB2" s="4"/>
      <c r="AC2" s="4"/>
      <c r="AD2" s="6"/>
      <c r="AE2" s="4"/>
      <c r="AF2" s="4"/>
      <c r="AG2" s="4"/>
      <c r="AH2" s="4"/>
      <c r="AI2" s="4"/>
      <c r="AJ2" s="4"/>
      <c r="AK2" s="6"/>
      <c r="AL2" s="6"/>
      <c r="AM2" s="6"/>
      <c r="AN2" s="6"/>
      <c r="AO2" s="4"/>
      <c r="AP2" s="1"/>
      <c r="AQ2" s="4"/>
      <c r="AR2" s="6"/>
      <c r="AS2" s="6"/>
      <c r="AT2" s="6"/>
      <c r="AU2" s="4"/>
      <c r="AV2" s="4"/>
      <c r="AW2" s="6"/>
    </row>
    <row r="3" spans="1:54" ht="23.25" customHeight="1" x14ac:dyDescent="0.3">
      <c r="B3" s="8"/>
      <c r="C3" s="9"/>
      <c r="D3" s="10"/>
      <c r="H3" s="10"/>
      <c r="I3" s="11"/>
    </row>
    <row r="4" spans="1:54" s="12" customFormat="1" ht="18.75" customHeight="1" x14ac:dyDescent="0.2">
      <c r="A4" s="33" t="s">
        <v>0</v>
      </c>
      <c r="B4" s="37" t="s">
        <v>1</v>
      </c>
      <c r="C4" s="33" t="s">
        <v>21</v>
      </c>
      <c r="D4" s="33" t="s">
        <v>2</v>
      </c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  <c r="W4" s="33"/>
      <c r="X4" s="33"/>
      <c r="Y4" s="33"/>
      <c r="Z4" s="33"/>
      <c r="AA4" s="33"/>
      <c r="AB4" s="33"/>
      <c r="AC4" s="33"/>
      <c r="AD4" s="33"/>
      <c r="AE4" s="33"/>
      <c r="AF4" s="33"/>
      <c r="AG4" s="33"/>
      <c r="AH4" s="33"/>
      <c r="AI4" s="33"/>
      <c r="AJ4" s="33"/>
      <c r="AK4" s="33"/>
      <c r="AL4" s="33"/>
      <c r="AM4" s="33"/>
      <c r="AN4" s="33"/>
      <c r="AO4" s="33"/>
      <c r="AP4" s="33"/>
      <c r="AQ4" s="33"/>
      <c r="AR4" s="33" t="s">
        <v>3</v>
      </c>
      <c r="AS4" s="33"/>
      <c r="AT4" s="33"/>
      <c r="AU4" s="33"/>
      <c r="AV4" s="33"/>
      <c r="AW4" s="34" t="s">
        <v>4</v>
      </c>
      <c r="AX4" s="34"/>
      <c r="AY4" s="34"/>
      <c r="AZ4" s="34"/>
      <c r="BA4" s="34"/>
    </row>
    <row r="5" spans="1:54" s="12" customFormat="1" ht="18.75" customHeight="1" x14ac:dyDescent="0.2">
      <c r="A5" s="33"/>
      <c r="B5" s="37"/>
      <c r="C5" s="33"/>
      <c r="D5" s="33"/>
      <c r="E5" s="33"/>
      <c r="F5" s="33"/>
      <c r="G5" s="33"/>
      <c r="H5" s="33"/>
      <c r="I5" s="34" t="s">
        <v>5</v>
      </c>
      <c r="J5" s="34"/>
      <c r="K5" s="34"/>
      <c r="L5" s="34"/>
      <c r="M5" s="34"/>
      <c r="N5" s="34"/>
      <c r="O5" s="34"/>
      <c r="P5" s="34" t="s">
        <v>6</v>
      </c>
      <c r="Q5" s="34"/>
      <c r="R5" s="34"/>
      <c r="S5" s="34"/>
      <c r="T5" s="34"/>
      <c r="U5" s="34"/>
      <c r="V5" s="34"/>
      <c r="W5" s="35"/>
      <c r="X5" s="35"/>
      <c r="Y5" s="35"/>
      <c r="Z5" s="35"/>
      <c r="AA5" s="35"/>
      <c r="AB5" s="35"/>
      <c r="AC5" s="35"/>
      <c r="AD5" s="35"/>
      <c r="AE5" s="35"/>
      <c r="AF5" s="35"/>
      <c r="AG5" s="35"/>
      <c r="AH5" s="35"/>
      <c r="AI5" s="35"/>
      <c r="AJ5" s="35"/>
      <c r="AK5" s="35"/>
      <c r="AL5" s="35"/>
      <c r="AM5" s="35"/>
      <c r="AN5" s="35"/>
      <c r="AO5" s="35"/>
      <c r="AP5" s="35"/>
      <c r="AQ5" s="35"/>
      <c r="AR5" s="33"/>
      <c r="AS5" s="33"/>
      <c r="AT5" s="33"/>
      <c r="AU5" s="33"/>
      <c r="AV5" s="33"/>
      <c r="AW5" s="34"/>
      <c r="AX5" s="34"/>
      <c r="AY5" s="34"/>
      <c r="AZ5" s="34"/>
      <c r="BA5" s="34"/>
    </row>
    <row r="6" spans="1:54" s="12" customFormat="1" ht="18.75" customHeight="1" x14ac:dyDescent="0.2">
      <c r="A6" s="33"/>
      <c r="B6" s="37"/>
      <c r="C6" s="33"/>
      <c r="D6" s="33"/>
      <c r="E6" s="33"/>
      <c r="F6" s="33"/>
      <c r="G6" s="33"/>
      <c r="H6" s="33"/>
      <c r="I6" s="34"/>
      <c r="J6" s="34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  <c r="V6" s="34"/>
      <c r="W6" s="34" t="s">
        <v>7</v>
      </c>
      <c r="X6" s="34"/>
      <c r="Y6" s="34"/>
      <c r="Z6" s="34"/>
      <c r="AA6" s="34"/>
      <c r="AB6" s="34"/>
      <c r="AC6" s="34"/>
      <c r="AD6" s="34" t="s">
        <v>8</v>
      </c>
      <c r="AE6" s="34"/>
      <c r="AF6" s="34"/>
      <c r="AG6" s="34"/>
      <c r="AH6" s="34"/>
      <c r="AI6" s="34"/>
      <c r="AJ6" s="34"/>
      <c r="AK6" s="34" t="s">
        <v>9</v>
      </c>
      <c r="AL6" s="34"/>
      <c r="AM6" s="34"/>
      <c r="AN6" s="34"/>
      <c r="AO6" s="34"/>
      <c r="AP6" s="34"/>
      <c r="AQ6" s="34"/>
      <c r="AR6" s="33"/>
      <c r="AS6" s="33"/>
      <c r="AT6" s="33"/>
      <c r="AU6" s="33"/>
      <c r="AV6" s="33"/>
      <c r="AW6" s="34"/>
      <c r="AX6" s="34"/>
      <c r="AY6" s="34"/>
      <c r="AZ6" s="34"/>
      <c r="BA6" s="34"/>
    </row>
    <row r="7" spans="1:54" s="12" customFormat="1" ht="103.5" customHeight="1" x14ac:dyDescent="0.2">
      <c r="A7" s="33"/>
      <c r="B7" s="37"/>
      <c r="C7" s="33"/>
      <c r="D7" s="13" t="s">
        <v>22</v>
      </c>
      <c r="E7" s="13" t="s">
        <v>23</v>
      </c>
      <c r="F7" s="13" t="s">
        <v>24</v>
      </c>
      <c r="G7" s="13" t="s">
        <v>25</v>
      </c>
      <c r="H7" s="13" t="s">
        <v>26</v>
      </c>
      <c r="I7" s="13" t="s">
        <v>22</v>
      </c>
      <c r="J7" s="13" t="s">
        <v>23</v>
      </c>
      <c r="K7" s="13" t="s">
        <v>24</v>
      </c>
      <c r="L7" s="13" t="s">
        <v>10</v>
      </c>
      <c r="M7" s="13" t="s">
        <v>25</v>
      </c>
      <c r="N7" s="13" t="s">
        <v>26</v>
      </c>
      <c r="O7" s="13" t="s">
        <v>10</v>
      </c>
      <c r="P7" s="13" t="s">
        <v>22</v>
      </c>
      <c r="Q7" s="13" t="s">
        <v>23</v>
      </c>
      <c r="R7" s="13" t="s">
        <v>24</v>
      </c>
      <c r="S7" s="13" t="s">
        <v>10</v>
      </c>
      <c r="T7" s="13" t="s">
        <v>25</v>
      </c>
      <c r="U7" s="13" t="s">
        <v>26</v>
      </c>
      <c r="V7" s="13" t="s">
        <v>10</v>
      </c>
      <c r="W7" s="13" t="s">
        <v>22</v>
      </c>
      <c r="X7" s="13" t="s">
        <v>23</v>
      </c>
      <c r="Y7" s="13" t="s">
        <v>24</v>
      </c>
      <c r="Z7" s="13" t="s">
        <v>10</v>
      </c>
      <c r="AA7" s="13" t="s">
        <v>25</v>
      </c>
      <c r="AB7" s="13" t="s">
        <v>26</v>
      </c>
      <c r="AC7" s="13" t="s">
        <v>10</v>
      </c>
      <c r="AD7" s="13" t="s">
        <v>22</v>
      </c>
      <c r="AE7" s="13" t="s">
        <v>23</v>
      </c>
      <c r="AF7" s="13" t="s">
        <v>24</v>
      </c>
      <c r="AG7" s="13" t="s">
        <v>10</v>
      </c>
      <c r="AH7" s="13" t="s">
        <v>25</v>
      </c>
      <c r="AI7" s="13" t="s">
        <v>26</v>
      </c>
      <c r="AJ7" s="13" t="s">
        <v>10</v>
      </c>
      <c r="AK7" s="13" t="s">
        <v>22</v>
      </c>
      <c r="AL7" s="13" t="s">
        <v>23</v>
      </c>
      <c r="AM7" s="13" t="s">
        <v>24</v>
      </c>
      <c r="AN7" s="13" t="s">
        <v>10</v>
      </c>
      <c r="AO7" s="13" t="s">
        <v>25</v>
      </c>
      <c r="AP7" s="13" t="s">
        <v>26</v>
      </c>
      <c r="AQ7" s="13" t="s">
        <v>10</v>
      </c>
      <c r="AR7" s="13" t="s">
        <v>22</v>
      </c>
      <c r="AS7" s="13" t="s">
        <v>23</v>
      </c>
      <c r="AT7" s="13" t="s">
        <v>24</v>
      </c>
      <c r="AU7" s="13" t="s">
        <v>27</v>
      </c>
      <c r="AV7" s="13" t="s">
        <v>26</v>
      </c>
      <c r="AW7" s="13" t="s">
        <v>22</v>
      </c>
      <c r="AX7" s="13" t="s">
        <v>23</v>
      </c>
      <c r="AY7" s="13" t="s">
        <v>24</v>
      </c>
      <c r="AZ7" s="13" t="s">
        <v>27</v>
      </c>
      <c r="BA7" s="13" t="s">
        <v>11</v>
      </c>
    </row>
    <row r="8" spans="1:54" s="12" customFormat="1" ht="38.25" customHeight="1" x14ac:dyDescent="0.2">
      <c r="A8" s="14">
        <v>1</v>
      </c>
      <c r="B8" s="15" t="s">
        <v>19</v>
      </c>
      <c r="C8" s="14"/>
      <c r="D8" s="13">
        <v>461049.7</v>
      </c>
      <c r="E8" s="13">
        <v>489738.4</v>
      </c>
      <c r="F8" s="13">
        <v>375850.7</v>
      </c>
      <c r="G8" s="13">
        <v>523410.82</v>
      </c>
      <c r="H8" s="16">
        <f t="shared" ref="H8:H15" si="0">G8/E8*100</f>
        <v>106.87559317382505</v>
      </c>
      <c r="I8" s="13">
        <v>31195.1</v>
      </c>
      <c r="J8" s="13">
        <v>32711</v>
      </c>
      <c r="K8" s="13">
        <v>23352.9</v>
      </c>
      <c r="L8" s="17">
        <f>J8/431390.1*100</f>
        <v>7.5826960331263988</v>
      </c>
      <c r="M8" s="13">
        <v>34661</v>
      </c>
      <c r="N8" s="17">
        <f>M8/J8*100</f>
        <v>105.96129742288527</v>
      </c>
      <c r="O8" s="17">
        <f>M8/G8*100</f>
        <v>6.6221405205188528</v>
      </c>
      <c r="P8" s="13">
        <f>D8-I8</f>
        <v>429854.60000000003</v>
      </c>
      <c r="Q8" s="13">
        <f t="shared" ref="Q8:R8" si="1">E8-J8</f>
        <v>457027.4</v>
      </c>
      <c r="R8" s="13">
        <f t="shared" si="1"/>
        <v>352497.8</v>
      </c>
      <c r="S8" s="17">
        <f>Q8/431390.1*100</f>
        <v>105.94295047568316</v>
      </c>
      <c r="T8" s="13">
        <f>G8-M8</f>
        <v>488749.82</v>
      </c>
      <c r="U8" s="17">
        <f>T8/Q8*100</f>
        <v>106.94103241950043</v>
      </c>
      <c r="V8" s="17">
        <f>T8/453972.9*100</f>
        <v>107.66057180946262</v>
      </c>
      <c r="W8" s="13">
        <v>177030.6</v>
      </c>
      <c r="X8" s="13">
        <v>156383.5</v>
      </c>
      <c r="Y8" s="13">
        <v>122470.39999999999</v>
      </c>
      <c r="Z8" s="17">
        <f>X8/431390.1*100</f>
        <v>36.25106371240323</v>
      </c>
      <c r="AA8" s="13">
        <v>157119.29999999999</v>
      </c>
      <c r="AB8" s="17">
        <f>AA8/X8*100</f>
        <v>100.4705099962592</v>
      </c>
      <c r="AC8" s="17">
        <f>AA8/453972.9*100</f>
        <v>34.609841248233096</v>
      </c>
      <c r="AD8" s="13">
        <v>123709.2</v>
      </c>
      <c r="AE8" s="13">
        <v>154388</v>
      </c>
      <c r="AF8" s="13">
        <v>121424.6</v>
      </c>
      <c r="AG8" s="17">
        <f>AE8/431390.1*100</f>
        <v>35.788489351053727</v>
      </c>
      <c r="AH8" s="13">
        <v>175951</v>
      </c>
      <c r="AI8" s="17">
        <f>AH8/AE8*100</f>
        <v>113.96675907453948</v>
      </c>
      <c r="AJ8" s="17">
        <f>AH8/453972.9*100</f>
        <v>38.758040402852238</v>
      </c>
      <c r="AK8" s="13">
        <v>45676.3</v>
      </c>
      <c r="AL8" s="13">
        <v>56588</v>
      </c>
      <c r="AM8" s="13">
        <v>44442.1</v>
      </c>
      <c r="AN8" s="17">
        <f>AL8/431390.1*100</f>
        <v>13.117593565545432</v>
      </c>
      <c r="AO8" s="13">
        <v>64389.4</v>
      </c>
      <c r="AP8" s="17">
        <f>AO8/AL8*100</f>
        <v>113.78631511981338</v>
      </c>
      <c r="AQ8" s="17">
        <f>AO8/453972.9*100</f>
        <v>14.183533862924417</v>
      </c>
      <c r="AR8" s="13">
        <v>459967.2</v>
      </c>
      <c r="AS8" s="13">
        <v>491043.1</v>
      </c>
      <c r="AT8" s="13">
        <v>366811.7</v>
      </c>
      <c r="AU8" s="13">
        <v>523410.82</v>
      </c>
      <c r="AV8" s="17">
        <f>AU8/AS8*100</f>
        <v>106.59162505287215</v>
      </c>
      <c r="AW8" s="18">
        <f>D8-AR8</f>
        <v>1082.5</v>
      </c>
      <c r="AX8" s="18">
        <f>E8-AS8</f>
        <v>-1304.6999999999534</v>
      </c>
      <c r="AY8" s="18">
        <f t="shared" ref="AX8:AZ14" si="2">F8-AT8</f>
        <v>9039</v>
      </c>
      <c r="AZ8" s="18">
        <f t="shared" si="2"/>
        <v>0</v>
      </c>
      <c r="BA8" s="18">
        <v>-5.0001251157319357</v>
      </c>
    </row>
    <row r="9" spans="1:54" ht="20.25" customHeight="1" x14ac:dyDescent="0.3">
      <c r="A9" s="19">
        <v>2</v>
      </c>
      <c r="B9" s="20" t="s">
        <v>13</v>
      </c>
      <c r="C9" s="38">
        <v>3278</v>
      </c>
      <c r="D9" s="16">
        <v>1484.2</v>
      </c>
      <c r="E9" s="16">
        <v>1654</v>
      </c>
      <c r="F9" s="16">
        <v>1038.8</v>
      </c>
      <c r="G9" s="16">
        <v>1855</v>
      </c>
      <c r="H9" s="16">
        <f t="shared" si="0"/>
        <v>112.15235792019347</v>
      </c>
      <c r="I9" s="16">
        <v>1484.2</v>
      </c>
      <c r="J9" s="16">
        <v>1654</v>
      </c>
      <c r="K9" s="16">
        <v>1038.8</v>
      </c>
      <c r="L9" s="17">
        <f t="shared" ref="L9:L15" si="3">J9/431390.1*100</f>
        <v>0.38341167310051855</v>
      </c>
      <c r="M9" s="16">
        <v>1855</v>
      </c>
      <c r="N9" s="17">
        <f t="shared" ref="N9:N15" si="4">M9/J9*100</f>
        <v>112.15235792019347</v>
      </c>
      <c r="O9" s="17">
        <f t="shared" ref="O9:O15" si="5">M9/G9*100</f>
        <v>100</v>
      </c>
      <c r="P9" s="13">
        <f t="shared" ref="P9:P14" si="6">D9-I9</f>
        <v>0</v>
      </c>
      <c r="Q9" s="13">
        <f t="shared" ref="Q9:Q14" si="7">E9-J9</f>
        <v>0</v>
      </c>
      <c r="R9" s="13">
        <f t="shared" ref="R9:R14" si="8">F9-K9</f>
        <v>0</v>
      </c>
      <c r="S9" s="17">
        <f t="shared" ref="S9:S15" si="9">Q9/431390.1*100</f>
        <v>0</v>
      </c>
      <c r="T9" s="13">
        <f t="shared" ref="T9:T14" si="10">G9-M9</f>
        <v>0</v>
      </c>
      <c r="U9" s="13">
        <v>0</v>
      </c>
      <c r="V9" s="13">
        <f t="shared" ref="V9:V15" si="11">T9/453972.9*100</f>
        <v>0</v>
      </c>
      <c r="W9" s="21"/>
      <c r="X9" s="22"/>
      <c r="Y9" s="22"/>
      <c r="Z9" s="17">
        <f t="shared" ref="Z9:Z15" si="12">X9/431390.1*100</f>
        <v>0</v>
      </c>
      <c r="AA9" s="16"/>
      <c r="AB9" s="17">
        <v>0</v>
      </c>
      <c r="AC9" s="17">
        <f t="shared" ref="AC9:AC15" si="13">AA9/453972.9*100</f>
        <v>0</v>
      </c>
      <c r="AD9" s="23"/>
      <c r="AE9" s="23"/>
      <c r="AF9" s="24"/>
      <c r="AG9" s="17">
        <f t="shared" ref="AG9:AG15" si="14">AE9/431390.1*100</f>
        <v>0</v>
      </c>
      <c r="AH9" s="16"/>
      <c r="AI9" s="17">
        <v>0</v>
      </c>
      <c r="AJ9" s="17">
        <f t="shared" ref="AJ9:AJ15" si="15">AH9/453972.9*100</f>
        <v>0</v>
      </c>
      <c r="AK9" s="23"/>
      <c r="AL9" s="23"/>
      <c r="AM9" s="23"/>
      <c r="AN9" s="23"/>
      <c r="AO9" s="23"/>
      <c r="AP9" s="17">
        <v>0</v>
      </c>
      <c r="AQ9" s="17">
        <f t="shared" ref="AQ9:AQ15" si="16">AO9/453972.9*100</f>
        <v>0</v>
      </c>
      <c r="AR9" s="23"/>
      <c r="AS9" s="23">
        <v>1746.4</v>
      </c>
      <c r="AT9" s="23">
        <f>1087.6</f>
        <v>1087.5999999999999</v>
      </c>
      <c r="AU9" s="16">
        <v>1855</v>
      </c>
      <c r="AV9" s="17">
        <f t="shared" ref="AV9:AV15" si="17">AU9/AS9*100</f>
        <v>106.21850664223544</v>
      </c>
      <c r="AW9" s="18">
        <f t="shared" ref="AW9:AW14" si="18">D9-AR9</f>
        <v>1484.2</v>
      </c>
      <c r="AX9" s="18">
        <f t="shared" si="2"/>
        <v>-92.400000000000091</v>
      </c>
      <c r="AY9" s="18">
        <f t="shared" si="2"/>
        <v>-48.799999999999955</v>
      </c>
      <c r="AZ9" s="18">
        <f t="shared" si="2"/>
        <v>0</v>
      </c>
      <c r="BA9" s="18">
        <v>-5.0001251157319357</v>
      </c>
      <c r="BB9" s="11"/>
    </row>
    <row r="10" spans="1:54" ht="20.25" customHeight="1" x14ac:dyDescent="0.3">
      <c r="A10" s="19">
        <v>3</v>
      </c>
      <c r="B10" s="20" t="s">
        <v>14</v>
      </c>
      <c r="C10" s="38">
        <v>926</v>
      </c>
      <c r="D10" s="16">
        <v>241.2</v>
      </c>
      <c r="E10" s="16">
        <v>286</v>
      </c>
      <c r="F10" s="16">
        <v>125.7</v>
      </c>
      <c r="G10" s="16">
        <v>278</v>
      </c>
      <c r="H10" s="16">
        <f t="shared" si="0"/>
        <v>97.2027972027972</v>
      </c>
      <c r="I10" s="16">
        <v>241.2</v>
      </c>
      <c r="J10" s="16">
        <v>286</v>
      </c>
      <c r="K10" s="16">
        <v>125.7</v>
      </c>
      <c r="L10" s="17">
        <f t="shared" si="3"/>
        <v>6.6297302603838149E-2</v>
      </c>
      <c r="M10" s="16">
        <v>278</v>
      </c>
      <c r="N10" s="17">
        <f t="shared" si="4"/>
        <v>97.2027972027972</v>
      </c>
      <c r="O10" s="17">
        <f t="shared" si="5"/>
        <v>100</v>
      </c>
      <c r="P10" s="13">
        <f t="shared" si="6"/>
        <v>0</v>
      </c>
      <c r="Q10" s="13">
        <f t="shared" si="7"/>
        <v>0</v>
      </c>
      <c r="R10" s="13">
        <f t="shared" si="8"/>
        <v>0</v>
      </c>
      <c r="S10" s="17">
        <f t="shared" si="9"/>
        <v>0</v>
      </c>
      <c r="T10" s="13">
        <f t="shared" si="10"/>
        <v>0</v>
      </c>
      <c r="U10" s="13">
        <v>0</v>
      </c>
      <c r="V10" s="13">
        <f t="shared" si="11"/>
        <v>0</v>
      </c>
      <c r="W10" s="21"/>
      <c r="X10" s="22"/>
      <c r="Y10" s="22"/>
      <c r="Z10" s="17">
        <f t="shared" si="12"/>
        <v>0</v>
      </c>
      <c r="AA10" s="16"/>
      <c r="AB10" s="17">
        <v>0</v>
      </c>
      <c r="AC10" s="17">
        <f t="shared" si="13"/>
        <v>0</v>
      </c>
      <c r="AD10" s="23"/>
      <c r="AE10" s="23"/>
      <c r="AF10" s="24"/>
      <c r="AG10" s="17">
        <f t="shared" si="14"/>
        <v>0</v>
      </c>
      <c r="AH10" s="16"/>
      <c r="AI10" s="17">
        <v>0</v>
      </c>
      <c r="AJ10" s="17">
        <f t="shared" si="15"/>
        <v>0</v>
      </c>
      <c r="AK10" s="23"/>
      <c r="AL10" s="23"/>
      <c r="AM10" s="23"/>
      <c r="AN10" s="23"/>
      <c r="AO10" s="23"/>
      <c r="AP10" s="17">
        <v>0</v>
      </c>
      <c r="AQ10" s="17">
        <f t="shared" si="16"/>
        <v>0</v>
      </c>
      <c r="AR10" s="23"/>
      <c r="AS10" s="23">
        <f>12.6+286</f>
        <v>298.60000000000002</v>
      </c>
      <c r="AT10" s="23">
        <f>10.6+125.7-10.6-10.6</f>
        <v>115.10000000000002</v>
      </c>
      <c r="AU10" s="16">
        <v>278</v>
      </c>
      <c r="AV10" s="17">
        <f t="shared" si="17"/>
        <v>93.101138647019425</v>
      </c>
      <c r="AW10" s="18">
        <f t="shared" si="18"/>
        <v>241.2</v>
      </c>
      <c r="AX10" s="18">
        <f t="shared" si="2"/>
        <v>-12.600000000000023</v>
      </c>
      <c r="AY10" s="18">
        <f t="shared" si="2"/>
        <v>10.59999999999998</v>
      </c>
      <c r="AZ10" s="18">
        <f t="shared" si="2"/>
        <v>0</v>
      </c>
      <c r="BA10" s="18">
        <v>-5.0001106561913176</v>
      </c>
      <c r="BB10" s="11"/>
    </row>
    <row r="11" spans="1:54" ht="20.25" customHeight="1" x14ac:dyDescent="0.3">
      <c r="A11" s="19">
        <v>4</v>
      </c>
      <c r="B11" s="20" t="s">
        <v>15</v>
      </c>
      <c r="C11" s="38">
        <v>794</v>
      </c>
      <c r="D11" s="16">
        <v>331.7</v>
      </c>
      <c r="E11" s="16">
        <v>225</v>
      </c>
      <c r="F11" s="16">
        <v>126.9</v>
      </c>
      <c r="G11" s="16">
        <v>225</v>
      </c>
      <c r="H11" s="16">
        <f t="shared" si="0"/>
        <v>100</v>
      </c>
      <c r="I11" s="16">
        <v>331.7</v>
      </c>
      <c r="J11" s="16">
        <v>225</v>
      </c>
      <c r="K11" s="16">
        <v>126.9</v>
      </c>
      <c r="L11" s="17">
        <f t="shared" si="3"/>
        <v>5.2156968831690853E-2</v>
      </c>
      <c r="M11" s="16">
        <v>225</v>
      </c>
      <c r="N11" s="17">
        <f t="shared" si="4"/>
        <v>100</v>
      </c>
      <c r="O11" s="17">
        <f t="shared" si="5"/>
        <v>100</v>
      </c>
      <c r="P11" s="13">
        <f t="shared" si="6"/>
        <v>0</v>
      </c>
      <c r="Q11" s="13">
        <f t="shared" si="7"/>
        <v>0</v>
      </c>
      <c r="R11" s="13">
        <f t="shared" si="8"/>
        <v>0</v>
      </c>
      <c r="S11" s="17">
        <f t="shared" si="9"/>
        <v>0</v>
      </c>
      <c r="T11" s="13">
        <f t="shared" si="10"/>
        <v>0</v>
      </c>
      <c r="U11" s="13">
        <v>0</v>
      </c>
      <c r="V11" s="13">
        <f t="shared" si="11"/>
        <v>0</v>
      </c>
      <c r="W11" s="21"/>
      <c r="X11" s="22"/>
      <c r="Y11" s="22"/>
      <c r="Z11" s="17">
        <f t="shared" si="12"/>
        <v>0</v>
      </c>
      <c r="AA11" s="16"/>
      <c r="AB11" s="17">
        <v>0</v>
      </c>
      <c r="AC11" s="17">
        <f t="shared" si="13"/>
        <v>0</v>
      </c>
      <c r="AD11" s="23"/>
      <c r="AE11" s="23"/>
      <c r="AF11" s="24"/>
      <c r="AG11" s="17">
        <f t="shared" si="14"/>
        <v>0</v>
      </c>
      <c r="AH11" s="16"/>
      <c r="AI11" s="17">
        <v>0</v>
      </c>
      <c r="AJ11" s="17">
        <f t="shared" si="15"/>
        <v>0</v>
      </c>
      <c r="AK11" s="23"/>
      <c r="AL11" s="23"/>
      <c r="AM11" s="23"/>
      <c r="AN11" s="23"/>
      <c r="AO11" s="23"/>
      <c r="AP11" s="17">
        <v>0</v>
      </c>
      <c r="AQ11" s="17">
        <f t="shared" si="16"/>
        <v>0</v>
      </c>
      <c r="AR11" s="23"/>
      <c r="AS11" s="23">
        <f>9.4+225</f>
        <v>234.4</v>
      </c>
      <c r="AT11" s="23">
        <f>33.1+126.9-33.1-33.1</f>
        <v>93.800000000000011</v>
      </c>
      <c r="AU11" s="16">
        <v>225</v>
      </c>
      <c r="AV11" s="17">
        <f t="shared" si="17"/>
        <v>95.989761092150175</v>
      </c>
      <c r="AW11" s="18">
        <f t="shared" si="18"/>
        <v>331.7</v>
      </c>
      <c r="AX11" s="18">
        <f t="shared" si="2"/>
        <v>-9.4000000000000057</v>
      </c>
      <c r="AY11" s="18">
        <f t="shared" si="2"/>
        <v>33.099999999999994</v>
      </c>
      <c r="AZ11" s="18">
        <f t="shared" si="2"/>
        <v>0</v>
      </c>
      <c r="BA11" s="18">
        <v>-4.9999999999999583</v>
      </c>
      <c r="BB11" s="11"/>
    </row>
    <row r="12" spans="1:54" ht="20.25" customHeight="1" x14ac:dyDescent="0.3">
      <c r="A12" s="19">
        <v>5</v>
      </c>
      <c r="B12" s="20" t="s">
        <v>16</v>
      </c>
      <c r="C12" s="38">
        <v>975</v>
      </c>
      <c r="D12" s="16">
        <v>200.2</v>
      </c>
      <c r="E12" s="16">
        <v>356</v>
      </c>
      <c r="F12" s="16">
        <v>210.8</v>
      </c>
      <c r="G12" s="16">
        <v>387</v>
      </c>
      <c r="H12" s="16">
        <f t="shared" si="0"/>
        <v>108.70786516853931</v>
      </c>
      <c r="I12" s="16">
        <v>200.2</v>
      </c>
      <c r="J12" s="16">
        <v>356</v>
      </c>
      <c r="K12" s="16">
        <v>210.8</v>
      </c>
      <c r="L12" s="17">
        <f t="shared" si="3"/>
        <v>8.2523915129253084E-2</v>
      </c>
      <c r="M12" s="16">
        <v>387</v>
      </c>
      <c r="N12" s="17">
        <f t="shared" si="4"/>
        <v>108.70786516853931</v>
      </c>
      <c r="O12" s="17">
        <f t="shared" si="5"/>
        <v>100</v>
      </c>
      <c r="P12" s="13">
        <f t="shared" si="6"/>
        <v>0</v>
      </c>
      <c r="Q12" s="13">
        <f t="shared" si="7"/>
        <v>0</v>
      </c>
      <c r="R12" s="13">
        <f t="shared" si="8"/>
        <v>0</v>
      </c>
      <c r="S12" s="17">
        <f t="shared" si="9"/>
        <v>0</v>
      </c>
      <c r="T12" s="13">
        <f t="shared" si="10"/>
        <v>0</v>
      </c>
      <c r="U12" s="13">
        <v>0</v>
      </c>
      <c r="V12" s="13">
        <f t="shared" si="11"/>
        <v>0</v>
      </c>
      <c r="W12" s="21"/>
      <c r="X12" s="22"/>
      <c r="Y12" s="22"/>
      <c r="Z12" s="17">
        <f t="shared" si="12"/>
        <v>0</v>
      </c>
      <c r="AA12" s="16"/>
      <c r="AB12" s="17">
        <v>0</v>
      </c>
      <c r="AC12" s="17">
        <f t="shared" si="13"/>
        <v>0</v>
      </c>
      <c r="AD12" s="23"/>
      <c r="AE12" s="23"/>
      <c r="AF12" s="24"/>
      <c r="AG12" s="17">
        <f t="shared" si="14"/>
        <v>0</v>
      </c>
      <c r="AH12" s="16"/>
      <c r="AI12" s="17">
        <v>0</v>
      </c>
      <c r="AJ12" s="17">
        <f t="shared" si="15"/>
        <v>0</v>
      </c>
      <c r="AK12" s="23"/>
      <c r="AL12" s="23"/>
      <c r="AM12" s="23"/>
      <c r="AN12" s="23"/>
      <c r="AO12" s="23"/>
      <c r="AP12" s="17">
        <v>0</v>
      </c>
      <c r="AQ12" s="17">
        <f t="shared" si="16"/>
        <v>0</v>
      </c>
      <c r="AR12" s="23"/>
      <c r="AS12" s="23">
        <f>0.6+356</f>
        <v>356.6</v>
      </c>
      <c r="AT12" s="23">
        <f>29.9+210.8-29.9-29.9</f>
        <v>180.9</v>
      </c>
      <c r="AU12" s="16">
        <v>387</v>
      </c>
      <c r="AV12" s="17">
        <f t="shared" si="17"/>
        <v>108.5249579360628</v>
      </c>
      <c r="AW12" s="18">
        <f t="shared" si="18"/>
        <v>200.2</v>
      </c>
      <c r="AX12" s="18">
        <f t="shared" si="2"/>
        <v>-0.60000000000002274</v>
      </c>
      <c r="AY12" s="18">
        <f t="shared" si="2"/>
        <v>29.900000000000006</v>
      </c>
      <c r="AZ12" s="18">
        <f t="shared" si="2"/>
        <v>0</v>
      </c>
      <c r="BA12" s="18">
        <v>-4.9999999999999725</v>
      </c>
      <c r="BB12" s="11"/>
    </row>
    <row r="13" spans="1:54" ht="20.25" customHeight="1" x14ac:dyDescent="0.3">
      <c r="A13" s="19">
        <v>6</v>
      </c>
      <c r="B13" s="20" t="s">
        <v>17</v>
      </c>
      <c r="C13" s="38">
        <v>581</v>
      </c>
      <c r="D13" s="16">
        <v>321.5</v>
      </c>
      <c r="E13" s="16">
        <v>309</v>
      </c>
      <c r="F13" s="16">
        <v>134</v>
      </c>
      <c r="G13" s="16">
        <v>224</v>
      </c>
      <c r="H13" s="16">
        <f t="shared" si="0"/>
        <v>72.491909385113274</v>
      </c>
      <c r="I13" s="16">
        <v>321.5</v>
      </c>
      <c r="J13" s="16">
        <v>309</v>
      </c>
      <c r="K13" s="16">
        <v>134</v>
      </c>
      <c r="L13" s="17">
        <f t="shared" si="3"/>
        <v>7.1628903862188772E-2</v>
      </c>
      <c r="M13" s="16">
        <v>224</v>
      </c>
      <c r="N13" s="17">
        <f t="shared" si="4"/>
        <v>72.491909385113274</v>
      </c>
      <c r="O13" s="17">
        <f t="shared" si="5"/>
        <v>100</v>
      </c>
      <c r="P13" s="13">
        <f t="shared" si="6"/>
        <v>0</v>
      </c>
      <c r="Q13" s="13">
        <f t="shared" si="7"/>
        <v>0</v>
      </c>
      <c r="R13" s="13">
        <f t="shared" si="8"/>
        <v>0</v>
      </c>
      <c r="S13" s="17">
        <f t="shared" si="9"/>
        <v>0</v>
      </c>
      <c r="T13" s="13">
        <f t="shared" si="10"/>
        <v>0</v>
      </c>
      <c r="U13" s="13">
        <v>0</v>
      </c>
      <c r="V13" s="13">
        <f t="shared" si="11"/>
        <v>0</v>
      </c>
      <c r="W13" s="21"/>
      <c r="X13" s="22"/>
      <c r="Y13" s="22"/>
      <c r="Z13" s="17">
        <f t="shared" si="12"/>
        <v>0</v>
      </c>
      <c r="AA13" s="16"/>
      <c r="AB13" s="17">
        <v>0</v>
      </c>
      <c r="AC13" s="17">
        <f t="shared" si="13"/>
        <v>0</v>
      </c>
      <c r="AD13" s="23"/>
      <c r="AE13" s="23"/>
      <c r="AF13" s="24"/>
      <c r="AG13" s="17">
        <f t="shared" si="14"/>
        <v>0</v>
      </c>
      <c r="AH13" s="16"/>
      <c r="AI13" s="17">
        <v>0</v>
      </c>
      <c r="AJ13" s="17">
        <f t="shared" si="15"/>
        <v>0</v>
      </c>
      <c r="AK13" s="23"/>
      <c r="AL13" s="23"/>
      <c r="AM13" s="23"/>
      <c r="AN13" s="23"/>
      <c r="AO13" s="23"/>
      <c r="AP13" s="17">
        <v>0</v>
      </c>
      <c r="AQ13" s="17">
        <f t="shared" si="16"/>
        <v>0</v>
      </c>
      <c r="AR13" s="23"/>
      <c r="AS13" s="23">
        <f>0.4+309</f>
        <v>309.39999999999998</v>
      </c>
      <c r="AT13" s="23">
        <f>24.4+134-24.4-24.4</f>
        <v>109.6</v>
      </c>
      <c r="AU13" s="16">
        <v>224</v>
      </c>
      <c r="AV13" s="17">
        <f t="shared" si="17"/>
        <v>72.398190045248882</v>
      </c>
      <c r="AW13" s="18">
        <f t="shared" si="18"/>
        <v>321.5</v>
      </c>
      <c r="AX13" s="18">
        <f t="shared" si="2"/>
        <v>-0.39999999999997726</v>
      </c>
      <c r="AY13" s="18">
        <f t="shared" si="2"/>
        <v>24.400000000000006</v>
      </c>
      <c r="AZ13" s="18">
        <f t="shared" si="2"/>
        <v>0</v>
      </c>
      <c r="BA13" s="18">
        <v>-5</v>
      </c>
      <c r="BB13" s="11"/>
    </row>
    <row r="14" spans="1:54" ht="20.25" customHeight="1" x14ac:dyDescent="0.3">
      <c r="A14" s="19">
        <v>7</v>
      </c>
      <c r="B14" s="20" t="s">
        <v>18</v>
      </c>
      <c r="C14" s="38">
        <v>458</v>
      </c>
      <c r="D14" s="16">
        <v>133.1</v>
      </c>
      <c r="E14" s="16">
        <v>158</v>
      </c>
      <c r="F14" s="16">
        <v>43.5</v>
      </c>
      <c r="G14" s="16">
        <v>170</v>
      </c>
      <c r="H14" s="16">
        <f t="shared" si="0"/>
        <v>107.59493670886076</v>
      </c>
      <c r="I14" s="16">
        <v>133.1</v>
      </c>
      <c r="J14" s="16">
        <v>158</v>
      </c>
      <c r="K14" s="16">
        <v>43.5</v>
      </c>
      <c r="L14" s="17">
        <f t="shared" si="3"/>
        <v>3.6625782557365129E-2</v>
      </c>
      <c r="M14" s="16">
        <v>170</v>
      </c>
      <c r="N14" s="17">
        <f t="shared" si="4"/>
        <v>107.59493670886076</v>
      </c>
      <c r="O14" s="17">
        <f t="shared" si="5"/>
        <v>100</v>
      </c>
      <c r="P14" s="13">
        <f t="shared" si="6"/>
        <v>0</v>
      </c>
      <c r="Q14" s="13">
        <f t="shared" si="7"/>
        <v>0</v>
      </c>
      <c r="R14" s="13">
        <f t="shared" si="8"/>
        <v>0</v>
      </c>
      <c r="S14" s="17">
        <f t="shared" si="9"/>
        <v>0</v>
      </c>
      <c r="T14" s="13">
        <f t="shared" si="10"/>
        <v>0</v>
      </c>
      <c r="U14" s="13">
        <v>0</v>
      </c>
      <c r="V14" s="13">
        <f t="shared" si="11"/>
        <v>0</v>
      </c>
      <c r="W14" s="21"/>
      <c r="X14" s="22"/>
      <c r="Y14" s="22"/>
      <c r="Z14" s="17">
        <f t="shared" si="12"/>
        <v>0</v>
      </c>
      <c r="AA14" s="16"/>
      <c r="AB14" s="17">
        <v>0</v>
      </c>
      <c r="AC14" s="17">
        <f t="shared" si="13"/>
        <v>0</v>
      </c>
      <c r="AD14" s="23"/>
      <c r="AE14" s="23"/>
      <c r="AF14" s="24"/>
      <c r="AG14" s="17">
        <f t="shared" si="14"/>
        <v>0</v>
      </c>
      <c r="AH14" s="16"/>
      <c r="AI14" s="17">
        <v>0</v>
      </c>
      <c r="AJ14" s="17">
        <f t="shared" si="15"/>
        <v>0</v>
      </c>
      <c r="AK14" s="23"/>
      <c r="AL14" s="23"/>
      <c r="AM14" s="23"/>
      <c r="AN14" s="23"/>
      <c r="AO14" s="23"/>
      <c r="AP14" s="17">
        <v>0</v>
      </c>
      <c r="AQ14" s="17">
        <f t="shared" si="16"/>
        <v>0</v>
      </c>
      <c r="AR14" s="23"/>
      <c r="AS14" s="23">
        <f>0.3+158</f>
        <v>158.30000000000001</v>
      </c>
      <c r="AT14" s="23">
        <f>13.7+43.5-13.7-13.7</f>
        <v>29.8</v>
      </c>
      <c r="AU14" s="16">
        <v>170</v>
      </c>
      <c r="AV14" s="17">
        <f t="shared" si="17"/>
        <v>107.39102969046115</v>
      </c>
      <c r="AW14" s="18">
        <f t="shared" si="18"/>
        <v>133.1</v>
      </c>
      <c r="AX14" s="18">
        <f t="shared" si="2"/>
        <v>-0.30000000000001137</v>
      </c>
      <c r="AY14" s="18">
        <f t="shared" si="2"/>
        <v>13.7</v>
      </c>
      <c r="AZ14" s="18">
        <f t="shared" si="2"/>
        <v>0</v>
      </c>
      <c r="BA14" s="18">
        <v>-5.0001253541254629</v>
      </c>
      <c r="BB14" s="11"/>
    </row>
    <row r="15" spans="1:54" s="32" customFormat="1" ht="20.25" customHeight="1" x14ac:dyDescent="0.3">
      <c r="A15" s="25"/>
      <c r="B15" s="26" t="s">
        <v>12</v>
      </c>
      <c r="C15" s="27">
        <f>SUM(C8:C14)</f>
        <v>7012</v>
      </c>
      <c r="D15" s="28">
        <f>SUM(D8:D14)</f>
        <v>463761.60000000003</v>
      </c>
      <c r="E15" s="28">
        <f t="shared" ref="D15:AZ15" si="19">SUM(E8:E14)</f>
        <v>492726.4</v>
      </c>
      <c r="F15" s="28">
        <f t="shared" si="19"/>
        <v>377530.4</v>
      </c>
      <c r="G15" s="28">
        <f t="shared" si="19"/>
        <v>526549.82000000007</v>
      </c>
      <c r="H15" s="29">
        <f t="shared" si="0"/>
        <v>106.86454389291909</v>
      </c>
      <c r="I15" s="28">
        <f t="shared" si="19"/>
        <v>33906.999999999993</v>
      </c>
      <c r="J15" s="28">
        <f>SUM(J8:J14)</f>
        <v>35699</v>
      </c>
      <c r="K15" s="28">
        <f t="shared" si="19"/>
        <v>25032.600000000002</v>
      </c>
      <c r="L15" s="30">
        <f t="shared" si="3"/>
        <v>8.2753405792112531</v>
      </c>
      <c r="M15" s="27">
        <f t="shared" si="19"/>
        <v>37800</v>
      </c>
      <c r="N15" s="30">
        <f t="shared" si="4"/>
        <v>105.88531891649626</v>
      </c>
      <c r="O15" s="17">
        <f t="shared" si="5"/>
        <v>7.1788078856431845</v>
      </c>
      <c r="P15" s="28">
        <f t="shared" si="19"/>
        <v>429854.60000000003</v>
      </c>
      <c r="Q15" s="28">
        <f t="shared" si="19"/>
        <v>457027.4</v>
      </c>
      <c r="R15" s="28">
        <f t="shared" si="19"/>
        <v>352497.8</v>
      </c>
      <c r="S15" s="17">
        <f t="shared" si="9"/>
        <v>105.94295047568316</v>
      </c>
      <c r="T15" s="28">
        <f t="shared" si="19"/>
        <v>488749.82</v>
      </c>
      <c r="U15" s="17">
        <f t="shared" ref="U15" si="20">T15/Q15*100</f>
        <v>106.94103241950043</v>
      </c>
      <c r="V15" s="17">
        <f t="shared" si="11"/>
        <v>107.66057180946262</v>
      </c>
      <c r="W15" s="28">
        <f t="shared" si="19"/>
        <v>177030.6</v>
      </c>
      <c r="X15" s="28">
        <f t="shared" si="19"/>
        <v>156383.5</v>
      </c>
      <c r="Y15" s="28">
        <f t="shared" si="19"/>
        <v>122470.39999999999</v>
      </c>
      <c r="Z15" s="17">
        <f t="shared" si="12"/>
        <v>36.25106371240323</v>
      </c>
      <c r="AA15" s="28">
        <f t="shared" si="19"/>
        <v>157119.29999999999</v>
      </c>
      <c r="AB15" s="17">
        <f t="shared" ref="AB15" si="21">AA15/X15*100</f>
        <v>100.4705099962592</v>
      </c>
      <c r="AC15" s="17">
        <f t="shared" si="13"/>
        <v>34.609841248233096</v>
      </c>
      <c r="AD15" s="28">
        <f t="shared" si="19"/>
        <v>123709.2</v>
      </c>
      <c r="AE15" s="28">
        <f t="shared" si="19"/>
        <v>154388</v>
      </c>
      <c r="AF15" s="28">
        <f t="shared" si="19"/>
        <v>121424.6</v>
      </c>
      <c r="AG15" s="17">
        <f t="shared" si="14"/>
        <v>35.788489351053727</v>
      </c>
      <c r="AH15" s="28">
        <f t="shared" si="19"/>
        <v>175951</v>
      </c>
      <c r="AI15" s="17">
        <f>AH15/AE15*100</f>
        <v>113.96675907453948</v>
      </c>
      <c r="AJ15" s="17">
        <f t="shared" si="15"/>
        <v>38.758040402852238</v>
      </c>
      <c r="AK15" s="28">
        <f t="shared" si="19"/>
        <v>45676.3</v>
      </c>
      <c r="AL15" s="28">
        <f t="shared" si="19"/>
        <v>56588</v>
      </c>
      <c r="AM15" s="28">
        <f t="shared" si="19"/>
        <v>44442.1</v>
      </c>
      <c r="AN15" s="28">
        <f t="shared" si="19"/>
        <v>13.117593565545432</v>
      </c>
      <c r="AO15" s="27">
        <f t="shared" si="19"/>
        <v>64389.4</v>
      </c>
      <c r="AP15" s="28">
        <f t="shared" si="19"/>
        <v>113.78631511981338</v>
      </c>
      <c r="AQ15" s="17">
        <f t="shared" si="16"/>
        <v>14.183533862924417</v>
      </c>
      <c r="AR15" s="28">
        <f t="shared" si="19"/>
        <v>459967.2</v>
      </c>
      <c r="AS15" s="28">
        <f t="shared" si="19"/>
        <v>494146.8</v>
      </c>
      <c r="AT15" s="28">
        <f t="shared" si="19"/>
        <v>368428.49999999994</v>
      </c>
      <c r="AU15" s="28">
        <f t="shared" si="19"/>
        <v>526549.82000000007</v>
      </c>
      <c r="AV15" s="17">
        <f t="shared" si="17"/>
        <v>106.55736716295645</v>
      </c>
      <c r="AW15" s="28">
        <f t="shared" si="19"/>
        <v>3794.3999999999992</v>
      </c>
      <c r="AX15" s="28">
        <f t="shared" si="19"/>
        <v>-1420.3999999999535</v>
      </c>
      <c r="AY15" s="27">
        <f t="shared" si="19"/>
        <v>9101.9000000000015</v>
      </c>
      <c r="AZ15" s="27">
        <f t="shared" si="19"/>
        <v>0</v>
      </c>
      <c r="BA15" s="27">
        <v>-5</v>
      </c>
      <c r="BB15" s="31"/>
    </row>
    <row r="16" spans="1:54" x14ac:dyDescent="0.3"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1"/>
      <c r="AN16" s="11"/>
      <c r="AO16" s="11"/>
      <c r="AP16" s="11"/>
      <c r="AQ16" s="11"/>
      <c r="AR16" s="11"/>
      <c r="AS16" s="11"/>
      <c r="AT16" s="11"/>
      <c r="AU16" s="11"/>
      <c r="AV16" s="11"/>
      <c r="AW16" s="11"/>
      <c r="AX16" s="11"/>
      <c r="AY16" s="11"/>
      <c r="AZ16" s="11"/>
      <c r="BA16" s="11"/>
      <c r="BB16" s="11"/>
    </row>
    <row r="17" spans="4:4" x14ac:dyDescent="0.3">
      <c r="D17" s="11"/>
    </row>
  </sheetData>
  <mergeCells count="14">
    <mergeCell ref="C2:H2"/>
    <mergeCell ref="A4:A7"/>
    <mergeCell ref="B4:B7"/>
    <mergeCell ref="C4:C7"/>
    <mergeCell ref="D4:H6"/>
    <mergeCell ref="I4:AQ4"/>
    <mergeCell ref="AR4:AV6"/>
    <mergeCell ref="AW4:BA6"/>
    <mergeCell ref="I5:O6"/>
    <mergeCell ref="P5:V6"/>
    <mergeCell ref="W5:AQ5"/>
    <mergeCell ref="W6:AC6"/>
    <mergeCell ref="AD6:AJ6"/>
    <mergeCell ref="AK6:AQ6"/>
  </mergeCells>
  <pageMargins left="0.38" right="0.27559055118110237" top="0.74803149606299213" bottom="0.27559055118110237" header="0.55118110236220474" footer="0.31496062992125984"/>
  <pageSetup paperSize="9" scale="67" fitToWidth="0" orientation="landscape" r:id="rId1"/>
  <headerFooter differentFirst="1">
    <oddHeader>&amp;R&amp;P</oddHeader>
  </headerFooter>
  <colBreaks count="5" manualBreakCount="5">
    <brk id="8" max="26" man="1"/>
    <brk id="15" max="26" man="1"/>
    <brk id="26" max="26" man="1"/>
    <brk id="36" max="26" man="1"/>
    <brk id="43" max="26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2018-2020</vt:lpstr>
      <vt:lpstr>'2018-2020'!Заголовки_для_печати</vt:lpstr>
      <vt:lpstr>'2018-2020'!Область_печати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Ошкулуг Айлана Арменовна</dc:creator>
  <cp:lastModifiedBy>2017</cp:lastModifiedBy>
  <cp:lastPrinted>2018-11-12T13:53:37Z</cp:lastPrinted>
  <dcterms:created xsi:type="dcterms:W3CDTF">2018-10-31T11:35:33Z</dcterms:created>
  <dcterms:modified xsi:type="dcterms:W3CDTF">2019-11-09T06:05:45Z</dcterms:modified>
</cp:coreProperties>
</file>