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19035" windowHeight="6765" activeTab="5"/>
  </bookViews>
  <sheets>
    <sheet name="1" sheetId="75" r:id="rId1"/>
    <sheet name="5" sheetId="29" r:id="rId2"/>
    <sheet name="6" sheetId="30" r:id="rId3"/>
    <sheet name="9" sheetId="69" r:id="rId4"/>
    <sheet name="10" sheetId="70" r:id="rId5"/>
    <sheet name="11" sheetId="71" r:id="rId6"/>
    <sheet name="12" sheetId="72" r:id="rId7"/>
    <sheet name="13" sheetId="73" r:id="rId8"/>
    <sheet name="14" sheetId="74" r:id="rId9"/>
    <sheet name="Лист5" sheetId="45" r:id="rId10"/>
    <sheet name="Лист1" sheetId="46" r:id="rId11"/>
    <sheet name="Лист2" sheetId="47" r:id="rId12"/>
    <sheet name="Лист3" sheetId="48" r:id="rId13"/>
    <sheet name="Лист4" sheetId="68" r:id="rId14"/>
  </sheets>
  <externalReferences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4" hidden="1">'10'!$A$21:$IV$618</definedName>
    <definedName name="_xlnm._FilterDatabase" localSheetId="3" hidden="1">'9'!#REF!</definedName>
    <definedName name="_xlnm.Print_Titles" localSheetId="4">'10'!$18:$18</definedName>
    <definedName name="_xlnm.Print_Titles" localSheetId="5">'11'!$17:$17</definedName>
    <definedName name="_xlnm.Print_Titles" localSheetId="6">'12'!$18:$18</definedName>
    <definedName name="_xlnm.Print_Titles" localSheetId="7">'13'!$21:$21</definedName>
    <definedName name="_xlnm.Print_Titles" localSheetId="8">'14'!$19:$19</definedName>
    <definedName name="_xlnm.Print_Titles" localSheetId="3">'9'!$17:$17</definedName>
    <definedName name="_xlnm.Print_Area" localSheetId="0">'1'!$A$1:$E$26</definedName>
    <definedName name="_xlnm.Print_Area" localSheetId="5">'11'!$A$1:$W$756</definedName>
    <definedName name="_xlnm.Print_Area" localSheetId="6">'12'!$A$1:$V$652</definedName>
    <definedName name="_xlnm.Print_Area" localSheetId="1">'5'!$A$1:$E$94</definedName>
    <definedName name="_xlnm.Print_Area" localSheetId="2">'6'!$A$1:$H$95</definedName>
    <definedName name="_xlnm.Print_Area" localSheetId="13">Лист4!$A$1:$F$33</definedName>
  </definedNames>
  <calcPr calcId="145621"/>
</workbook>
</file>

<file path=xl/calcChain.xml><?xml version="1.0" encoding="utf-8"?>
<calcChain xmlns="http://schemas.openxmlformats.org/spreadsheetml/2006/main">
  <c r="R18" i="69" l="1"/>
  <c r="S18" i="69"/>
  <c r="Q18" i="69"/>
  <c r="V682" i="71"/>
  <c r="V703" i="71"/>
  <c r="V701" i="71" s="1"/>
  <c r="V700" i="71" s="1"/>
  <c r="V699" i="71" s="1"/>
  <c r="U761" i="71"/>
  <c r="W759" i="71"/>
  <c r="U86" i="71"/>
  <c r="V86" i="71"/>
  <c r="U690" i="71"/>
  <c r="V752" i="71"/>
  <c r="V753" i="71"/>
  <c r="U753" i="71"/>
  <c r="U752" i="71" s="1"/>
  <c r="W752" i="71" s="1"/>
  <c r="V749" i="71"/>
  <c r="V750" i="71"/>
  <c r="U750" i="71"/>
  <c r="U749" i="71" s="1"/>
  <c r="V745" i="71"/>
  <c r="V744" i="71" s="1"/>
  <c r="V743" i="71" s="1"/>
  <c r="V742" i="71" s="1"/>
  <c r="V741" i="71" s="1"/>
  <c r="U745" i="71"/>
  <c r="U744" i="71" s="1"/>
  <c r="V738" i="71"/>
  <c r="V737" i="71" s="1"/>
  <c r="V736" i="71" s="1"/>
  <c r="V735" i="71" s="1"/>
  <c r="V739" i="71"/>
  <c r="U739" i="71"/>
  <c r="U738" i="71" s="1"/>
  <c r="U732" i="71"/>
  <c r="U731" i="71" s="1"/>
  <c r="V726" i="71"/>
  <c r="V725" i="71" s="1"/>
  <c r="V724" i="71" s="1"/>
  <c r="U726" i="71"/>
  <c r="U725" i="71" s="1"/>
  <c r="U724" i="71" s="1"/>
  <c r="V722" i="71"/>
  <c r="V721" i="71" s="1"/>
  <c r="V720" i="71" s="1"/>
  <c r="V717" i="71"/>
  <c r="V716" i="71" s="1"/>
  <c r="V715" i="71" s="1"/>
  <c r="U722" i="71"/>
  <c r="U721" i="71" s="1"/>
  <c r="U717" i="71"/>
  <c r="U716" i="71" s="1"/>
  <c r="U715" i="71" s="1"/>
  <c r="V711" i="71"/>
  <c r="V710" i="71" s="1"/>
  <c r="V709" i="71" s="1"/>
  <c r="U711" i="71"/>
  <c r="U710" i="71" s="1"/>
  <c r="V704" i="71"/>
  <c r="V705" i="71"/>
  <c r="U705" i="71"/>
  <c r="U704" i="71" s="1"/>
  <c r="U701" i="71"/>
  <c r="U700" i="71" s="1"/>
  <c r="V696" i="71"/>
  <c r="V695" i="71" s="1"/>
  <c r="V694" i="71" s="1"/>
  <c r="U696" i="71"/>
  <c r="U695" i="71" s="1"/>
  <c r="U557" i="71"/>
  <c r="V687" i="71"/>
  <c r="V686" i="71" s="1"/>
  <c r="V685" i="71" s="1"/>
  <c r="V684" i="71" s="1"/>
  <c r="V683" i="71" s="1"/>
  <c r="V688" i="71"/>
  <c r="U688" i="71"/>
  <c r="U687" i="71" s="1"/>
  <c r="V681" i="71"/>
  <c r="V680" i="71" s="1"/>
  <c r="V679" i="71" s="1"/>
  <c r="V678" i="71" s="1"/>
  <c r="V677" i="71" s="1"/>
  <c r="U681" i="71"/>
  <c r="U680" i="71" s="1"/>
  <c r="V675" i="71"/>
  <c r="V674" i="71" s="1"/>
  <c r="V673" i="71" s="1"/>
  <c r="V672" i="71" s="1"/>
  <c r="V671" i="71" s="1"/>
  <c r="U675" i="71"/>
  <c r="U674" i="71" s="1"/>
  <c r="V667" i="71"/>
  <c r="V666" i="71" s="1"/>
  <c r="V665" i="71" s="1"/>
  <c r="U667" i="71"/>
  <c r="U666" i="71" s="1"/>
  <c r="V663" i="71"/>
  <c r="V662" i="71" s="1"/>
  <c r="V661" i="71" s="1"/>
  <c r="V660" i="71" s="1"/>
  <c r="V659" i="71" s="1"/>
  <c r="U663" i="71"/>
  <c r="U662" i="71" s="1"/>
  <c r="V657" i="71"/>
  <c r="V656" i="71" s="1"/>
  <c r="V655" i="71" s="1"/>
  <c r="V654" i="71" s="1"/>
  <c r="V653" i="71" s="1"/>
  <c r="U657" i="71"/>
  <c r="U656" i="71" s="1"/>
  <c r="V651" i="71"/>
  <c r="V650" i="71" s="1"/>
  <c r="V649" i="71" s="1"/>
  <c r="V648" i="71" s="1"/>
  <c r="V647" i="71" s="1"/>
  <c r="U651" i="71"/>
  <c r="U650" i="71" s="1"/>
  <c r="V643" i="71"/>
  <c r="V642" i="71" s="1"/>
  <c r="V641" i="71" s="1"/>
  <c r="V640" i="71" s="1"/>
  <c r="V639" i="71" s="1"/>
  <c r="V638" i="71" s="1"/>
  <c r="U643" i="71"/>
  <c r="U642" i="71" s="1"/>
  <c r="V635" i="71"/>
  <c r="V634" i="71" s="1"/>
  <c r="U635" i="71"/>
  <c r="U634" i="71" s="1"/>
  <c r="V629" i="71"/>
  <c r="V630" i="71"/>
  <c r="U630" i="71"/>
  <c r="U629" i="71" s="1"/>
  <c r="V623" i="71"/>
  <c r="V622" i="71" s="1"/>
  <c r="V621" i="71" s="1"/>
  <c r="V620" i="71" s="1"/>
  <c r="V619" i="71" s="1"/>
  <c r="U623" i="71"/>
  <c r="U622" i="71" s="1"/>
  <c r="U621" i="71" s="1"/>
  <c r="V617" i="71"/>
  <c r="V616" i="71" s="1"/>
  <c r="V615" i="71" s="1"/>
  <c r="V614" i="71" s="1"/>
  <c r="V613" i="71" s="1"/>
  <c r="U617" i="71"/>
  <c r="U616" i="71" s="1"/>
  <c r="V610" i="71"/>
  <c r="V609" i="71" s="1"/>
  <c r="V608" i="71" s="1"/>
  <c r="V607" i="71" s="1"/>
  <c r="V611" i="71"/>
  <c r="U611" i="71"/>
  <c r="U610" i="71" s="1"/>
  <c r="V604" i="71"/>
  <c r="V603" i="71" s="1"/>
  <c r="V602" i="71" s="1"/>
  <c r="V601" i="71" s="1"/>
  <c r="V600" i="71" s="1"/>
  <c r="V599" i="71" s="1"/>
  <c r="U604" i="71"/>
  <c r="U603" i="71" s="1"/>
  <c r="V597" i="71"/>
  <c r="V596" i="71" s="1"/>
  <c r="V595" i="71" s="1"/>
  <c r="V594" i="71" s="1"/>
  <c r="V593" i="71" s="1"/>
  <c r="V592" i="71" s="1"/>
  <c r="U597" i="71"/>
  <c r="U596" i="71" s="1"/>
  <c r="V589" i="71"/>
  <c r="V588" i="71" s="1"/>
  <c r="V587" i="71" s="1"/>
  <c r="V586" i="71" s="1"/>
  <c r="V585" i="71" s="1"/>
  <c r="U589" i="71"/>
  <c r="U588" i="71" s="1"/>
  <c r="U587" i="71" s="1"/>
  <c r="V582" i="71"/>
  <c r="V581" i="71" s="1"/>
  <c r="V580" i="71" s="1"/>
  <c r="V579" i="71" s="1"/>
  <c r="V583" i="71"/>
  <c r="U583" i="71"/>
  <c r="U582" i="71" s="1"/>
  <c r="V576" i="71"/>
  <c r="V575" i="71" s="1"/>
  <c r="V574" i="71" s="1"/>
  <c r="V573" i="71" s="1"/>
  <c r="V572" i="71" s="1"/>
  <c r="V571" i="71" s="1"/>
  <c r="V557" i="71" s="1"/>
  <c r="U576" i="71"/>
  <c r="U575" i="71"/>
  <c r="U574" i="71" s="1"/>
  <c r="V569" i="71"/>
  <c r="V568" i="71" s="1"/>
  <c r="V567" i="71" s="1"/>
  <c r="V566" i="71" s="1"/>
  <c r="V565" i="71" s="1"/>
  <c r="U569" i="71"/>
  <c r="U568" i="71" s="1"/>
  <c r="V563" i="71"/>
  <c r="V562" i="71" s="1"/>
  <c r="V561" i="71" s="1"/>
  <c r="V560" i="71" s="1"/>
  <c r="V559" i="71" s="1"/>
  <c r="V558" i="71" s="1"/>
  <c r="U563" i="71"/>
  <c r="U562" i="71" s="1"/>
  <c r="V554" i="71"/>
  <c r="V553" i="71" s="1"/>
  <c r="V552" i="71" s="1"/>
  <c r="V551" i="71" s="1"/>
  <c r="V550" i="71" s="1"/>
  <c r="V555" i="71"/>
  <c r="U555" i="71"/>
  <c r="U554" i="71" s="1"/>
  <c r="U553" i="71" s="1"/>
  <c r="V548" i="71"/>
  <c r="V547" i="71" s="1"/>
  <c r="V546" i="71" s="1"/>
  <c r="U548" i="71"/>
  <c r="U547" i="71" s="1"/>
  <c r="U546" i="71" s="1"/>
  <c r="V543" i="71"/>
  <c r="U543" i="71"/>
  <c r="V539" i="71"/>
  <c r="V538" i="71" s="1"/>
  <c r="V540" i="71"/>
  <c r="U540" i="71"/>
  <c r="V532" i="71"/>
  <c r="V533" i="71"/>
  <c r="U533" i="71"/>
  <c r="U532" i="71" s="1"/>
  <c r="W532" i="71" s="1"/>
  <c r="V529" i="71"/>
  <c r="U529" i="71"/>
  <c r="U525" i="71" s="1"/>
  <c r="V525" i="71"/>
  <c r="V526" i="71"/>
  <c r="U526" i="71"/>
  <c r="V518" i="71"/>
  <c r="V517" i="71" s="1"/>
  <c r="U518" i="71"/>
  <c r="U517" i="71" s="1"/>
  <c r="V514" i="71"/>
  <c r="V513" i="71" s="1"/>
  <c r="U514" i="71"/>
  <c r="U513" i="71" s="1"/>
  <c r="V510" i="71"/>
  <c r="V509" i="71" s="1"/>
  <c r="V508" i="71" s="1"/>
  <c r="U510" i="71"/>
  <c r="U509" i="71" s="1"/>
  <c r="V503" i="71"/>
  <c r="V502" i="71" s="1"/>
  <c r="V501" i="71" s="1"/>
  <c r="V504" i="71"/>
  <c r="U504" i="71"/>
  <c r="U503" i="71"/>
  <c r="U502" i="71" s="1"/>
  <c r="V497" i="71"/>
  <c r="V496" i="71" s="1"/>
  <c r="V495" i="71" s="1"/>
  <c r="V498" i="71"/>
  <c r="U498" i="71"/>
  <c r="U497" i="71" s="1"/>
  <c r="U496" i="71" s="1"/>
  <c r="V492" i="71"/>
  <c r="V491" i="71" s="1"/>
  <c r="V490" i="71" s="1"/>
  <c r="V493" i="71"/>
  <c r="U493" i="71"/>
  <c r="U492" i="71" s="1"/>
  <c r="V487" i="71"/>
  <c r="V486" i="71" s="1"/>
  <c r="V485" i="71" s="1"/>
  <c r="V488" i="71"/>
  <c r="U488" i="71"/>
  <c r="U487" i="71" s="1"/>
  <c r="U486" i="71" s="1"/>
  <c r="V483" i="71"/>
  <c r="V482" i="71" s="1"/>
  <c r="V481" i="71" s="1"/>
  <c r="V480" i="71" s="1"/>
  <c r="V479" i="71" s="1"/>
  <c r="U483" i="71"/>
  <c r="U482" i="71" s="1"/>
  <c r="U481" i="71" s="1"/>
  <c r="V477" i="71"/>
  <c r="V476" i="71" s="1"/>
  <c r="V475" i="71" s="1"/>
  <c r="V474" i="71" s="1"/>
  <c r="V473" i="71" s="1"/>
  <c r="U477" i="71"/>
  <c r="U476" i="71" s="1"/>
  <c r="V469" i="71"/>
  <c r="V468" i="71" s="1"/>
  <c r="V467" i="71" s="1"/>
  <c r="V470" i="71"/>
  <c r="U470" i="71"/>
  <c r="U469" i="71" s="1"/>
  <c r="U468" i="71" s="1"/>
  <c r="V465" i="71"/>
  <c r="V464" i="71" s="1"/>
  <c r="V463" i="71" s="1"/>
  <c r="V462" i="71" s="1"/>
  <c r="V461" i="71" s="1"/>
  <c r="U465" i="71"/>
  <c r="U464" i="71" s="1"/>
  <c r="U463" i="71" s="1"/>
  <c r="V458" i="71"/>
  <c r="V457" i="71" s="1"/>
  <c r="V456" i="71" s="1"/>
  <c r="V459" i="71"/>
  <c r="U459" i="71"/>
  <c r="U458" i="71"/>
  <c r="U457" i="71" s="1"/>
  <c r="V454" i="71"/>
  <c r="V453" i="71" s="1"/>
  <c r="V452" i="71" s="1"/>
  <c r="U454" i="71"/>
  <c r="U453" i="71" s="1"/>
  <c r="V447" i="71"/>
  <c r="V448" i="71"/>
  <c r="U448" i="71"/>
  <c r="U447" i="71" s="1"/>
  <c r="W447" i="71" s="1"/>
  <c r="V444" i="71"/>
  <c r="V443" i="71" s="1"/>
  <c r="U444" i="71"/>
  <c r="U443" i="71" s="1"/>
  <c r="V439" i="71"/>
  <c r="V438" i="71" s="1"/>
  <c r="V437" i="71" s="1"/>
  <c r="U439" i="71"/>
  <c r="U438" i="71" s="1"/>
  <c r="U437" i="71" s="1"/>
  <c r="V433" i="71"/>
  <c r="V432" i="71" s="1"/>
  <c r="V431" i="71" s="1"/>
  <c r="V434" i="71"/>
  <c r="U434" i="71"/>
  <c r="U433" i="71" s="1"/>
  <c r="U432" i="71" s="1"/>
  <c r="V427" i="71"/>
  <c r="V426" i="71" s="1"/>
  <c r="V425" i="71" s="1"/>
  <c r="V424" i="71" s="1"/>
  <c r="V423" i="71" s="1"/>
  <c r="U427" i="71"/>
  <c r="U426" i="71" s="1"/>
  <c r="V418" i="71"/>
  <c r="V417" i="71" s="1"/>
  <c r="V416" i="71" s="1"/>
  <c r="V419" i="71"/>
  <c r="U419" i="71"/>
  <c r="U418" i="71" s="1"/>
  <c r="V412" i="71"/>
  <c r="V411" i="71" s="1"/>
  <c r="V413" i="71"/>
  <c r="U413" i="71"/>
  <c r="U412" i="71" s="1"/>
  <c r="V408" i="71"/>
  <c r="V407" i="71" s="1"/>
  <c r="V406" i="71" s="1"/>
  <c r="U408" i="71"/>
  <c r="U407" i="71" s="1"/>
  <c r="V403" i="71"/>
  <c r="V402" i="71" s="1"/>
  <c r="V401" i="71" s="1"/>
  <c r="U403" i="71"/>
  <c r="U402" i="71" s="1"/>
  <c r="V395" i="71"/>
  <c r="V394" i="71" s="1"/>
  <c r="V390" i="71"/>
  <c r="V391" i="71"/>
  <c r="U395" i="71"/>
  <c r="U394" i="71" s="1"/>
  <c r="U391" i="71"/>
  <c r="U390" i="71" s="1"/>
  <c r="V386" i="71"/>
  <c r="V385" i="71" s="1"/>
  <c r="V384" i="71" s="1"/>
  <c r="U386" i="71"/>
  <c r="U385" i="71" s="1"/>
  <c r="V381" i="71"/>
  <c r="V380" i="71" s="1"/>
  <c r="V379" i="71" s="1"/>
  <c r="V376" i="71"/>
  <c r="V375" i="71" s="1"/>
  <c r="V374" i="71" s="1"/>
  <c r="U381" i="71"/>
  <c r="U380" i="71" s="1"/>
  <c r="U376" i="71"/>
  <c r="U375" i="71" s="1"/>
  <c r="V298" i="71"/>
  <c r="V367" i="71"/>
  <c r="V366" i="71" s="1"/>
  <c r="V365" i="71" s="1"/>
  <c r="V364" i="71" s="1"/>
  <c r="V363" i="71" s="1"/>
  <c r="V368" i="71"/>
  <c r="U368" i="71"/>
  <c r="U367" i="71" s="1"/>
  <c r="V361" i="71"/>
  <c r="V360" i="71" s="1"/>
  <c r="V359" i="71" s="1"/>
  <c r="V358" i="71" s="1"/>
  <c r="V357" i="71" s="1"/>
  <c r="V356" i="71" s="1"/>
  <c r="U361" i="71"/>
  <c r="U360" i="71"/>
  <c r="U359" i="71" s="1"/>
  <c r="V350" i="71"/>
  <c r="V351" i="71"/>
  <c r="U351" i="71"/>
  <c r="U350" i="71" s="1"/>
  <c r="W350" i="71" s="1"/>
  <c r="V346" i="71"/>
  <c r="V347" i="71"/>
  <c r="U347" i="71"/>
  <c r="U346" i="71" s="1"/>
  <c r="W346" i="71" s="1"/>
  <c r="V343" i="71"/>
  <c r="V342" i="71" s="1"/>
  <c r="V341" i="71" s="1"/>
  <c r="V340" i="71" s="1"/>
  <c r="V339" i="71" s="1"/>
  <c r="U343" i="71"/>
  <c r="U342" i="71" s="1"/>
  <c r="V336" i="71"/>
  <c r="V335" i="71" s="1"/>
  <c r="V334" i="71" s="1"/>
  <c r="V333" i="71" s="1"/>
  <c r="V332" i="71" s="1"/>
  <c r="U336" i="71"/>
  <c r="U335" i="71" s="1"/>
  <c r="V329" i="71"/>
  <c r="V328" i="71" s="1"/>
  <c r="V327" i="71" s="1"/>
  <c r="V326" i="71" s="1"/>
  <c r="V325" i="71" s="1"/>
  <c r="V324" i="71" s="1"/>
  <c r="U329" i="71"/>
  <c r="U328" i="71" s="1"/>
  <c r="U327" i="71" s="1"/>
  <c r="V321" i="71"/>
  <c r="V320" i="71" s="1"/>
  <c r="V319" i="71" s="1"/>
  <c r="V318" i="71" s="1"/>
  <c r="V317" i="71" s="1"/>
  <c r="V322" i="71"/>
  <c r="U322" i="71"/>
  <c r="U321" i="71" s="1"/>
  <c r="V315" i="71"/>
  <c r="V314" i="71" s="1"/>
  <c r="V313" i="71" s="1"/>
  <c r="V312" i="71" s="1"/>
  <c r="V311" i="71" s="1"/>
  <c r="U315" i="71"/>
  <c r="U314" i="71" s="1"/>
  <c r="V309" i="71"/>
  <c r="V308" i="71" s="1"/>
  <c r="V307" i="71" s="1"/>
  <c r="V306" i="71" s="1"/>
  <c r="V305" i="71" s="1"/>
  <c r="U309" i="71"/>
  <c r="U308" i="71" s="1"/>
  <c r="V303" i="71"/>
  <c r="V302" i="71" s="1"/>
  <c r="V301" i="71" s="1"/>
  <c r="V300" i="71" s="1"/>
  <c r="V299" i="71" s="1"/>
  <c r="U303" i="71"/>
  <c r="U302" i="71" s="1"/>
  <c r="V296" i="71"/>
  <c r="V295" i="71" s="1"/>
  <c r="V294" i="71" s="1"/>
  <c r="V293" i="71" s="1"/>
  <c r="V292" i="71" s="1"/>
  <c r="U296" i="71"/>
  <c r="U295" i="71" s="1"/>
  <c r="U294" i="71" s="1"/>
  <c r="V289" i="71"/>
  <c r="V288" i="71" s="1"/>
  <c r="V287" i="71" s="1"/>
  <c r="V286" i="71" s="1"/>
  <c r="V290" i="71"/>
  <c r="U290" i="71"/>
  <c r="U289" i="71" s="1"/>
  <c r="V280" i="71"/>
  <c r="V279" i="71" s="1"/>
  <c r="V278" i="71" s="1"/>
  <c r="V277" i="71" s="1"/>
  <c r="V276" i="71" s="1"/>
  <c r="U280" i="71"/>
  <c r="U279" i="71" s="1"/>
  <c r="V274" i="71"/>
  <c r="V273" i="71" s="1"/>
  <c r="V272" i="71" s="1"/>
  <c r="U274" i="71"/>
  <c r="U273" i="71" s="1"/>
  <c r="V268" i="71"/>
  <c r="V269" i="71"/>
  <c r="V265" i="71"/>
  <c r="V264" i="71" s="1"/>
  <c r="V263" i="71" s="1"/>
  <c r="V259" i="71"/>
  <c r="V258" i="71" s="1"/>
  <c r="V260" i="71"/>
  <c r="U269" i="71"/>
  <c r="U268" i="71" s="1"/>
  <c r="U265" i="71"/>
  <c r="U264" i="71" s="1"/>
  <c r="U260" i="71"/>
  <c r="U259" i="71" s="1"/>
  <c r="U258" i="71" s="1"/>
  <c r="V254" i="71"/>
  <c r="V255" i="71"/>
  <c r="V251" i="71"/>
  <c r="V250" i="71" s="1"/>
  <c r="V249" i="71" s="1"/>
  <c r="V248" i="71" s="1"/>
  <c r="V252" i="71"/>
  <c r="U255" i="71"/>
  <c r="U254" i="71" s="1"/>
  <c r="W254" i="71" s="1"/>
  <c r="U252" i="71"/>
  <c r="U251" i="71" s="1"/>
  <c r="V242" i="71"/>
  <c r="V241" i="71" s="1"/>
  <c r="V240" i="71" s="1"/>
  <c r="V239" i="71" s="1"/>
  <c r="V238" i="71" s="1"/>
  <c r="U242" i="71"/>
  <c r="U241" i="71" s="1"/>
  <c r="U240" i="71" s="1"/>
  <c r="V234" i="71"/>
  <c r="V235" i="71"/>
  <c r="V231" i="71"/>
  <c r="V230" i="71" s="1"/>
  <c r="V229" i="71" s="1"/>
  <c r="V228" i="71" s="1"/>
  <c r="V227" i="71" s="1"/>
  <c r="U235" i="71"/>
  <c r="U234" i="71" s="1"/>
  <c r="U231" i="71"/>
  <c r="U230" i="71" s="1"/>
  <c r="V224" i="71"/>
  <c r="V223" i="71" s="1"/>
  <c r="V222" i="71" s="1"/>
  <c r="U224" i="71"/>
  <c r="U223" i="71" s="1"/>
  <c r="V220" i="71"/>
  <c r="V219" i="71" s="1"/>
  <c r="V218" i="71" s="1"/>
  <c r="U220" i="71"/>
  <c r="U219" i="71" s="1"/>
  <c r="V214" i="71"/>
  <c r="V213" i="71" s="1"/>
  <c r="V212" i="71" s="1"/>
  <c r="V211" i="71" s="1"/>
  <c r="V210" i="71" s="1"/>
  <c r="U214" i="71"/>
  <c r="U213" i="71" s="1"/>
  <c r="U212" i="71" s="1"/>
  <c r="U211" i="71" s="1"/>
  <c r="U210" i="71" s="1"/>
  <c r="V206" i="71"/>
  <c r="V207" i="71"/>
  <c r="U207" i="71"/>
  <c r="U206" i="71" s="1"/>
  <c r="W206" i="71" s="1"/>
  <c r="V204" i="71"/>
  <c r="V203" i="71" s="1"/>
  <c r="U204" i="71"/>
  <c r="U203" i="71"/>
  <c r="V198" i="71"/>
  <c r="V197" i="71" s="1"/>
  <c r="U198" i="71"/>
  <c r="U197" i="71" s="1"/>
  <c r="V195" i="71"/>
  <c r="V194" i="71" s="1"/>
  <c r="U195" i="71"/>
  <c r="U194" i="71" s="1"/>
  <c r="V188" i="71"/>
  <c r="V189" i="71"/>
  <c r="V186" i="71"/>
  <c r="V185" i="71" s="1"/>
  <c r="V184" i="71" s="1"/>
  <c r="V183" i="71" s="1"/>
  <c r="V182" i="71" s="1"/>
  <c r="U189" i="71"/>
  <c r="U188" i="71" s="1"/>
  <c r="U186" i="71"/>
  <c r="U185" i="71" s="1"/>
  <c r="V180" i="71"/>
  <c r="V179" i="71" s="1"/>
  <c r="V178" i="71" s="1"/>
  <c r="V177" i="71" s="1"/>
  <c r="V176" i="71" s="1"/>
  <c r="U180" i="71"/>
  <c r="U179" i="71" s="1"/>
  <c r="V174" i="71"/>
  <c r="V173" i="71" s="1"/>
  <c r="V172" i="71" s="1"/>
  <c r="V171" i="71" s="1"/>
  <c r="V170" i="71" s="1"/>
  <c r="U174" i="71"/>
  <c r="U173" i="71" s="1"/>
  <c r="V168" i="71"/>
  <c r="V167" i="71" s="1"/>
  <c r="V166" i="71" s="1"/>
  <c r="V165" i="71" s="1"/>
  <c r="V164" i="71" s="1"/>
  <c r="U168" i="71"/>
  <c r="U167" i="71" s="1"/>
  <c r="V161" i="71"/>
  <c r="V162" i="71"/>
  <c r="V159" i="71"/>
  <c r="V158" i="71" s="1"/>
  <c r="V157" i="71" s="1"/>
  <c r="V156" i="71" s="1"/>
  <c r="V155" i="71" s="1"/>
  <c r="U162" i="71"/>
  <c r="U161" i="71" s="1"/>
  <c r="U159" i="71"/>
  <c r="U158" i="71" s="1"/>
  <c r="V153" i="71"/>
  <c r="V152" i="71" s="1"/>
  <c r="V151" i="71" s="1"/>
  <c r="V150" i="71" s="1"/>
  <c r="V149" i="71" s="1"/>
  <c r="U153" i="71"/>
  <c r="U152" i="71" s="1"/>
  <c r="V140" i="71"/>
  <c r="V139" i="71" s="1"/>
  <c r="V138" i="71" s="1"/>
  <c r="V137" i="71" s="1"/>
  <c r="V136" i="71" s="1"/>
  <c r="V141" i="71"/>
  <c r="V143" i="71"/>
  <c r="V144" i="71"/>
  <c r="U144" i="71"/>
  <c r="U143" i="71" s="1"/>
  <c r="W143" i="71" s="1"/>
  <c r="U141" i="71"/>
  <c r="U140" i="71"/>
  <c r="V133" i="71"/>
  <c r="V132" i="71" s="1"/>
  <c r="V131" i="71" s="1"/>
  <c r="V130" i="71" s="1"/>
  <c r="V129" i="71" s="1"/>
  <c r="U133" i="71"/>
  <c r="U132" i="71"/>
  <c r="U131" i="71" s="1"/>
  <c r="U130" i="71" s="1"/>
  <c r="V127" i="71"/>
  <c r="V126" i="71" s="1"/>
  <c r="V125" i="71" s="1"/>
  <c r="V124" i="71" s="1"/>
  <c r="V123" i="71" s="1"/>
  <c r="U127" i="71"/>
  <c r="U126" i="71" s="1"/>
  <c r="V119" i="71"/>
  <c r="V120" i="71"/>
  <c r="U120" i="71"/>
  <c r="U119" i="71" s="1"/>
  <c r="W119" i="71" s="1"/>
  <c r="V116" i="71"/>
  <c r="V115" i="71" s="1"/>
  <c r="U116" i="71"/>
  <c r="U115" i="71" s="1"/>
  <c r="V109" i="71"/>
  <c r="V110" i="71"/>
  <c r="V106" i="71"/>
  <c r="V105" i="71" s="1"/>
  <c r="V104" i="71" s="1"/>
  <c r="V103" i="71" s="1"/>
  <c r="V102" i="71" s="1"/>
  <c r="U110" i="71"/>
  <c r="U109" i="71"/>
  <c r="U106" i="71"/>
  <c r="U105" i="71" s="1"/>
  <c r="V90" i="71"/>
  <c r="V89" i="71" s="1"/>
  <c r="V88" i="71" s="1"/>
  <c r="V87" i="71" s="1"/>
  <c r="V91" i="71"/>
  <c r="V94" i="71"/>
  <c r="V95" i="71"/>
  <c r="V98" i="71"/>
  <c r="V99" i="71"/>
  <c r="U99" i="71"/>
  <c r="U98" i="71" s="1"/>
  <c r="W98" i="71" s="1"/>
  <c r="U95" i="71"/>
  <c r="U94" i="71" s="1"/>
  <c r="U91" i="71"/>
  <c r="U90" i="71" s="1"/>
  <c r="V84" i="71"/>
  <c r="V83" i="71" s="1"/>
  <c r="U84" i="71"/>
  <c r="U83" i="71" s="1"/>
  <c r="V80" i="71"/>
  <c r="V81" i="71"/>
  <c r="U81" i="71"/>
  <c r="U80" i="71"/>
  <c r="V76" i="71"/>
  <c r="V75" i="71" s="1"/>
  <c r="V74" i="71" s="1"/>
  <c r="V73" i="71" s="1"/>
  <c r="V72" i="71" s="1"/>
  <c r="U76" i="71"/>
  <c r="U75" i="71" s="1"/>
  <c r="V61" i="71"/>
  <c r="V60" i="71" s="1"/>
  <c r="V59" i="71" s="1"/>
  <c r="V58" i="71" s="1"/>
  <c r="V57" i="71" s="1"/>
  <c r="V64" i="71"/>
  <c r="V65" i="71"/>
  <c r="V68" i="71"/>
  <c r="V69" i="71"/>
  <c r="U69" i="71"/>
  <c r="U68" i="71" s="1"/>
  <c r="W68" i="71" s="1"/>
  <c r="U65" i="71"/>
  <c r="W65" i="71" s="1"/>
  <c r="U61" i="71"/>
  <c r="U60" i="71" s="1"/>
  <c r="V54" i="71"/>
  <c r="V53" i="71" s="1"/>
  <c r="V52" i="71" s="1"/>
  <c r="V51" i="71" s="1"/>
  <c r="V50" i="71" s="1"/>
  <c r="U54" i="71"/>
  <c r="U53" i="71" s="1"/>
  <c r="V48" i="71"/>
  <c r="V47" i="71" s="1"/>
  <c r="V46" i="71" s="1"/>
  <c r="V45" i="71" s="1"/>
  <c r="V44" i="71" s="1"/>
  <c r="U48" i="71"/>
  <c r="U47" i="71" s="1"/>
  <c r="U46" i="71" s="1"/>
  <c r="V42" i="71"/>
  <c r="V41" i="71" s="1"/>
  <c r="V40" i="71" s="1"/>
  <c r="V39" i="71" s="1"/>
  <c r="V38" i="71" s="1"/>
  <c r="U42" i="71"/>
  <c r="U41" i="71" s="1"/>
  <c r="V36" i="71"/>
  <c r="V35" i="71" s="1"/>
  <c r="V34" i="71" s="1"/>
  <c r="V33" i="71" s="1"/>
  <c r="V32" i="71" s="1"/>
  <c r="U36" i="71"/>
  <c r="U35" i="71" s="1"/>
  <c r="W29" i="71"/>
  <c r="W37" i="71"/>
  <c r="W43" i="71"/>
  <c r="W48" i="71"/>
  <c r="W49" i="71"/>
  <c r="W54" i="71"/>
  <c r="W55" i="71"/>
  <c r="W56" i="71"/>
  <c r="W62" i="71"/>
  <c r="W63" i="71"/>
  <c r="W66" i="71"/>
  <c r="W67" i="71"/>
  <c r="W69" i="71"/>
  <c r="W70" i="71"/>
  <c r="W71" i="71"/>
  <c r="W77" i="71"/>
  <c r="W81" i="71"/>
  <c r="W82" i="71"/>
  <c r="W85" i="71"/>
  <c r="W91" i="71"/>
  <c r="W92" i="71"/>
  <c r="W93" i="71"/>
  <c r="W95" i="71"/>
  <c r="W96" i="71"/>
  <c r="W97" i="71"/>
  <c r="W99" i="71"/>
  <c r="W100" i="71"/>
  <c r="W101" i="71"/>
  <c r="W107" i="71"/>
  <c r="W108" i="71"/>
  <c r="W109" i="71"/>
  <c r="W110" i="71"/>
  <c r="W111" i="71"/>
  <c r="W117" i="71"/>
  <c r="W118" i="71"/>
  <c r="W120" i="71"/>
  <c r="W121" i="71"/>
  <c r="W122" i="71"/>
  <c r="W128" i="71"/>
  <c r="W134" i="71"/>
  <c r="W135" i="71"/>
  <c r="W140" i="71"/>
  <c r="W141" i="71"/>
  <c r="W142" i="71"/>
  <c r="W144" i="71"/>
  <c r="W145" i="71"/>
  <c r="W154" i="71"/>
  <c r="W159" i="71"/>
  <c r="W160" i="71"/>
  <c r="W162" i="71"/>
  <c r="W163" i="71"/>
  <c r="W169" i="71"/>
  <c r="W175" i="71"/>
  <c r="W180" i="71"/>
  <c r="W181" i="71"/>
  <c r="W187" i="71"/>
  <c r="W189" i="71"/>
  <c r="W190" i="71"/>
  <c r="W196" i="71"/>
  <c r="W198" i="71"/>
  <c r="W199" i="71"/>
  <c r="W205" i="71"/>
  <c r="W207" i="71"/>
  <c r="W208" i="71"/>
  <c r="W215" i="71"/>
  <c r="W221" i="71"/>
  <c r="W225" i="71"/>
  <c r="W232" i="71"/>
  <c r="W233" i="71"/>
  <c r="W236" i="71"/>
  <c r="W237" i="71"/>
  <c r="W242" i="71"/>
  <c r="W243" i="71"/>
  <c r="W244" i="71"/>
  <c r="W252" i="71"/>
  <c r="W253" i="71"/>
  <c r="W255" i="71"/>
  <c r="W256" i="71"/>
  <c r="W260" i="71"/>
  <c r="W261" i="71"/>
  <c r="W262" i="71"/>
  <c r="W266" i="71"/>
  <c r="W267" i="71"/>
  <c r="W269" i="71"/>
  <c r="W270" i="71"/>
  <c r="W271" i="71"/>
  <c r="W275" i="71"/>
  <c r="W281" i="71"/>
  <c r="W282" i="71"/>
  <c r="W290" i="71"/>
  <c r="W291" i="71"/>
  <c r="W296" i="71"/>
  <c r="W297" i="71"/>
  <c r="W304" i="71"/>
  <c r="W310" i="71"/>
  <c r="W316" i="71"/>
  <c r="W322" i="71"/>
  <c r="W323" i="71"/>
  <c r="W329" i="71"/>
  <c r="W330" i="71"/>
  <c r="W337" i="71"/>
  <c r="W338" i="71"/>
  <c r="W344" i="71"/>
  <c r="W345" i="71"/>
  <c r="W348" i="71"/>
  <c r="W349" i="71"/>
  <c r="W351" i="71"/>
  <c r="W352" i="71"/>
  <c r="W353" i="71"/>
  <c r="W354" i="71"/>
  <c r="W362" i="71"/>
  <c r="W369" i="71"/>
  <c r="W376" i="71"/>
  <c r="W377" i="71"/>
  <c r="W378" i="71"/>
  <c r="W381" i="71"/>
  <c r="W382" i="71"/>
  <c r="W383" i="71"/>
  <c r="W387" i="71"/>
  <c r="W388" i="71"/>
  <c r="W391" i="71"/>
  <c r="W392" i="71"/>
  <c r="W393" i="71"/>
  <c r="W395" i="71"/>
  <c r="W396" i="71"/>
  <c r="W397" i="71"/>
  <c r="W398" i="71"/>
  <c r="W404" i="71"/>
  <c r="W405" i="71"/>
  <c r="W409" i="71"/>
  <c r="W410" i="71"/>
  <c r="W413" i="71"/>
  <c r="W414" i="71"/>
  <c r="W415" i="71"/>
  <c r="W419" i="71"/>
  <c r="W420" i="71"/>
  <c r="W428" i="71"/>
  <c r="W429" i="71"/>
  <c r="W434" i="71"/>
  <c r="W435" i="71"/>
  <c r="W440" i="71"/>
  <c r="W441" i="71"/>
  <c r="W445" i="71"/>
  <c r="W446" i="71"/>
  <c r="W448" i="71"/>
  <c r="W449" i="71"/>
  <c r="W450" i="71"/>
  <c r="W451" i="71"/>
  <c r="W455" i="71"/>
  <c r="W459" i="71"/>
  <c r="W460" i="71"/>
  <c r="W465" i="71"/>
  <c r="W466" i="71"/>
  <c r="W470" i="71"/>
  <c r="W471" i="71"/>
  <c r="W478" i="71"/>
  <c r="W483" i="71"/>
  <c r="W484" i="71"/>
  <c r="W488" i="71"/>
  <c r="W489" i="71"/>
  <c r="W493" i="71"/>
  <c r="W494" i="71"/>
  <c r="W498" i="71"/>
  <c r="W499" i="71"/>
  <c r="W500" i="71"/>
  <c r="W504" i="71"/>
  <c r="W505" i="71"/>
  <c r="W506" i="71"/>
  <c r="W510" i="71"/>
  <c r="W511" i="71"/>
  <c r="W515" i="71"/>
  <c r="W516" i="71"/>
  <c r="W519" i="71"/>
  <c r="W520" i="71"/>
  <c r="W526" i="71"/>
  <c r="W527" i="71"/>
  <c r="W528" i="71"/>
  <c r="W530" i="71"/>
  <c r="W531" i="71"/>
  <c r="W533" i="71"/>
  <c r="W534" i="71"/>
  <c r="W540" i="71"/>
  <c r="W541" i="71"/>
  <c r="W542" i="71"/>
  <c r="W544" i="71"/>
  <c r="W545" i="71"/>
  <c r="W548" i="71"/>
  <c r="W549" i="71"/>
  <c r="W555" i="71"/>
  <c r="W556" i="71"/>
  <c r="W564" i="71"/>
  <c r="W569" i="71"/>
  <c r="W570" i="71"/>
  <c r="W576" i="71"/>
  <c r="W577" i="71"/>
  <c r="W583" i="71"/>
  <c r="W584" i="71"/>
  <c r="W589" i="71"/>
  <c r="W590" i="71"/>
  <c r="W598" i="71"/>
  <c r="W604" i="71"/>
  <c r="W605" i="71"/>
  <c r="W611" i="71"/>
  <c r="W612" i="71"/>
  <c r="W617" i="71"/>
  <c r="W618" i="71"/>
  <c r="W623" i="71"/>
  <c r="W624" i="71"/>
  <c r="W631" i="71"/>
  <c r="W632" i="71"/>
  <c r="W633" i="71"/>
  <c r="W635" i="71"/>
  <c r="W636" i="71"/>
  <c r="W637" i="71"/>
  <c r="W643" i="71"/>
  <c r="W644" i="71"/>
  <c r="W652" i="71"/>
  <c r="W658" i="71"/>
  <c r="W663" i="71"/>
  <c r="W664" i="71"/>
  <c r="W667" i="71"/>
  <c r="W668" i="71"/>
  <c r="W675" i="71"/>
  <c r="W676" i="71"/>
  <c r="W682" i="71"/>
  <c r="W688" i="71"/>
  <c r="W689" i="71"/>
  <c r="W696" i="71"/>
  <c r="W697" i="71"/>
  <c r="W698" i="71"/>
  <c r="W702" i="71"/>
  <c r="W703" i="71"/>
  <c r="W705" i="71"/>
  <c r="W706" i="71"/>
  <c r="W707" i="71"/>
  <c r="W708" i="71"/>
  <c r="W712" i="71"/>
  <c r="W718" i="71"/>
  <c r="W719" i="71"/>
  <c r="W722" i="71"/>
  <c r="W723" i="71"/>
  <c r="W726" i="71"/>
  <c r="W727" i="71"/>
  <c r="W732" i="71"/>
  <c r="W733" i="71"/>
  <c r="W739" i="71"/>
  <c r="W740" i="71"/>
  <c r="W745" i="71"/>
  <c r="W746" i="71"/>
  <c r="W750" i="71"/>
  <c r="W751" i="71"/>
  <c r="W753" i="71"/>
  <c r="W754" i="71"/>
  <c r="W755" i="71"/>
  <c r="V28" i="71"/>
  <c r="V27" i="71" s="1"/>
  <c r="V26" i="71" s="1"/>
  <c r="V25" i="71" s="1"/>
  <c r="V24" i="71" s="1"/>
  <c r="V23" i="71" s="1"/>
  <c r="V22" i="71" s="1"/>
  <c r="U28" i="71"/>
  <c r="U27" i="71" s="1"/>
  <c r="U26" i="71" s="1"/>
  <c r="U25" i="71" s="1"/>
  <c r="U24" i="71" s="1"/>
  <c r="U23" i="71" s="1"/>
  <c r="U22" i="71" s="1"/>
  <c r="W22" i="71" s="1"/>
  <c r="V748" i="71" l="1"/>
  <c r="V747" i="71" s="1"/>
  <c r="V734" i="71" s="1"/>
  <c r="U748" i="71"/>
  <c r="W749" i="71"/>
  <c r="U743" i="71"/>
  <c r="W743" i="71" s="1"/>
  <c r="W744" i="71"/>
  <c r="U742" i="71"/>
  <c r="W742" i="71" s="1"/>
  <c r="U741" i="71"/>
  <c r="W741" i="71" s="1"/>
  <c r="U737" i="71"/>
  <c r="W737" i="71" s="1"/>
  <c r="W738" i="71"/>
  <c r="U736" i="71"/>
  <c r="W736" i="71" s="1"/>
  <c r="U735" i="71"/>
  <c r="W735" i="71" s="1"/>
  <c r="U730" i="71"/>
  <c r="W730" i="71" s="1"/>
  <c r="W731" i="71"/>
  <c r="U729" i="71"/>
  <c r="W729" i="71" s="1"/>
  <c r="U728" i="71"/>
  <c r="W728" i="71" s="1"/>
  <c r="W724" i="71"/>
  <c r="W725" i="71"/>
  <c r="V714" i="71"/>
  <c r="V713" i="71" s="1"/>
  <c r="W717" i="71"/>
  <c r="U720" i="71"/>
  <c r="W720" i="71" s="1"/>
  <c r="W721" i="71"/>
  <c r="U714" i="71"/>
  <c r="U713" i="71" s="1"/>
  <c r="W713" i="71" s="1"/>
  <c r="W715" i="71"/>
  <c r="W716" i="71"/>
  <c r="W711" i="71"/>
  <c r="U709" i="71"/>
  <c r="W709" i="71" s="1"/>
  <c r="W710" i="71"/>
  <c r="W704" i="71"/>
  <c r="V693" i="71"/>
  <c r="V692" i="71" s="1"/>
  <c r="V691" i="71" s="1"/>
  <c r="V690" i="71" s="1"/>
  <c r="U699" i="71"/>
  <c r="W699" i="71" s="1"/>
  <c r="W700" i="71"/>
  <c r="W701" i="71"/>
  <c r="U694" i="71"/>
  <c r="W694" i="71" s="1"/>
  <c r="W695" i="71"/>
  <c r="W651" i="71"/>
  <c r="W439" i="71"/>
  <c r="U686" i="71"/>
  <c r="W686" i="71" s="1"/>
  <c r="W687" i="71"/>
  <c r="U685" i="71"/>
  <c r="W685" i="71" s="1"/>
  <c r="U684" i="71"/>
  <c r="W684" i="71" s="1"/>
  <c r="U683" i="71"/>
  <c r="W683" i="71" s="1"/>
  <c r="V670" i="71"/>
  <c r="V669" i="71" s="1"/>
  <c r="U679" i="71"/>
  <c r="U678" i="71" s="1"/>
  <c r="W680" i="71"/>
  <c r="W681" i="71"/>
  <c r="W679" i="71"/>
  <c r="U673" i="71"/>
  <c r="U672" i="71" s="1"/>
  <c r="W672" i="71" s="1"/>
  <c r="W674" i="71"/>
  <c r="U671" i="71"/>
  <c r="W673" i="71"/>
  <c r="U665" i="71"/>
  <c r="W665" i="71" s="1"/>
  <c r="W666" i="71"/>
  <c r="U661" i="71"/>
  <c r="U660" i="71" s="1"/>
  <c r="W660" i="71" s="1"/>
  <c r="W662" i="71"/>
  <c r="U659" i="71"/>
  <c r="W659" i="71" s="1"/>
  <c r="W661" i="71"/>
  <c r="W657" i="71"/>
  <c r="V646" i="71"/>
  <c r="V645" i="71" s="1"/>
  <c r="U655" i="71"/>
  <c r="W655" i="71" s="1"/>
  <c r="W656" i="71"/>
  <c r="U654" i="71"/>
  <c r="U653" i="71" s="1"/>
  <c r="W653" i="71" s="1"/>
  <c r="U649" i="71"/>
  <c r="W649" i="71" s="1"/>
  <c r="W650" i="71"/>
  <c r="U648" i="71"/>
  <c r="W648" i="71" s="1"/>
  <c r="U647" i="71"/>
  <c r="W647" i="71" s="1"/>
  <c r="U641" i="71"/>
  <c r="W642" i="71"/>
  <c r="U640" i="71"/>
  <c r="W640" i="71" s="1"/>
  <c r="W641" i="71"/>
  <c r="U639" i="71"/>
  <c r="W639" i="71" s="1"/>
  <c r="V628" i="71"/>
  <c r="V627" i="71" s="1"/>
  <c r="V626" i="71" s="1"/>
  <c r="V625" i="71" s="1"/>
  <c r="W634" i="71"/>
  <c r="U628" i="71"/>
  <c r="U627" i="71" s="1"/>
  <c r="U626" i="71" s="1"/>
  <c r="W626" i="71" s="1"/>
  <c r="W629" i="71"/>
  <c r="W630" i="71"/>
  <c r="V606" i="71"/>
  <c r="V591" i="71" s="1"/>
  <c r="U620" i="71"/>
  <c r="W620" i="71" s="1"/>
  <c r="W621" i="71"/>
  <c r="W622" i="71"/>
  <c r="U615" i="71"/>
  <c r="W615" i="71" s="1"/>
  <c r="W616" i="71"/>
  <c r="U614" i="71"/>
  <c r="W614" i="71" s="1"/>
  <c r="U613" i="71"/>
  <c r="U609" i="71"/>
  <c r="W610" i="71"/>
  <c r="U608" i="71"/>
  <c r="W608" i="71" s="1"/>
  <c r="W609" i="71"/>
  <c r="U607" i="71"/>
  <c r="W607" i="71" s="1"/>
  <c r="U602" i="71"/>
  <c r="W602" i="71" s="1"/>
  <c r="W603" i="71"/>
  <c r="U601" i="71"/>
  <c r="W601" i="71" s="1"/>
  <c r="U600" i="71"/>
  <c r="W600" i="71" s="1"/>
  <c r="U599" i="71"/>
  <c r="W599" i="71" s="1"/>
  <c r="U595" i="71"/>
  <c r="U594" i="71" s="1"/>
  <c r="U593" i="71" s="1"/>
  <c r="U592" i="71" s="1"/>
  <c r="W596" i="71"/>
  <c r="W597" i="71"/>
  <c r="W594" i="71"/>
  <c r="V578" i="71"/>
  <c r="U586" i="71"/>
  <c r="U585" i="71" s="1"/>
  <c r="W585" i="71" s="1"/>
  <c r="W587" i="71"/>
  <c r="W588" i="71"/>
  <c r="U581" i="71"/>
  <c r="W581" i="71" s="1"/>
  <c r="W582" i="71"/>
  <c r="U580" i="71"/>
  <c r="W580" i="71" s="1"/>
  <c r="U579" i="71"/>
  <c r="W579" i="71" s="1"/>
  <c r="U573" i="71"/>
  <c r="U572" i="71" s="1"/>
  <c r="U571" i="71" s="1"/>
  <c r="W571" i="71" s="1"/>
  <c r="W574" i="71"/>
  <c r="W575" i="71"/>
  <c r="W572" i="71"/>
  <c r="U567" i="71"/>
  <c r="U566" i="71" s="1"/>
  <c r="W566" i="71" s="1"/>
  <c r="W568" i="71"/>
  <c r="U565" i="71"/>
  <c r="W565" i="71" s="1"/>
  <c r="W567" i="71"/>
  <c r="W563" i="71"/>
  <c r="U561" i="71"/>
  <c r="W561" i="71" s="1"/>
  <c r="W562" i="71"/>
  <c r="U560" i="71"/>
  <c r="W560" i="71" s="1"/>
  <c r="U559" i="71"/>
  <c r="W559" i="71" s="1"/>
  <c r="U552" i="71"/>
  <c r="U551" i="71" s="1"/>
  <c r="U550" i="71" s="1"/>
  <c r="W550" i="71" s="1"/>
  <c r="W553" i="71"/>
  <c r="W554" i="71"/>
  <c r="W546" i="71"/>
  <c r="V537" i="71"/>
  <c r="V536" i="71" s="1"/>
  <c r="V535" i="71" s="1"/>
  <c r="W547" i="71"/>
  <c r="W543" i="71"/>
  <c r="U539" i="71"/>
  <c r="U538" i="71" s="1"/>
  <c r="U537" i="71" s="1"/>
  <c r="U536" i="71" s="1"/>
  <c r="V524" i="71"/>
  <c r="V523" i="71" s="1"/>
  <c r="V522" i="71" s="1"/>
  <c r="V521" i="71" s="1"/>
  <c r="W529" i="71"/>
  <c r="U524" i="71"/>
  <c r="W524" i="71" s="1"/>
  <c r="W525" i="71"/>
  <c r="U523" i="71"/>
  <c r="U522" i="71" s="1"/>
  <c r="V512" i="71"/>
  <c r="W518" i="71"/>
  <c r="W517" i="71"/>
  <c r="V507" i="71"/>
  <c r="V472" i="71" s="1"/>
  <c r="W514" i="71"/>
  <c r="U512" i="71"/>
  <c r="W512" i="71" s="1"/>
  <c r="W513" i="71"/>
  <c r="U508" i="71"/>
  <c r="W508" i="71" s="1"/>
  <c r="W509" i="71"/>
  <c r="U507" i="71"/>
  <c r="W507" i="71" s="1"/>
  <c r="U501" i="71"/>
  <c r="W501" i="71" s="1"/>
  <c r="W502" i="71"/>
  <c r="W503" i="71"/>
  <c r="U495" i="71"/>
  <c r="W495" i="71" s="1"/>
  <c r="W496" i="71"/>
  <c r="W497" i="71"/>
  <c r="U491" i="71"/>
  <c r="W491" i="71" s="1"/>
  <c r="W492" i="71"/>
  <c r="U490" i="71"/>
  <c r="W490" i="71" s="1"/>
  <c r="U485" i="71"/>
  <c r="W485" i="71" s="1"/>
  <c r="W486" i="71"/>
  <c r="W487" i="71"/>
  <c r="U480" i="71"/>
  <c r="U479" i="71" s="1"/>
  <c r="W479" i="71" s="1"/>
  <c r="W481" i="71"/>
  <c r="W482" i="71"/>
  <c r="U475" i="71"/>
  <c r="U474" i="71" s="1"/>
  <c r="U473" i="71" s="1"/>
  <c r="W476" i="71"/>
  <c r="W477" i="71"/>
  <c r="W474" i="71"/>
  <c r="U467" i="71"/>
  <c r="W467" i="71" s="1"/>
  <c r="W468" i="71"/>
  <c r="W469" i="71"/>
  <c r="U462" i="71"/>
  <c r="U461" i="71" s="1"/>
  <c r="W461" i="71" s="1"/>
  <c r="W463" i="71"/>
  <c r="W464" i="71"/>
  <c r="U456" i="71"/>
  <c r="W456" i="71" s="1"/>
  <c r="W457" i="71"/>
  <c r="W458" i="71"/>
  <c r="W454" i="71"/>
  <c r="U452" i="71"/>
  <c r="W452" i="71" s="1"/>
  <c r="W453" i="71"/>
  <c r="V442" i="71"/>
  <c r="V436" i="71" s="1"/>
  <c r="V430" i="71" s="1"/>
  <c r="U442" i="71"/>
  <c r="W442" i="71" s="1"/>
  <c r="W443" i="71"/>
  <c r="W444" i="71"/>
  <c r="W437" i="71"/>
  <c r="W438" i="71"/>
  <c r="U431" i="71"/>
  <c r="W432" i="71"/>
  <c r="W433" i="71"/>
  <c r="U425" i="71"/>
  <c r="U424" i="71" s="1"/>
  <c r="U423" i="71" s="1"/>
  <c r="W426" i="71"/>
  <c r="W427" i="71"/>
  <c r="W424" i="71"/>
  <c r="U417" i="71"/>
  <c r="W417" i="71" s="1"/>
  <c r="W418" i="71"/>
  <c r="U416" i="71"/>
  <c r="W416" i="71" s="1"/>
  <c r="U411" i="71"/>
  <c r="W411" i="71" s="1"/>
  <c r="W412" i="71"/>
  <c r="W408" i="71"/>
  <c r="V400" i="71"/>
  <c r="V399" i="71" s="1"/>
  <c r="U406" i="71"/>
  <c r="W406" i="71" s="1"/>
  <c r="W407" i="71"/>
  <c r="W403" i="71"/>
  <c r="U401" i="71"/>
  <c r="W401" i="71" s="1"/>
  <c r="W402" i="71"/>
  <c r="W394" i="71"/>
  <c r="W390" i="71"/>
  <c r="U389" i="71"/>
  <c r="W389" i="71" s="1"/>
  <c r="W386" i="71"/>
  <c r="U384" i="71"/>
  <c r="W384" i="71" s="1"/>
  <c r="W385" i="71"/>
  <c r="V373" i="71"/>
  <c r="V372" i="71" s="1"/>
  <c r="V371" i="71" s="1"/>
  <c r="V370" i="71" s="1"/>
  <c r="U379" i="71"/>
  <c r="W379" i="71" s="1"/>
  <c r="W380" i="71"/>
  <c r="U374" i="71"/>
  <c r="W375" i="71"/>
  <c r="W374" i="71"/>
  <c r="W347" i="71"/>
  <c r="W336" i="71"/>
  <c r="V355" i="71"/>
  <c r="U366" i="71"/>
  <c r="U365" i="71" s="1"/>
  <c r="U364" i="71" s="1"/>
  <c r="U363" i="71" s="1"/>
  <c r="W363" i="71" s="1"/>
  <c r="W367" i="71"/>
  <c r="W368" i="71"/>
  <c r="W365" i="71"/>
  <c r="W361" i="71"/>
  <c r="U358" i="71"/>
  <c r="W358" i="71" s="1"/>
  <c r="W359" i="71"/>
  <c r="W360" i="71"/>
  <c r="U357" i="71"/>
  <c r="U356" i="71" s="1"/>
  <c r="W343" i="71"/>
  <c r="U341" i="71"/>
  <c r="W341" i="71" s="1"/>
  <c r="W342" i="71"/>
  <c r="U340" i="71"/>
  <c r="W340" i="71" s="1"/>
  <c r="U334" i="71"/>
  <c r="U333" i="71" s="1"/>
  <c r="U332" i="71" s="1"/>
  <c r="W335" i="71"/>
  <c r="W334" i="71"/>
  <c r="W332" i="71"/>
  <c r="U326" i="71"/>
  <c r="U325" i="71" s="1"/>
  <c r="U324" i="71" s="1"/>
  <c r="W324" i="71" s="1"/>
  <c r="W327" i="71"/>
  <c r="W328" i="71"/>
  <c r="U320" i="71"/>
  <c r="W321" i="71"/>
  <c r="U313" i="71"/>
  <c r="U312" i="71" s="1"/>
  <c r="U311" i="71" s="1"/>
  <c r="W311" i="71" s="1"/>
  <c r="W314" i="71"/>
  <c r="W315" i="71"/>
  <c r="W312" i="71"/>
  <c r="W309" i="71"/>
  <c r="U307" i="71"/>
  <c r="W308" i="71"/>
  <c r="U306" i="71"/>
  <c r="W306" i="71" s="1"/>
  <c r="W307" i="71"/>
  <c r="U305" i="71"/>
  <c r="W305" i="71" s="1"/>
  <c r="U301" i="71"/>
  <c r="U300" i="71" s="1"/>
  <c r="U299" i="71" s="1"/>
  <c r="W302" i="71"/>
  <c r="W303" i="71"/>
  <c r="W300" i="71"/>
  <c r="V285" i="71"/>
  <c r="V284" i="71" s="1"/>
  <c r="V283" i="71" s="1"/>
  <c r="U293" i="71"/>
  <c r="W293" i="71" s="1"/>
  <c r="W294" i="71"/>
  <c r="W295" i="71"/>
  <c r="U288" i="71"/>
  <c r="W288" i="71" s="1"/>
  <c r="W289" i="71"/>
  <c r="U287" i="71"/>
  <c r="W287" i="71" s="1"/>
  <c r="W280" i="71"/>
  <c r="U278" i="71"/>
  <c r="W278" i="71" s="1"/>
  <c r="W279" i="71"/>
  <c r="U277" i="71"/>
  <c r="W277" i="71" s="1"/>
  <c r="U276" i="71"/>
  <c r="W276" i="71" s="1"/>
  <c r="U272" i="71"/>
  <c r="U257" i="71" s="1"/>
  <c r="W273" i="71"/>
  <c r="W274" i="71"/>
  <c r="W272" i="71"/>
  <c r="V257" i="71"/>
  <c r="V247" i="71" s="1"/>
  <c r="V246" i="71" s="1"/>
  <c r="V245" i="71" s="1"/>
  <c r="W268" i="71"/>
  <c r="U263" i="71"/>
  <c r="W263" i="71" s="1"/>
  <c r="W264" i="71"/>
  <c r="W265" i="71"/>
  <c r="W258" i="71"/>
  <c r="W259" i="71"/>
  <c r="U250" i="71"/>
  <c r="U249" i="71" s="1"/>
  <c r="U248" i="71" s="1"/>
  <c r="W251" i="71"/>
  <c r="W235" i="71"/>
  <c r="W234" i="71"/>
  <c r="V226" i="71"/>
  <c r="U239" i="71"/>
  <c r="U238" i="71" s="1"/>
  <c r="W238" i="71" s="1"/>
  <c r="W240" i="71"/>
  <c r="W241" i="71"/>
  <c r="U229" i="71"/>
  <c r="W229" i="71" s="1"/>
  <c r="W230" i="71"/>
  <c r="W231" i="71"/>
  <c r="V217" i="71"/>
  <c r="V216" i="71" s="1"/>
  <c r="U222" i="71"/>
  <c r="W222" i="71" s="1"/>
  <c r="W223" i="71"/>
  <c r="W224" i="71"/>
  <c r="V209" i="71"/>
  <c r="W220" i="71"/>
  <c r="U218" i="71"/>
  <c r="W218" i="71" s="1"/>
  <c r="W219" i="71"/>
  <c r="W214" i="71"/>
  <c r="W213" i="71"/>
  <c r="W212" i="71"/>
  <c r="W210" i="71"/>
  <c r="W211" i="71"/>
  <c r="U202" i="71"/>
  <c r="W202" i="71" s="1"/>
  <c r="V202" i="71"/>
  <c r="V201" i="71" s="1"/>
  <c r="V200" i="71" s="1"/>
  <c r="W203" i="71"/>
  <c r="W204" i="71"/>
  <c r="U201" i="71"/>
  <c r="U200" i="71" s="1"/>
  <c r="V193" i="71"/>
  <c r="V192" i="71" s="1"/>
  <c r="V191" i="71" s="1"/>
  <c r="W197" i="71"/>
  <c r="U193" i="71"/>
  <c r="U192" i="71" s="1"/>
  <c r="U191" i="71" s="1"/>
  <c r="W191" i="71" s="1"/>
  <c r="W194" i="71"/>
  <c r="W195" i="71"/>
  <c r="W188" i="71"/>
  <c r="U184" i="71"/>
  <c r="U183" i="71" s="1"/>
  <c r="U182" i="71" s="1"/>
  <c r="W182" i="71" s="1"/>
  <c r="W185" i="71"/>
  <c r="W186" i="71"/>
  <c r="U178" i="71"/>
  <c r="U177" i="71" s="1"/>
  <c r="W179" i="71"/>
  <c r="U176" i="71"/>
  <c r="W176" i="71" s="1"/>
  <c r="W177" i="71"/>
  <c r="W178" i="71"/>
  <c r="W174" i="71"/>
  <c r="U172" i="71"/>
  <c r="W172" i="71" s="1"/>
  <c r="W173" i="71"/>
  <c r="U171" i="71"/>
  <c r="W171" i="71" s="1"/>
  <c r="U170" i="71"/>
  <c r="W170" i="71" s="1"/>
  <c r="U166" i="71"/>
  <c r="U165" i="71" s="1"/>
  <c r="U164" i="71" s="1"/>
  <c r="W164" i="71" s="1"/>
  <c r="W167" i="71"/>
  <c r="W168" i="71"/>
  <c r="W165" i="71"/>
  <c r="W161" i="71"/>
  <c r="V148" i="71"/>
  <c r="U157" i="71"/>
  <c r="W157" i="71" s="1"/>
  <c r="W158" i="71"/>
  <c r="U156" i="71"/>
  <c r="W156" i="71" s="1"/>
  <c r="W153" i="71"/>
  <c r="U151" i="71"/>
  <c r="W152" i="71"/>
  <c r="U150" i="71"/>
  <c r="U149" i="71" s="1"/>
  <c r="W151" i="71"/>
  <c r="W150" i="71"/>
  <c r="W61" i="71"/>
  <c r="W26" i="71"/>
  <c r="W24" i="71"/>
  <c r="W27" i="71"/>
  <c r="W25" i="71"/>
  <c r="W23" i="71"/>
  <c r="W28" i="71"/>
  <c r="U139" i="71"/>
  <c r="U138" i="71" s="1"/>
  <c r="W133" i="71"/>
  <c r="W132" i="71"/>
  <c r="U129" i="71"/>
  <c r="W129" i="71" s="1"/>
  <c r="W130" i="71"/>
  <c r="W131" i="71"/>
  <c r="W127" i="71"/>
  <c r="U125" i="71"/>
  <c r="W125" i="71" s="1"/>
  <c r="W126" i="71"/>
  <c r="U124" i="71"/>
  <c r="W124" i="71" s="1"/>
  <c r="U123" i="71"/>
  <c r="W123" i="71" s="1"/>
  <c r="V114" i="71"/>
  <c r="V113" i="71" s="1"/>
  <c r="V112" i="71" s="1"/>
  <c r="W116" i="71"/>
  <c r="U114" i="71"/>
  <c r="W114" i="71" s="1"/>
  <c r="W115" i="71"/>
  <c r="U113" i="71"/>
  <c r="W113" i="71" s="1"/>
  <c r="U104" i="71"/>
  <c r="U103" i="71" s="1"/>
  <c r="U102" i="71" s="1"/>
  <c r="W102" i="71" s="1"/>
  <c r="W105" i="71"/>
  <c r="W106" i="71"/>
  <c r="W94" i="71"/>
  <c r="U89" i="71"/>
  <c r="W89" i="71" s="1"/>
  <c r="W90" i="71"/>
  <c r="U88" i="71"/>
  <c r="W88" i="71" s="1"/>
  <c r="W84" i="71"/>
  <c r="U79" i="71"/>
  <c r="W83" i="71"/>
  <c r="V79" i="71"/>
  <c r="V78" i="71" s="1"/>
  <c r="W80" i="71"/>
  <c r="U78" i="71"/>
  <c r="W78" i="71" s="1"/>
  <c r="W79" i="71"/>
  <c r="W75" i="71"/>
  <c r="W76" i="71"/>
  <c r="U74" i="71"/>
  <c r="U64" i="71"/>
  <c r="W64" i="71" s="1"/>
  <c r="W60" i="71"/>
  <c r="W53" i="71"/>
  <c r="U52" i="71"/>
  <c r="U51" i="71" s="1"/>
  <c r="U50" i="71" s="1"/>
  <c r="W50" i="71" s="1"/>
  <c r="U45" i="71"/>
  <c r="U44" i="71" s="1"/>
  <c r="W44" i="71" s="1"/>
  <c r="W46" i="71"/>
  <c r="W47" i="71"/>
  <c r="W41" i="71"/>
  <c r="V31" i="71"/>
  <c r="V30" i="71" s="1"/>
  <c r="V21" i="71" s="1"/>
  <c r="W42" i="71"/>
  <c r="U40" i="71"/>
  <c r="U34" i="71"/>
  <c r="U33" i="71" s="1"/>
  <c r="W35" i="71"/>
  <c r="W36" i="71"/>
  <c r="W34" i="71"/>
  <c r="E22" i="75"/>
  <c r="D22" i="75"/>
  <c r="C22" i="75"/>
  <c r="E20" i="75"/>
  <c r="E19" i="75" s="1"/>
  <c r="D19" i="75"/>
  <c r="C19" i="75"/>
  <c r="E14" i="75"/>
  <c r="D14" i="75"/>
  <c r="D26" i="75" s="1"/>
  <c r="D97" i="29" s="1"/>
  <c r="C14" i="75"/>
  <c r="C26" i="75" s="1"/>
  <c r="E11" i="75"/>
  <c r="D11" i="75"/>
  <c r="C11" i="75"/>
  <c r="W690" i="71" l="1"/>
  <c r="W748" i="71"/>
  <c r="U747" i="71"/>
  <c r="W747" i="71" s="1"/>
  <c r="W714" i="71"/>
  <c r="U693" i="71"/>
  <c r="W693" i="71" s="1"/>
  <c r="W538" i="71"/>
  <c r="U436" i="71"/>
  <c r="W678" i="71"/>
  <c r="U677" i="71"/>
  <c r="W677" i="71" s="1"/>
  <c r="U670" i="71"/>
  <c r="U669" i="71" s="1"/>
  <c r="W669" i="71" s="1"/>
  <c r="W671" i="71"/>
  <c r="W670" i="71"/>
  <c r="U646" i="71"/>
  <c r="U645" i="71" s="1"/>
  <c r="W654" i="71"/>
  <c r="U638" i="71"/>
  <c r="W638" i="71" s="1"/>
  <c r="W627" i="71"/>
  <c r="W628" i="71"/>
  <c r="U625" i="71"/>
  <c r="W625" i="71" s="1"/>
  <c r="U606" i="71"/>
  <c r="W606" i="71" s="1"/>
  <c r="U619" i="71"/>
  <c r="W619" i="71" s="1"/>
  <c r="W613" i="71"/>
  <c r="W592" i="71"/>
  <c r="W595" i="71"/>
  <c r="W593" i="71"/>
  <c r="W586" i="71"/>
  <c r="U578" i="71"/>
  <c r="W578" i="71" s="1"/>
  <c r="W573" i="71"/>
  <c r="U558" i="71"/>
  <c r="W558" i="71" s="1"/>
  <c r="W551" i="71"/>
  <c r="W552" i="71"/>
  <c r="U535" i="71"/>
  <c r="W535" i="71" s="1"/>
  <c r="W539" i="71"/>
  <c r="W536" i="71"/>
  <c r="W537" i="71"/>
  <c r="W523" i="71"/>
  <c r="U521" i="71"/>
  <c r="W521" i="71" s="1"/>
  <c r="W522" i="71"/>
  <c r="V422" i="71"/>
  <c r="V421" i="71" s="1"/>
  <c r="V756" i="71" s="1"/>
  <c r="U472" i="71"/>
  <c r="W472" i="71" s="1"/>
  <c r="W480" i="71"/>
  <c r="W475" i="71"/>
  <c r="W473" i="71"/>
  <c r="W462" i="71"/>
  <c r="U430" i="71"/>
  <c r="W430" i="71" s="1"/>
  <c r="W436" i="71"/>
  <c r="W431" i="71"/>
  <c r="W425" i="71"/>
  <c r="W423" i="71"/>
  <c r="U400" i="71"/>
  <c r="W400" i="71" s="1"/>
  <c r="U373" i="71"/>
  <c r="U372" i="71" s="1"/>
  <c r="W298" i="71"/>
  <c r="U298" i="71"/>
  <c r="U286" i="71"/>
  <c r="W286" i="71" s="1"/>
  <c r="W366" i="71"/>
  <c r="W364" i="71"/>
  <c r="U355" i="71"/>
  <c r="W355" i="71" s="1"/>
  <c r="W356" i="71"/>
  <c r="W357" i="71"/>
  <c r="U339" i="71"/>
  <c r="W339" i="71" s="1"/>
  <c r="W333" i="71"/>
  <c r="W325" i="71"/>
  <c r="W326" i="71"/>
  <c r="U319" i="71"/>
  <c r="W320" i="71"/>
  <c r="W313" i="71"/>
  <c r="W301" i="71"/>
  <c r="W299" i="71"/>
  <c r="U292" i="71"/>
  <c r="W292" i="71" s="1"/>
  <c r="W257" i="71"/>
  <c r="U247" i="71"/>
  <c r="U246" i="71" s="1"/>
  <c r="U245" i="71" s="1"/>
  <c r="W245" i="71" s="1"/>
  <c r="W250" i="71"/>
  <c r="W248" i="71"/>
  <c r="W249" i="71"/>
  <c r="W239" i="71"/>
  <c r="U228" i="71"/>
  <c r="U227" i="71" s="1"/>
  <c r="W227" i="71" s="1"/>
  <c r="W228" i="71"/>
  <c r="U217" i="71"/>
  <c r="W217" i="71" s="1"/>
  <c r="V147" i="71"/>
  <c r="W200" i="71"/>
  <c r="W201" i="71"/>
  <c r="W192" i="71"/>
  <c r="W193" i="71"/>
  <c r="W183" i="71"/>
  <c r="W184" i="71"/>
  <c r="W166" i="71"/>
  <c r="U155" i="71"/>
  <c r="W155" i="71" s="1"/>
  <c r="W149" i="71"/>
  <c r="W139" i="71"/>
  <c r="W138" i="71"/>
  <c r="U137" i="71"/>
  <c r="U112" i="71"/>
  <c r="W112" i="71" s="1"/>
  <c r="W103" i="71"/>
  <c r="W104" i="71"/>
  <c r="U87" i="71"/>
  <c r="W87" i="71" s="1"/>
  <c r="U73" i="71"/>
  <c r="W74" i="71"/>
  <c r="U59" i="71"/>
  <c r="W51" i="71"/>
  <c r="W52" i="71"/>
  <c r="W45" i="71"/>
  <c r="U39" i="71"/>
  <c r="W40" i="71"/>
  <c r="W33" i="71"/>
  <c r="U32" i="71"/>
  <c r="W32" i="71" s="1"/>
  <c r="E26" i="75"/>
  <c r="V761" i="71" l="1"/>
  <c r="U734" i="71"/>
  <c r="W734" i="71" s="1"/>
  <c r="U692" i="71"/>
  <c r="W692" i="71" s="1"/>
  <c r="W646" i="71"/>
  <c r="W645" i="71"/>
  <c r="U591" i="71"/>
  <c r="W591" i="71" s="1"/>
  <c r="W557" i="71"/>
  <c r="U422" i="71"/>
  <c r="U399" i="71"/>
  <c r="W399" i="71" s="1"/>
  <c r="W372" i="71"/>
  <c r="W373" i="71"/>
  <c r="U331" i="71"/>
  <c r="W331" i="71" s="1"/>
  <c r="W319" i="71"/>
  <c r="U318" i="71"/>
  <c r="U285" i="71"/>
  <c r="W246" i="71"/>
  <c r="W247" i="71"/>
  <c r="U226" i="71"/>
  <c r="W226" i="71" s="1"/>
  <c r="U216" i="71"/>
  <c r="W216" i="71" s="1"/>
  <c r="U209" i="71"/>
  <c r="W209" i="71" s="1"/>
  <c r="U148" i="71"/>
  <c r="W148" i="71" s="1"/>
  <c r="W137" i="71"/>
  <c r="U136" i="71"/>
  <c r="W136" i="71" s="1"/>
  <c r="W86" i="71"/>
  <c r="U72" i="71"/>
  <c r="W72" i="71" s="1"/>
  <c r="W73" i="71"/>
  <c r="U58" i="71"/>
  <c r="W59" i="71"/>
  <c r="U38" i="71"/>
  <c r="W39" i="71"/>
  <c r="D41" i="29"/>
  <c r="D38" i="29"/>
  <c r="D35" i="29"/>
  <c r="D32" i="29"/>
  <c r="D29" i="29"/>
  <c r="D23" i="29"/>
  <c r="D19" i="29"/>
  <c r="D14" i="29"/>
  <c r="U691" i="71" l="1"/>
  <c r="W691" i="71" s="1"/>
  <c r="U421" i="71"/>
  <c r="W421" i="71" s="1"/>
  <c r="W422" i="71"/>
  <c r="U371" i="71"/>
  <c r="W371" i="71" s="1"/>
  <c r="W285" i="71"/>
  <c r="W318" i="71"/>
  <c r="U317" i="71"/>
  <c r="U284" i="71" s="1"/>
  <c r="U147" i="71"/>
  <c r="U57" i="71"/>
  <c r="W57" i="71" s="1"/>
  <c r="W58" i="71"/>
  <c r="W38" i="71"/>
  <c r="C98" i="29"/>
  <c r="E51" i="29"/>
  <c r="U370" i="71" l="1"/>
  <c r="W370" i="71" s="1"/>
  <c r="W317" i="71"/>
  <c r="W147" i="71"/>
  <c r="U146" i="71"/>
  <c r="U31" i="71"/>
  <c r="U30" i="71" s="1"/>
  <c r="U21" i="71" s="1"/>
  <c r="C48" i="29"/>
  <c r="D69" i="30"/>
  <c r="H90" i="30"/>
  <c r="E90" i="30"/>
  <c r="H17" i="30"/>
  <c r="H18" i="30"/>
  <c r="H19" i="30"/>
  <c r="H20" i="30"/>
  <c r="H21" i="30"/>
  <c r="H22" i="30"/>
  <c r="H23" i="30"/>
  <c r="H24" i="30"/>
  <c r="H25" i="30"/>
  <c r="H26" i="30"/>
  <c r="H28" i="30"/>
  <c r="H29" i="30"/>
  <c r="H30" i="30"/>
  <c r="H31" i="30"/>
  <c r="H32" i="30"/>
  <c r="H34" i="30"/>
  <c r="H35" i="30"/>
  <c r="H37" i="30"/>
  <c r="H38" i="30"/>
  <c r="H40" i="30"/>
  <c r="H41" i="30"/>
  <c r="H43" i="30"/>
  <c r="H44" i="30"/>
  <c r="H46" i="30"/>
  <c r="H50" i="30"/>
  <c r="H51" i="30"/>
  <c r="H53" i="30"/>
  <c r="H54" i="30"/>
  <c r="H55" i="30"/>
  <c r="H56" i="30"/>
  <c r="H57" i="30"/>
  <c r="H58" i="30"/>
  <c r="H59" i="30"/>
  <c r="H60" i="30"/>
  <c r="H61" i="30"/>
  <c r="H62" i="30"/>
  <c r="H63" i="30"/>
  <c r="H64" i="30"/>
  <c r="H65" i="30"/>
  <c r="H66" i="30"/>
  <c r="H67" i="30"/>
  <c r="H68" i="30"/>
  <c r="H70" i="30"/>
  <c r="H71" i="30"/>
  <c r="H72" i="30"/>
  <c r="H73" i="30"/>
  <c r="H74" i="30"/>
  <c r="H75" i="30"/>
  <c r="H76" i="30"/>
  <c r="H77" i="30"/>
  <c r="H78" i="30"/>
  <c r="H79" i="30"/>
  <c r="H80" i="30"/>
  <c r="H81" i="30"/>
  <c r="H82" i="30"/>
  <c r="H83" i="30"/>
  <c r="H84" i="30"/>
  <c r="H85" i="30"/>
  <c r="H86" i="30"/>
  <c r="H87" i="30"/>
  <c r="H88" i="30"/>
  <c r="H89" i="30"/>
  <c r="H91" i="30"/>
  <c r="H92" i="30"/>
  <c r="H93" i="30"/>
  <c r="H94" i="30"/>
  <c r="G18" i="30"/>
  <c r="G23" i="30"/>
  <c r="G27" i="30"/>
  <c r="H27" i="30" s="1"/>
  <c r="G29" i="30"/>
  <c r="G33" i="30"/>
  <c r="H33" i="30" s="1"/>
  <c r="G36" i="30"/>
  <c r="H36" i="30" s="1"/>
  <c r="G39" i="30"/>
  <c r="H39" i="30" s="1"/>
  <c r="G42" i="30"/>
  <c r="H42" i="30" s="1"/>
  <c r="G45" i="30"/>
  <c r="H45" i="30" s="1"/>
  <c r="G49" i="30"/>
  <c r="G52" i="30"/>
  <c r="H52" i="30" s="1"/>
  <c r="G69" i="30"/>
  <c r="G92" i="30"/>
  <c r="E17" i="30"/>
  <c r="E19" i="30"/>
  <c r="E20" i="30"/>
  <c r="E21" i="30"/>
  <c r="E22" i="30"/>
  <c r="E24" i="30"/>
  <c r="E25" i="30"/>
  <c r="E26" i="30"/>
  <c r="E28" i="30"/>
  <c r="E29" i="30"/>
  <c r="E30" i="30"/>
  <c r="E31" i="30"/>
  <c r="E32" i="30"/>
  <c r="E34" i="30"/>
  <c r="E35" i="30"/>
  <c r="E37" i="30"/>
  <c r="E38" i="30"/>
  <c r="E40" i="30"/>
  <c r="E41" i="30"/>
  <c r="E43" i="30"/>
  <c r="E44" i="30"/>
  <c r="E46" i="30"/>
  <c r="E50" i="30"/>
  <c r="E51" i="30"/>
  <c r="E53" i="30"/>
  <c r="E54" i="30"/>
  <c r="E55" i="30"/>
  <c r="E56" i="30"/>
  <c r="E57" i="30"/>
  <c r="E58" i="30"/>
  <c r="E59" i="30"/>
  <c r="E60" i="30"/>
  <c r="E61" i="30"/>
  <c r="E62" i="30"/>
  <c r="E63" i="30"/>
  <c r="E64" i="30"/>
  <c r="E65" i="30"/>
  <c r="E66" i="30"/>
  <c r="E67" i="30"/>
  <c r="E68" i="30"/>
  <c r="E70" i="30"/>
  <c r="E71" i="30"/>
  <c r="E72" i="30"/>
  <c r="E73" i="30"/>
  <c r="E74" i="30"/>
  <c r="E75" i="30"/>
  <c r="E76" i="30"/>
  <c r="E77" i="30"/>
  <c r="E78" i="30"/>
  <c r="E79" i="30"/>
  <c r="E80" i="30"/>
  <c r="E81" i="30"/>
  <c r="E82" i="30"/>
  <c r="E83" i="30"/>
  <c r="E84" i="30"/>
  <c r="E85" i="30"/>
  <c r="E86" i="30"/>
  <c r="E87" i="30"/>
  <c r="E88" i="30"/>
  <c r="E89" i="30"/>
  <c r="E91" i="30"/>
  <c r="E93" i="30"/>
  <c r="E94" i="30"/>
  <c r="D18" i="30"/>
  <c r="D23" i="30"/>
  <c r="E23" i="30" s="1"/>
  <c r="D27" i="30"/>
  <c r="E27" i="30" s="1"/>
  <c r="D29" i="30"/>
  <c r="D33" i="30"/>
  <c r="E33" i="30" s="1"/>
  <c r="D36" i="30"/>
  <c r="E36" i="30" s="1"/>
  <c r="D39" i="30"/>
  <c r="E39" i="30" s="1"/>
  <c r="D42" i="30"/>
  <c r="E42" i="30" s="1"/>
  <c r="D45" i="30"/>
  <c r="E45" i="30" s="1"/>
  <c r="D49" i="30"/>
  <c r="D52" i="30"/>
  <c r="E52" i="30" s="1"/>
  <c r="D92" i="30"/>
  <c r="E92" i="30" s="1"/>
  <c r="W21" i="71" l="1"/>
  <c r="W756" i="71" s="1"/>
  <c r="U756" i="71"/>
  <c r="U283" i="71"/>
  <c r="W283" i="71" s="1"/>
  <c r="W284" i="71"/>
  <c r="W146" i="71"/>
  <c r="W31" i="71"/>
  <c r="W30" i="71"/>
  <c r="G48" i="30"/>
  <c r="G47" i="30" s="1"/>
  <c r="H49" i="30"/>
  <c r="G16" i="30"/>
  <c r="D48" i="30"/>
  <c r="D47" i="30" s="1"/>
  <c r="E49" i="30"/>
  <c r="D16" i="30"/>
  <c r="E18" i="30"/>
  <c r="W761" i="71" l="1"/>
  <c r="G95" i="30"/>
  <c r="H16" i="30"/>
  <c r="D95" i="30"/>
  <c r="E16" i="30"/>
  <c r="E73" i="29" l="1"/>
  <c r="D54" i="29"/>
  <c r="D48" i="29" s="1"/>
  <c r="E48" i="29" s="1"/>
  <c r="D66" i="29"/>
  <c r="D91" i="29"/>
  <c r="D45" i="29"/>
  <c r="D12" i="29"/>
  <c r="E13" i="29"/>
  <c r="E15" i="29"/>
  <c r="E16" i="29"/>
  <c r="E17" i="29"/>
  <c r="E18" i="29"/>
  <c r="E20" i="29"/>
  <c r="E21" i="29"/>
  <c r="E22" i="29"/>
  <c r="E24" i="29"/>
  <c r="E26" i="29"/>
  <c r="E27" i="29"/>
  <c r="E28" i="29"/>
  <c r="E30" i="29"/>
  <c r="E31" i="29"/>
  <c r="E33" i="29"/>
  <c r="E34" i="29"/>
  <c r="E36" i="29"/>
  <c r="E37" i="29"/>
  <c r="E39" i="29"/>
  <c r="E40" i="29"/>
  <c r="E42" i="29"/>
  <c r="E46" i="29"/>
  <c r="E47" i="29"/>
  <c r="E49" i="29"/>
  <c r="E50" i="29"/>
  <c r="C66" i="29"/>
  <c r="E88" i="29"/>
  <c r="E89" i="29"/>
  <c r="E53" i="29"/>
  <c r="E54" i="29"/>
  <c r="E55" i="29"/>
  <c r="E56" i="29"/>
  <c r="E57" i="29"/>
  <c r="E58" i="29"/>
  <c r="E59" i="29"/>
  <c r="E60" i="29"/>
  <c r="E61" i="29"/>
  <c r="E62" i="29"/>
  <c r="E63" i="29"/>
  <c r="E64" i="29"/>
  <c r="E65" i="29"/>
  <c r="E67" i="29"/>
  <c r="E68" i="29"/>
  <c r="E69" i="29"/>
  <c r="E70" i="29"/>
  <c r="E71" i="29"/>
  <c r="E72" i="29"/>
  <c r="E74" i="29"/>
  <c r="E75" i="29"/>
  <c r="E76" i="29"/>
  <c r="E77" i="29"/>
  <c r="E78" i="29"/>
  <c r="E79" i="29"/>
  <c r="E80" i="29"/>
  <c r="E81" i="29"/>
  <c r="E82" i="29"/>
  <c r="E83" i="29"/>
  <c r="E84" i="29"/>
  <c r="E85" i="29"/>
  <c r="E86" i="29"/>
  <c r="E87" i="29"/>
  <c r="E90" i="29"/>
  <c r="E92" i="29"/>
  <c r="E93" i="29"/>
  <c r="E52" i="29"/>
  <c r="D44" i="29" l="1"/>
  <c r="D43" i="29" s="1"/>
  <c r="D94" i="29" s="1"/>
  <c r="E66" i="29"/>
  <c r="R56" i="45" l="1"/>
  <c r="R55" i="45"/>
  <c r="R53" i="45"/>
  <c r="H55" i="46"/>
  <c r="H53" i="46"/>
  <c r="H52" i="46"/>
  <c r="H50" i="46"/>
  <c r="H49" i="46"/>
  <c r="H48" i="46"/>
  <c r="H47" i="46"/>
  <c r="H46" i="46"/>
  <c r="H45" i="46"/>
  <c r="H44" i="46"/>
  <c r="H43" i="46"/>
  <c r="H42" i="46"/>
  <c r="H41" i="46"/>
  <c r="F55" i="46"/>
  <c r="F53" i="46"/>
  <c r="F52" i="46"/>
  <c r="F50" i="46"/>
  <c r="F49" i="46"/>
  <c r="F48" i="46"/>
  <c r="F47" i="46"/>
  <c r="F46" i="46"/>
  <c r="F45" i="46"/>
  <c r="F44" i="46"/>
  <c r="F43" i="46"/>
  <c r="F42" i="46"/>
  <c r="F41" i="46"/>
  <c r="D55" i="46"/>
  <c r="D53" i="46"/>
  <c r="D52" i="46"/>
  <c r="D50" i="46"/>
  <c r="D49" i="46"/>
  <c r="D48" i="46"/>
  <c r="D47" i="46"/>
  <c r="D46" i="46"/>
  <c r="D45" i="46"/>
  <c r="D44" i="46"/>
  <c r="D43" i="46"/>
  <c r="D42" i="46"/>
  <c r="D41" i="46"/>
  <c r="E19" i="46"/>
  <c r="E18" i="46"/>
  <c r="E16" i="46"/>
  <c r="E15" i="46"/>
  <c r="E14" i="46"/>
  <c r="R51" i="45" l="1"/>
  <c r="F40" i="46"/>
  <c r="K40" i="46" s="1"/>
  <c r="D31" i="68" l="1"/>
  <c r="F31" i="68" s="1"/>
  <c r="D30" i="68"/>
  <c r="F30" i="68" s="1"/>
  <c r="F29" i="68"/>
  <c r="E28" i="68"/>
  <c r="D28" i="68"/>
  <c r="F27" i="68"/>
  <c r="E26" i="68"/>
  <c r="D26" i="68"/>
  <c r="E25" i="68"/>
  <c r="D25" i="68"/>
  <c r="F25" i="68" s="1"/>
  <c r="E24" i="68"/>
  <c r="D24" i="68"/>
  <c r="D23" i="68" s="1"/>
  <c r="D22" i="68"/>
  <c r="F22" i="68" s="1"/>
  <c r="D21" i="68"/>
  <c r="F21" i="68" s="1"/>
  <c r="E20" i="68"/>
  <c r="F20" i="68" s="1"/>
  <c r="D20" i="68"/>
  <c r="E19" i="68"/>
  <c r="D19" i="68"/>
  <c r="F19" i="68" s="1"/>
  <c r="E18" i="68"/>
  <c r="F18" i="68" s="1"/>
  <c r="D18" i="68"/>
  <c r="D17" i="68"/>
  <c r="D16" i="68"/>
  <c r="F16" i="68" s="1"/>
  <c r="D15" i="68"/>
  <c r="F15" i="68" s="1"/>
  <c r="E14" i="68"/>
  <c r="D14" i="68"/>
  <c r="F14" i="68" s="1"/>
  <c r="G13" i="68"/>
  <c r="E13" i="68"/>
  <c r="D12" i="68"/>
  <c r="F12" i="68" s="1"/>
  <c r="D11" i="68"/>
  <c r="F11" i="68" s="1"/>
  <c r="D10" i="68"/>
  <c r="F10" i="68" s="1"/>
  <c r="E9" i="68"/>
  <c r="D9" i="68"/>
  <c r="E7" i="68"/>
  <c r="D7" i="68"/>
  <c r="F7" i="68" s="1"/>
  <c r="E6" i="68"/>
  <c r="D6" i="68"/>
  <c r="E5" i="68"/>
  <c r="D5" i="68"/>
  <c r="F5" i="68" s="1"/>
  <c r="E4" i="68"/>
  <c r="F28" i="68" l="1"/>
  <c r="F6" i="68"/>
  <c r="F9" i="68"/>
  <c r="D13" i="68"/>
  <c r="G14" i="68" s="1"/>
  <c r="F24" i="68"/>
  <c r="F26" i="68"/>
  <c r="D4" i="68"/>
  <c r="F4" i="68" s="1"/>
  <c r="E17" i="68"/>
  <c r="F17" i="68" s="1"/>
  <c r="E23" i="68"/>
  <c r="F23" i="68" s="1"/>
  <c r="F13" i="68" l="1"/>
  <c r="V56" i="45" l="1"/>
  <c r="V55" i="45"/>
  <c r="V53" i="45"/>
  <c r="T56" i="45"/>
  <c r="T55" i="45"/>
  <c r="T53" i="45"/>
  <c r="P56" i="45"/>
  <c r="P55" i="45"/>
  <c r="P53" i="45"/>
  <c r="C7" i="47"/>
  <c r="C6" i="47"/>
  <c r="C5" i="47"/>
  <c r="H40" i="46"/>
  <c r="K41" i="46" s="1"/>
  <c r="I53" i="46"/>
  <c r="I50" i="46"/>
  <c r="I49" i="46"/>
  <c r="I48" i="46"/>
  <c r="I47" i="46"/>
  <c r="I46" i="46"/>
  <c r="I45" i="46"/>
  <c r="I44" i="46"/>
  <c r="I43" i="46"/>
  <c r="I42" i="46"/>
  <c r="I41" i="46"/>
  <c r="G55" i="46"/>
  <c r="G53" i="46"/>
  <c r="G52" i="46"/>
  <c r="G50" i="46"/>
  <c r="G49" i="46"/>
  <c r="G48" i="46"/>
  <c r="G47" i="46"/>
  <c r="G46" i="46"/>
  <c r="G45" i="46"/>
  <c r="G44" i="46"/>
  <c r="G43" i="46"/>
  <c r="G42" i="46"/>
  <c r="D40" i="46"/>
  <c r="J40" i="46" s="1"/>
  <c r="J41" i="46" s="1"/>
  <c r="C52" i="46"/>
  <c r="E52" i="46" s="1"/>
  <c r="C50" i="46"/>
  <c r="E50" i="46" s="1"/>
  <c r="C48" i="46"/>
  <c r="E48" i="46" s="1"/>
  <c r="C47" i="46"/>
  <c r="E47" i="46" s="1"/>
  <c r="C46" i="46"/>
  <c r="E46" i="46" s="1"/>
  <c r="C45" i="46"/>
  <c r="E45" i="46" s="1"/>
  <c r="C44" i="46"/>
  <c r="E44" i="46" s="1"/>
  <c r="C43" i="46"/>
  <c r="E43" i="46" s="1"/>
  <c r="C42" i="46"/>
  <c r="E42" i="46" s="1"/>
  <c r="C41" i="46"/>
  <c r="E41" i="46" s="1"/>
  <c r="D19" i="46"/>
  <c r="D18" i="46"/>
  <c r="D16" i="46"/>
  <c r="D15" i="46"/>
  <c r="D14" i="46"/>
  <c r="C19" i="46"/>
  <c r="C17" i="46"/>
  <c r="C18" i="46"/>
  <c r="C16" i="46"/>
  <c r="C15" i="46"/>
  <c r="C14" i="46"/>
  <c r="G41" i="46" l="1"/>
  <c r="C40" i="46"/>
  <c r="E40" i="46" s="1"/>
  <c r="I52" i="46"/>
  <c r="I55" i="46"/>
  <c r="D11" i="46"/>
  <c r="G40" i="46" l="1"/>
  <c r="I40" i="46"/>
  <c r="S30" i="45" l="1"/>
  <c r="S28" i="45"/>
  <c r="D10" i="45"/>
  <c r="D8" i="45" s="1"/>
  <c r="B10" i="45"/>
  <c r="B8" i="45" s="1"/>
  <c r="B61" i="45"/>
  <c r="B60" i="45"/>
  <c r="B59" i="45"/>
  <c r="C79" i="45" l="1"/>
  <c r="C77" i="45"/>
  <c r="F52" i="30" l="1"/>
  <c r="C52" i="30"/>
  <c r="E7" i="47" l="1"/>
  <c r="D61" i="45"/>
  <c r="F7" i="47"/>
  <c r="E61" i="45"/>
  <c r="D6" i="47"/>
  <c r="C60" i="45"/>
  <c r="D7" i="47" l="1"/>
  <c r="C61" i="45"/>
  <c r="C75" i="45"/>
  <c r="C80" i="45" s="1"/>
  <c r="C114" i="45" l="1"/>
  <c r="F114" i="45" s="1"/>
  <c r="C112" i="45"/>
  <c r="F112" i="45" s="1"/>
  <c r="C111" i="45"/>
  <c r="F111" i="45" s="1"/>
  <c r="C110" i="45"/>
  <c r="F110" i="45" s="1"/>
  <c r="C109" i="45"/>
  <c r="F109" i="45" s="1"/>
  <c r="C108" i="45"/>
  <c r="F108" i="45" s="1"/>
  <c r="C107" i="45"/>
  <c r="F107" i="45" s="1"/>
  <c r="C106" i="45"/>
  <c r="F106" i="45" s="1"/>
  <c r="C105" i="45"/>
  <c r="C18" i="48"/>
  <c r="C16" i="48"/>
  <c r="C15" i="48"/>
  <c r="C14" i="48"/>
  <c r="C13" i="48"/>
  <c r="C12" i="48"/>
  <c r="C11" i="48"/>
  <c r="C10" i="48"/>
  <c r="C9" i="48"/>
  <c r="M20" i="48"/>
  <c r="K20" i="48"/>
  <c r="G20" i="48"/>
  <c r="M18" i="48"/>
  <c r="K18" i="48"/>
  <c r="G18" i="48"/>
  <c r="G17" i="48"/>
  <c r="M16" i="48"/>
  <c r="K16" i="48"/>
  <c r="G16" i="48"/>
  <c r="M15" i="48"/>
  <c r="K15" i="48"/>
  <c r="G15" i="48"/>
  <c r="M14" i="48"/>
  <c r="K14" i="48"/>
  <c r="G14" i="48"/>
  <c r="M13" i="48"/>
  <c r="K13" i="48"/>
  <c r="G13" i="48"/>
  <c r="M12" i="48"/>
  <c r="K12" i="48"/>
  <c r="G12" i="48"/>
  <c r="M11" i="48"/>
  <c r="K11" i="48"/>
  <c r="G11" i="48"/>
  <c r="M10" i="48"/>
  <c r="K10" i="48"/>
  <c r="G10" i="48"/>
  <c r="M9" i="48"/>
  <c r="K9" i="48"/>
  <c r="D9" i="48"/>
  <c r="G9" i="48" s="1"/>
  <c r="L8" i="48"/>
  <c r="M8" i="48" s="1"/>
  <c r="J8" i="48"/>
  <c r="I8" i="48"/>
  <c r="H8" i="48"/>
  <c r="F8" i="48"/>
  <c r="E8" i="48"/>
  <c r="D8" i="48"/>
  <c r="G8" i="48" l="1"/>
  <c r="K8" i="48"/>
  <c r="C104" i="45"/>
  <c r="C8" i="48"/>
  <c r="G17" i="47"/>
  <c r="G18" i="47"/>
  <c r="G19" i="47"/>
  <c r="G20" i="47"/>
  <c r="G21" i="47"/>
  <c r="G24" i="47"/>
  <c r="G25" i="47"/>
  <c r="G26" i="47"/>
  <c r="G28" i="47"/>
  <c r="F28" i="47"/>
  <c r="F26" i="47"/>
  <c r="F25" i="47"/>
  <c r="F24" i="47"/>
  <c r="F21" i="47"/>
  <c r="F20" i="47"/>
  <c r="F19" i="47"/>
  <c r="F18" i="47"/>
  <c r="F17" i="47"/>
  <c r="E28" i="47"/>
  <c r="E26" i="47"/>
  <c r="E25" i="47"/>
  <c r="E24" i="47"/>
  <c r="E23" i="47"/>
  <c r="E22" i="47"/>
  <c r="E21" i="47"/>
  <c r="E19" i="47"/>
  <c r="E18" i="47"/>
  <c r="E17" i="47"/>
  <c r="D30" i="47"/>
  <c r="C30" i="47" l="1"/>
  <c r="B3" i="47" l="1"/>
  <c r="C3" i="47"/>
  <c r="G19" i="46"/>
  <c r="G18" i="46"/>
  <c r="G16" i="46"/>
  <c r="G14" i="46"/>
  <c r="F16" i="46"/>
  <c r="F17" i="46"/>
  <c r="F18" i="46"/>
  <c r="F19" i="46"/>
  <c r="F14" i="46"/>
  <c r="F15" i="46"/>
  <c r="C4" i="47" l="1"/>
  <c r="G15" i="46"/>
  <c r="E11" i="46"/>
  <c r="C11" i="46"/>
  <c r="N116" i="45"/>
  <c r="N114" i="45"/>
  <c r="N105" i="45"/>
  <c r="N106" i="45"/>
  <c r="N107" i="45"/>
  <c r="N108" i="45"/>
  <c r="N109" i="45"/>
  <c r="N110" i="45"/>
  <c r="N111" i="45"/>
  <c r="N112" i="45"/>
  <c r="L116" i="45"/>
  <c r="L114" i="45"/>
  <c r="L105" i="45"/>
  <c r="L106" i="45"/>
  <c r="L107" i="45"/>
  <c r="L108" i="45"/>
  <c r="L109" i="45"/>
  <c r="L110" i="45"/>
  <c r="L111" i="45"/>
  <c r="L112" i="45"/>
  <c r="H116" i="45"/>
  <c r="H114" i="45"/>
  <c r="H112" i="45"/>
  <c r="H113" i="45"/>
  <c r="H110" i="45"/>
  <c r="H111" i="45"/>
  <c r="H109" i="45"/>
  <c r="H108" i="45"/>
  <c r="H107" i="45"/>
  <c r="H106" i="45"/>
  <c r="D105" i="45"/>
  <c r="B57" i="45"/>
  <c r="E104" i="45"/>
  <c r="G104" i="45"/>
  <c r="I104" i="45"/>
  <c r="J104" i="45"/>
  <c r="K104" i="45"/>
  <c r="M104" i="45"/>
  <c r="D104" i="45" l="1"/>
  <c r="F104" i="45" s="1"/>
  <c r="F105" i="45"/>
  <c r="F11" i="46"/>
  <c r="G11" i="46"/>
  <c r="N104" i="45"/>
  <c r="H104" i="45"/>
  <c r="L104" i="45"/>
  <c r="H105" i="45"/>
  <c r="Q53" i="45"/>
  <c r="Q54" i="45"/>
  <c r="Q55" i="45"/>
  <c r="Q56" i="45"/>
  <c r="S56" i="45"/>
  <c r="S53" i="45"/>
  <c r="P51" i="45"/>
  <c r="O51" i="45"/>
  <c r="Q51" i="45" l="1"/>
  <c r="W55" i="45"/>
  <c r="W53" i="45"/>
  <c r="T51" i="45"/>
  <c r="U53" i="45"/>
  <c r="U56" i="45"/>
  <c r="W56" i="45"/>
  <c r="V51" i="45"/>
  <c r="W51" i="45" l="1"/>
  <c r="J62" i="45"/>
  <c r="O36" i="45"/>
  <c r="M36" i="45"/>
  <c r="I36" i="45"/>
  <c r="K36" i="45" s="1"/>
  <c r="E36" i="45"/>
  <c r="D36" i="45"/>
  <c r="P35" i="45"/>
  <c r="K35" i="45"/>
  <c r="P34" i="45"/>
  <c r="N34" i="45"/>
  <c r="K34" i="45"/>
  <c r="J34" i="45"/>
  <c r="G34" i="45"/>
  <c r="P33" i="45"/>
  <c r="N33" i="45"/>
  <c r="K33" i="45"/>
  <c r="J33" i="45"/>
  <c r="G33" i="45"/>
  <c r="P32" i="45"/>
  <c r="N32" i="45"/>
  <c r="K32" i="45"/>
  <c r="J32" i="45"/>
  <c r="G32" i="45"/>
  <c r="P31" i="45"/>
  <c r="N31" i="45"/>
  <c r="K31" i="45"/>
  <c r="J31" i="45"/>
  <c r="G31" i="45"/>
  <c r="P30" i="45"/>
  <c r="N30" i="45"/>
  <c r="K30" i="45"/>
  <c r="J30" i="45"/>
  <c r="G30" i="45"/>
  <c r="P29" i="45"/>
  <c r="N29" i="45"/>
  <c r="K29" i="45"/>
  <c r="J29" i="45"/>
  <c r="G29" i="45"/>
  <c r="P28" i="45"/>
  <c r="N28" i="45"/>
  <c r="K28" i="45"/>
  <c r="J28" i="45"/>
  <c r="G28" i="45"/>
  <c r="P27" i="45"/>
  <c r="N27" i="45"/>
  <c r="K27" i="45"/>
  <c r="J27" i="45"/>
  <c r="G27" i="45"/>
  <c r="P26" i="45"/>
  <c r="N26" i="45"/>
  <c r="K26" i="45"/>
  <c r="J26" i="45"/>
  <c r="G26" i="45"/>
  <c r="P25" i="45"/>
  <c r="N25" i="45"/>
  <c r="K25" i="45"/>
  <c r="J25" i="45"/>
  <c r="G25" i="45"/>
  <c r="P24" i="45"/>
  <c r="N24" i="45"/>
  <c r="K24" i="45"/>
  <c r="J24" i="45"/>
  <c r="G24" i="45"/>
  <c r="P23" i="45"/>
  <c r="N23" i="45"/>
  <c r="K23" i="45"/>
  <c r="J23" i="45"/>
  <c r="G23" i="45"/>
  <c r="U13" i="45"/>
  <c r="T13" i="45"/>
  <c r="S13" i="45"/>
  <c r="V11" i="45"/>
  <c r="V13" i="45" s="1"/>
  <c r="V14" i="45" l="1"/>
  <c r="U14" i="45"/>
  <c r="P36" i="45"/>
  <c r="J36" i="45"/>
  <c r="G36" i="45"/>
  <c r="N36" i="45"/>
  <c r="I62" i="45"/>
  <c r="T14" i="45"/>
  <c r="F29" i="47"/>
  <c r="G29" i="47"/>
  <c r="F23" i="47" l="1"/>
  <c r="G22" i="47" l="1"/>
  <c r="F22" i="47"/>
  <c r="F30" i="47" s="1"/>
  <c r="G23" i="47"/>
  <c r="G30" i="47" s="1"/>
  <c r="G32" i="47"/>
  <c r="F69" i="30" l="1"/>
  <c r="H69" i="30" s="1"/>
  <c r="C69" i="30"/>
  <c r="E69" i="30" s="1"/>
  <c r="F49" i="30"/>
  <c r="F92" i="30"/>
  <c r="C92" i="30"/>
  <c r="C49" i="30"/>
  <c r="E5" i="47" l="1"/>
  <c r="D59" i="45"/>
  <c r="F5" i="47"/>
  <c r="E59" i="45"/>
  <c r="F6" i="47"/>
  <c r="E60" i="45"/>
  <c r="E6" i="47"/>
  <c r="D60" i="45"/>
  <c r="C48" i="30"/>
  <c r="G61" i="45"/>
  <c r="G59" i="45"/>
  <c r="G60" i="45"/>
  <c r="F48" i="30"/>
  <c r="F47" i="30" l="1"/>
  <c r="H47" i="30" s="1"/>
  <c r="H48" i="30"/>
  <c r="C47" i="30"/>
  <c r="E47" i="30" s="1"/>
  <c r="E48" i="30"/>
  <c r="E48" i="45"/>
  <c r="D48" i="45"/>
  <c r="E78" i="45"/>
  <c r="D78" i="45"/>
  <c r="E3" i="47"/>
  <c r="F3" i="47"/>
  <c r="G57" i="45"/>
  <c r="E57" i="45"/>
  <c r="E75" i="45" l="1"/>
  <c r="D75" i="45"/>
  <c r="D79" i="45"/>
  <c r="F4" i="47"/>
  <c r="F45" i="30"/>
  <c r="C45" i="30"/>
  <c r="F42" i="30"/>
  <c r="C42" i="30"/>
  <c r="F39" i="30"/>
  <c r="C39" i="30"/>
  <c r="F36" i="30"/>
  <c r="C36" i="30"/>
  <c r="F33" i="30"/>
  <c r="C33" i="30"/>
  <c r="F29" i="30"/>
  <c r="C29" i="30"/>
  <c r="F27" i="30"/>
  <c r="C27" i="30"/>
  <c r="F23" i="30"/>
  <c r="C23" i="30"/>
  <c r="F18" i="30"/>
  <c r="C18" i="30"/>
  <c r="C91" i="29"/>
  <c r="E91" i="29" s="1"/>
  <c r="C45" i="29"/>
  <c r="E45" i="29" s="1"/>
  <c r="C41" i="29"/>
  <c r="E41" i="29" s="1"/>
  <c r="C38" i="29"/>
  <c r="E38" i="29" s="1"/>
  <c r="C35" i="29"/>
  <c r="E35" i="29" s="1"/>
  <c r="C32" i="29"/>
  <c r="E32" i="29" s="1"/>
  <c r="C29" i="29"/>
  <c r="E29" i="29" s="1"/>
  <c r="C25" i="29"/>
  <c r="E25" i="29" s="1"/>
  <c r="C23" i="29"/>
  <c r="E23" i="29" s="1"/>
  <c r="C19" i="29"/>
  <c r="E19" i="29" s="1"/>
  <c r="C14" i="29"/>
  <c r="E14" i="29" s="1"/>
  <c r="S55" i="45" l="1"/>
  <c r="U55" i="45"/>
  <c r="D5" i="47"/>
  <c r="C59" i="45"/>
  <c r="C57" i="45" s="1"/>
  <c r="C58" i="45" s="1"/>
  <c r="E80" i="45"/>
  <c r="E77" i="45"/>
  <c r="E79" i="45"/>
  <c r="D80" i="45"/>
  <c r="D77" i="45"/>
  <c r="C16" i="30"/>
  <c r="F16" i="30"/>
  <c r="C44" i="29"/>
  <c r="J60" i="45"/>
  <c r="I60" i="45"/>
  <c r="C12" i="29"/>
  <c r="E12" i="29" l="1"/>
  <c r="B46" i="45"/>
  <c r="F98" i="30"/>
  <c r="F99" i="30" s="1"/>
  <c r="E46" i="45"/>
  <c r="D46" i="45"/>
  <c r="C98" i="30"/>
  <c r="C43" i="29"/>
  <c r="C94" i="29" s="1"/>
  <c r="E44" i="29"/>
  <c r="S51" i="45"/>
  <c r="U51" i="45"/>
  <c r="F95" i="30"/>
  <c r="H95" i="30" s="1"/>
  <c r="C95" i="30"/>
  <c r="E95" i="30" s="1"/>
  <c r="C99" i="30"/>
  <c r="D3" i="47"/>
  <c r="D4" i="47" s="1"/>
  <c r="J59" i="45"/>
  <c r="I59" i="45"/>
  <c r="D57" i="45"/>
  <c r="D58" i="45" s="1"/>
  <c r="J61" i="45"/>
  <c r="I61" i="45"/>
  <c r="M10" i="45" l="1"/>
  <c r="M8" i="45" s="1"/>
  <c r="E45" i="45"/>
  <c r="F96" i="30"/>
  <c r="D45" i="45"/>
  <c r="C96" i="30"/>
  <c r="B78" i="45"/>
  <c r="B75" i="45" s="1"/>
  <c r="B72" i="45" s="1"/>
  <c r="D73" i="45" s="1"/>
  <c r="B48" i="45"/>
  <c r="E43" i="29"/>
  <c r="E94" i="29"/>
  <c r="C99" i="29"/>
  <c r="C95" i="29"/>
  <c r="B45" i="45"/>
  <c r="B50" i="45" s="1"/>
  <c r="E10" i="45"/>
  <c r="E8" i="45" s="1"/>
  <c r="D50" i="45"/>
  <c r="I10" i="45"/>
  <c r="I8" i="45" s="1"/>
  <c r="E50" i="45"/>
  <c r="E4" i="47"/>
  <c r="D49" i="45"/>
  <c r="D47" i="45"/>
  <c r="G64" i="45"/>
  <c r="B79" i="45" l="1"/>
  <c r="B47" i="45"/>
  <c r="B77" i="45"/>
  <c r="B80" i="45"/>
  <c r="I9" i="45"/>
  <c r="M9" i="45"/>
  <c r="E99" i="29"/>
  <c r="E47" i="45"/>
  <c r="E49" i="45"/>
  <c r="B49" i="45"/>
  <c r="B53" i="45"/>
  <c r="E64" i="45"/>
  <c r="G58" i="45"/>
  <c r="E58" i="45"/>
  <c r="F32" i="47" l="1"/>
  <c r="E20" i="47" l="1"/>
  <c r="E30" i="47" s="1"/>
  <c r="D9" i="45" l="1"/>
  <c r="E9" i="45" l="1"/>
</calcChain>
</file>

<file path=xl/sharedStrings.xml><?xml version="1.0" encoding="utf-8"?>
<sst xmlns="http://schemas.openxmlformats.org/spreadsheetml/2006/main" count="9595" uniqueCount="804">
  <si>
    <t>Наименование</t>
  </si>
  <si>
    <t>РЗ</t>
  </si>
  <si>
    <t>ПР</t>
  </si>
  <si>
    <t>ЦСР</t>
  </si>
  <si>
    <t>ВР</t>
  </si>
  <si>
    <t>ОБРАЗОВАНИЕ</t>
  </si>
  <si>
    <t>Обеспечение деятельности муниципальных учреждений (оказание услуг) - средства местного бюджета</t>
  </si>
  <si>
    <t>Предоставление субсидий государственным (муниципальным)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</si>
  <si>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</si>
  <si>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</si>
  <si>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</si>
  <si>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</si>
  <si>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</si>
  <si>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Муниципальная программа "Развитие культуры"</t>
  </si>
  <si>
    <t>Культура</t>
  </si>
  <si>
    <t>Обеспечение деятельности муниципальных учреждений (оказание услуг) - средства местного бджета</t>
  </si>
  <si>
    <t>Обеспечение деятельности муниципальных учреждений (оказание услуг)</t>
  </si>
  <si>
    <t>Обеспечение деятельности подведомственных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</si>
  <si>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</si>
  <si>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</si>
  <si>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</si>
  <si>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</si>
  <si>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111</t>
  </si>
  <si>
    <t>112</t>
  </si>
  <si>
    <t>119</t>
  </si>
  <si>
    <t>200</t>
  </si>
  <si>
    <t>Иные закупки товаров, работ и услуг для государственных (муниципальных) нужд</t>
  </si>
  <si>
    <t>240</t>
  </si>
  <si>
    <t>242</t>
  </si>
  <si>
    <t>244</t>
  </si>
  <si>
    <t>Иные бюджетные ассигнования</t>
  </si>
  <si>
    <t>800</t>
  </si>
  <si>
    <t>850</t>
  </si>
  <si>
    <t>Уплата налога на имущество организаций и земельного налога</t>
  </si>
  <si>
    <t>851</t>
  </si>
  <si>
    <t>852</t>
  </si>
  <si>
    <t>Другие вопросы в области культуры, кинематографии</t>
  </si>
  <si>
    <t>подпрограмма "Обеспечение реализации муниципальной программы и прочие мероприятия в сфере культуры"</t>
  </si>
  <si>
    <t>Расходы на выплаты персоналу государственных (муниципальных) органов</t>
  </si>
  <si>
    <t>120</t>
  </si>
  <si>
    <t>121</t>
  </si>
  <si>
    <t>122</t>
  </si>
  <si>
    <t>129</t>
  </si>
  <si>
    <t>Социальная политика</t>
  </si>
  <si>
    <t>подпрограмма "Развитие мер социальной поддержки отдельным категориям граждан"</t>
  </si>
  <si>
    <t>300</t>
  </si>
  <si>
    <t>310</t>
  </si>
  <si>
    <t>Обеспечение мер социальной поддержки ветеранов труда и тружеников тыла</t>
  </si>
  <si>
    <t>Социальное обеспечение и иные выплаты населению</t>
  </si>
  <si>
    <t>Публичные нормативные социальные выплаты гражданам</t>
  </si>
  <si>
    <t>313</t>
  </si>
  <si>
    <t>Обеспечение равной доступности услуг общественного транспорта на территории Республики Тыва  для отдельных категорий граждан, оказание мер социальной поддержки которым относится к ведению Российской Федерации и Республики Тыва</t>
  </si>
  <si>
    <t>Федеральный Закон от 12 января 1996 года № 8-ФЗ  "О погребении и похоронном деле"</t>
  </si>
  <si>
    <t>Создание условий для реализации муниципальной программы</t>
  </si>
  <si>
    <t>Социальное обеспечение населения</t>
  </si>
  <si>
    <t>подпрограмма "Социальная поддержка семьи и детей"</t>
  </si>
  <si>
    <t>Выплата ежемесячного пособия на ребенка</t>
  </si>
  <si>
    <t>подпрограмма "Обеспечение социальной поддержки граждан на оплату жилого помещения и коммунальных услуг"</t>
  </si>
  <si>
    <t>Предоставление гражданам субсидий на оплату жилого помещения и коммунальных услуг</t>
  </si>
  <si>
    <t>Другие вопросы в области социальной политики</t>
  </si>
  <si>
    <t>Подпрограмма "Обеспечение реализации муниципальной программы и прочие мероприятия"</t>
  </si>
  <si>
    <t>Обеспечение деятельности органов местного самоуправления</t>
  </si>
  <si>
    <t>Выполнение передаваемых государственных полномочий в соответствии с действующим законодательством по расчету предоставления жилищных субсидий гражданам</t>
  </si>
  <si>
    <t>Межбюджетные трансферты</t>
  </si>
  <si>
    <t>Национальная экономика</t>
  </si>
  <si>
    <t>Сельское хозяйство и рыболовство</t>
  </si>
  <si>
    <t>Руководство и управление в сфере установленных функций органов государственной власти Республики Тыва</t>
  </si>
  <si>
    <t>Муниципальная программа "Развитие сельского хозяйства"</t>
  </si>
  <si>
    <t>Подпрограмма "Устойчивое развитие сельских территорий"</t>
  </si>
  <si>
    <t>810</t>
  </si>
  <si>
    <t>Подпрограмма "Реализация мероприятий по развитию сельского хозяйства и расшение рынка сельскохозяйственной продукции"</t>
  </si>
  <si>
    <t>Образование</t>
  </si>
  <si>
    <t>Дошкольное образование</t>
  </si>
  <si>
    <t>Муниципальная программа "Развитие образования Овюрского кожууна"</t>
  </si>
  <si>
    <t xml:space="preserve">Обеспечение деятельности муниципальных учреждений (оказание услуг) - средства местного бюджета </t>
  </si>
  <si>
    <t xml:space="preserve">Обеспечение деятельности муниципальных тучреждений (оказание услуг) - средства республиканского бюджета </t>
  </si>
  <si>
    <t>Общее образование</t>
  </si>
  <si>
    <t>подпрограмма "Развитие общего образования"</t>
  </si>
  <si>
    <t>Молодежная политика и оздоровление детей</t>
  </si>
  <si>
    <t>Подпрограмма "Отдых и оздоровление детей"</t>
  </si>
  <si>
    <t>Мероприятия по оздоровлению детей</t>
  </si>
  <si>
    <t>Другие вопросы в области образования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</si>
  <si>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</si>
  <si>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</si>
  <si>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</si>
  <si>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</si>
  <si>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</si>
  <si>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</si>
  <si>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Уплата иных платежей</t>
  </si>
  <si>
    <t>853</t>
  </si>
  <si>
    <t>Резервные средства</t>
  </si>
  <si>
    <t>Резервные фонды</t>
  </si>
  <si>
    <t>Программа "Безопасность"</t>
  </si>
  <si>
    <t>Другие общегосударственные вопросы</t>
  </si>
  <si>
    <t xml:space="preserve">Программа "Создание благоприятных условий для ведения бизнеса" </t>
  </si>
  <si>
    <t>Программа "Совершенствование молодежной политики и развитие физической культуры"</t>
  </si>
  <si>
    <t>Субсидии гражданам на приобретение жилья</t>
  </si>
  <si>
    <t>Программа "Профилактика социально-значимых заболеваний, вакцинопрофилактика"</t>
  </si>
  <si>
    <t>Реализация мероприятий направленных на создание условий для оказания медицинской помощи населению, профилактика заболеваний и формирование здорового образа жизни</t>
  </si>
  <si>
    <t>Национальная оборона</t>
  </si>
  <si>
    <t>Мобилизационная и вневойсковая подготовка</t>
  </si>
  <si>
    <t xml:space="preserve">Национальная безопасность и правоохранительная деятельность </t>
  </si>
  <si>
    <t>Дорожное хозяйство (дорожные фонды)</t>
  </si>
  <si>
    <t>Программа "Содержание и развитие муниципального хозяйства"</t>
  </si>
  <si>
    <t>Строительство, модернизация, ремонт и содержание автомобильных дорог общего пользования, в том числе дорог в поселениях (за исключением дорог федерального значения)</t>
  </si>
  <si>
    <t>Программа "Развитие земельно-имущественных отношений и градостроительства на территории Овюрского кожууна Республики Тыва на 2016 - 2018 годы"</t>
  </si>
  <si>
    <t>Подпрограмма "Развитие землеустройства и градостроительства</t>
  </si>
  <si>
    <t>Мероприятия по подготовке документов территориального планирования</t>
  </si>
  <si>
    <t>Жилищно-коммунальное хозяйство</t>
  </si>
  <si>
    <t>Благоустройство</t>
  </si>
  <si>
    <t>Подпрограмма "Благоустройство"</t>
  </si>
  <si>
    <t>Благоустройство территории поселения</t>
  </si>
  <si>
    <t>Физическая культура и спорт</t>
  </si>
  <si>
    <t>Другие вопросы в области физической культуры и спорта</t>
  </si>
  <si>
    <t>Мероприятия в области поддержки молодых талантов</t>
  </si>
  <si>
    <t>Периодическая печать и издательства</t>
  </si>
  <si>
    <t>Финансовое управление Администрации Овюрского кожууна Республики Тыва</t>
  </si>
  <si>
    <t>500</t>
  </si>
  <si>
    <t>Субвенции</t>
  </si>
  <si>
    <t>530</t>
  </si>
  <si>
    <t>Дотации на выравнивание бюджетной обеспеченности субъектов Российской Федерации и муниципальных образований</t>
  </si>
  <si>
    <t>Дотации</t>
  </si>
  <si>
    <t>510</t>
  </si>
  <si>
    <t>511</t>
  </si>
  <si>
    <t>Прочие межбюджетные трансферты общего характера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</si>
  <si>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</si>
  <si>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Субсидии на закупку и доставку угля бюджетным учреждениям, расположенным в труднодоступных местностях с ограниченными сроками завоза грузов</t>
  </si>
  <si>
    <t xml:space="preserve">Сумма </t>
  </si>
  <si>
    <t>ВСЕГО</t>
  </si>
  <si>
    <t>Итого</t>
  </si>
  <si>
    <t>Подпрограмма "Молодежная политика Овюрского кожууна"</t>
  </si>
  <si>
    <t>(тыс. рублей)</t>
  </si>
  <si>
    <t>Код</t>
  </si>
  <si>
    <t xml:space="preserve"> 01 02 00 00 00 0000 000</t>
  </si>
  <si>
    <t>Кредиты кредитных организаций в валюте Российской Федерации</t>
  </si>
  <si>
    <t>01 02 00 00 05 0000 710</t>
  </si>
  <si>
    <t>Получение кредитов от кредитных организаций бюджетами муниципальных районов в валюте Российской Федерации</t>
  </si>
  <si>
    <t xml:space="preserve"> 01 03 00 00 00 0000 000</t>
  </si>
  <si>
    <t xml:space="preserve">Бюджетные кредиты от других бюджетов бюджетной системы Российской Федерации 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</si>
  <si>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</si>
  <si>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</si>
  <si>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средств бюджета</t>
  </si>
  <si>
    <t>01 06 00 00 00 0000 000</t>
  </si>
  <si>
    <t>Всего</t>
  </si>
  <si>
    <t>к Решению Хурала представителей</t>
  </si>
  <si>
    <t>1 00 00000 00 0000 000</t>
  </si>
  <si>
    <t>НАЛОГОВЫЕ И НЕНАЛОГОВЫЕ ДОХОДЫ</t>
  </si>
  <si>
    <t>1 03 00000 00 0000 000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</si>
  <si>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</si>
  <si>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</si>
  <si>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</si>
  <si>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</si>
  <si>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</si>
  <si>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организаций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</si>
  <si>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</si>
  <si>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</si>
  <si>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1 14 00000 00 0000 000</t>
  </si>
  <si>
    <t>ДОХОДЫ ОТ ПРОДАЖИ МАТЕРИАЛЬНЫХ И НЕМАТЕРИАЛЬНЫХ АКТИВОВ</t>
  </si>
  <si>
    <t>ШТРАФЫ, САНКЦИИ, ВОЗМЕЩЕНИЕ УЩЕРБА</t>
  </si>
  <si>
    <t>1 17 00000 00 0000 000</t>
  </si>
  <si>
    <t>ПРОЧИЕ НЕНАЛОГОВЫЕ ДОХОДЫ</t>
  </si>
  <si>
    <t>БЕЗВОЗМЕЗДНЫЕ ПОСТУПЛЕНИЯ</t>
  </si>
  <si>
    <t>Дотации бюджетам муниципальных районов на выравнивание бюджетной обеспеченности</t>
  </si>
  <si>
    <t xml:space="preserve">Субсидии на закупку и доставку угля для казенных, бюджетных и автономных учреждений расположенных в труднодоступных населенных пунктах 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</si>
  <si>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</si>
  <si>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СОЦИАЛЬНАЯ ПОЛИТИКА</t>
  </si>
  <si>
    <t>612</t>
  </si>
  <si>
    <t>Субсидии бюджетным учреждениям на иные цели</t>
  </si>
  <si>
    <t>Субвенции бюджетам муниципальных районов на оплату жилищно-коммунальных услуг отдельным категориям граждан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</si>
  <si>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</si>
  <si>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Муниципальная программа "Социальная поддержка граждан в Овюрском кожууне"</t>
  </si>
  <si>
    <t>Программа "Развитие муниципальной службы муниципального района "Овюрский кожуун"Республики Тыва на 2018-2020 гг"</t>
  </si>
  <si>
    <t>Программа "Профессиональная подготовка, переподготовка и повышение квалификации"</t>
  </si>
  <si>
    <t>Субсидии бюджетам бюджетной системы Российской Федерации (межбюджетные субсидии)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</si>
  <si>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</si>
  <si>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Субвенции бюджетам бюджетной системы Российской Федерации</t>
  </si>
  <si>
    <t>Иные межбюджетные трансферты</t>
  </si>
  <si>
    <t>540</t>
  </si>
  <si>
    <t>Приложение 5</t>
  </si>
  <si>
    <t>создание в общеобразовательных организациях, расположенных в сельской местности, условий для занятия физической культурой и спортом в рамках государственной программы Российской Федерации "Развитие образования" на 2013-2020 годы за счет ФБ</t>
  </si>
  <si>
    <t xml:space="preserve">Приложение 1 </t>
  </si>
  <si>
    <t xml:space="preserve">Сумма                     </t>
  </si>
  <si>
    <t>Иные источники внутреннего финансирования дефицита бюджета</t>
  </si>
  <si>
    <t>2019 год</t>
  </si>
  <si>
    <t>2020 год</t>
  </si>
  <si>
    <t>муниципального района "Овюрский кожуун Республики Тыва"</t>
  </si>
  <si>
    <t xml:space="preserve">"О  бюджете муниципального района "Овюрский кожуун" Республики Тыва </t>
  </si>
  <si>
    <t>01 02 00 00 05 0000 810</t>
  </si>
  <si>
    <t>Погашение бюджетами муниципальных районов кредитов от кредитных организаций в валюте Российской Федерации</t>
  </si>
  <si>
    <t>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</si>
  <si>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</si>
  <si>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 (на пополнение остатков средств на счетах кожуунного бюджета Республики Тыва)</t>
  </si>
  <si>
    <t>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</si>
  <si>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 (на пополнение остатков средств на счетах кожуунного бюджета Республики Тыва)</t>
  </si>
  <si>
    <t>01 05 02 01 05 0000 610</t>
  </si>
  <si>
    <t>Уменьшение прочих остатков денежных средств бюджетов муниципальных районов</t>
  </si>
  <si>
    <t>01 06 05 02 05 0000 640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</si>
  <si>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</si>
  <si>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01 06 05 02 05 0000 540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</si>
  <si>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</si>
  <si>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* 05 - бюджет муниципального района</t>
  </si>
  <si>
    <t>* 04 - бюджет городского округа</t>
  </si>
  <si>
    <t>2021 год</t>
  </si>
  <si>
    <t xml:space="preserve">ПОСТУПЛЕНИЯ ДОХОДОВ В БЮДЖЕТ МУНИЦИПАЛЬНОГО РАЙОНА </t>
  </si>
  <si>
    <t xml:space="preserve">Коды бюджетной классификации  </t>
  </si>
  <si>
    <t xml:space="preserve">      Наименование доходов </t>
  </si>
  <si>
    <t>1  01 02000 01 0000 110</t>
  </si>
  <si>
    <t>НАЛОГ НА ДОХОДЫ ФИЗИЧЕСКИХ ЛИЦ</t>
  </si>
  <si>
    <t>НАЛОГИ НА ТОВАРЫ (РАБОТЫ,  УСЛУГИ), РЕАЛИЗУЕМЫЕ НА ТЕРРИТОРИИ РОССИЙСКОЙ ФЕДЕРАЦИИ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</si>
  <si>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</si>
  <si>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</si>
  <si>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</si>
  <si>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</si>
  <si>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</si>
  <si>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</si>
  <si>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</si>
  <si>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</si>
  <si>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1 05 00000 00 0000 000</t>
  </si>
  <si>
    <t>10502000020000110</t>
  </si>
  <si>
    <t>10503000010000110</t>
  </si>
  <si>
    <t>10504000020000110</t>
  </si>
  <si>
    <t>10600000000000000</t>
  </si>
  <si>
    <t>10602000020000110</t>
  </si>
  <si>
    <t>1 07 00000 00 0000 000</t>
  </si>
  <si>
    <t>НАЛОГИ, СБОРЫ И РЕГУЛЯРНЫЕ ПЛАТЕЖИ ЗА ПОЛЬЗОВАНИЕ ПРИРОДНЫМИ РЕСУРСАМИ</t>
  </si>
  <si>
    <t>1 07 01000 01 0000 110</t>
  </si>
  <si>
    <t>Налог на добычу полезных ископаемых</t>
  </si>
  <si>
    <t xml:space="preserve"> 1 07 04000 01 0000 110</t>
  </si>
  <si>
    <t xml:space="preserve">Сборы за пользование объектами животного мира и за пользование объектами водных биологических ресурсов </t>
  </si>
  <si>
    <t>10800000000000000</t>
  </si>
  <si>
    <t xml:space="preserve"> 1 11 00000 00 0000 000</t>
  </si>
  <si>
    <t xml:space="preserve"> 1 12 00000 00 0000 000</t>
  </si>
  <si>
    <t xml:space="preserve">ПЛАТЕЖИ ПРИ ПОЛЬЗОВАНИИ ПРИРОДНЫМИ РЕСУРСАМИ </t>
  </si>
  <si>
    <t>1 12 01010 01 0000 120</t>
  </si>
  <si>
    <t>Плата за выбросы загрязняющих веществ в атмосферный воздух стационарными объектами</t>
  </si>
  <si>
    <t>1 12 01041 01 0000 120</t>
  </si>
  <si>
    <t>Плата за размещение отходов производства</t>
  </si>
  <si>
    <t xml:space="preserve"> 1 13 00000 00 0000 000</t>
  </si>
  <si>
    <r>
      <t xml:space="preserve">ДОХОДЫ ОТ ОКАЗАНИЯ ПЛАТНЫХ УСЛУГ </t>
    </r>
    <r>
      <rPr>
        <b/>
        <sz val="11"/>
        <color indexed="8"/>
        <rFont val="Times New Roman"/>
        <family val="1"/>
        <charset val="204"/>
      </rPr>
      <t xml:space="preserve"> И КОМПЕНСАЦИИ ЗАТРАТ ГОСУДАРСТВА</t>
    </r>
  </si>
  <si>
    <t>1 13 01995 10 0000 130</t>
  </si>
  <si>
    <t>Прочие доходы от оказания платных услуг (работ) получателями средств бюджетов сельских поселений</t>
  </si>
  <si>
    <t>1 13 02995 05 0000 130</t>
  </si>
  <si>
    <t>Прочие доходы от компенсации затрат бюджетов муниципальных районов</t>
  </si>
  <si>
    <t>Доходы от продажи земельных участков, находящихся в государственной и муниципальной собственности</t>
  </si>
  <si>
    <t xml:space="preserve"> 1 16 00000 00 0000 000</t>
  </si>
  <si>
    <t>1 17 05050 05 0000 180</t>
  </si>
  <si>
    <t>Прочие неналоговые доходы бюджетов муниципальных районов</t>
  </si>
  <si>
    <t>2 00 00000 00 0000 000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</si>
  <si>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</si>
  <si>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</si>
  <si>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</si>
  <si>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</t>
  </si>
  <si>
    <t>2 02 15001 05 0000 150</t>
  </si>
  <si>
    <t>2 02 15002 05 0000 150</t>
  </si>
  <si>
    <t>Дотации бюджетам муниципальных районов на поддержку мер по обеспечению сбалансированности бюджетов</t>
  </si>
  <si>
    <t>2 02 20000 00 0000 150</t>
  </si>
  <si>
    <t>2 02 25097 05 0000 150</t>
  </si>
  <si>
    <t>2 02 25497 05 0000 150</t>
  </si>
  <si>
    <t>Субсидии бюджетам муниципальных районов на реализацию мероприятий по обеспечению жильем молодых семей</t>
  </si>
  <si>
    <t>2 02 25515 05 0000 150</t>
  </si>
  <si>
    <t>Субсидии бюджетам муниципальных районов на поддержку экономического и социального развития коренных малочисленных народов Севера, Сибири и Дальнего Востока</t>
  </si>
  <si>
    <t>2 02 25516 05 0000 150</t>
  </si>
  <si>
    <t>Субсидии бюджетам муниципальных районов на реализацию мероприятий по укреплению единства российской нации и этнокультурному развитию народов России</t>
  </si>
  <si>
    <t>2 02 25519 05 0000 150</t>
  </si>
  <si>
    <t>Субсидия бюджетам муниципальных районов на поддержку отрасли культуры</t>
  </si>
  <si>
    <t>2 02 25555 05 0000 150</t>
  </si>
  <si>
    <t>Субсидии бюджетам муниципальных районов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</si>
  <si>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2 02 25560 05 0000 150</t>
  </si>
  <si>
    <t>Субсидии бюджетам муниципальных районов на поддержку обустройства мест массового отдыха населения (городских парков)</t>
  </si>
  <si>
    <t>2 02 25567 05 0000 150</t>
  </si>
  <si>
    <t>Субсидии бюджетам муниципальных районов на реализацию мероприятий по устойчивому развитию сельских территорий</t>
  </si>
  <si>
    <t>2 02 29999 05 0000 150</t>
  </si>
  <si>
    <t>Прочие субсидии бюджетам муниципальных районов</t>
  </si>
  <si>
    <t>2 02 30000 00 0000 150</t>
  </si>
  <si>
    <t>2 02 30022 05 0000 150</t>
  </si>
  <si>
    <t>2 02 30013 05 0000 150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</si>
  <si>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</si>
  <si>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2 02 35118 05 0000 150</t>
  </si>
  <si>
    <t>2 02 35120 05 0000 150</t>
  </si>
  <si>
    <t xml:space="preserve"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</si>
  <si>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2 02 30029 05 0000 150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</si>
  <si>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</si>
  <si>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2 02 35250 05 0000 150</t>
  </si>
  <si>
    <t>2 02 35380 05 0000 150</t>
  </si>
  <si>
    <t>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</si>
  <si>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2 02 35573 05 0000 150</t>
  </si>
  <si>
    <t>2 02 40000 00 0000 150</t>
  </si>
  <si>
    <t>2 02 40014 05 0000 150</t>
  </si>
  <si>
    <t>2 02 45390 02 0000 151</t>
  </si>
  <si>
    <t>Межбюджетные трансферты, передаваемые бюджетам на финансовое обеспечение дорожной деятельности</t>
  </si>
  <si>
    <t xml:space="preserve">ИТОГО ДОХОДОВ </t>
  </si>
  <si>
    <t>Приложение 6</t>
  </si>
  <si>
    <t xml:space="preserve">к Решению Хурала представителей </t>
  </si>
  <si>
    <t>плановый период</t>
  </si>
  <si>
    <t xml:space="preserve">                 "О  бюджете муниципального района "Овюрский кожуун" Республики Тыва </t>
  </si>
  <si>
    <t>№ п/п</t>
  </si>
  <si>
    <t>2 02 30024 05 0000 150</t>
  </si>
  <si>
    <t>Субвенции на реализацию Закона Республики Тыва "О предоставлении субвенций 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обеспечение дополнительного образования детей в муниципальных общеобразовательных организациях"</t>
  </si>
  <si>
    <t>Субвенции на осуществление государственных полномочий по установлению запрета на розничную продажу алкогольной продукции в Республике Тыва</t>
  </si>
  <si>
    <t>Субвенции на реализацию Закона Республики Тыва "О мерах социальной поддержки ветеранов труда и труженников тыла"</t>
  </si>
  <si>
    <t>Субвенции на реализацию полномочий по назначению и выплате ежемесячного пособия на ребенка</t>
  </si>
  <si>
    <t>Субвенции на реализацию Закона Республики Тыва "О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Тыва"</t>
  </si>
  <si>
    <t xml:space="preserve">Субвенция на обеспечение выполнения передаваемых государственных полномочий в соответствии с действующим законодательством по расчету предоставления гражданам субсидий на оплату жилого помещения и коммунальных услуг </t>
  </si>
  <si>
    <t xml:space="preserve">Субвенции на обеспечение равной доступности услуг общественного транспорта  для отдельных категорий граждан </t>
  </si>
  <si>
    <t xml:space="preserve">Субвенции на осуществление переданных полномочий по образованию и организации деятельности комиссий по делам несовершеннолетних </t>
  </si>
  <si>
    <t xml:space="preserve">Субвенции на осуществление государственных полномочий по созданию, организации и обеспечению деятельности административных комиссий </t>
  </si>
  <si>
    <t xml:space="preserve">Субвенции на реализацию Закона Республики Тыва «О погребении и похоронном деле в Республике Тыва» </t>
  </si>
  <si>
    <t xml:space="preserve">Субвенции на компенсацию расходов на оплату жилых помещений, отопления и освещения педагогическим работникам, проживающими и работающим в сельской местности </t>
  </si>
  <si>
    <t>Субвенции на оплату части затрат на транспортировку угля граждан, проживающих в труднодоступных населенных пунктах</t>
  </si>
  <si>
    <t>Подпрограмма "Обеспечение организаций жилищно-коммунального хозяйства специализированной техникой"</t>
  </si>
  <si>
    <t>Обеспечение проведения выборов и референдумов</t>
  </si>
  <si>
    <t>Специальные расходы</t>
  </si>
  <si>
    <t>880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</si>
  <si>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</si>
  <si>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Прочие поступления от использования имущества, в собственности муниципальных районов (за исключением имущества муниципальных бюджетных и автономных учреждений, а также имущества муницпальных унитарных приедприятий, в том числе казенных)</t>
  </si>
  <si>
    <t>111 05010 00 0000 120</t>
  </si>
  <si>
    <t>111 09000 00 0000 120</t>
  </si>
  <si>
    <t>Условно утвержденные расходы</t>
  </si>
  <si>
    <t xml:space="preserve"> </t>
  </si>
  <si>
    <t>Муниципальный район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</si>
  <si>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</si>
  <si>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</t>
  </si>
  <si>
    <t>Приложение 9</t>
  </si>
  <si>
    <t>Приложение 10</t>
  </si>
  <si>
    <t>Сумма на 2020 год</t>
  </si>
  <si>
    <t>Сумма на 2021 год</t>
  </si>
  <si>
    <t>Приложение 13</t>
  </si>
  <si>
    <t>Показатели</t>
  </si>
  <si>
    <t>отчет</t>
  </si>
  <si>
    <t>уточ. план</t>
  </si>
  <si>
    <t>прогноз</t>
  </si>
  <si>
    <t>Консолидированный бюджет</t>
  </si>
  <si>
    <t>Темп роста (снижения) к уровню предыдущего года, %</t>
  </si>
  <si>
    <t>Субсидии</t>
  </si>
  <si>
    <t>Бюджеты сельских поселений</t>
  </si>
  <si>
    <t>ВСЕГО доходы на 2018 год</t>
  </si>
  <si>
    <t>из них:</t>
  </si>
  <si>
    <t>собственные доходы</t>
  </si>
  <si>
    <t>поселении</t>
  </si>
  <si>
    <t>безвозмездные поступлении</t>
  </si>
  <si>
    <t xml:space="preserve">Структура расходов бюджета </t>
  </si>
  <si>
    <t>Разделы</t>
  </si>
  <si>
    <t>коэф. Роста</t>
  </si>
  <si>
    <t>доля</t>
  </si>
  <si>
    <t>0100</t>
  </si>
  <si>
    <t>0200</t>
  </si>
  <si>
    <t>Национальная безопасность и правоохранительная деятельность</t>
  </si>
  <si>
    <t>0300</t>
  </si>
  <si>
    <t>0400</t>
  </si>
  <si>
    <t>0500</t>
  </si>
  <si>
    <t>0700</t>
  </si>
  <si>
    <t>0800</t>
  </si>
  <si>
    <t>1000</t>
  </si>
  <si>
    <t>1100</t>
  </si>
  <si>
    <t>1200</t>
  </si>
  <si>
    <t>Обслуживание государственного долга</t>
  </si>
  <si>
    <t>1300</t>
  </si>
  <si>
    <t>1400</t>
  </si>
  <si>
    <t>Всего:</t>
  </si>
  <si>
    <t>Доходы – всего</t>
  </si>
  <si>
    <t>Налоговые и неналоговые доходы</t>
  </si>
  <si>
    <t>В % к всего доходам</t>
  </si>
  <si>
    <t>Безвозмездные перечисления от других бюджетов бюджетной системы</t>
  </si>
  <si>
    <t>Расходы – всего</t>
  </si>
  <si>
    <t>Дефицит</t>
  </si>
  <si>
    <t>-</t>
  </si>
  <si>
    <t>Безвозмездные поступления, всего, в том числе</t>
  </si>
  <si>
    <t xml:space="preserve">    год</t>
  </si>
  <si>
    <t>Уточнен.</t>
  </si>
  <si>
    <t>%</t>
  </si>
  <si>
    <t>проект</t>
  </si>
  <si>
    <t>к предыдущему году</t>
  </si>
  <si>
    <t>в том числе:</t>
  </si>
  <si>
    <t>КЦСР</t>
  </si>
  <si>
    <t>Муниципальная программа "Социальная поддержка граждан в Овюрскомкожууне</t>
  </si>
  <si>
    <t xml:space="preserve">010 00 00 000 </t>
  </si>
  <si>
    <t>020 00 00 000</t>
  </si>
  <si>
    <t>030 00 00 000</t>
  </si>
  <si>
    <t>040 00 00 000</t>
  </si>
  <si>
    <t>050 00 00 000</t>
  </si>
  <si>
    <t>060 00 00 000</t>
  </si>
  <si>
    <t>070 00 00 000</t>
  </si>
  <si>
    <t>080 00 00 000</t>
  </si>
  <si>
    <t>090 00 00 000</t>
  </si>
  <si>
    <t>10 00 00 0000</t>
  </si>
  <si>
    <t>11 00 00 0000</t>
  </si>
  <si>
    <t>Уточненный бюджет  на 2018 год</t>
  </si>
  <si>
    <t>Сумма на 2019 год</t>
  </si>
  <si>
    <t>%, к предыдущему году</t>
  </si>
  <si>
    <t>Всего расходы</t>
  </si>
  <si>
    <t>Наименование подраздела</t>
  </si>
  <si>
    <t>Подраздел</t>
  </si>
  <si>
    <t xml:space="preserve"> сумма</t>
  </si>
  <si>
    <t xml:space="preserve"> %</t>
  </si>
  <si>
    <t>Всего по разделу 07 «Образование»</t>
  </si>
  <si>
    <t>Дополнительное образование</t>
  </si>
  <si>
    <t>Профессиональная подготовка, переподготовка и повышение квалификации</t>
  </si>
  <si>
    <t>0701</t>
  </si>
  <si>
    <t>0702</t>
  </si>
  <si>
    <t>0703</t>
  </si>
  <si>
    <t>0705</t>
  </si>
  <si>
    <t>0707</t>
  </si>
  <si>
    <t>0709</t>
  </si>
  <si>
    <t xml:space="preserve">Проект на </t>
  </si>
  <si>
    <t xml:space="preserve"> к предыдущему году</t>
  </si>
  <si>
    <t>факт</t>
  </si>
  <si>
    <t xml:space="preserve">Структура расходов бюджета  </t>
  </si>
  <si>
    <t xml:space="preserve">Разделы </t>
  </si>
  <si>
    <t xml:space="preserve">Общегосударственные вопросы </t>
  </si>
  <si>
    <t xml:space="preserve">Национальная оборона </t>
  </si>
  <si>
    <t xml:space="preserve">Национальная экономика </t>
  </si>
  <si>
    <t xml:space="preserve">Жилищно-коммунальное хозяйство </t>
  </si>
  <si>
    <t xml:space="preserve">Образование </t>
  </si>
  <si>
    <t xml:space="preserve">Культура </t>
  </si>
  <si>
    <t xml:space="preserve">Социальная политика </t>
  </si>
  <si>
    <t xml:space="preserve">Физическая культура и спорт </t>
  </si>
  <si>
    <t xml:space="preserve">Периодическая печать и издательства </t>
  </si>
  <si>
    <t xml:space="preserve">Обслуживание государственного долга </t>
  </si>
  <si>
    <t xml:space="preserve">Иные межбюджетные трансферты </t>
  </si>
  <si>
    <t xml:space="preserve">Условно утвержденные расходы </t>
  </si>
  <si>
    <t xml:space="preserve">  </t>
  </si>
  <si>
    <t xml:space="preserve">Всего: </t>
  </si>
  <si>
    <t>Исполнение за 2017 год</t>
  </si>
  <si>
    <t>Финансовый орган: Финансовое управление Администрации Овюрского кожууна Республики Тыва</t>
  </si>
  <si>
    <t xml:space="preserve">Единица измерения:  тыс руб </t>
  </si>
  <si>
    <t>КФСР1</t>
  </si>
  <si>
    <t>КФСР2</t>
  </si>
  <si>
    <t>КВР</t>
  </si>
  <si>
    <t>КЭСР1</t>
  </si>
  <si>
    <t>КЭСР2</t>
  </si>
  <si>
    <t>операции сектора государст-венного управления</t>
  </si>
  <si>
    <t>Бюджетные средства</t>
  </si>
  <si>
    <t>За счет доходов от оказания платных услуг</t>
  </si>
  <si>
    <t>ПОФ</t>
  </si>
  <si>
    <t>Расход</t>
  </si>
  <si>
    <t>0000000000</t>
  </si>
  <si>
    <t>ОБЩЕГОСУДАРСТВЕННЫЕ ВОПРОСЫ</t>
  </si>
  <si>
    <t>Функционирование Главы муниципального райлна, высшего должностного лица муниципального образования, его заместителей, местных администраций</t>
  </si>
  <si>
    <t>7800000000</t>
  </si>
  <si>
    <t>Обеспечение функционирования Главы муниципального района</t>
  </si>
  <si>
    <t>7800000111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</si>
  <si>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</si>
  <si>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</si>
  <si>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Функционирование представительного органа муниципального района Республики Тыва </t>
  </si>
  <si>
    <t>7900000000</t>
  </si>
  <si>
    <t>Обеспечение функционирования председателя представительного органа муниципального образования</t>
  </si>
  <si>
    <t>7900000111</t>
  </si>
  <si>
    <t>Обеспечение функционирования депутатов представительного органа муниципального района</t>
  </si>
  <si>
    <t>7900000112</t>
  </si>
  <si>
    <t>Обеспечение деятельности представительного органа местного самоуправления  (Расходы на выплаты персоналу в целях обеспечения выполнения функций муниципальными органами)</t>
  </si>
  <si>
    <t>7900000113</t>
  </si>
  <si>
    <t>Обеспечение деятельности представительного органа местного самоуправления (Закупка товаров, работ и услуг для обеспечения муниципальных нужд)</t>
  </si>
  <si>
    <t>7900000191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</si>
  <si>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</si>
  <si>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</si>
  <si>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Закупка товаров, работ, услуг в сфере информационно-коммуникационных технологий</t>
  </si>
  <si>
    <t>Прочая закупка товаров, работ и услуг</t>
  </si>
  <si>
    <t>Уплата налогов, сборов и иных платежей</t>
  </si>
  <si>
    <t>Уплата прочих налогов, сборов</t>
  </si>
  <si>
    <t>Иные выплаты персоналу государственных (муниципальных) органов, за исключением фонда оплаты труда</t>
  </si>
  <si>
    <t>Обеспечение функционирования высшего должностного лица муниципального района</t>
  </si>
  <si>
    <t>7800000112</t>
  </si>
  <si>
    <t>Обеспечение функционирования местной администрации (Закупка товаров, работ и услуг для обеспечения муниципальных нужд)</t>
  </si>
  <si>
    <t>7800000194</t>
  </si>
  <si>
    <t>Судебная система</t>
  </si>
  <si>
    <t>Непрограммные расходы на реализацию переданных полномочий Российской Федерации и субъекта Российской Федерации</t>
  </si>
  <si>
    <t>9900000000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</si>
  <si>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</si>
  <si>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9900051200</t>
  </si>
  <si>
    <t>8900000000</t>
  </si>
  <si>
    <t>Обеспечение деятельности органов местного самоуправления  (Расходы на выплаты персоналу в целях обеспечения выполнения функций муниципальными органами)</t>
  </si>
  <si>
    <t>8900000110</t>
  </si>
  <si>
    <t>8900000190</t>
  </si>
  <si>
    <t>Обеспечение деятельности органов местного самоуправления (Иные выплаты персоналу муниципальных органов, за исключением фонда оплаты труда)</t>
  </si>
  <si>
    <t>8900000870</t>
  </si>
  <si>
    <t>Обеспечение деятельности органов местного самоуправления, осуществляющих функции финансового (финансово-бюджетного) надзора (контроля)</t>
  </si>
  <si>
    <t>9300000000</t>
  </si>
  <si>
    <t>Функционирование контрольно-счетных органов (Расходы на выплаты персоналу в целях обеспечения выполнения функций муниципальными органами)</t>
  </si>
  <si>
    <t>9300000110</t>
  </si>
  <si>
    <t>Функционирование контрольно-счетных органов (Расходы на выплаты персоналу в целях обеспечения выполнения функций муниципальными органами ИНСПЕКТОР)</t>
  </si>
  <si>
    <t>9300000120</t>
  </si>
  <si>
    <t>Функционирование контрольно-счетных органов (Закупка товаров, работ и услуг для обеспечения муниципальных нужд)</t>
  </si>
  <si>
    <t>9300000190</t>
  </si>
  <si>
    <t>Обеспечение проведения выборов и референдумов в муниципальном районе</t>
  </si>
  <si>
    <t>9400000000</t>
  </si>
  <si>
    <t>Обеспечение проведения выборов местного самоуправления</t>
  </si>
  <si>
    <t>9400099990</t>
  </si>
  <si>
    <t>Непрограммные расходы по предоставлению межбюджетных трансфертов и резервные фонды</t>
  </si>
  <si>
    <t>9700000000</t>
  </si>
  <si>
    <t>Резервный фонд администрации Овюрского кожууна</t>
  </si>
  <si>
    <t>9700004000</t>
  </si>
  <si>
    <t>870</t>
  </si>
  <si>
    <t>Муниципальная программа "Безопасность Овюрского кожууна на 2016-2018 годы"</t>
  </si>
  <si>
    <t>0200000000</t>
  </si>
  <si>
    <t>подпрограмма "Профилактика правонарушений"</t>
  </si>
  <si>
    <t>0220000000</t>
  </si>
  <si>
    <t>Основное мероприятие: "Осуществление отдельных государственных полномочий по профилактике безнадзорности и правонарушений несовершеннолетних"</t>
  </si>
  <si>
    <t>0220104016</t>
  </si>
  <si>
    <t>Муниципальная программа "Профилактика социально-значимых заболеваний, вакцинопрофилактика в Овюрском кожууне на 2016-2018 годы"</t>
  </si>
  <si>
    <t>0600000000</t>
  </si>
  <si>
    <t>0600104008</t>
  </si>
  <si>
    <t>Обеспечение хозяйственного обслуживания в целях функционирования органов местного самоуправления</t>
  </si>
  <si>
    <t>7800000114</t>
  </si>
  <si>
    <t>Обеспечение хозяйственного обслуживания в целях функционированияорганов местного самоуправления</t>
  </si>
  <si>
    <t>8900000140</t>
  </si>
  <si>
    <t>Осуществление государственных полномочий по установлению запрета на розничную продажу алкогольной продукции в Республике Тыва</t>
  </si>
  <si>
    <t>9900076050</t>
  </si>
  <si>
    <t>Осуществление государственных полномочий по созданию, организации и обеспечению деятельности административных комиссий</t>
  </si>
  <si>
    <t>9900076130</t>
  </si>
  <si>
    <t>НАЦИОНАЛЬНАЯ ОБОРОНА</t>
  </si>
  <si>
    <t>Субвенции на осуществление первичного воинского учета на территориях, где отсутствуют военные комиссариаты</t>
  </si>
  <si>
    <t>9900051180</t>
  </si>
  <si>
    <t>Фонд оплаты труда учреждений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</si>
  <si>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</si>
  <si>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</si>
  <si>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</si>
  <si>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</si>
  <si>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деятельности единой дежурной диспетчерской службы (ЕДДС)</t>
  </si>
  <si>
    <t>9500000000</t>
  </si>
  <si>
    <t>Расходы на выплаты по оплате труда работников</t>
  </si>
  <si>
    <t>9500000110</t>
  </si>
  <si>
    <t xml:space="preserve">Расходы на обеспечение функций </t>
  </si>
  <si>
    <t>9500000190</t>
  </si>
  <si>
    <t>НАЦИОНАЛЬНАЯ ЭКОНОМИКА</t>
  </si>
  <si>
    <t>0400000000</t>
  </si>
  <si>
    <t>0420000000</t>
  </si>
  <si>
    <t>Поддержка предприятий</t>
  </si>
  <si>
    <t>0420170060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</si>
  <si>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</si>
  <si>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0300000000</t>
  </si>
  <si>
    <t>0320000000</t>
  </si>
  <si>
    <t>0320107505</t>
  </si>
  <si>
    <t>Другие вопросы в области национальной экономики</t>
  </si>
  <si>
    <t>1000000000</t>
  </si>
  <si>
    <t>1010000000</t>
  </si>
  <si>
    <t>1010175030</t>
  </si>
  <si>
    <t>ЖИЛИЩНО-КОММУНАЛЬНОЕ ХОЗЯЙСТВО</t>
  </si>
  <si>
    <t>0310000000</t>
  </si>
  <si>
    <t>0310107011</t>
  </si>
  <si>
    <t xml:space="preserve">Муниципальная программа "Развитие образования Овюрского кожууна </t>
  </si>
  <si>
    <t>0700000000</t>
  </si>
  <si>
    <t>подпрограмма "Развитие дошкольного образования"</t>
  </si>
  <si>
    <t>0710000000</t>
  </si>
  <si>
    <t>0710100059</t>
  </si>
  <si>
    <t>Предоставление субсидий бюджетным, автономным учреждениям и иным некоммерческим организациям</t>
  </si>
  <si>
    <t>0710276020</t>
  </si>
  <si>
    <t>0720000000</t>
  </si>
  <si>
    <t>0720100059</t>
  </si>
  <si>
    <t>0720276020</t>
  </si>
  <si>
    <t>Дополнительное образование детей</t>
  </si>
  <si>
    <t>подпрограмма "Развитие дополнительного образования"</t>
  </si>
  <si>
    <t>0730000000</t>
  </si>
  <si>
    <t>0730100059</t>
  </si>
  <si>
    <t>1100000000</t>
  </si>
  <si>
    <t>1100200020</t>
  </si>
  <si>
    <t>Молодежная политика</t>
  </si>
  <si>
    <t>0740000000</t>
  </si>
  <si>
    <t>0740175040</t>
  </si>
  <si>
    <t>подпрограмма "Обеспечение реализации муниципальной программы и прочие мероприятия в сфере образования"</t>
  </si>
  <si>
    <t>0760000000</t>
  </si>
  <si>
    <t>0760120419</t>
  </si>
  <si>
    <t>0760200019</t>
  </si>
  <si>
    <t>Осуществление государственных полномочий по образованию и организации деятельности комиссий по делам несовершеннолетних</t>
  </si>
  <si>
    <t>9900076100</t>
  </si>
  <si>
    <t>КУЛЬТУРА, КИНЕМАТОГРАФИЯ</t>
  </si>
  <si>
    <t>Муниципальная программа "Развитие культуры Овюрского кожууна</t>
  </si>
  <si>
    <t>0800000000</t>
  </si>
  <si>
    <t>подпрограмма "Библиотечное обслуживание населения"</t>
  </si>
  <si>
    <t>0810000000</t>
  </si>
  <si>
    <t>0810100059</t>
  </si>
  <si>
    <t>подпрограмма "Организация досуга и предоставление услуг организаций культуры"</t>
  </si>
  <si>
    <t>0820000000</t>
  </si>
  <si>
    <t>0820100059</t>
  </si>
  <si>
    <t>0820299190</t>
  </si>
  <si>
    <t>Льготы сельским специалистам по жилищно-коммунальным услугам</t>
  </si>
  <si>
    <t>9900076040</t>
  </si>
  <si>
    <t>0830000000</t>
  </si>
  <si>
    <t>Разработка нормативно-правовых, методических и иных документов, направленных на эффективное решение задач</t>
  </si>
  <si>
    <t>0830120419</t>
  </si>
  <si>
    <t xml:space="preserve">Обеспечение организационных, информационных и методических условий </t>
  </si>
  <si>
    <t>0830200019</t>
  </si>
  <si>
    <t>0100000000</t>
  </si>
  <si>
    <t>0110000000</t>
  </si>
  <si>
    <t>0110076100</t>
  </si>
  <si>
    <t>Пособия, компенсации, меры социальной поддержки по публичным нормативным обязательствам</t>
  </si>
  <si>
    <t>0110176060</t>
  </si>
  <si>
    <t>0110376110</t>
  </si>
  <si>
    <t>0110476120</t>
  </si>
  <si>
    <t>0110607020</t>
  </si>
  <si>
    <t>0120000000</t>
  </si>
  <si>
    <t>0120176070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</si>
  <si>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</si>
  <si>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0120253800</t>
  </si>
  <si>
    <t>0130000000</t>
  </si>
  <si>
    <t>Субвенции на оплату жилищно-коммунальных услуг отдельным категориям граждан</t>
  </si>
  <si>
    <t>0130152500</t>
  </si>
  <si>
    <t>0130276030</t>
  </si>
  <si>
    <t>0410000000</t>
  </si>
  <si>
    <t>Расходы на обеспечение мероприятий по улучшению жилищных условий граждан, молодых семей и молодых специалистов, проживающих и работающих в сельской местности</t>
  </si>
  <si>
    <t>0410172000</t>
  </si>
  <si>
    <t>Социальные выплаты гражданам, кроме публичных нормативных социальных выплат</t>
  </si>
  <si>
    <t>320</t>
  </si>
  <si>
    <t>322</t>
  </si>
  <si>
    <t>Муниципальная программа "Совершенствование молодежной политики  и развитие физической культуры и спорта Овюрского кожууна на 2016-2018 годы"</t>
  </si>
  <si>
    <t>0500000000</t>
  </si>
  <si>
    <t>подпрограмма "Развитие физической культуры и спорта"</t>
  </si>
  <si>
    <t>0520000000</t>
  </si>
  <si>
    <t>подпрограмма "Социальная поддержка по оплате коммунальных услуг педагогическим работникам работающим и проживающим в сельской местности"</t>
  </si>
  <si>
    <t>0770000000</t>
  </si>
  <si>
    <t>0770176140</t>
  </si>
  <si>
    <t>Охрана семьи и детства</t>
  </si>
  <si>
    <t>0710376090</t>
  </si>
  <si>
    <t>0140000000</t>
  </si>
  <si>
    <t>0140100019</t>
  </si>
  <si>
    <t>0140276040</t>
  </si>
  <si>
    <t>ФИЗИЧЕСКАЯ КУЛЬТУРА И СПОРТ</t>
  </si>
  <si>
    <t>0510000000</t>
  </si>
  <si>
    <t>0510107020</t>
  </si>
  <si>
    <t>0520107250</t>
  </si>
  <si>
    <t>СРЕДСТВА МАССОВОЙ ИНФОРМАЦИИ</t>
  </si>
  <si>
    <t>Обеспечение деятельности (оказание услуг)  учреждений средств массовой информации</t>
  </si>
  <si>
    <t>7800040060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</si>
  <si>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</si>
  <si>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</t>
  </si>
  <si>
    <t>9700020010</t>
  </si>
  <si>
    <t>9900070020</t>
  </si>
  <si>
    <t>9900070060</t>
  </si>
  <si>
    <t xml:space="preserve">                                                                                                                             ИТОГО:</t>
  </si>
  <si>
    <t>на 2021 год</t>
  </si>
  <si>
    <t xml:space="preserve">ВЕДОМСТВЕННАЯ СТРУКТУРА РАСХОДОВ		</t>
  </si>
  <si>
    <t>Код по бюджетной классификации</t>
  </si>
  <si>
    <t>КВСР</t>
  </si>
  <si>
    <t>ГЛАВА</t>
  </si>
  <si>
    <t>Муниципальное учреждение Отдел культуры и по делам национальностей Овюрского кожууна Республики Тыва</t>
  </si>
  <si>
    <t>Управление труда и социального развития Овюрского кожууна Республики Тыва</t>
  </si>
  <si>
    <t>Овюрское управление сельского хозяйства и продовольствия Республики Тыва</t>
  </si>
  <si>
    <t>Муниципальное учреждение Управление образованием Овюрского кожууна</t>
  </si>
  <si>
    <t>Хурал представителей Овюрского кожууна Республики Тыва</t>
  </si>
  <si>
    <t>Администрация Овюрского кожууна Республики Тыва</t>
  </si>
  <si>
    <t xml:space="preserve">ВЕДОМСТВЕННАЯ СТРУКТУРА РАСХОДОВ 						</t>
  </si>
  <si>
    <t xml:space="preserve">РАСПРЕДЕЛЕНИЕ БЮДЖЕТНЫХ АССИГНОВАНИЙ ПО ЦЕЛЕВЫМ									</t>
  </si>
  <si>
    <t xml:space="preserve">СТАТЬЯМ (МУНИЦИПАЛЬНЫМ ПРОГРАММАМ),					</t>
  </si>
  <si>
    <t xml:space="preserve">ГРУППАМ ВИДОВ РАСХОДОВ, РАЗДЕЛАМ, ПОДРАЗДЕЛАМ КЛАССИФИКАЦИИ РАСХОДОВ					</t>
  </si>
  <si>
    <t>На 2021 год</t>
  </si>
  <si>
    <t xml:space="preserve">                 "О  бюджете муниципального района "Овюрский кожуун" Республики Тыва</t>
  </si>
  <si>
    <t>Приложение 11</t>
  </si>
  <si>
    <t>на 2020 год и на плановый период 2021 и 2022 годов"</t>
  </si>
  <si>
    <t>2022 год</t>
  </si>
  <si>
    <t>"ОВЮРСКИЙ КОЖУУН" РЕСПУБЛИКИ ТЫВА НА 2020 ГОД</t>
  </si>
  <si>
    <t>"ОВЮРСКИЙ КОЖУУН" РЕСПУБЛИКИ ТЫВА НА ПЛАНОВЫЙ ПЕРИОД 2021 И 2022 ГОДОВ</t>
  </si>
  <si>
    <t xml:space="preserve">РАСПРЕДЕЛЕНИЕ БЮДЖЕТНЫХ АССИГНОВАНИЙ НА 2021-2022 ГОДЫ				</t>
  </si>
  <si>
    <t>на 2022 год</t>
  </si>
  <si>
    <t xml:space="preserve"> бюджета муниципального района "Овюрский кожуун" Республики Тыва на 2020 год </t>
  </si>
  <si>
    <t>Сумма на 2022 год</t>
  </si>
  <si>
    <t>Сумма на 2020 год с учетом изменений</t>
  </si>
  <si>
    <t xml:space="preserve">РАСПРЕДЕЛЕНИЕ БЮДЖЕТНЫХ АССИГНОВАНИЙ НА 2021-2022 ГОДЫ									</t>
  </si>
  <si>
    <t>2 02 45390 02 0000 150</t>
  </si>
  <si>
    <t>2 02 25511 05 0000 150</t>
  </si>
  <si>
    <t>Субсидии бюджетам муниципальных районов на проведение комплексных кадастровых работ</t>
  </si>
  <si>
    <t>Субвенции бюджетам муниципальных районов на осуществление ежемесячной выплаты в связи с рождением (усыновлением) первого ребенка</t>
  </si>
  <si>
    <t>2 02 25466 05 0000 150</t>
  </si>
  <si>
    <t>Субсидии бюджетам муниципальных районов на поддержку творческой деятельности и укрепление материально технической базы муниципальных театров в населенных пунктах с численностью населения до 300 тысяч человек</t>
  </si>
  <si>
    <t>Субсидии бюджетам муниципального района на поддержку отрасли культуры</t>
  </si>
  <si>
    <t>2 02 25576 05 0000 150</t>
  </si>
  <si>
    <t>Субсидии бюджетам муниципальных районов на обеспечение комплексного развития сельских территорий</t>
  </si>
  <si>
    <t>Субсидии бюджетам муниципального района на реализацию мероприятий по обеспечению жильем молодых семей</t>
  </si>
  <si>
    <t>Субвенции на организацию отдыха и оздоровления детей</t>
  </si>
  <si>
    <t>Сумма с учетом изменений</t>
  </si>
  <si>
    <t>Обеспечение функционирования местной администрации (Иные выплаты персоналу муниципальных органов, за исключением фонда оплаты труда)</t>
  </si>
  <si>
    <t>7800000870</t>
  </si>
  <si>
    <t>0900000000</t>
  </si>
  <si>
    <t>Реализация мероприятий направленных на создание условий для развития предпринимательства</t>
  </si>
  <si>
    <t>0910000000</t>
  </si>
  <si>
    <t>0910104014</t>
  </si>
  <si>
    <t>Муниципальная программа "Профилактика терроризма и экстремизма, улучшение общественной безопасности последствий проявления терроризма на территории муниципального района "Овюрский кожуун" РТ на 2020-2022 годы"</t>
  </si>
  <si>
    <t>1200000000</t>
  </si>
  <si>
    <t>Муниципальная программа " Совершенствование и развитие гражданской обороны, защиты населения и территорий от чрезвычайных ситуаций природного и техногенного характера на территории муниципального района "Овюрский кожуун" РТ на 2020-2022 г"</t>
  </si>
  <si>
    <t>1400000000</t>
  </si>
  <si>
    <t>Основное направление "Обеспечение безопасности населения и территорий муниципального района "Овюрский кожуун"РТ"</t>
  </si>
  <si>
    <t>1400004000</t>
  </si>
  <si>
    <t>Другие вопросы в области национальной безопасности и правоохранительной деятельности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</si>
  <si>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t>
  </si>
  <si>
    <t>813</t>
  </si>
  <si>
    <t>Проведение комплексных кадастровых работ</t>
  </si>
  <si>
    <t>10101L5110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</si>
  <si>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</si>
  <si>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072E250970</t>
  </si>
  <si>
    <t>Комплектование книжных фондов библиотек муниципальных образований</t>
  </si>
  <si>
    <t>08102L5190</t>
  </si>
  <si>
    <t>Поддержка творческой деятельности и укрепление материально технической базы муниципальных театров в населенных пунктах с численностью населения до 300 тысяч человек</t>
  </si>
  <si>
    <t>08201L4660</t>
  </si>
  <si>
    <t>ЗДРАВООХРАНЕНИЕ</t>
  </si>
  <si>
    <t>Другие вопросы в области здравоохранения</t>
  </si>
  <si>
    <t>Пособия, компенсации и иные социальные выплаты гражданам, кроме публичных нормативных обязательств</t>
  </si>
  <si>
    <t>321</t>
  </si>
  <si>
    <t>Обеспечение комплексного развития сельских территорий</t>
  </si>
  <si>
    <t>0430000000</t>
  </si>
  <si>
    <t>04301L5760</t>
  </si>
  <si>
    <t>"Обеспечение жильем молодых семей"</t>
  </si>
  <si>
    <t>05201L4970</t>
  </si>
  <si>
    <t>Осуществление ежемесячной выплаты в связи с рождением (усыновлением) первого ребенка</t>
  </si>
  <si>
    <t>012P155730</t>
  </si>
  <si>
    <t>Иные дотации</t>
  </si>
  <si>
    <t>Дотации на поддержку мер по обеспечению сбалансированности бюджетов</t>
  </si>
  <si>
    <t>9700020020</t>
  </si>
  <si>
    <t>512</t>
  </si>
  <si>
    <t>РАСПРЕДЕЛЕНИЕ БЮДЖЕТНЫХ АССИГНОВАНИЙ НА 2020 ГОД</t>
  </si>
  <si>
    <t xml:space="preserve">ПО РАЗДЕЛАМ, ПОДРАЗДЕЛАМ, ЦЕЛЕВЫМ СТАТЬЯМ (ГОСУДАРСТВЕННЫМ ПРОГРАММАМ РЕСПУБЛИКИ ТЫВА И НЕПРОГРАММНЫМ НАПРАВЛЕНИЯМ ДЕЯТЕЛЬНОСТИ), ГРУППАМ ВИДОВ РАСХОДОВ КЛАССИФИКАЦИИ РАСХОДОВ бюджета муниципального района "Овюрский кожуун" Республики Тыва </t>
  </si>
  <si>
    <t>ВидПлана</t>
  </si>
  <si>
    <t>ИТОГО:</t>
  </si>
  <si>
    <t xml:space="preserve"> бюджета муниципального района "Овюрский кожуун" Республики Тыва на плановый период на 2021-2022 годы</t>
  </si>
  <si>
    <t>,2.44</t>
  </si>
  <si>
    <t xml:space="preserve"> бюджета муниципального района "Овюрский кожуун" Республики Тыва НА 2020 ГОД										</t>
  </si>
  <si>
    <t>На 2022 год</t>
  </si>
  <si>
    <t>бюджета муниципального района "Овюрский кожуун" Республики Тыва на плановый период на 2020 и 2021 годов</t>
  </si>
  <si>
    <t>Исполнение 2018 г.</t>
  </si>
  <si>
    <t>Уточненный план на 2019 г.</t>
  </si>
  <si>
    <t>2020г.</t>
  </si>
  <si>
    <t>Уточненный бюджет  на 2019 год</t>
  </si>
  <si>
    <t>Сумма на 2020год</t>
  </si>
  <si>
    <t>12 00 00 0000</t>
  </si>
  <si>
    <t>13 00 00 0000</t>
  </si>
  <si>
    <t>14 00 00 0000</t>
  </si>
  <si>
    <t xml:space="preserve"> Муниципальная программа «Формирование законопослушного поведения участников дорожного движения в муниципальном районе "Овюрский кожуун" РТ на 2020-2022 г"</t>
  </si>
  <si>
    <t>Наименование муниципальных программ</t>
  </si>
  <si>
    <t>Наименование подпрограмм</t>
  </si>
  <si>
    <t xml:space="preserve"> Бюджет 2019 год</t>
  </si>
  <si>
    <t>Проект 2020 год по паспорту</t>
  </si>
  <si>
    <t>Развитие мер социальной поддержки отдельным категориям граждан</t>
  </si>
  <si>
    <t>Социальная поддержка семьи и детей</t>
  </si>
  <si>
    <t>Обеспечение социальной поддержки граждан на оплату жилого помещения и коммунальных услуг</t>
  </si>
  <si>
    <t>Доступная среда</t>
  </si>
  <si>
    <t>Обеспечение реализации муниципальной программы</t>
  </si>
  <si>
    <t xml:space="preserve">Молодежная политика Овюрского кожууна </t>
  </si>
  <si>
    <t xml:space="preserve">Развитие физической культуры и спорта Овюрского кожууна </t>
  </si>
  <si>
    <t>Развитие системы дошкольного образования в кожууне</t>
  </si>
  <si>
    <t>Развитие системы общего образования в кожууне</t>
  </si>
  <si>
    <t>Развитие системы дополнительного образования в кожууне</t>
  </si>
  <si>
    <t>Организация отдыха и оздоровления учащихся в каникулярное время</t>
  </si>
  <si>
    <t>Обеспечение реализации муниципальной программы и прочие мероприятия в сфере образования</t>
  </si>
  <si>
    <t>Развитие библиотечного дела в муниципальном районе "Овюрский кожуун" Республики Тыва</t>
  </si>
  <si>
    <t>Организация досуга и предоставление услуг организаций культуры</t>
  </si>
  <si>
    <t>Обеспечение реализации муниципальной программы и прочие мероприятия в области культуры</t>
  </si>
  <si>
    <t>0830120419- аппарат, 0830200019- бухгалтерия, 0830399190- КОМЦ</t>
  </si>
  <si>
    <t>Развитие детских школ исскуств</t>
  </si>
  <si>
    <t>0840100058</t>
  </si>
  <si>
    <t>Развитие туризма на территории Овюрского кожууна</t>
  </si>
  <si>
    <t>0850047000</t>
  </si>
  <si>
    <t>20 6 00 47000</t>
  </si>
  <si>
    <t>0120003150</t>
  </si>
  <si>
    <t>Подпрограмма "Развитие туризма на территории Овюрского кожууна"</t>
  </si>
  <si>
    <t>0840000000</t>
  </si>
  <si>
    <t>Реализация мер по развитию турризма на ерритории Овюрского кожууна РТ</t>
  </si>
  <si>
    <t>0840047000</t>
  </si>
  <si>
    <t>Сумма</t>
  </si>
  <si>
    <t>Изменение       +,-</t>
  </si>
  <si>
    <t>Неуказанная целевая статья</t>
  </si>
  <si>
    <t>Неуказанный вид расходов</t>
  </si>
  <si>
    <t>Неуказанная ведомственная статья</t>
  </si>
  <si>
    <t>2 02 35469 050000 150</t>
  </si>
  <si>
    <t>Субвенции бюджетам муниципальных районов на проведение Всероссийской переписи населения 2020 года</t>
  </si>
  <si>
    <t>2 02 35084 05 0000 150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</si>
  <si>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</si>
  <si>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</si>
  <si>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Изменение +,-</t>
  </si>
  <si>
    <t>сумма с учетом изменений</t>
  </si>
  <si>
    <t>сумма</t>
  </si>
  <si>
    <t>Субсидии бюджетам муниципальных районов на реализацию программ формирования современной городской среды</t>
  </si>
  <si>
    <t xml:space="preserve">Субсидии на оказание финансовой поддержки при исполнении расходных обязательств, связанных с реализацией губернаторского проекта "Новая жизнь" ("Чаа сорук") </t>
  </si>
  <si>
    <t>01 05 02 01 05 0000 510</t>
  </si>
  <si>
    <t>Увеличение прочих остатков денежных средств бюджетов субъектов Российской Федерации</t>
  </si>
  <si>
    <t>Источники внутреннего финансирования дефицита  бюджета муниципального района "Овюрский кожуун" Республики Тыва на 2020 год</t>
  </si>
  <si>
    <t>подпрограмма "Народный театр" Овюрского кожууна</t>
  </si>
  <si>
    <t>0850000000</t>
  </si>
  <si>
    <t>0850000110</t>
  </si>
  <si>
    <t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</si>
  <si>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012P150840</t>
  </si>
  <si>
    <t>Профилактика терроризма и экстремизма, улучшение общественной безопасности последствий проявления терроризма на территории муниципального района "Овюрский кожуун" РТ</t>
  </si>
  <si>
    <t>1200003150</t>
  </si>
  <si>
    <t>Субвенции на проведение Всероссийской переписи населения 2020 года</t>
  </si>
  <si>
    <t>9900054690</t>
  </si>
  <si>
    <t>04201L5030</t>
  </si>
  <si>
    <t>0430176140</t>
  </si>
  <si>
    <t>Жилищное хозяйство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</si>
  <si>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</si>
  <si>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</si>
  <si>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</si>
  <si>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</si>
  <si>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</si>
  <si>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</si>
  <si>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Коммунальное хозяйство</t>
  </si>
  <si>
    <t>Строительство локальных систем водоснабжения</t>
  </si>
  <si>
    <t>0310275030</t>
  </si>
  <si>
    <t>Реализация программ формирования современной городской среды</t>
  </si>
  <si>
    <t>031F255550</t>
  </si>
  <si>
    <t>Иные выплаты населению</t>
  </si>
  <si>
    <t>360</t>
  </si>
  <si>
    <t>Приложение 2</t>
  </si>
  <si>
    <t>Приложение 3</t>
  </si>
  <si>
    <t>Приложение 4</t>
  </si>
  <si>
    <t>Приложение №7</t>
  </si>
  <si>
    <t>Приложение 8</t>
  </si>
  <si>
    <t>,5.40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</si>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</sst>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&quot;Да&quot;;&quot;Да&quot;;&quot;Нет&quot;"/>
    <numFmt numFmtId="165" formatCode="_(* #,##0.00_);_(* \(#,##0.00\);_(* &quot;-&quot;??_);_(@_)"/>
    <numFmt numFmtId="166" formatCode="#,##0.0"/>
    <numFmt numFmtId="167" formatCode="#,##0.0_ ;[Red]\-#,##0.0\ "/>
    <numFmt numFmtId="168" formatCode="#,##0.00_ ;[Red]\-#,##0.00\ "/>
    <numFmt numFmtId="169" formatCode="[$-F800]dddd\,\ mmmm\ dd\,\ yyyy"/>
    <numFmt numFmtId="170" formatCode="0.0"/>
    <numFmt numFmtId="171" formatCode="#,##0.0000_ ;[Red]\-#,##0.0000\ "/>
    <numFmt numFmtId="172" formatCode="_-* #,##0.0_р_._-;\-* #,##0.0_р_._-;_-* &quot;-&quot;??_р_._-;_-@_-"/>
    <numFmt numFmtId="173" formatCode="0000"/>
    <numFmt numFmtId="174" formatCode="0000000000"/>
    <numFmt numFmtId="175" formatCode="000"/>
    <numFmt numFmtId="176" formatCode="00;[Red]\-00;&quot;&quot;"/>
    <numFmt numFmtId="177" formatCode="0000000;[Red]\-0000000;&quot;&quot;"/>
    <numFmt numFmtId="178" formatCode="000;[Red]\-000;&quot;&quot;"/>
    <numFmt numFmtId="179" formatCode="##0.0;[Red]\-##0.0;0.0"/>
    <numFmt numFmtId="180" formatCode="#,##0.00;[Red]\-#,##0.00;0.00"/>
    <numFmt numFmtId="181" formatCode="00\.00\.00"/>
    <numFmt numFmtId="182" formatCode="#,##0.00000_ ;[Red]\-#,##0.00000\ "/>
    <numFmt numFmtId="183" formatCode="#,##0.000000_ ;[Red]\-#,##0.000000\ "/>
    <numFmt numFmtId="184" formatCode="#,##0_ ;[Red]\-#,##0\ "/>
    <numFmt numFmtId="185" formatCode="#,##0.00000"/>
    <numFmt numFmtId="186" formatCode="0.0_ ;[Red]\-0.0\ "/>
    <numFmt numFmtId="187" formatCode="##0.00000;[Red]\-##0.00000;0.00000"/>
    <numFmt numFmtId="188" formatCode="0.00000"/>
    <numFmt numFmtId="189" formatCode="0.00000_ ;[Red]\-0.00000\ "/>
    <numFmt numFmtId="190" formatCode="#,##0.00000;[Red]\-#,##0.00000;0.00000"/>
    <numFmt numFmtId="191" formatCode="#,##0.0000000;[Red]\-#,##0.0000000;0.0000000"/>
    <numFmt numFmtId="192" formatCode="#,##0.000000000_ ;[Red]\-#,##0.000000000\ "/>
  </numFmts>
  <fonts count="7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 Cyr"/>
      <family val="1"/>
      <charset val="204"/>
    </font>
    <font>
      <b/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1"/>
      <name val="Arial Cyr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2"/>
      <name val="Times New Roman CYR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10253F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0"/>
      <name val="Arial"/>
      <charset val="204"/>
    </font>
    <font>
      <b/>
      <i/>
      <sz val="8"/>
      <name val="Arial"/>
      <charset val="204"/>
    </font>
    <font>
      <b/>
      <sz val="9"/>
      <name val="Arial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i/>
      <sz val="8"/>
      <name val="Arial"/>
      <family val="2"/>
      <charset val="204"/>
    </font>
    <font>
      <b/>
      <sz val="9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95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2" applyNumberFormat="0" applyAlignment="0" applyProtection="0"/>
    <xf numFmtId="0" fontId="10" fillId="20" borderId="3" applyNumberFormat="0" applyAlignment="0" applyProtection="0"/>
    <xf numFmtId="0" fontId="11" fillId="20" borderId="2" applyNumberFormat="0" applyAlignment="0" applyProtection="0"/>
    <xf numFmtId="0" fontId="12" fillId="0" borderId="4" applyNumberFormat="0">
      <alignment horizontal="right" vertical="top"/>
    </xf>
    <xf numFmtId="0" fontId="12" fillId="0" borderId="4" applyNumberFormat="0">
      <alignment horizontal="right" vertical="top"/>
    </xf>
    <xf numFmtId="0" fontId="12" fillId="21" borderId="4" applyNumberFormat="0">
      <alignment horizontal="right" vertical="top"/>
    </xf>
    <xf numFmtId="44" fontId="3" fillId="0" borderId="0" applyFont="0" applyFill="0" applyBorder="0" applyAlignment="0" applyProtection="0"/>
    <xf numFmtId="49" fontId="12" fillId="20" borderId="4">
      <alignment horizontal="left" vertical="top"/>
    </xf>
    <xf numFmtId="49" fontId="13" fillId="0" borderId="4">
      <alignment horizontal="left" vertical="top"/>
    </xf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2" fillId="11" borderId="4">
      <alignment horizontal="left" vertical="top" wrapText="1"/>
    </xf>
    <xf numFmtId="0" fontId="13" fillId="0" borderId="4">
      <alignment horizontal="left" vertical="top" wrapText="1"/>
    </xf>
    <xf numFmtId="0" fontId="12" fillId="2" borderId="4">
      <alignment horizontal="left" vertical="top" wrapText="1"/>
    </xf>
    <xf numFmtId="0" fontId="12" fillId="22" borderId="4">
      <alignment horizontal="left" vertical="top" wrapText="1"/>
    </xf>
    <xf numFmtId="0" fontId="12" fillId="23" borderId="4">
      <alignment horizontal="left" vertical="top" wrapText="1"/>
    </xf>
    <xf numFmtId="0" fontId="12" fillId="24" borderId="4">
      <alignment horizontal="left" vertical="top" wrapText="1"/>
    </xf>
    <xf numFmtId="0" fontId="12" fillId="0" borderId="4">
      <alignment horizontal="left" vertical="top" wrapText="1"/>
    </xf>
    <xf numFmtId="0" fontId="17" fillId="0" borderId="0">
      <alignment horizontal="left" vertical="top"/>
    </xf>
    <xf numFmtId="0" fontId="18" fillId="0" borderId="8" applyNumberFormat="0" applyFill="0" applyAlignment="0" applyProtection="0"/>
    <xf numFmtId="0" fontId="19" fillId="25" borderId="9" applyNumberFormat="0" applyAlignment="0" applyProtection="0"/>
    <xf numFmtId="0" fontId="20" fillId="0" borderId="0" applyNumberFormat="0" applyFill="0" applyBorder="0" applyAlignment="0" applyProtection="0"/>
    <xf numFmtId="0" fontId="21" fillId="26" borderId="0" applyNumberFormat="0" applyBorder="0" applyAlignment="0" applyProtection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10" applyNumberFormat="0">
      <alignment horizontal="right" vertical="top"/>
    </xf>
    <xf numFmtId="0" fontId="12" fillId="2" borderId="10" applyNumberFormat="0">
      <alignment horizontal="right" vertical="top"/>
    </xf>
    <xf numFmtId="0" fontId="12" fillId="0" borderId="4" applyNumberFormat="0">
      <alignment horizontal="right" vertical="top"/>
    </xf>
    <xf numFmtId="0" fontId="12" fillId="0" borderId="4" applyNumberFormat="0">
      <alignment horizontal="right" vertical="top"/>
    </xf>
    <xf numFmtId="0" fontId="12" fillId="22" borderId="10" applyNumberFormat="0">
      <alignment horizontal="right" vertical="top"/>
    </xf>
    <xf numFmtId="0" fontId="12" fillId="0" borderId="4" applyNumberFormat="0">
      <alignment horizontal="right" vertical="top"/>
    </xf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2" fillId="27" borderId="11" applyNumberFormat="0" applyFont="0" applyAlignment="0" applyProtection="0"/>
    <xf numFmtId="0" fontId="12" fillId="27" borderId="11" applyNumberFormat="0" applyFont="0" applyAlignment="0" applyProtection="0"/>
    <xf numFmtId="9" fontId="3" fillId="0" borderId="0" applyFont="0" applyFill="0" applyBorder="0" applyAlignment="0" applyProtection="0"/>
    <xf numFmtId="49" fontId="25" fillId="26" borderId="4">
      <alignment horizontal="left" vertical="top" wrapText="1"/>
    </xf>
    <xf numFmtId="49" fontId="12" fillId="0" borderId="4">
      <alignment horizontal="left" vertical="top" wrapText="1"/>
    </xf>
    <xf numFmtId="0" fontId="26" fillId="0" borderId="12" applyNumberFormat="0" applyFill="0" applyAlignment="0" applyProtection="0"/>
    <xf numFmtId="0" fontId="27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9" fillId="4" borderId="0" applyNumberFormat="0" applyBorder="0" applyAlignment="0" applyProtection="0"/>
    <xf numFmtId="0" fontId="12" fillId="24" borderId="4">
      <alignment horizontal="left" vertical="top" wrapText="1"/>
    </xf>
    <xf numFmtId="0" fontId="12" fillId="0" borderId="4">
      <alignment horizontal="left" vertical="top" wrapText="1"/>
    </xf>
    <xf numFmtId="0" fontId="3" fillId="0" borderId="0"/>
    <xf numFmtId="0" fontId="3" fillId="0" borderId="0"/>
    <xf numFmtId="0" fontId="39" fillId="0" borderId="0"/>
    <xf numFmtId="0" fontId="28" fillId="0" borderId="0"/>
    <xf numFmtId="0" fontId="12" fillId="0" borderId="0"/>
    <xf numFmtId="0" fontId="12" fillId="0" borderId="0"/>
    <xf numFmtId="0" fontId="2" fillId="0" borderId="0"/>
    <xf numFmtId="0" fontId="3" fillId="0" borderId="0"/>
    <xf numFmtId="43" fontId="2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2" fillId="0" borderId="0"/>
    <xf numFmtId="0" fontId="63" fillId="0" borderId="0"/>
    <xf numFmtId="0" fontId="64" fillId="0" borderId="0"/>
    <xf numFmtId="0" fontId="1" fillId="0" borderId="0"/>
    <xf numFmtId="0" fontId="66" fillId="0" borderId="0"/>
  </cellStyleXfs>
  <cellXfs count="745">
    <xf numFmtId="0" fontId="0" fillId="0" borderId="0" xfId="0"/>
    <xf numFmtId="0" fontId="3" fillId="0" borderId="0" xfId="81"/>
    <xf numFmtId="0" fontId="6" fillId="0" borderId="0" xfId="81" applyFont="1" applyAlignment="1">
      <alignment horizontal="center" wrapText="1"/>
    </xf>
    <xf numFmtId="0" fontId="40" fillId="0" borderId="0" xfId="81" applyFont="1" applyAlignment="1">
      <alignment horizontal="right"/>
    </xf>
    <xf numFmtId="0" fontId="31" fillId="0" borderId="1" xfId="80" applyFont="1" applyFill="1" applyBorder="1" applyAlignment="1">
      <alignment horizontal="center" vertical="center" wrapText="1"/>
    </xf>
    <xf numFmtId="167" fontId="3" fillId="0" borderId="0" xfId="81" applyNumberFormat="1"/>
    <xf numFmtId="167" fontId="3" fillId="0" borderId="0" xfId="81" applyNumberFormat="1" applyAlignment="1">
      <alignment vertical="center"/>
    </xf>
    <xf numFmtId="168" fontId="3" fillId="0" borderId="0" xfId="81" applyNumberFormat="1"/>
    <xf numFmtId="0" fontId="41" fillId="0" borderId="0" xfId="81" applyFont="1"/>
    <xf numFmtId="0" fontId="45" fillId="0" borderId="0" xfId="81" applyFont="1" applyBorder="1" applyAlignment="1">
      <alignment vertical="top"/>
    </xf>
    <xf numFmtId="0" fontId="45" fillId="0" borderId="0" xfId="81" applyFont="1" applyBorder="1" applyAlignment="1">
      <alignment horizontal="justify" vertical="top" wrapText="1"/>
    </xf>
    <xf numFmtId="0" fontId="3" fillId="0" borderId="0" xfId="81" applyBorder="1"/>
    <xf numFmtId="0" fontId="3" fillId="0" borderId="0" xfId="81" applyBorder="1" applyAlignment="1">
      <alignment horizontal="right" vertical="center"/>
    </xf>
    <xf numFmtId="0" fontId="3" fillId="0" borderId="0" xfId="81" applyFont="1" applyBorder="1" applyAlignment="1">
      <alignment horizontal="right" vertical="center"/>
    </xf>
    <xf numFmtId="167" fontId="41" fillId="0" borderId="0" xfId="81" applyNumberFormat="1" applyFont="1"/>
    <xf numFmtId="0" fontId="4" fillId="0" borderId="0" xfId="81" applyFont="1" applyBorder="1"/>
    <xf numFmtId="0" fontId="4" fillId="0" borderId="0" xfId="81" applyFont="1" applyBorder="1" applyAlignment="1">
      <alignment horizontal="right" vertical="center"/>
    </xf>
    <xf numFmtId="0" fontId="4" fillId="0" borderId="1" xfId="0" applyFont="1" applyBorder="1" applyAlignment="1">
      <alignment horizontal="center" wrapText="1"/>
    </xf>
    <xf numFmtId="0" fontId="0" fillId="0" borderId="0" xfId="0" applyFill="1"/>
    <xf numFmtId="0" fontId="4" fillId="0" borderId="3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36" xfId="0" applyFont="1" applyBorder="1" applyAlignment="1">
      <alignment horizontal="center" wrapText="1"/>
    </xf>
    <xf numFmtId="0" fontId="4" fillId="0" borderId="35" xfId="0" applyFont="1" applyBorder="1" applyAlignment="1">
      <alignment horizontal="left" wrapText="1"/>
    </xf>
    <xf numFmtId="166" fontId="4" fillId="0" borderId="36" xfId="0" applyNumberFormat="1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0" fontId="5" fillId="0" borderId="35" xfId="0" applyFont="1" applyBorder="1" applyAlignment="1">
      <alignment horizontal="left" wrapText="1"/>
    </xf>
    <xf numFmtId="9" fontId="5" fillId="0" borderId="36" xfId="0" applyNumberFormat="1" applyFont="1" applyBorder="1" applyAlignment="1">
      <alignment horizontal="center" wrapText="1"/>
    </xf>
    <xf numFmtId="10" fontId="5" fillId="0" borderId="36" xfId="0" applyNumberFormat="1" applyFont="1" applyBorder="1" applyAlignment="1">
      <alignment horizontal="center" wrapText="1"/>
    </xf>
    <xf numFmtId="10" fontId="5" fillId="0" borderId="0" xfId="0" applyNumberFormat="1" applyFont="1" applyBorder="1" applyAlignment="1">
      <alignment horizontal="center" wrapText="1"/>
    </xf>
    <xf numFmtId="0" fontId="4" fillId="0" borderId="37" xfId="0" applyFont="1" applyBorder="1" applyAlignment="1">
      <alignment horizontal="left" wrapText="1"/>
    </xf>
    <xf numFmtId="166" fontId="4" fillId="0" borderId="33" xfId="0" applyNumberFormat="1" applyFont="1" applyBorder="1" applyAlignment="1">
      <alignment horizontal="center" wrapText="1"/>
    </xf>
    <xf numFmtId="166" fontId="4" fillId="0" borderId="37" xfId="0" applyNumberFormat="1" applyFont="1" applyBorder="1" applyAlignment="1">
      <alignment horizontal="center" wrapText="1"/>
    </xf>
    <xf numFmtId="166" fontId="4" fillId="0" borderId="35" xfId="0" applyNumberFormat="1" applyFont="1" applyBorder="1" applyAlignment="1">
      <alignment horizontal="center" wrapText="1"/>
    </xf>
    <xf numFmtId="9" fontId="4" fillId="0" borderId="36" xfId="0" applyNumberFormat="1" applyFont="1" applyBorder="1" applyAlignment="1">
      <alignment horizontal="center" wrapText="1"/>
    </xf>
    <xf numFmtId="0" fontId="41" fillId="0" borderId="0" xfId="0" applyFont="1"/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50" fillId="0" borderId="1" xfId="0" applyFont="1" applyFill="1" applyBorder="1"/>
    <xf numFmtId="0" fontId="0" fillId="0" borderId="1" xfId="0" applyFill="1" applyBorder="1"/>
    <xf numFmtId="49" fontId="0" fillId="0" borderId="1" xfId="0" applyNumberFormat="1" applyFill="1" applyBorder="1"/>
    <xf numFmtId="2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70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49" fontId="51" fillId="0" borderId="0" xfId="0" applyNumberFormat="1" applyFont="1" applyFill="1" applyBorder="1" applyAlignment="1">
      <alignment horizontal="left" vertical="center" wrapText="1"/>
    </xf>
    <xf numFmtId="49" fontId="51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wrapText="1" shrinkToFit="1"/>
    </xf>
    <xf numFmtId="2" fontId="18" fillId="0" borderId="1" xfId="0" applyNumberFormat="1" applyFont="1" applyFill="1" applyBorder="1" applyAlignment="1">
      <alignment horizontal="center"/>
    </xf>
    <xf numFmtId="2" fontId="41" fillId="0" borderId="1" xfId="0" applyNumberFormat="1" applyFont="1" applyFill="1" applyBorder="1" applyAlignment="1">
      <alignment horizontal="center"/>
    </xf>
    <xf numFmtId="170" fontId="18" fillId="0" borderId="1" xfId="0" applyNumberFormat="1" applyFont="1" applyFill="1" applyBorder="1" applyAlignment="1">
      <alignment horizontal="center"/>
    </xf>
    <xf numFmtId="0" fontId="6" fillId="0" borderId="20" xfId="0" applyFont="1" applyBorder="1" applyAlignment="1">
      <alignment horizontal="justify" vertical="top" wrapText="1"/>
    </xf>
    <xf numFmtId="0" fontId="6" fillId="0" borderId="24" xfId="0" applyFont="1" applyBorder="1" applyAlignment="1">
      <alignment horizontal="center" vertical="top" wrapText="1"/>
    </xf>
    <xf numFmtId="0" fontId="4" fillId="0" borderId="25" xfId="0" applyFont="1" applyBorder="1" applyAlignment="1">
      <alignment vertical="top" wrapText="1"/>
    </xf>
    <xf numFmtId="43" fontId="4" fillId="0" borderId="29" xfId="0" applyNumberFormat="1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 wrapText="1"/>
    </xf>
    <xf numFmtId="170" fontId="4" fillId="0" borderId="29" xfId="0" applyNumberFormat="1" applyFont="1" applyBorder="1" applyAlignment="1">
      <alignment horizontal="center" vertical="top" wrapText="1"/>
    </xf>
    <xf numFmtId="43" fontId="4" fillId="0" borderId="36" xfId="0" applyNumberFormat="1" applyFont="1" applyBorder="1" applyAlignment="1">
      <alignment horizontal="center" wrapText="1"/>
    </xf>
    <xf numFmtId="43" fontId="0" fillId="0" borderId="0" xfId="0" applyNumberFormat="1"/>
    <xf numFmtId="0" fontId="53" fillId="0" borderId="39" xfId="0" applyFont="1" applyBorder="1" applyAlignment="1">
      <alignment horizontal="center" wrapText="1"/>
    </xf>
    <xf numFmtId="0" fontId="53" fillId="0" borderId="40" xfId="0" applyFont="1" applyBorder="1" applyAlignment="1">
      <alignment wrapText="1"/>
    </xf>
    <xf numFmtId="0" fontId="0" fillId="0" borderId="29" xfId="0" applyBorder="1" applyAlignment="1">
      <alignment wrapText="1"/>
    </xf>
    <xf numFmtId="0" fontId="53" fillId="0" borderId="29" xfId="0" applyFont="1" applyBorder="1" applyAlignment="1">
      <alignment horizontal="center" wrapText="1"/>
    </xf>
    <xf numFmtId="0" fontId="54" fillId="0" borderId="25" xfId="0" applyFont="1" applyBorder="1" applyAlignment="1">
      <alignment wrapText="1"/>
    </xf>
    <xf numFmtId="0" fontId="55" fillId="0" borderId="25" xfId="0" applyFont="1" applyBorder="1" applyAlignment="1">
      <alignment wrapText="1"/>
    </xf>
    <xf numFmtId="0" fontId="53" fillId="0" borderId="25" xfId="0" applyFont="1" applyBorder="1" applyAlignment="1">
      <alignment wrapText="1"/>
    </xf>
    <xf numFmtId="170" fontId="53" fillId="0" borderId="29" xfId="0" applyNumberFormat="1" applyFont="1" applyBorder="1" applyAlignment="1">
      <alignment horizontal="center" wrapText="1"/>
    </xf>
    <xf numFmtId="1" fontId="53" fillId="0" borderId="29" xfId="0" applyNumberFormat="1" applyFont="1" applyBorder="1" applyAlignment="1">
      <alignment horizontal="center" wrapText="1"/>
    </xf>
    <xf numFmtId="170" fontId="52" fillId="0" borderId="29" xfId="0" applyNumberFormat="1" applyFont="1" applyBorder="1" applyAlignment="1">
      <alignment wrapText="1"/>
    </xf>
    <xf numFmtId="166" fontId="5" fillId="0" borderId="36" xfId="0" applyNumberFormat="1" applyFont="1" applyBorder="1" applyAlignment="1">
      <alignment horizontal="center" wrapText="1"/>
    </xf>
    <xf numFmtId="166" fontId="4" fillId="0" borderId="33" xfId="0" applyNumberFormat="1" applyFont="1" applyFill="1" applyBorder="1" applyAlignment="1">
      <alignment horizontal="center" wrapText="1"/>
    </xf>
    <xf numFmtId="166" fontId="4" fillId="0" borderId="37" xfId="0" applyNumberFormat="1" applyFont="1" applyFill="1" applyBorder="1" applyAlignment="1">
      <alignment horizontal="center" wrapText="1"/>
    </xf>
    <xf numFmtId="166" fontId="4" fillId="0" borderId="35" xfId="0" applyNumberFormat="1" applyFont="1" applyFill="1" applyBorder="1" applyAlignment="1">
      <alignment horizontal="center" wrapText="1"/>
    </xf>
    <xf numFmtId="43" fontId="4" fillId="0" borderId="0" xfId="0" applyNumberFormat="1" applyFont="1" applyBorder="1" applyAlignment="1">
      <alignment horizontal="center" wrapText="1"/>
    </xf>
    <xf numFmtId="0" fontId="30" fillId="28" borderId="25" xfId="0" applyFont="1" applyFill="1" applyBorder="1" applyAlignment="1">
      <alignment horizontal="center" vertical="center" wrapText="1"/>
    </xf>
    <xf numFmtId="0" fontId="30" fillId="28" borderId="29" xfId="0" applyFont="1" applyFill="1" applyBorder="1" applyAlignment="1">
      <alignment horizontal="center" vertical="center"/>
    </xf>
    <xf numFmtId="0" fontId="30" fillId="28" borderId="29" xfId="0" applyFont="1" applyFill="1" applyBorder="1" applyAlignment="1">
      <alignment horizontal="center" vertical="center" wrapText="1"/>
    </xf>
    <xf numFmtId="0" fontId="30" fillId="28" borderId="1" xfId="0" applyFont="1" applyFill="1" applyBorder="1" applyAlignment="1">
      <alignment horizontal="center" vertical="center" wrapText="1"/>
    </xf>
    <xf numFmtId="0" fontId="30" fillId="28" borderId="30" xfId="0" applyFont="1" applyFill="1" applyBorder="1" applyAlignment="1">
      <alignment horizontal="center" vertical="center" wrapText="1"/>
    </xf>
    <xf numFmtId="0" fontId="30" fillId="28" borderId="40" xfId="0" applyFont="1" applyFill="1" applyBorder="1" applyAlignment="1">
      <alignment horizontal="center" vertical="center" wrapText="1"/>
    </xf>
    <xf numFmtId="0" fontId="52" fillId="28" borderId="25" xfId="0" applyFont="1" applyFill="1" applyBorder="1" applyAlignment="1">
      <alignment horizontal="center" vertical="center" wrapText="1"/>
    </xf>
    <xf numFmtId="0" fontId="52" fillId="28" borderId="29" xfId="0" applyFont="1" applyFill="1" applyBorder="1" applyAlignment="1">
      <alignment horizontal="center" vertical="center" wrapText="1"/>
    </xf>
    <xf numFmtId="0" fontId="30" fillId="28" borderId="20" xfId="0" applyFont="1" applyFill="1" applyBorder="1" applyAlignment="1">
      <alignment horizontal="center" vertical="center"/>
    </xf>
    <xf numFmtId="0" fontId="30" fillId="28" borderId="24" xfId="0" applyFont="1" applyFill="1" applyBorder="1" applyAlignment="1">
      <alignment horizontal="center" vertical="center"/>
    </xf>
    <xf numFmtId="0" fontId="30" fillId="28" borderId="24" xfId="0" applyFont="1" applyFill="1" applyBorder="1" applyAlignment="1">
      <alignment horizontal="center" vertical="center" wrapText="1"/>
    </xf>
    <xf numFmtId="0" fontId="30" fillId="28" borderId="21" xfId="0" applyFont="1" applyFill="1" applyBorder="1" applyAlignment="1">
      <alignment horizontal="center" vertical="center" wrapText="1"/>
    </xf>
    <xf numFmtId="0" fontId="30" fillId="28" borderId="25" xfId="0" applyFont="1" applyFill="1" applyBorder="1" applyAlignment="1">
      <alignment horizontal="center" vertical="center"/>
    </xf>
    <xf numFmtId="0" fontId="30" fillId="28" borderId="26" xfId="0" applyFont="1" applyFill="1" applyBorder="1" applyAlignment="1">
      <alignment horizontal="center" vertical="center" wrapText="1"/>
    </xf>
    <xf numFmtId="170" fontId="30" fillId="28" borderId="29" xfId="0" applyNumberFormat="1" applyFont="1" applyFill="1" applyBorder="1" applyAlignment="1">
      <alignment horizontal="center" vertical="center"/>
    </xf>
    <xf numFmtId="170" fontId="30" fillId="28" borderId="26" xfId="0" applyNumberFormat="1" applyFont="1" applyFill="1" applyBorder="1" applyAlignment="1">
      <alignment horizontal="center" vertical="center"/>
    </xf>
    <xf numFmtId="170" fontId="30" fillId="28" borderId="1" xfId="0" applyNumberFormat="1" applyFont="1" applyFill="1" applyBorder="1" applyAlignment="1">
      <alignment horizontal="center" vertical="center"/>
    </xf>
    <xf numFmtId="170" fontId="0" fillId="0" borderId="1" xfId="0" applyNumberFormat="1" applyFont="1" applyBorder="1" applyAlignment="1">
      <alignment horizontal="center" vertical="center"/>
    </xf>
    <xf numFmtId="170" fontId="30" fillId="28" borderId="29" xfId="0" applyNumberFormat="1" applyFont="1" applyFill="1" applyBorder="1" applyAlignment="1">
      <alignment horizontal="center" vertical="center" wrapText="1"/>
    </xf>
    <xf numFmtId="170" fontId="30" fillId="28" borderId="1" xfId="0" applyNumberFormat="1" applyFont="1" applyFill="1" applyBorder="1" applyAlignment="1">
      <alignment horizontal="center" vertical="center" wrapText="1"/>
    </xf>
    <xf numFmtId="170" fontId="30" fillId="28" borderId="40" xfId="0" applyNumberFormat="1" applyFont="1" applyFill="1" applyBorder="1" applyAlignment="1">
      <alignment horizontal="center" vertical="center" wrapText="1"/>
    </xf>
    <xf numFmtId="170" fontId="52" fillId="28" borderId="29" xfId="0" applyNumberFormat="1" applyFont="1" applyFill="1" applyBorder="1" applyAlignment="1">
      <alignment horizontal="center" vertical="center" wrapText="1"/>
    </xf>
    <xf numFmtId="0" fontId="56" fillId="0" borderId="39" xfId="0" applyFont="1" applyBorder="1" applyAlignment="1">
      <alignment horizontal="center" vertical="top" wrapText="1"/>
    </xf>
    <xf numFmtId="0" fontId="56" fillId="0" borderId="29" xfId="0" applyFont="1" applyBorder="1" applyAlignment="1">
      <alignment horizontal="center" vertical="top" wrapText="1"/>
    </xf>
    <xf numFmtId="0" fontId="57" fillId="0" borderId="40" xfId="0" applyFont="1" applyBorder="1" applyAlignment="1">
      <alignment horizontal="center" vertical="top" wrapText="1"/>
    </xf>
    <xf numFmtId="0" fontId="0" fillId="0" borderId="29" xfId="0" applyBorder="1" applyAlignment="1">
      <alignment vertical="top" wrapText="1"/>
    </xf>
    <xf numFmtId="0" fontId="58" fillId="0" borderId="25" xfId="0" applyFont="1" applyBorder="1" applyAlignment="1">
      <alignment vertical="top" wrapText="1"/>
    </xf>
    <xf numFmtId="0" fontId="56" fillId="0" borderId="25" xfId="0" applyFont="1" applyBorder="1" applyAlignment="1">
      <alignment horizontal="justify" vertical="top" wrapText="1"/>
    </xf>
    <xf numFmtId="0" fontId="56" fillId="0" borderId="40" xfId="0" applyFont="1" applyBorder="1" applyAlignment="1">
      <alignment horizontal="center" vertical="top" wrapText="1"/>
    </xf>
    <xf numFmtId="49" fontId="0" fillId="0" borderId="0" xfId="0" applyNumberFormat="1"/>
    <xf numFmtId="49" fontId="56" fillId="0" borderId="29" xfId="0" applyNumberFormat="1" applyFont="1" applyBorder="1" applyAlignment="1">
      <alignment horizontal="center" vertical="top" wrapText="1"/>
    </xf>
    <xf numFmtId="1" fontId="57" fillId="0" borderId="40" xfId="0" applyNumberFormat="1" applyFont="1" applyBorder="1" applyAlignment="1">
      <alignment horizontal="center" vertical="top" wrapText="1"/>
    </xf>
    <xf numFmtId="1" fontId="57" fillId="0" borderId="1" xfId="0" applyNumberFormat="1" applyFont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/>
    </xf>
    <xf numFmtId="166" fontId="4" fillId="0" borderId="33" xfId="0" applyNumberFormat="1" applyFont="1" applyBorder="1" applyAlignment="1">
      <alignment horizontal="center" wrapText="1"/>
    </xf>
    <xf numFmtId="166" fontId="4" fillId="0" borderId="37" xfId="0" applyNumberFormat="1" applyFont="1" applyBorder="1" applyAlignment="1">
      <alignment horizontal="center" wrapText="1"/>
    </xf>
    <xf numFmtId="166" fontId="4" fillId="0" borderId="35" xfId="0" applyNumberFormat="1" applyFont="1" applyBorder="1" applyAlignment="1">
      <alignment horizontal="center" wrapText="1"/>
    </xf>
    <xf numFmtId="0" fontId="4" fillId="0" borderId="36" xfId="0" applyFont="1" applyBorder="1" applyAlignment="1">
      <alignment horizontal="left" wrapText="1"/>
    </xf>
    <xf numFmtId="172" fontId="4" fillId="0" borderId="36" xfId="0" applyNumberFormat="1" applyFont="1" applyBorder="1" applyAlignment="1">
      <alignment horizontal="center" wrapText="1"/>
    </xf>
    <xf numFmtId="170" fontId="4" fillId="0" borderId="36" xfId="0" applyNumberFormat="1" applyFont="1" applyBorder="1" applyAlignment="1">
      <alignment horizontal="center" wrapText="1"/>
    </xf>
    <xf numFmtId="0" fontId="59" fillId="28" borderId="45" xfId="0" applyFont="1" applyFill="1" applyBorder="1" applyAlignment="1">
      <alignment horizontal="center" vertical="center" wrapText="1" readingOrder="1"/>
    </xf>
    <xf numFmtId="0" fontId="59" fillId="28" borderId="45" xfId="0" applyFont="1" applyFill="1" applyBorder="1" applyAlignment="1">
      <alignment horizontal="center" wrapText="1" readingOrder="1"/>
    </xf>
    <xf numFmtId="0" fontId="60" fillId="28" borderId="45" xfId="0" applyFont="1" applyFill="1" applyBorder="1" applyAlignment="1">
      <alignment horizontal="left" wrapText="1" readingOrder="1"/>
    </xf>
    <xf numFmtId="0" fontId="61" fillId="28" borderId="45" xfId="0" applyFont="1" applyFill="1" applyBorder="1" applyAlignment="1">
      <alignment horizontal="center" wrapText="1" readingOrder="1"/>
    </xf>
    <xf numFmtId="0" fontId="61" fillId="28" borderId="45" xfId="0" applyFont="1" applyFill="1" applyBorder="1" applyAlignment="1">
      <alignment horizontal="center" wrapText="1"/>
    </xf>
    <xf numFmtId="0" fontId="60" fillId="28" borderId="45" xfId="0" applyFont="1" applyFill="1" applyBorder="1" applyAlignment="1">
      <alignment horizontal="left" vertical="center" wrapText="1" readingOrder="1"/>
    </xf>
    <xf numFmtId="0" fontId="59" fillId="28" borderId="45" xfId="0" applyFont="1" applyFill="1" applyBorder="1" applyAlignment="1">
      <alignment horizontal="center" wrapText="1"/>
    </xf>
    <xf numFmtId="0" fontId="61" fillId="28" borderId="45" xfId="0" applyNumberFormat="1" applyFont="1" applyFill="1" applyBorder="1" applyAlignment="1">
      <alignment horizontal="center" wrapText="1" readingOrder="1"/>
    </xf>
    <xf numFmtId="49" fontId="61" fillId="28" borderId="45" xfId="0" applyNumberFormat="1" applyFont="1" applyFill="1" applyBorder="1" applyAlignment="1">
      <alignment horizontal="center" wrapText="1" readingOrder="1"/>
    </xf>
    <xf numFmtId="170" fontId="59" fillId="28" borderId="45" xfId="0" applyNumberFormat="1" applyFont="1" applyFill="1" applyBorder="1" applyAlignment="1">
      <alignment horizontal="center" wrapText="1"/>
    </xf>
    <xf numFmtId="2" fontId="61" fillId="28" borderId="45" xfId="0" applyNumberFormat="1" applyFont="1" applyFill="1" applyBorder="1" applyAlignment="1">
      <alignment horizontal="center" wrapText="1"/>
    </xf>
    <xf numFmtId="2" fontId="0" fillId="0" borderId="0" xfId="0" applyNumberFormat="1"/>
    <xf numFmtId="2" fontId="59" fillId="28" borderId="45" xfId="0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vertical="top" wrapText="1"/>
    </xf>
    <xf numFmtId="43" fontId="4" fillId="0" borderId="0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170" fontId="4" fillId="0" borderId="0" xfId="0" applyNumberFormat="1" applyFont="1" applyBorder="1" applyAlignment="1">
      <alignment horizontal="center" vertical="top" wrapText="1"/>
    </xf>
    <xf numFmtId="4" fontId="4" fillId="0" borderId="0" xfId="0" applyNumberFormat="1" applyFont="1" applyBorder="1" applyAlignment="1">
      <alignment horizontal="center" vertical="top" wrapText="1"/>
    </xf>
    <xf numFmtId="170" fontId="30" fillId="28" borderId="26" xfId="0" applyNumberFormat="1" applyFont="1" applyFill="1" applyBorder="1" applyAlignment="1">
      <alignment horizontal="center" vertical="center" wrapText="1"/>
    </xf>
    <xf numFmtId="170" fontId="30" fillId="28" borderId="0" xfId="0" applyNumberFormat="1" applyFont="1" applyFill="1" applyBorder="1" applyAlignment="1">
      <alignment horizontal="center" vertical="center" wrapText="1"/>
    </xf>
    <xf numFmtId="170" fontId="52" fillId="28" borderId="26" xfId="0" applyNumberFormat="1" applyFont="1" applyFill="1" applyBorder="1" applyAlignment="1">
      <alignment horizontal="center" vertical="center" wrapText="1"/>
    </xf>
    <xf numFmtId="170" fontId="52" fillId="28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166" fontId="4" fillId="0" borderId="29" xfId="0" applyNumberFormat="1" applyFont="1" applyBorder="1" applyAlignment="1">
      <alignment horizontal="center" vertical="top" wrapText="1"/>
    </xf>
    <xf numFmtId="166" fontId="0" fillId="0" borderId="0" xfId="0" applyNumberFormat="1"/>
    <xf numFmtId="0" fontId="34" fillId="0" borderId="0" xfId="90" applyNumberFormat="1" applyFont="1" applyFill="1" applyAlignment="1" applyProtection="1">
      <protection hidden="1"/>
    </xf>
    <xf numFmtId="0" fontId="30" fillId="0" borderId="0" xfId="90" applyFont="1" applyFill="1" applyAlignment="1" applyProtection="1">
      <protection hidden="1"/>
    </xf>
    <xf numFmtId="0" fontId="30" fillId="0" borderId="0" xfId="90" applyFont="1" applyProtection="1">
      <protection hidden="1"/>
    </xf>
    <xf numFmtId="0" fontId="30" fillId="0" borderId="0" xfId="90" applyFont="1"/>
    <xf numFmtId="0" fontId="34" fillId="0" borderId="0" xfId="90" applyNumberFormat="1" applyFont="1" applyFill="1" applyAlignment="1" applyProtection="1">
      <alignment horizontal="centerContinuous" vertical="center"/>
      <protection hidden="1"/>
    </xf>
    <xf numFmtId="0" fontId="30" fillId="0" borderId="0" xfId="90" applyNumberFormat="1" applyFont="1" applyFill="1" applyAlignment="1" applyProtection="1">
      <alignment horizontal="centerContinuous"/>
      <protection hidden="1"/>
    </xf>
    <xf numFmtId="0" fontId="30" fillId="0" borderId="0" xfId="90" applyNumberFormat="1" applyFont="1" applyFill="1" applyAlignment="1" applyProtection="1">
      <alignment vertical="top" wrapText="1"/>
      <protection hidden="1"/>
    </xf>
    <xf numFmtId="0" fontId="34" fillId="0" borderId="0" xfId="90" applyNumberFormat="1" applyFont="1" applyFill="1" applyAlignment="1" applyProtection="1">
      <alignment horizontal="centerContinuous" vertical="top" wrapText="1"/>
      <protection hidden="1"/>
    </xf>
    <xf numFmtId="0" fontId="30" fillId="0" borderId="0" xfId="50" applyFont="1"/>
    <xf numFmtId="0" fontId="30" fillId="0" borderId="0" xfId="90" applyFont="1" applyAlignment="1" applyProtection="1">
      <alignment horizontal="right"/>
      <protection hidden="1"/>
    </xf>
    <xf numFmtId="0" fontId="30" fillId="0" borderId="0" xfId="50" applyFont="1" applyProtection="1">
      <protection hidden="1"/>
    </xf>
    <xf numFmtId="0" fontId="30" fillId="0" borderId="0" xfId="50" applyNumberFormat="1" applyFont="1" applyFill="1" applyAlignment="1" applyProtection="1">
      <alignment vertical="top" wrapText="1"/>
      <protection hidden="1"/>
    </xf>
    <xf numFmtId="0" fontId="34" fillId="0" borderId="0" xfId="50" applyNumberFormat="1" applyFont="1" applyFill="1" applyAlignment="1" applyProtection="1">
      <protection hidden="1"/>
    </xf>
    <xf numFmtId="0" fontId="30" fillId="0" borderId="0" xfId="90" applyFont="1" applyAlignment="1">
      <alignment horizontal="right"/>
    </xf>
    <xf numFmtId="0" fontId="56" fillId="0" borderId="25" xfId="0" applyFont="1" applyBorder="1" applyAlignment="1">
      <alignment horizontal="center" vertical="top" wrapText="1"/>
    </xf>
    <xf numFmtId="0" fontId="34" fillId="0" borderId="0" xfId="50" applyNumberFormat="1" applyFont="1" applyFill="1" applyAlignment="1" applyProtection="1">
      <alignment horizontal="centerContinuous" vertical="top"/>
      <protection hidden="1"/>
    </xf>
    <xf numFmtId="0" fontId="30" fillId="0" borderId="0" xfId="50" applyNumberFormat="1" applyFont="1" applyFill="1" applyAlignment="1" applyProtection="1">
      <alignment horizontal="centerContinuous" vertical="top"/>
      <protection hidden="1"/>
    </xf>
    <xf numFmtId="0" fontId="34" fillId="0" borderId="0" xfId="50" applyNumberFormat="1" applyFont="1" applyFill="1" applyAlignment="1" applyProtection="1">
      <alignment horizontal="centerContinuous" vertical="top" wrapText="1"/>
      <protection hidden="1"/>
    </xf>
    <xf numFmtId="0" fontId="30" fillId="0" borderId="0" xfId="50" applyNumberFormat="1" applyFont="1" applyFill="1" applyAlignment="1" applyProtection="1">
      <alignment horizontal="centerContinuous" vertical="top" wrapText="1"/>
      <protection hidden="1"/>
    </xf>
    <xf numFmtId="0" fontId="34" fillId="0" borderId="0" xfId="50" applyNumberFormat="1" applyFont="1" applyFill="1" applyAlignment="1" applyProtection="1">
      <alignment horizontal="centerContinuous" vertical="center"/>
      <protection hidden="1"/>
    </xf>
    <xf numFmtId="0" fontId="30" fillId="0" borderId="0" xfId="50" applyNumberFormat="1" applyFont="1" applyFill="1" applyAlignment="1" applyProtection="1">
      <alignment horizontal="centerContinuous"/>
      <protection hidden="1"/>
    </xf>
    <xf numFmtId="2" fontId="57" fillId="0" borderId="40" xfId="0" applyNumberFormat="1" applyFont="1" applyBorder="1" applyAlignment="1">
      <alignment horizontal="center" vertical="top" wrapText="1"/>
    </xf>
    <xf numFmtId="2" fontId="0" fillId="0" borderId="29" xfId="0" applyNumberFormat="1" applyBorder="1" applyAlignment="1">
      <alignment vertical="top" wrapText="1"/>
    </xf>
    <xf numFmtId="2" fontId="57" fillId="0" borderId="29" xfId="0" applyNumberFormat="1" applyFont="1" applyBorder="1" applyAlignment="1">
      <alignment horizontal="center" vertical="top" wrapText="1"/>
    </xf>
    <xf numFmtId="2" fontId="56" fillId="0" borderId="29" xfId="0" applyNumberFormat="1" applyFont="1" applyBorder="1" applyAlignment="1">
      <alignment horizontal="center" vertical="top" wrapText="1"/>
    </xf>
    <xf numFmtId="2" fontId="30" fillId="0" borderId="29" xfId="0" applyNumberFormat="1" applyFont="1" applyBorder="1" applyAlignment="1">
      <alignment horizontal="center" vertical="top" wrapText="1"/>
    </xf>
    <xf numFmtId="2" fontId="56" fillId="0" borderId="26" xfId="0" applyNumberFormat="1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30" fillId="28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174" fontId="30" fillId="0" borderId="1" xfId="50" applyNumberFormat="1" applyFont="1" applyFill="1" applyBorder="1" applyAlignment="1" applyProtection="1">
      <alignment horizontal="center" vertical="center" wrapText="1"/>
      <protection hidden="1"/>
    </xf>
    <xf numFmtId="1" fontId="30" fillId="28" borderId="1" xfId="0" applyNumberFormat="1" applyFont="1" applyFill="1" applyBorder="1" applyAlignment="1">
      <alignment horizontal="center" vertical="center"/>
    </xf>
    <xf numFmtId="170" fontId="30" fillId="0" borderId="1" xfId="0" applyNumberFormat="1" applyFont="1" applyBorder="1" applyAlignment="1">
      <alignment horizontal="center" vertical="center"/>
    </xf>
    <xf numFmtId="170" fontId="30" fillId="0" borderId="1" xfId="50" applyNumberFormat="1" applyFont="1" applyFill="1" applyBorder="1" applyAlignment="1" applyProtection="1">
      <alignment horizontal="center" vertical="center" wrapText="1"/>
      <protection hidden="1"/>
    </xf>
    <xf numFmtId="1" fontId="30" fillId="0" borderId="1" xfId="0" applyNumberFormat="1" applyFont="1" applyBorder="1" applyAlignment="1">
      <alignment horizontal="center" vertical="center"/>
    </xf>
    <xf numFmtId="0" fontId="4" fillId="0" borderId="79" xfId="0" applyFont="1" applyFill="1" applyBorder="1" applyAlignment="1">
      <alignment horizontal="left" wrapText="1"/>
    </xf>
    <xf numFmtId="4" fontId="53" fillId="0" borderId="29" xfId="0" applyNumberFormat="1" applyFont="1" applyBorder="1" applyAlignment="1">
      <alignment horizontal="center" wrapText="1"/>
    </xf>
    <xf numFmtId="0" fontId="30" fillId="0" borderId="0" xfId="50" applyFont="1" applyAlignment="1" applyProtection="1">
      <alignment horizontal="right"/>
      <protection hidden="1"/>
    </xf>
    <xf numFmtId="170" fontId="0" fillId="0" borderId="0" xfId="0" applyNumberFormat="1"/>
    <xf numFmtId="0" fontId="32" fillId="0" borderId="1" xfId="0" applyFont="1" applyBorder="1" applyAlignment="1">
      <alignment horizontal="center" vertical="center"/>
    </xf>
    <xf numFmtId="0" fontId="32" fillId="28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49" fontId="0" fillId="0" borderId="1" xfId="0" applyNumberFormat="1" applyBorder="1"/>
    <xf numFmtId="0" fontId="0" fillId="0" borderId="1" xfId="0" applyBorder="1"/>
    <xf numFmtId="0" fontId="31" fillId="29" borderId="1" xfId="0" applyFont="1" applyFill="1" applyBorder="1" applyAlignment="1">
      <alignment horizontal="center" vertical="center"/>
    </xf>
    <xf numFmtId="170" fontId="31" fillId="29" borderId="1" xfId="0" applyNumberFormat="1" applyFont="1" applyFill="1" applyBorder="1" applyAlignment="1">
      <alignment horizontal="center" vertical="center"/>
    </xf>
    <xf numFmtId="49" fontId="41" fillId="29" borderId="1" xfId="0" applyNumberFormat="1" applyFont="1" applyFill="1" applyBorder="1"/>
    <xf numFmtId="170" fontId="41" fillId="29" borderId="1" xfId="0" applyNumberFormat="1" applyFont="1" applyFill="1" applyBorder="1"/>
    <xf numFmtId="0" fontId="41" fillId="29" borderId="0" xfId="0" applyFont="1" applyFill="1" applyAlignment="1">
      <alignment wrapText="1"/>
    </xf>
    <xf numFmtId="0" fontId="41" fillId="29" borderId="0" xfId="0" applyFont="1" applyFill="1"/>
    <xf numFmtId="170" fontId="32" fillId="0" borderId="1" xfId="0" applyNumberFormat="1" applyFont="1" applyBorder="1" applyAlignment="1">
      <alignment horizontal="center" vertical="center"/>
    </xf>
    <xf numFmtId="170" fontId="0" fillId="0" borderId="1" xfId="0" applyNumberFormat="1" applyBorder="1"/>
    <xf numFmtId="0" fontId="0" fillId="0" borderId="0" xfId="0" applyNumberFormat="1" applyAlignment="1">
      <alignment wrapText="1"/>
    </xf>
    <xf numFmtId="49" fontId="41" fillId="29" borderId="0" xfId="0" applyNumberFormat="1" applyFont="1" applyFill="1"/>
    <xf numFmtId="0" fontId="32" fillId="0" borderId="1" xfId="0" applyFont="1" applyFill="1" applyBorder="1" applyAlignment="1">
      <alignment horizontal="center" vertical="center"/>
    </xf>
    <xf numFmtId="0" fontId="30" fillId="0" borderId="0" xfId="92" applyFont="1" applyProtection="1">
      <protection hidden="1"/>
    </xf>
    <xf numFmtId="0" fontId="30" fillId="0" borderId="0" xfId="92" applyFont="1"/>
    <xf numFmtId="0" fontId="30" fillId="0" borderId="53" xfId="92" applyFont="1" applyFill="1" applyBorder="1" applyProtection="1">
      <protection hidden="1"/>
    </xf>
    <xf numFmtId="0" fontId="30" fillId="0" borderId="54" xfId="92" applyNumberFormat="1" applyFont="1" applyFill="1" applyBorder="1" applyAlignment="1" applyProtection="1">
      <alignment horizontal="centerContinuous"/>
      <protection hidden="1"/>
    </xf>
    <xf numFmtId="0" fontId="30" fillId="0" borderId="53" xfId="92" applyNumberFormat="1" applyFont="1" applyFill="1" applyBorder="1" applyAlignment="1" applyProtection="1">
      <alignment horizontal="centerContinuous"/>
      <protection hidden="1"/>
    </xf>
    <xf numFmtId="0" fontId="30" fillId="0" borderId="51" xfId="92" applyNumberFormat="1" applyFont="1" applyFill="1" applyBorder="1" applyAlignment="1" applyProtection="1">
      <protection hidden="1"/>
    </xf>
    <xf numFmtId="0" fontId="30" fillId="0" borderId="39" xfId="92" applyFont="1" applyFill="1" applyBorder="1" applyProtection="1">
      <protection hidden="1"/>
    </xf>
    <xf numFmtId="0" fontId="30" fillId="0" borderId="0" xfId="50" applyNumberFormat="1" applyFont="1" applyFill="1" applyAlignment="1" applyProtection="1">
      <alignment horizontal="right"/>
      <protection hidden="1"/>
    </xf>
    <xf numFmtId="0" fontId="30" fillId="0" borderId="0" xfId="92" applyNumberFormat="1" applyFont="1" applyFill="1" applyAlignment="1" applyProtection="1">
      <alignment vertical="top" wrapText="1"/>
      <protection hidden="1"/>
    </xf>
    <xf numFmtId="0" fontId="30" fillId="0" borderId="0" xfId="92" applyNumberFormat="1" applyFont="1" applyFill="1" applyAlignment="1" applyProtection="1">
      <alignment vertical="top"/>
      <protection hidden="1"/>
    </xf>
    <xf numFmtId="0" fontId="34" fillId="0" borderId="0" xfId="92" applyNumberFormat="1" applyFont="1" applyFill="1" applyAlignment="1" applyProtection="1">
      <alignment vertical="top"/>
      <protection hidden="1"/>
    </xf>
    <xf numFmtId="0" fontId="30" fillId="0" borderId="49" xfId="92" applyNumberFormat="1" applyFont="1" applyFill="1" applyBorder="1" applyAlignment="1" applyProtection="1">
      <alignment horizontal="centerContinuous" vertical="top" wrapText="1"/>
      <protection hidden="1"/>
    </xf>
    <xf numFmtId="0" fontId="30" fillId="0" borderId="54" xfId="92" applyNumberFormat="1" applyFont="1" applyFill="1" applyBorder="1" applyAlignment="1" applyProtection="1">
      <alignment horizontal="centerContinuous" vertical="top"/>
      <protection hidden="1"/>
    </xf>
    <xf numFmtId="0" fontId="30" fillId="0" borderId="53" xfId="92" applyNumberFormat="1" applyFont="1" applyFill="1" applyBorder="1" applyAlignment="1" applyProtection="1">
      <alignment horizontal="centerContinuous" vertical="top"/>
      <protection hidden="1"/>
    </xf>
    <xf numFmtId="0" fontId="30" fillId="0" borderId="47" xfId="92" applyNumberFormat="1" applyFont="1" applyFill="1" applyBorder="1" applyAlignment="1" applyProtection="1">
      <alignment horizontal="centerContinuous" vertical="top"/>
      <protection hidden="1"/>
    </xf>
    <xf numFmtId="0" fontId="30" fillId="0" borderId="76" xfId="92" applyNumberFormat="1" applyFont="1" applyFill="1" applyBorder="1" applyAlignment="1" applyProtection="1">
      <alignment horizontal="center" vertical="top"/>
      <protection hidden="1"/>
    </xf>
    <xf numFmtId="0" fontId="30" fillId="0" borderId="51" xfId="92" applyNumberFormat="1" applyFont="1" applyFill="1" applyBorder="1" applyAlignment="1" applyProtection="1">
      <alignment horizontal="center" vertical="center"/>
      <protection hidden="1"/>
    </xf>
    <xf numFmtId="0" fontId="30" fillId="0" borderId="47" xfId="92" applyNumberFormat="1" applyFont="1" applyFill="1" applyBorder="1" applyAlignment="1" applyProtection="1">
      <alignment horizontal="center" vertical="center"/>
      <protection hidden="1"/>
    </xf>
    <xf numFmtId="0" fontId="34" fillId="0" borderId="40" xfId="92" applyNumberFormat="1" applyFont="1" applyFill="1" applyBorder="1" applyAlignment="1" applyProtection="1">
      <protection hidden="1"/>
    </xf>
    <xf numFmtId="0" fontId="34" fillId="0" borderId="28" xfId="92" applyNumberFormat="1" applyFont="1" applyFill="1" applyBorder="1" applyAlignment="1" applyProtection="1">
      <alignment horizontal="center" vertical="center" wrapText="1"/>
      <protection hidden="1"/>
    </xf>
    <xf numFmtId="0" fontId="34" fillId="0" borderId="23" xfId="92" applyNumberFormat="1" applyFont="1" applyFill="1" applyBorder="1" applyAlignment="1" applyProtection="1">
      <alignment horizontal="center" vertical="center" wrapText="1"/>
      <protection hidden="1"/>
    </xf>
    <xf numFmtId="0" fontId="34" fillId="0" borderId="74" xfId="92" applyNumberFormat="1" applyFont="1" applyFill="1" applyBorder="1" applyAlignment="1" applyProtection="1">
      <alignment horizontal="center" vertical="center" wrapText="1"/>
      <protection hidden="1"/>
    </xf>
    <xf numFmtId="0" fontId="34" fillId="0" borderId="15" xfId="92" applyNumberFormat="1" applyFont="1" applyFill="1" applyBorder="1" applyAlignment="1" applyProtection="1">
      <alignment horizontal="center" vertical="center" wrapText="1"/>
      <protection hidden="1"/>
    </xf>
    <xf numFmtId="0" fontId="34" fillId="0" borderId="19" xfId="92" applyNumberFormat="1" applyFont="1" applyFill="1" applyBorder="1" applyAlignment="1" applyProtection="1">
      <alignment horizontal="center" vertical="center" wrapText="1"/>
      <protection hidden="1"/>
    </xf>
    <xf numFmtId="0" fontId="34" fillId="0" borderId="1" xfId="92" applyNumberFormat="1" applyFont="1" applyFill="1" applyBorder="1" applyAlignment="1" applyProtection="1">
      <alignment horizontal="center" vertical="center" wrapText="1"/>
      <protection hidden="1"/>
    </xf>
    <xf numFmtId="0" fontId="34" fillId="0" borderId="38" xfId="92" applyNumberFormat="1" applyFont="1" applyFill="1" applyBorder="1" applyAlignment="1" applyProtection="1">
      <alignment horizontal="center" vertical="center" wrapText="1"/>
      <protection hidden="1"/>
    </xf>
    <xf numFmtId="0" fontId="34" fillId="0" borderId="57" xfId="92" applyNumberFormat="1" applyFont="1" applyFill="1" applyBorder="1" applyAlignment="1" applyProtection="1">
      <alignment horizontal="center" vertical="center" wrapText="1"/>
      <protection hidden="1"/>
    </xf>
    <xf numFmtId="0" fontId="34" fillId="0" borderId="17" xfId="92" applyNumberFormat="1" applyFont="1" applyFill="1" applyBorder="1" applyAlignment="1" applyProtection="1">
      <alignment horizontal="center" vertical="center" wrapText="1"/>
      <protection hidden="1"/>
    </xf>
    <xf numFmtId="0" fontId="34" fillId="0" borderId="18" xfId="92" applyNumberFormat="1" applyFont="1" applyFill="1" applyBorder="1" applyAlignment="1" applyProtection="1">
      <alignment horizontal="center" vertical="center" wrapText="1"/>
      <protection hidden="1"/>
    </xf>
    <xf numFmtId="0" fontId="34" fillId="0" borderId="16" xfId="92" applyNumberFormat="1" applyFont="1" applyFill="1" applyBorder="1" applyAlignment="1" applyProtection="1">
      <alignment horizontal="center" vertical="center" wrapText="1"/>
      <protection hidden="1"/>
    </xf>
    <xf numFmtId="0" fontId="34" fillId="0" borderId="14" xfId="92" applyNumberFormat="1" applyFont="1" applyFill="1" applyBorder="1" applyAlignment="1" applyProtection="1">
      <alignment horizontal="center" vertical="center" wrapText="1"/>
      <protection hidden="1"/>
    </xf>
    <xf numFmtId="0" fontId="34" fillId="0" borderId="40" xfId="92" applyNumberFormat="1" applyFont="1" applyFill="1" applyBorder="1" applyAlignment="1" applyProtection="1">
      <alignment horizontal="center" vertical="center" wrapText="1"/>
      <protection hidden="1"/>
    </xf>
    <xf numFmtId="0" fontId="34" fillId="0" borderId="0" xfId="92" applyNumberFormat="1" applyFont="1" applyFill="1" applyAlignment="1" applyProtection="1">
      <protection hidden="1"/>
    </xf>
    <xf numFmtId="0" fontId="34" fillId="0" borderId="30" xfId="92" applyNumberFormat="1" applyFont="1" applyFill="1" applyBorder="1" applyAlignment="1" applyProtection="1">
      <alignment horizontal="center"/>
      <protection hidden="1"/>
    </xf>
    <xf numFmtId="0" fontId="34" fillId="0" borderId="56" xfId="92" applyNumberFormat="1" applyFont="1" applyFill="1" applyBorder="1" applyAlignment="1" applyProtection="1">
      <alignment horizontal="center"/>
      <protection hidden="1"/>
    </xf>
    <xf numFmtId="0" fontId="34" fillId="0" borderId="62" xfId="92" applyNumberFormat="1" applyFont="1" applyFill="1" applyBorder="1" applyAlignment="1" applyProtection="1">
      <alignment horizontal="center"/>
      <protection hidden="1"/>
    </xf>
    <xf numFmtId="0" fontId="34" fillId="0" borderId="64" xfId="92" applyNumberFormat="1" applyFont="1" applyFill="1" applyBorder="1" applyAlignment="1" applyProtection="1">
      <alignment horizontal="center"/>
      <protection hidden="1"/>
    </xf>
    <xf numFmtId="0" fontId="34" fillId="0" borderId="78" xfId="92" applyNumberFormat="1" applyFont="1" applyFill="1" applyBorder="1" applyAlignment="1" applyProtection="1">
      <alignment horizontal="center"/>
      <protection hidden="1"/>
    </xf>
    <xf numFmtId="0" fontId="34" fillId="0" borderId="13" xfId="92" applyNumberFormat="1" applyFont="1" applyFill="1" applyBorder="1" applyAlignment="1" applyProtection="1">
      <alignment horizontal="center"/>
      <protection hidden="1"/>
    </xf>
    <xf numFmtId="0" fontId="34" fillId="0" borderId="26" xfId="92" applyNumberFormat="1" applyFont="1" applyFill="1" applyBorder="1" applyAlignment="1" applyProtection="1">
      <alignment horizontal="center"/>
      <protection hidden="1"/>
    </xf>
    <xf numFmtId="0" fontId="34" fillId="0" borderId="59" xfId="92" applyNumberFormat="1" applyFont="1" applyFill="1" applyBorder="1" applyAlignment="1" applyProtection="1">
      <alignment horizontal="center"/>
      <protection hidden="1"/>
    </xf>
    <xf numFmtId="0" fontId="34" fillId="0" borderId="58" xfId="92" applyNumberFormat="1" applyFont="1" applyFill="1" applyBorder="1" applyAlignment="1" applyProtection="1">
      <alignment horizontal="center"/>
      <protection hidden="1"/>
    </xf>
    <xf numFmtId="0" fontId="30" fillId="0" borderId="40" xfId="92" applyNumberFormat="1" applyFont="1" applyFill="1" applyBorder="1" applyAlignment="1" applyProtection="1">
      <protection hidden="1"/>
    </xf>
    <xf numFmtId="175" fontId="30" fillId="0" borderId="54" xfId="92" applyNumberFormat="1" applyFont="1" applyFill="1" applyBorder="1" applyAlignment="1" applyProtection="1">
      <protection hidden="1"/>
    </xf>
    <xf numFmtId="176" fontId="30" fillId="0" borderId="54" xfId="92" applyNumberFormat="1" applyFont="1" applyFill="1" applyBorder="1" applyAlignment="1" applyProtection="1">
      <protection hidden="1"/>
    </xf>
    <xf numFmtId="177" fontId="30" fillId="0" borderId="54" xfId="92" applyNumberFormat="1" applyFont="1" applyFill="1" applyBorder="1" applyAlignment="1" applyProtection="1">
      <protection hidden="1"/>
    </xf>
    <xf numFmtId="178" fontId="30" fillId="0" borderId="54" xfId="92" applyNumberFormat="1" applyFont="1" applyFill="1" applyBorder="1" applyAlignment="1" applyProtection="1">
      <protection hidden="1"/>
    </xf>
    <xf numFmtId="179" fontId="30" fillId="0" borderId="54" xfId="92" applyNumberFormat="1" applyFont="1" applyFill="1" applyBorder="1" applyAlignment="1" applyProtection="1">
      <protection hidden="1"/>
    </xf>
    <xf numFmtId="0" fontId="30" fillId="0" borderId="54" xfId="92" applyNumberFormat="1" applyFont="1" applyFill="1" applyBorder="1" applyAlignment="1" applyProtection="1">
      <protection hidden="1"/>
    </xf>
    <xf numFmtId="175" fontId="30" fillId="0" borderId="31" xfId="92" applyNumberFormat="1" applyFont="1" applyFill="1" applyBorder="1" applyAlignment="1" applyProtection="1">
      <protection hidden="1"/>
    </xf>
    <xf numFmtId="176" fontId="30" fillId="0" borderId="31" xfId="92" applyNumberFormat="1" applyFont="1" applyFill="1" applyBorder="1" applyAlignment="1" applyProtection="1">
      <protection hidden="1"/>
    </xf>
    <xf numFmtId="177" fontId="30" fillId="0" borderId="31" xfId="92" applyNumberFormat="1" applyFont="1" applyFill="1" applyBorder="1" applyAlignment="1" applyProtection="1">
      <protection hidden="1"/>
    </xf>
    <xf numFmtId="178" fontId="30" fillId="0" borderId="31" xfId="92" applyNumberFormat="1" applyFont="1" applyFill="1" applyBorder="1" applyAlignment="1" applyProtection="1">
      <protection hidden="1"/>
    </xf>
    <xf numFmtId="179" fontId="30" fillId="0" borderId="31" xfId="92" applyNumberFormat="1" applyFont="1" applyFill="1" applyBorder="1" applyAlignment="1" applyProtection="1">
      <protection hidden="1"/>
    </xf>
    <xf numFmtId="0" fontId="30" fillId="0" borderId="31" xfId="92" applyNumberFormat="1" applyFont="1" applyFill="1" applyBorder="1" applyAlignment="1" applyProtection="1">
      <protection hidden="1"/>
    </xf>
    <xf numFmtId="0" fontId="30" fillId="0" borderId="49" xfId="50" applyNumberFormat="1" applyFont="1" applyFill="1" applyBorder="1" applyAlignment="1" applyProtection="1">
      <alignment vertical="top" wrapText="1"/>
      <protection hidden="1"/>
    </xf>
    <xf numFmtId="0" fontId="30" fillId="0" borderId="50" xfId="50" applyNumberFormat="1" applyFont="1" applyFill="1" applyBorder="1" applyAlignment="1" applyProtection="1">
      <alignment horizontal="center" vertical="top"/>
      <protection hidden="1"/>
    </xf>
    <xf numFmtId="0" fontId="30" fillId="0" borderId="51" xfId="50" applyNumberFormat="1" applyFont="1" applyFill="1" applyBorder="1" applyAlignment="1" applyProtection="1">
      <alignment horizontal="center" vertical="top"/>
      <protection hidden="1"/>
    </xf>
    <xf numFmtId="0" fontId="30" fillId="0" borderId="53" xfId="50" applyNumberFormat="1" applyFont="1" applyFill="1" applyBorder="1" applyAlignment="1" applyProtection="1">
      <alignment horizontal="center" vertical="top"/>
      <protection hidden="1"/>
    </xf>
    <xf numFmtId="0" fontId="30" fillId="0" borderId="76" xfId="50" applyNumberFormat="1" applyFont="1" applyFill="1" applyBorder="1" applyAlignment="1" applyProtection="1">
      <alignment horizontal="center" vertical="top"/>
      <protection hidden="1"/>
    </xf>
    <xf numFmtId="0" fontId="30" fillId="0" borderId="51" xfId="50" applyNumberFormat="1" applyFont="1" applyFill="1" applyBorder="1" applyAlignment="1" applyProtection="1">
      <alignment horizontal="center" vertical="center"/>
      <protection hidden="1"/>
    </xf>
    <xf numFmtId="0" fontId="34" fillId="0" borderId="40" xfId="50" applyNumberFormat="1" applyFont="1" applyFill="1" applyBorder="1" applyAlignment="1" applyProtection="1">
      <protection hidden="1"/>
    </xf>
    <xf numFmtId="0" fontId="34" fillId="0" borderId="23" xfId="50" applyNumberFormat="1" applyFont="1" applyFill="1" applyBorder="1" applyAlignment="1" applyProtection="1">
      <alignment horizontal="center" vertical="center" wrapText="1"/>
      <protection hidden="1"/>
    </xf>
    <xf numFmtId="0" fontId="34" fillId="0" borderId="55" xfId="50" applyNumberFormat="1" applyFont="1" applyFill="1" applyBorder="1" applyAlignment="1" applyProtection="1">
      <alignment horizontal="center" vertical="center" wrapText="1"/>
      <protection hidden="1"/>
    </xf>
    <xf numFmtId="0" fontId="34" fillId="0" borderId="19" xfId="50" applyNumberFormat="1" applyFont="1" applyFill="1" applyBorder="1" applyAlignment="1" applyProtection="1">
      <alignment horizontal="center" vertical="center" wrapText="1"/>
      <protection hidden="1"/>
    </xf>
    <xf numFmtId="0" fontId="34" fillId="0" borderId="15" xfId="50" applyNumberFormat="1" applyFont="1" applyFill="1" applyBorder="1" applyAlignment="1" applyProtection="1">
      <alignment horizontal="center" vertical="center" wrapText="1"/>
      <protection hidden="1"/>
    </xf>
    <xf numFmtId="0" fontId="34" fillId="0" borderId="18" xfId="50" applyNumberFormat="1" applyFont="1" applyFill="1" applyBorder="1" applyAlignment="1" applyProtection="1">
      <alignment horizontal="center" vertical="center" wrapText="1"/>
      <protection hidden="1"/>
    </xf>
    <xf numFmtId="0" fontId="34" fillId="0" borderId="38" xfId="50" applyNumberFormat="1" applyFont="1" applyFill="1" applyBorder="1" applyAlignment="1" applyProtection="1">
      <alignment horizontal="center" vertical="center" wrapText="1"/>
      <protection hidden="1"/>
    </xf>
    <xf numFmtId="0" fontId="34" fillId="0" borderId="30" xfId="50" applyNumberFormat="1" applyFont="1" applyFill="1" applyBorder="1" applyAlignment="1" applyProtection="1">
      <alignment horizontal="center"/>
      <protection hidden="1"/>
    </xf>
    <xf numFmtId="0" fontId="34" fillId="0" borderId="56" xfId="50" applyNumberFormat="1" applyFont="1" applyFill="1" applyBorder="1" applyAlignment="1" applyProtection="1">
      <alignment horizontal="center"/>
      <protection hidden="1"/>
    </xf>
    <xf numFmtId="0" fontId="34" fillId="0" borderId="57" xfId="50" applyNumberFormat="1" applyFont="1" applyFill="1" applyBorder="1" applyAlignment="1" applyProtection="1">
      <alignment horizontal="center"/>
      <protection hidden="1"/>
    </xf>
    <xf numFmtId="0" fontId="34" fillId="0" borderId="14" xfId="50" applyNumberFormat="1" applyFont="1" applyFill="1" applyBorder="1" applyAlignment="1" applyProtection="1">
      <alignment horizontal="center"/>
      <protection hidden="1"/>
    </xf>
    <xf numFmtId="0" fontId="34" fillId="0" borderId="13" xfId="50" applyNumberFormat="1" applyFont="1" applyFill="1" applyBorder="1" applyAlignment="1" applyProtection="1">
      <alignment horizontal="center"/>
      <protection hidden="1"/>
    </xf>
    <xf numFmtId="0" fontId="30" fillId="0" borderId="0" xfId="90" applyNumberFormat="1" applyFont="1" applyFill="1" applyAlignment="1" applyProtection="1">
      <alignment horizontal="right"/>
      <protection hidden="1"/>
    </xf>
    <xf numFmtId="0" fontId="30" fillId="0" borderId="0" xfId="90" applyNumberFormat="1" applyFont="1" applyFill="1" applyAlignment="1" applyProtection="1">
      <alignment horizontal="right" vertical="top" wrapText="1"/>
      <protection hidden="1"/>
    </xf>
    <xf numFmtId="0" fontId="30" fillId="0" borderId="0" xfId="50" applyNumberFormat="1" applyFont="1" applyFill="1" applyAlignment="1" applyProtection="1">
      <alignment horizontal="right"/>
      <protection hidden="1"/>
    </xf>
    <xf numFmtId="0" fontId="30" fillId="0" borderId="49" xfId="92" applyNumberFormat="1" applyFont="1" applyFill="1" applyBorder="1" applyAlignment="1" applyProtection="1">
      <alignment vertical="top" wrapText="1"/>
      <protection hidden="1"/>
    </xf>
    <xf numFmtId="0" fontId="30" fillId="0" borderId="50" xfId="92" applyNumberFormat="1" applyFont="1" applyFill="1" applyBorder="1" applyAlignment="1" applyProtection="1">
      <alignment horizontal="center" vertical="top"/>
      <protection hidden="1"/>
    </xf>
    <xf numFmtId="0" fontId="30" fillId="0" borderId="51" xfId="92" applyNumberFormat="1" applyFont="1" applyFill="1" applyBorder="1" applyAlignment="1" applyProtection="1">
      <alignment horizontal="center" vertical="top"/>
      <protection hidden="1"/>
    </xf>
    <xf numFmtId="0" fontId="30" fillId="0" borderId="53" xfId="92" applyNumberFormat="1" applyFont="1" applyFill="1" applyBorder="1" applyAlignment="1" applyProtection="1">
      <alignment horizontal="center" vertical="top"/>
      <protection hidden="1"/>
    </xf>
    <xf numFmtId="0" fontId="34" fillId="0" borderId="55" xfId="92" applyNumberFormat="1" applyFont="1" applyFill="1" applyBorder="1" applyAlignment="1" applyProtection="1">
      <alignment horizontal="center" vertical="center" wrapText="1"/>
      <protection hidden="1"/>
    </xf>
    <xf numFmtId="0" fontId="34" fillId="0" borderId="57" xfId="92" applyNumberFormat="1" applyFont="1" applyFill="1" applyBorder="1" applyAlignment="1" applyProtection="1">
      <alignment horizontal="center"/>
      <protection hidden="1"/>
    </xf>
    <xf numFmtId="0" fontId="34" fillId="0" borderId="14" xfId="92" applyNumberFormat="1" applyFont="1" applyFill="1" applyBorder="1" applyAlignment="1" applyProtection="1">
      <alignment horizontal="center"/>
      <protection hidden="1"/>
    </xf>
    <xf numFmtId="0" fontId="34" fillId="0" borderId="1" xfId="92" applyNumberFormat="1" applyFont="1" applyFill="1" applyBorder="1" applyAlignment="1" applyProtection="1">
      <alignment horizontal="center"/>
      <protection hidden="1"/>
    </xf>
    <xf numFmtId="0" fontId="34" fillId="0" borderId="31" xfId="92" applyNumberFormat="1" applyFont="1" applyFill="1" applyBorder="1" applyAlignment="1" applyProtection="1">
      <alignment horizontal="center"/>
      <protection hidden="1"/>
    </xf>
    <xf numFmtId="0" fontId="30" fillId="0" borderId="50" xfId="92" applyNumberFormat="1" applyFont="1" applyFill="1" applyBorder="1" applyAlignment="1" applyProtection="1">
      <alignment horizontal="center" vertical="center"/>
      <protection hidden="1"/>
    </xf>
    <xf numFmtId="0" fontId="30" fillId="0" borderId="41" xfId="92" applyNumberFormat="1" applyFont="1" applyFill="1" applyBorder="1" applyAlignment="1" applyProtection="1">
      <alignment vertical="top" wrapText="1"/>
      <protection hidden="1"/>
    </xf>
    <xf numFmtId="0" fontId="31" fillId="0" borderId="1" xfId="0" applyFont="1" applyFill="1" applyBorder="1" applyAlignment="1">
      <alignment horizontal="center" vertical="center" wrapText="1"/>
    </xf>
    <xf numFmtId="168" fontId="31" fillId="0" borderId="1" xfId="75" applyNumberFormat="1" applyFont="1" applyFill="1" applyBorder="1" applyAlignment="1">
      <alignment horizontal="center" vertical="center" wrapText="1"/>
    </xf>
    <xf numFmtId="168" fontId="32" fillId="0" borderId="1" xfId="75" applyNumberFormat="1" applyFont="1" applyFill="1" applyBorder="1" applyAlignment="1">
      <alignment horizontal="center" vertical="center" wrapText="1"/>
    </xf>
    <xf numFmtId="168" fontId="37" fillId="0" borderId="1" xfId="75" applyNumberFormat="1" applyFont="1" applyFill="1" applyBorder="1" applyAlignment="1">
      <alignment horizontal="center" vertical="center" wrapText="1"/>
    </xf>
    <xf numFmtId="168" fontId="47" fillId="0" borderId="1" xfId="75" applyNumberFormat="1" applyFont="1" applyFill="1" applyBorder="1" applyAlignment="1">
      <alignment horizontal="center" vertical="center" wrapText="1"/>
    </xf>
    <xf numFmtId="168" fontId="32" fillId="0" borderId="1" xfId="50" applyNumberFormat="1" applyFont="1" applyFill="1" applyBorder="1" applyAlignment="1">
      <alignment horizontal="center" vertical="center"/>
    </xf>
    <xf numFmtId="168" fontId="31" fillId="0" borderId="1" xfId="50" applyNumberFormat="1" applyFont="1" applyFill="1" applyBorder="1" applyAlignment="1">
      <alignment horizontal="center" vertical="center"/>
    </xf>
    <xf numFmtId="167" fontId="31" fillId="0" borderId="1" xfId="50" applyNumberFormat="1" applyFont="1" applyFill="1" applyBorder="1" applyAlignment="1">
      <alignment horizontal="center" vertical="center"/>
    </xf>
    <xf numFmtId="0" fontId="37" fillId="0" borderId="1" xfId="50" applyFont="1" applyFill="1" applyBorder="1" applyAlignment="1">
      <alignment horizontal="center" vertical="center" wrapText="1"/>
    </xf>
    <xf numFmtId="167" fontId="32" fillId="0" borderId="1" xfId="50" applyNumberFormat="1" applyFont="1" applyFill="1" applyBorder="1" applyAlignment="1">
      <alignment horizontal="center" vertical="center"/>
    </xf>
    <xf numFmtId="167" fontId="33" fillId="0" borderId="1" xfId="50" applyNumberFormat="1" applyFont="1" applyFill="1" applyBorder="1" applyAlignment="1">
      <alignment horizontal="center" vertical="center"/>
    </xf>
    <xf numFmtId="182" fontId="32" fillId="0" borderId="1" xfId="50" applyNumberFormat="1" applyFont="1" applyFill="1" applyBorder="1" applyAlignment="1">
      <alignment horizontal="center" vertical="center"/>
    </xf>
    <xf numFmtId="0" fontId="32" fillId="0" borderId="0" xfId="50" applyFont="1" applyFill="1" applyAlignment="1">
      <alignment horizontal="center" vertical="center"/>
    </xf>
    <xf numFmtId="0" fontId="32" fillId="0" borderId="0" xfId="80" applyFont="1" applyFill="1" applyAlignment="1">
      <alignment horizontal="center" vertical="center"/>
    </xf>
    <xf numFmtId="169" fontId="32" fillId="0" borderId="0" xfId="80" applyNumberFormat="1" applyFont="1" applyFill="1" applyAlignment="1">
      <alignment horizontal="center" vertical="center"/>
    </xf>
    <xf numFmtId="0" fontId="4" fillId="0" borderId="0" xfId="50" applyFont="1" applyFill="1" applyAlignment="1">
      <alignment horizontal="center" vertical="center"/>
    </xf>
    <xf numFmtId="0" fontId="31" fillId="0" borderId="0" xfId="80" applyFont="1" applyFill="1" applyAlignment="1">
      <alignment horizontal="center" vertical="center"/>
    </xf>
    <xf numFmtId="0" fontId="32" fillId="0" borderId="1" xfId="80" applyFont="1" applyFill="1" applyBorder="1" applyAlignment="1">
      <alignment horizontal="center" vertical="center" wrapText="1"/>
    </xf>
    <xf numFmtId="0" fontId="32" fillId="0" borderId="1" xfId="80" applyFont="1" applyFill="1" applyBorder="1" applyAlignment="1">
      <alignment horizontal="center" vertical="center"/>
    </xf>
    <xf numFmtId="167" fontId="32" fillId="0" borderId="1" xfId="80" applyNumberFormat="1" applyFont="1" applyFill="1" applyBorder="1" applyAlignment="1">
      <alignment horizontal="center" vertical="center"/>
    </xf>
    <xf numFmtId="167" fontId="32" fillId="0" borderId="0" xfId="80" applyNumberFormat="1" applyFont="1" applyFill="1" applyAlignment="1">
      <alignment horizontal="center" vertical="center"/>
    </xf>
    <xf numFmtId="0" fontId="34" fillId="0" borderId="1" xfId="80" applyFont="1" applyFill="1" applyBorder="1" applyAlignment="1">
      <alignment horizontal="center" vertical="center" wrapText="1"/>
    </xf>
    <xf numFmtId="0" fontId="30" fillId="0" borderId="1" xfId="80" applyFont="1" applyFill="1" applyBorder="1" applyAlignment="1">
      <alignment horizontal="center" vertical="center" wrapText="1"/>
    </xf>
    <xf numFmtId="0" fontId="37" fillId="0" borderId="1" xfId="80" applyFont="1" applyFill="1" applyBorder="1" applyAlignment="1">
      <alignment horizontal="center" vertical="center" wrapText="1"/>
    </xf>
    <xf numFmtId="0" fontId="47" fillId="0" borderId="1" xfId="80" applyFont="1" applyFill="1" applyBorder="1" applyAlignment="1">
      <alignment horizontal="center" vertical="center" wrapText="1"/>
    </xf>
    <xf numFmtId="1" fontId="30" fillId="0" borderId="1" xfId="80" applyNumberFormat="1" applyFont="1" applyFill="1" applyBorder="1" applyAlignment="1">
      <alignment horizontal="center" vertical="center" wrapText="1"/>
    </xf>
    <xf numFmtId="0" fontId="47" fillId="0" borderId="1" xfId="80" applyFont="1" applyFill="1" applyBorder="1" applyAlignment="1">
      <alignment horizontal="center" vertical="center"/>
    </xf>
    <xf numFmtId="0" fontId="46" fillId="0" borderId="0" xfId="80" applyFont="1" applyFill="1" applyAlignment="1">
      <alignment horizontal="center" vertical="center"/>
    </xf>
    <xf numFmtId="0" fontId="37" fillId="0" borderId="1" xfId="80" applyFont="1" applyFill="1" applyBorder="1" applyAlignment="1">
      <alignment horizontal="center" vertical="center"/>
    </xf>
    <xf numFmtId="0" fontId="31" fillId="0" borderId="0" xfId="50" applyFont="1" applyFill="1" applyAlignment="1">
      <alignment horizontal="center" vertical="center"/>
    </xf>
    <xf numFmtId="0" fontId="47" fillId="0" borderId="1" xfId="50" applyFont="1" applyFill="1" applyBorder="1" applyAlignment="1">
      <alignment horizontal="center" vertical="center" wrapText="1"/>
    </xf>
    <xf numFmtId="0" fontId="33" fillId="0" borderId="0" xfId="50" applyFont="1" applyFill="1" applyAlignment="1">
      <alignment horizontal="center" vertical="center"/>
    </xf>
    <xf numFmtId="0" fontId="38" fillId="0" borderId="1" xfId="80" applyFont="1" applyFill="1" applyBorder="1" applyAlignment="1">
      <alignment horizontal="center" vertical="center" wrapText="1"/>
    </xf>
    <xf numFmtId="0" fontId="48" fillId="0" borderId="1" xfId="50" applyFont="1" applyFill="1" applyBorder="1" applyAlignment="1">
      <alignment horizontal="center" vertical="center" wrapText="1"/>
    </xf>
    <xf numFmtId="0" fontId="30" fillId="0" borderId="1" xfId="80" applyFont="1" applyFill="1" applyBorder="1" applyAlignment="1" applyProtection="1">
      <alignment horizontal="center" vertical="center" wrapText="1"/>
      <protection locked="0"/>
    </xf>
    <xf numFmtId="0" fontId="32" fillId="0" borderId="1" xfId="50" applyFont="1" applyFill="1" applyBorder="1" applyAlignment="1" applyProtection="1">
      <alignment horizontal="center" vertical="center" wrapText="1"/>
      <protection locked="0"/>
    </xf>
    <xf numFmtId="0" fontId="32" fillId="0" borderId="1" xfId="50" applyFont="1" applyFill="1" applyBorder="1" applyAlignment="1">
      <alignment horizontal="center" vertical="center" wrapText="1"/>
    </xf>
    <xf numFmtId="167" fontId="3" fillId="0" borderId="0" xfId="81" applyNumberFormat="1" applyFill="1" applyAlignment="1">
      <alignment horizontal="center" vertical="center"/>
    </xf>
    <xf numFmtId="0" fontId="3" fillId="0" borderId="0" xfId="81" applyFill="1" applyAlignment="1">
      <alignment horizontal="center" vertical="center"/>
    </xf>
    <xf numFmtId="0" fontId="33" fillId="0" borderId="1" xfId="87" applyFont="1" applyFill="1" applyBorder="1" applyAlignment="1">
      <alignment horizontal="center" vertical="center" wrapText="1"/>
    </xf>
    <xf numFmtId="0" fontId="37" fillId="0" borderId="1" xfId="50" applyFont="1" applyFill="1" applyBorder="1" applyAlignment="1" applyProtection="1">
      <alignment horizontal="center" vertical="center" wrapText="1"/>
      <protection locked="0"/>
    </xf>
    <xf numFmtId="170" fontId="32" fillId="0" borderId="0" xfId="80" applyNumberFormat="1" applyFont="1" applyFill="1" applyAlignment="1">
      <alignment horizontal="center" vertical="center"/>
    </xf>
    <xf numFmtId="168" fontId="32" fillId="0" borderId="0" xfId="80" applyNumberFormat="1" applyFont="1" applyFill="1" applyAlignment="1">
      <alignment horizontal="center" vertical="center"/>
    </xf>
    <xf numFmtId="0" fontId="32" fillId="0" borderId="1" xfId="50" applyFont="1" applyFill="1" applyBorder="1" applyAlignment="1">
      <alignment horizontal="center" vertical="center"/>
    </xf>
    <xf numFmtId="182" fontId="46" fillId="0" borderId="1" xfId="80" applyNumberFormat="1" applyFont="1" applyFill="1" applyBorder="1" applyAlignment="1">
      <alignment horizontal="center" vertical="center"/>
    </xf>
    <xf numFmtId="167" fontId="46" fillId="0" borderId="0" xfId="80" applyNumberFormat="1" applyFont="1" applyFill="1" applyAlignment="1">
      <alignment horizontal="center" vertical="center"/>
    </xf>
    <xf numFmtId="171" fontId="46" fillId="0" borderId="0" xfId="80" applyNumberFormat="1" applyFont="1" applyFill="1" applyAlignment="1">
      <alignment horizontal="center" vertical="center"/>
    </xf>
    <xf numFmtId="0" fontId="4" fillId="0" borderId="0" xfId="81" applyFont="1" applyFill="1" applyBorder="1" applyAlignment="1">
      <alignment horizontal="center" vertical="center"/>
    </xf>
    <xf numFmtId="0" fontId="30" fillId="0" borderId="0" xfId="80" applyFont="1" applyFill="1" applyBorder="1" applyAlignment="1" applyProtection="1">
      <alignment horizontal="center" vertical="center" wrapText="1"/>
      <protection locked="0"/>
    </xf>
    <xf numFmtId="182" fontId="32" fillId="0" borderId="0" xfId="80" applyNumberFormat="1" applyFont="1" applyFill="1" applyAlignment="1">
      <alignment horizontal="center" vertical="center"/>
    </xf>
    <xf numFmtId="2" fontId="32" fillId="0" borderId="0" xfId="80" applyNumberFormat="1" applyFont="1" applyFill="1" applyAlignment="1">
      <alignment horizontal="center" vertical="center"/>
    </xf>
    <xf numFmtId="183" fontId="32" fillId="0" borderId="0" xfId="80" applyNumberFormat="1" applyFont="1" applyFill="1" applyAlignment="1">
      <alignment horizontal="center" vertical="center"/>
    </xf>
    <xf numFmtId="0" fontId="32" fillId="0" borderId="0" xfId="80" applyFont="1" applyFill="1" applyAlignment="1">
      <alignment horizontal="left" vertical="center"/>
    </xf>
    <xf numFmtId="0" fontId="31" fillId="0" borderId="0" xfId="80" applyFont="1" applyFill="1" applyAlignment="1">
      <alignment horizontal="left" vertical="center"/>
    </xf>
    <xf numFmtId="0" fontId="37" fillId="0" borderId="0" xfId="50" applyFont="1" applyFill="1" applyAlignment="1" applyProtection="1">
      <alignment horizontal="left" vertical="center" wrapText="1"/>
      <protection locked="0"/>
    </xf>
    <xf numFmtId="0" fontId="4" fillId="0" borderId="0" xfId="81" applyFont="1" applyFill="1" applyBorder="1" applyAlignment="1">
      <alignment horizontal="left" vertical="center"/>
    </xf>
    <xf numFmtId="0" fontId="31" fillId="0" borderId="1" xfId="80" applyFont="1" applyFill="1" applyBorder="1" applyAlignment="1">
      <alignment horizontal="center" vertical="center" wrapText="1"/>
    </xf>
    <xf numFmtId="0" fontId="3" fillId="0" borderId="0" xfId="81" applyFill="1" applyAlignment="1">
      <alignment horizontal="right" vertical="center"/>
    </xf>
    <xf numFmtId="0" fontId="31" fillId="0" borderId="1" xfId="80" applyFont="1" applyFill="1" applyBorder="1" applyAlignment="1">
      <alignment horizontal="left" vertical="center" wrapText="1"/>
    </xf>
    <xf numFmtId="167" fontId="46" fillId="0" borderId="1" xfId="80" applyNumberFormat="1" applyFont="1" applyFill="1" applyBorder="1" applyAlignment="1">
      <alignment horizontal="center" vertical="center"/>
    </xf>
    <xf numFmtId="0" fontId="32" fillId="0" borderId="1" xfId="80" applyFont="1" applyFill="1" applyBorder="1" applyAlignment="1">
      <alignment horizontal="left" vertical="center" wrapText="1"/>
    </xf>
    <xf numFmtId="0" fontId="37" fillId="0" borderId="1" xfId="80" applyFont="1" applyFill="1" applyBorder="1" applyAlignment="1">
      <alignment horizontal="left" vertical="center" wrapText="1"/>
    </xf>
    <xf numFmtId="0" fontId="47" fillId="0" borderId="1" xfId="80" applyFont="1" applyFill="1" applyBorder="1" applyAlignment="1">
      <alignment horizontal="left" vertical="center" wrapText="1"/>
    </xf>
    <xf numFmtId="0" fontId="47" fillId="0" borderId="1" xfId="80" applyFont="1" applyFill="1" applyBorder="1" applyAlignment="1">
      <alignment horizontal="left" vertical="center"/>
    </xf>
    <xf numFmtId="0" fontId="37" fillId="0" borderId="1" xfId="80" applyFont="1" applyFill="1" applyBorder="1" applyAlignment="1">
      <alignment horizontal="left" vertical="center"/>
    </xf>
    <xf numFmtId="0" fontId="47" fillId="0" borderId="1" xfId="50" applyFont="1" applyFill="1" applyBorder="1" applyAlignment="1">
      <alignment horizontal="left" vertical="center" wrapText="1"/>
    </xf>
    <xf numFmtId="0" fontId="37" fillId="0" borderId="1" xfId="50" applyFont="1" applyFill="1" applyBorder="1" applyAlignment="1">
      <alignment horizontal="left" vertical="center" wrapText="1"/>
    </xf>
    <xf numFmtId="0" fontId="48" fillId="0" borderId="1" xfId="50" applyFont="1" applyFill="1" applyBorder="1" applyAlignment="1">
      <alignment horizontal="left" vertical="center" wrapText="1"/>
    </xf>
    <xf numFmtId="0" fontId="32" fillId="0" borderId="1" xfId="50" applyFont="1" applyFill="1" applyBorder="1" applyAlignment="1" applyProtection="1">
      <alignment horizontal="left" vertical="center" wrapText="1"/>
      <protection locked="0"/>
    </xf>
    <xf numFmtId="0" fontId="32" fillId="0" borderId="1" xfId="50" applyFont="1" applyFill="1" applyBorder="1" applyAlignment="1">
      <alignment horizontal="left" vertical="center" wrapText="1"/>
    </xf>
    <xf numFmtId="0" fontId="30" fillId="0" borderId="1" xfId="80" applyFont="1" applyFill="1" applyBorder="1" applyAlignment="1" applyProtection="1">
      <alignment horizontal="center" vertical="top" wrapText="1"/>
      <protection locked="0"/>
    </xf>
    <xf numFmtId="0" fontId="32" fillId="0" borderId="1" xfId="50" applyFont="1" applyFill="1" applyBorder="1" applyAlignment="1" applyProtection="1">
      <alignment vertical="top" wrapText="1"/>
      <protection locked="0"/>
    </xf>
    <xf numFmtId="0" fontId="33" fillId="0" borderId="1" xfId="87" applyFont="1" applyFill="1" applyBorder="1" applyAlignment="1">
      <alignment horizontal="left" vertical="center" wrapText="1"/>
    </xf>
    <xf numFmtId="0" fontId="37" fillId="0" borderId="1" xfId="50" applyFont="1" applyFill="1" applyBorder="1" applyAlignment="1" applyProtection="1">
      <alignment horizontal="left" vertical="center" wrapText="1"/>
      <protection locked="0"/>
    </xf>
    <xf numFmtId="184" fontId="32" fillId="0" borderId="1" xfId="80" applyNumberFormat="1" applyFont="1" applyFill="1" applyBorder="1" applyAlignment="1">
      <alignment horizontal="center" vertical="center" wrapText="1"/>
    </xf>
    <xf numFmtId="184" fontId="32" fillId="0" borderId="1" xfId="80" applyNumberFormat="1" applyFont="1" applyFill="1" applyBorder="1" applyAlignment="1">
      <alignment horizontal="center" vertical="center"/>
    </xf>
    <xf numFmtId="184" fontId="46" fillId="0" borderId="1" xfId="80" applyNumberFormat="1" applyFont="1" applyFill="1" applyBorder="1" applyAlignment="1">
      <alignment horizontal="center" vertical="center"/>
    </xf>
    <xf numFmtId="0" fontId="3" fillId="0" borderId="0" xfId="81" applyAlignment="1">
      <alignment horizontal="right"/>
    </xf>
    <xf numFmtId="0" fontId="30" fillId="0" borderId="1" xfId="0" applyFont="1" applyFill="1" applyBorder="1" applyAlignment="1">
      <alignment horizontal="center" wrapText="1"/>
    </xf>
    <xf numFmtId="0" fontId="31" fillId="0" borderId="1" xfId="81" applyFont="1" applyBorder="1" applyAlignment="1">
      <alignment horizontal="center" vertical="center"/>
    </xf>
    <xf numFmtId="0" fontId="35" fillId="0" borderId="1" xfId="81" applyFont="1" applyBorder="1" applyAlignment="1">
      <alignment horizontal="left" vertical="center" wrapText="1"/>
    </xf>
    <xf numFmtId="166" fontId="31" fillId="0" borderId="1" xfId="80" applyNumberFormat="1" applyFont="1" applyFill="1" applyBorder="1" applyAlignment="1">
      <alignment horizontal="center" vertical="center" wrapText="1"/>
    </xf>
    <xf numFmtId="0" fontId="32" fillId="0" borderId="1" xfId="81" applyFont="1" applyBorder="1" applyAlignment="1">
      <alignment horizontal="center" vertical="center"/>
    </xf>
    <xf numFmtId="0" fontId="36" fillId="0" borderId="1" xfId="81" applyFont="1" applyBorder="1" applyAlignment="1">
      <alignment horizontal="left" vertical="center" wrapText="1"/>
    </xf>
    <xf numFmtId="166" fontId="32" fillId="0" borderId="1" xfId="81" applyNumberFormat="1" applyFont="1" applyFill="1" applyBorder="1" applyAlignment="1">
      <alignment horizontal="center" vertical="center"/>
    </xf>
    <xf numFmtId="166" fontId="31" fillId="0" borderId="1" xfId="81" applyNumberFormat="1" applyFont="1" applyBorder="1" applyAlignment="1">
      <alignment horizontal="center" vertical="center"/>
    </xf>
    <xf numFmtId="0" fontId="32" fillId="0" borderId="1" xfId="81" applyFont="1" applyFill="1" applyBorder="1" applyAlignment="1">
      <alignment horizontal="center" vertical="center"/>
    </xf>
    <xf numFmtId="167" fontId="3" fillId="0" borderId="1" xfId="81" applyNumberFormat="1" applyBorder="1" applyAlignment="1">
      <alignment vertical="center"/>
    </xf>
    <xf numFmtId="168" fontId="3" fillId="0" borderId="1" xfId="81" applyNumberFormat="1" applyBorder="1"/>
    <xf numFmtId="167" fontId="3" fillId="0" borderId="1" xfId="81" applyNumberFormat="1" applyBorder="1"/>
    <xf numFmtId="0" fontId="31" fillId="0" borderId="1" xfId="81" applyFont="1" applyFill="1" applyBorder="1" applyAlignment="1">
      <alignment horizontal="center" vertical="center"/>
    </xf>
    <xf numFmtId="0" fontId="35" fillId="0" borderId="1" xfId="81" applyFont="1" applyFill="1" applyBorder="1" applyAlignment="1">
      <alignment horizontal="left" vertical="center" wrapText="1"/>
    </xf>
    <xf numFmtId="167" fontId="41" fillId="0" borderId="1" xfId="81" applyNumberFormat="1" applyFont="1" applyBorder="1" applyAlignment="1">
      <alignment horizontal="center"/>
    </xf>
    <xf numFmtId="0" fontId="32" fillId="0" borderId="1" xfId="0" applyFont="1" applyBorder="1" applyAlignment="1">
      <alignment horizontal="justify" wrapText="1"/>
    </xf>
    <xf numFmtId="185" fontId="32" fillId="0" borderId="1" xfId="0" applyNumberFormat="1" applyFont="1" applyBorder="1" applyAlignment="1">
      <alignment horizontal="center" vertical="center" wrapText="1"/>
    </xf>
    <xf numFmtId="167" fontId="32" fillId="0" borderId="1" xfId="0" applyNumberFormat="1" applyFont="1" applyBorder="1" applyAlignment="1">
      <alignment horizontal="center" vertical="center" wrapText="1"/>
    </xf>
    <xf numFmtId="167" fontId="32" fillId="0" borderId="1" xfId="0" applyNumberFormat="1" applyFont="1" applyBorder="1" applyAlignment="1">
      <alignment horizontal="center" vertical="center"/>
    </xf>
    <xf numFmtId="0" fontId="65" fillId="0" borderId="0" xfId="0" applyFont="1"/>
    <xf numFmtId="0" fontId="36" fillId="0" borderId="1" xfId="81" applyFont="1" applyFill="1" applyBorder="1" applyAlignment="1">
      <alignment horizontal="left" vertical="center" wrapText="1"/>
    </xf>
    <xf numFmtId="166" fontId="32" fillId="0" borderId="1" xfId="81" applyNumberFormat="1" applyFont="1" applyBorder="1" applyAlignment="1">
      <alignment horizontal="center" vertical="center"/>
    </xf>
    <xf numFmtId="0" fontId="35" fillId="0" borderId="1" xfId="81" applyFont="1" applyBorder="1" applyAlignment="1">
      <alignment vertical="top" wrapText="1"/>
    </xf>
    <xf numFmtId="167" fontId="31" fillId="0" borderId="1" xfId="81" applyNumberFormat="1" applyFont="1" applyBorder="1" applyAlignment="1">
      <alignment horizontal="center" vertical="center"/>
    </xf>
    <xf numFmtId="0" fontId="4" fillId="0" borderId="1" xfId="81" applyFont="1" applyFill="1" applyBorder="1" applyAlignment="1">
      <alignment vertical="center" wrapText="1"/>
    </xf>
    <xf numFmtId="167" fontId="3" fillId="0" borderId="1" xfId="81" applyNumberFormat="1" applyBorder="1" applyAlignment="1">
      <alignment horizontal="center" vertical="center"/>
    </xf>
    <xf numFmtId="0" fontId="4" fillId="0" borderId="1" xfId="81" applyFont="1" applyBorder="1" applyAlignment="1">
      <alignment horizontal="center"/>
    </xf>
    <xf numFmtId="0" fontId="4" fillId="0" borderId="1" xfId="81" applyFont="1" applyBorder="1" applyAlignment="1">
      <alignment horizontal="justify"/>
    </xf>
    <xf numFmtId="166" fontId="40" fillId="0" borderId="1" xfId="81" applyNumberFormat="1" applyFont="1" applyBorder="1" applyAlignment="1">
      <alignment horizontal="center" vertical="center"/>
    </xf>
    <xf numFmtId="49" fontId="42" fillId="0" borderId="1" xfId="81" applyNumberFormat="1" applyFont="1" applyBorder="1" applyAlignment="1">
      <alignment horizontal="center" vertical="top"/>
    </xf>
    <xf numFmtId="0" fontId="43" fillId="0" borderId="1" xfId="81" applyFont="1" applyBorder="1" applyAlignment="1">
      <alignment horizontal="center" vertical="top" wrapText="1"/>
    </xf>
    <xf numFmtId="167" fontId="44" fillId="0" borderId="1" xfId="81" applyNumberFormat="1" applyFont="1" applyBorder="1" applyAlignment="1">
      <alignment horizontal="center" vertical="center"/>
    </xf>
    <xf numFmtId="166" fontId="44" fillId="0" borderId="1" xfId="81" applyNumberFormat="1" applyFont="1" applyBorder="1" applyAlignment="1">
      <alignment horizontal="center" vertical="center"/>
    </xf>
    <xf numFmtId="167" fontId="31" fillId="0" borderId="1" xfId="75" applyNumberFormat="1" applyFont="1" applyFill="1" applyBorder="1" applyAlignment="1">
      <alignment horizontal="center" vertical="center" wrapText="1"/>
    </xf>
    <xf numFmtId="167" fontId="32" fillId="0" borderId="1" xfId="75" applyNumberFormat="1" applyFont="1" applyFill="1" applyBorder="1" applyAlignment="1">
      <alignment horizontal="center" vertical="center" wrapText="1"/>
    </xf>
    <xf numFmtId="167" fontId="37" fillId="0" borderId="1" xfId="75" applyNumberFormat="1" applyFont="1" applyFill="1" applyBorder="1" applyAlignment="1">
      <alignment horizontal="center" vertical="center" wrapText="1"/>
    </xf>
    <xf numFmtId="167" fontId="47" fillId="0" borderId="1" xfId="75" applyNumberFormat="1" applyFont="1" applyFill="1" applyBorder="1" applyAlignment="1">
      <alignment horizontal="center" vertical="center" wrapText="1"/>
    </xf>
    <xf numFmtId="167" fontId="32" fillId="0" borderId="0" xfId="50" applyNumberFormat="1" applyFont="1" applyFill="1" applyAlignment="1">
      <alignment horizontal="center" vertical="center"/>
    </xf>
    <xf numFmtId="167" fontId="33" fillId="0" borderId="0" xfId="50" applyNumberFormat="1" applyFont="1" applyFill="1" applyAlignment="1">
      <alignment horizontal="center" vertical="center"/>
    </xf>
    <xf numFmtId="0" fontId="30" fillId="0" borderId="0" xfId="90" applyNumberFormat="1" applyFont="1" applyFill="1" applyAlignment="1" applyProtection="1">
      <alignment horizontal="right"/>
      <protection hidden="1"/>
    </xf>
    <xf numFmtId="0" fontId="30" fillId="0" borderId="0" xfId="90" applyNumberFormat="1" applyFont="1" applyFill="1" applyAlignment="1" applyProtection="1">
      <alignment horizontal="right" vertical="top" wrapText="1"/>
      <protection hidden="1"/>
    </xf>
    <xf numFmtId="182" fontId="3" fillId="0" borderId="0" xfId="81" applyNumberFormat="1" applyFill="1" applyAlignment="1">
      <alignment horizontal="center" vertical="center"/>
    </xf>
    <xf numFmtId="0" fontId="30" fillId="0" borderId="0" xfId="90" applyNumberFormat="1" applyFont="1" applyFill="1" applyAlignment="1" applyProtection="1">
      <alignment horizontal="right" vertical="top" wrapText="1"/>
      <protection hidden="1"/>
    </xf>
    <xf numFmtId="180" fontId="68" fillId="0" borderId="73" xfId="94" applyNumberFormat="1" applyFont="1" applyFill="1" applyBorder="1" applyAlignment="1" applyProtection="1">
      <protection hidden="1"/>
    </xf>
    <xf numFmtId="180" fontId="68" fillId="0" borderId="77" xfId="94" applyNumberFormat="1" applyFont="1" applyFill="1" applyBorder="1" applyAlignment="1" applyProtection="1">
      <protection hidden="1"/>
    </xf>
    <xf numFmtId="0" fontId="66" fillId="0" borderId="0" xfId="94" applyFont="1" applyFill="1" applyAlignment="1" applyProtection="1">
      <protection hidden="1"/>
    </xf>
    <xf numFmtId="180" fontId="68" fillId="0" borderId="29" xfId="94" applyNumberFormat="1" applyFont="1" applyFill="1" applyBorder="1" applyAlignment="1" applyProtection="1">
      <protection hidden="1"/>
    </xf>
    <xf numFmtId="180" fontId="68" fillId="0" borderId="75" xfId="94" applyNumberFormat="1" applyFont="1" applyFill="1" applyBorder="1" applyAlignment="1" applyProtection="1">
      <protection hidden="1"/>
    </xf>
    <xf numFmtId="180" fontId="68" fillId="0" borderId="71" xfId="94" applyNumberFormat="1" applyFont="1" applyFill="1" applyBorder="1" applyAlignment="1" applyProtection="1">
      <protection hidden="1"/>
    </xf>
    <xf numFmtId="180" fontId="68" fillId="0" borderId="64" xfId="94" applyNumberFormat="1" applyFont="1" applyFill="1" applyBorder="1" applyAlignment="1" applyProtection="1">
      <protection hidden="1"/>
    </xf>
    <xf numFmtId="180" fontId="68" fillId="0" borderId="63" xfId="94" applyNumberFormat="1" applyFont="1" applyFill="1" applyBorder="1" applyAlignment="1" applyProtection="1">
      <protection hidden="1"/>
    </xf>
    <xf numFmtId="180" fontId="68" fillId="0" borderId="72" xfId="94" applyNumberFormat="1" applyFont="1" applyFill="1" applyBorder="1" applyAlignment="1" applyProtection="1">
      <protection hidden="1"/>
    </xf>
    <xf numFmtId="180" fontId="68" fillId="0" borderId="62" xfId="94" applyNumberFormat="1" applyFont="1" applyFill="1" applyBorder="1" applyAlignment="1" applyProtection="1">
      <protection hidden="1"/>
    </xf>
    <xf numFmtId="180" fontId="68" fillId="0" borderId="70" xfId="94" applyNumberFormat="1" applyFont="1" applyFill="1" applyBorder="1" applyAlignment="1" applyProtection="1">
      <protection hidden="1"/>
    </xf>
    <xf numFmtId="0" fontId="67" fillId="0" borderId="40" xfId="94" applyNumberFormat="1" applyFont="1" applyFill="1" applyBorder="1" applyAlignment="1" applyProtection="1">
      <protection hidden="1"/>
    </xf>
    <xf numFmtId="0" fontId="67" fillId="0" borderId="56" xfId="94" applyNumberFormat="1" applyFont="1" applyFill="1" applyBorder="1" applyAlignment="1" applyProtection="1">
      <protection hidden="1"/>
    </xf>
    <xf numFmtId="180" fontId="67" fillId="0" borderId="71" xfId="94" applyNumberFormat="1" applyFont="1" applyFill="1" applyBorder="1" applyAlignment="1" applyProtection="1">
      <protection hidden="1"/>
    </xf>
    <xf numFmtId="176" fontId="67" fillId="0" borderId="71" xfId="94" applyNumberFormat="1" applyFont="1" applyFill="1" applyBorder="1" applyAlignment="1" applyProtection="1">
      <protection hidden="1"/>
    </xf>
    <xf numFmtId="178" fontId="67" fillId="0" borderId="71" xfId="94" applyNumberFormat="1" applyFont="1" applyFill="1" applyBorder="1" applyAlignment="1" applyProtection="1">
      <protection hidden="1"/>
    </xf>
    <xf numFmtId="177" fontId="67" fillId="0" borderId="71" xfId="94" applyNumberFormat="1" applyFont="1" applyFill="1" applyBorder="1" applyAlignment="1" applyProtection="1">
      <protection hidden="1"/>
    </xf>
    <xf numFmtId="175" fontId="67" fillId="0" borderId="71" xfId="94" applyNumberFormat="1" applyFont="1" applyFill="1" applyBorder="1" applyAlignment="1" applyProtection="1">
      <protection hidden="1"/>
    </xf>
    <xf numFmtId="180" fontId="67" fillId="0" borderId="31" xfId="94" applyNumberFormat="1" applyFont="1" applyFill="1" applyBorder="1" applyAlignment="1" applyProtection="1">
      <protection hidden="1"/>
    </xf>
    <xf numFmtId="176" fontId="67" fillId="0" borderId="31" xfId="94" applyNumberFormat="1" applyFont="1" applyFill="1" applyBorder="1" applyAlignment="1" applyProtection="1">
      <protection hidden="1"/>
    </xf>
    <xf numFmtId="178" fontId="67" fillId="0" borderId="31" xfId="94" applyNumberFormat="1" applyFont="1" applyFill="1" applyBorder="1" applyAlignment="1" applyProtection="1">
      <protection hidden="1"/>
    </xf>
    <xf numFmtId="177" fontId="67" fillId="0" borderId="31" xfId="94" applyNumberFormat="1" applyFont="1" applyFill="1" applyBorder="1" applyAlignment="1" applyProtection="1">
      <protection hidden="1"/>
    </xf>
    <xf numFmtId="175" fontId="67" fillId="0" borderId="31" xfId="94" applyNumberFormat="1" applyFont="1" applyFill="1" applyBorder="1" applyAlignment="1" applyProtection="1">
      <protection hidden="1"/>
    </xf>
    <xf numFmtId="0" fontId="66" fillId="0" borderId="0" xfId="94" applyProtection="1">
      <protection hidden="1"/>
    </xf>
    <xf numFmtId="0" fontId="67" fillId="0" borderId="0" xfId="94" applyNumberFormat="1" applyFont="1" applyFill="1" applyAlignment="1" applyProtection="1">
      <alignment horizontal="center"/>
      <protection hidden="1"/>
    </xf>
    <xf numFmtId="0" fontId="67" fillId="0" borderId="0" xfId="94" applyNumberFormat="1" applyFont="1" applyFill="1" applyAlignment="1" applyProtection="1">
      <protection hidden="1"/>
    </xf>
    <xf numFmtId="0" fontId="66" fillId="0" borderId="76" xfId="94" applyBorder="1" applyProtection="1">
      <protection hidden="1"/>
    </xf>
    <xf numFmtId="0" fontId="67" fillId="0" borderId="76" xfId="94" applyNumberFormat="1" applyFont="1" applyFill="1" applyBorder="1" applyAlignment="1" applyProtection="1">
      <alignment horizontal="center"/>
      <protection hidden="1"/>
    </xf>
    <xf numFmtId="0" fontId="66" fillId="0" borderId="0" xfId="94" applyFont="1" applyFill="1" applyAlignment="1" applyProtection="1">
      <protection hidden="1"/>
    </xf>
    <xf numFmtId="180" fontId="68" fillId="0" borderId="29" xfId="94" applyNumberFormat="1" applyFont="1" applyFill="1" applyBorder="1" applyAlignment="1" applyProtection="1">
      <protection hidden="1"/>
    </xf>
    <xf numFmtId="180" fontId="68" fillId="0" borderId="75" xfId="94" applyNumberFormat="1" applyFont="1" applyFill="1" applyBorder="1" applyAlignment="1" applyProtection="1">
      <protection hidden="1"/>
    </xf>
    <xf numFmtId="180" fontId="68" fillId="0" borderId="71" xfId="94" applyNumberFormat="1" applyFont="1" applyFill="1" applyBorder="1" applyAlignment="1" applyProtection="1">
      <protection hidden="1"/>
    </xf>
    <xf numFmtId="180" fontId="68" fillId="0" borderId="64" xfId="94" applyNumberFormat="1" applyFont="1" applyFill="1" applyBorder="1" applyAlignment="1" applyProtection="1">
      <protection hidden="1"/>
    </xf>
    <xf numFmtId="180" fontId="68" fillId="0" borderId="63" xfId="94" applyNumberFormat="1" applyFont="1" applyFill="1" applyBorder="1" applyAlignment="1" applyProtection="1">
      <protection hidden="1"/>
    </xf>
    <xf numFmtId="180" fontId="68" fillId="0" borderId="72" xfId="94" applyNumberFormat="1" applyFont="1" applyFill="1" applyBorder="1" applyAlignment="1" applyProtection="1">
      <protection hidden="1"/>
    </xf>
    <xf numFmtId="180" fontId="68" fillId="0" borderId="62" xfId="94" applyNumberFormat="1" applyFont="1" applyFill="1" applyBorder="1" applyAlignment="1" applyProtection="1">
      <protection hidden="1"/>
    </xf>
    <xf numFmtId="0" fontId="67" fillId="0" borderId="40" xfId="94" applyNumberFormat="1" applyFont="1" applyFill="1" applyBorder="1" applyAlignment="1" applyProtection="1">
      <protection hidden="1"/>
    </xf>
    <xf numFmtId="0" fontId="67" fillId="0" borderId="56" xfId="94" applyNumberFormat="1" applyFont="1" applyFill="1" applyBorder="1" applyAlignment="1" applyProtection="1">
      <protection hidden="1"/>
    </xf>
    <xf numFmtId="180" fontId="67" fillId="0" borderId="71" xfId="94" applyNumberFormat="1" applyFont="1" applyFill="1" applyBorder="1" applyAlignment="1" applyProtection="1">
      <protection hidden="1"/>
    </xf>
    <xf numFmtId="176" fontId="67" fillId="0" borderId="71" xfId="94" applyNumberFormat="1" applyFont="1" applyFill="1" applyBorder="1" applyAlignment="1" applyProtection="1">
      <protection hidden="1"/>
    </xf>
    <xf numFmtId="176" fontId="67" fillId="0" borderId="64" xfId="94" applyNumberFormat="1" applyFont="1" applyFill="1" applyBorder="1" applyAlignment="1" applyProtection="1">
      <protection hidden="1"/>
    </xf>
    <xf numFmtId="178" fontId="67" fillId="0" borderId="71" xfId="94" applyNumberFormat="1" applyFont="1" applyFill="1" applyBorder="1" applyAlignment="1" applyProtection="1">
      <protection hidden="1"/>
    </xf>
    <xf numFmtId="177" fontId="67" fillId="0" borderId="71" xfId="94" applyNumberFormat="1" applyFont="1" applyFill="1" applyBorder="1" applyAlignment="1" applyProtection="1">
      <protection hidden="1"/>
    </xf>
    <xf numFmtId="180" fontId="67" fillId="0" borderId="31" xfId="94" applyNumberFormat="1" applyFont="1" applyFill="1" applyBorder="1" applyAlignment="1" applyProtection="1">
      <protection hidden="1"/>
    </xf>
    <xf numFmtId="176" fontId="67" fillId="0" borderId="31" xfId="94" applyNumberFormat="1" applyFont="1" applyFill="1" applyBorder="1" applyAlignment="1" applyProtection="1">
      <protection hidden="1"/>
    </xf>
    <xf numFmtId="178" fontId="67" fillId="0" borderId="31" xfId="94" applyNumberFormat="1" applyFont="1" applyFill="1" applyBorder="1" applyAlignment="1" applyProtection="1">
      <protection hidden="1"/>
    </xf>
    <xf numFmtId="177" fontId="67" fillId="0" borderId="31" xfId="94" applyNumberFormat="1" applyFont="1" applyFill="1" applyBorder="1" applyAlignment="1" applyProtection="1">
      <protection hidden="1"/>
    </xf>
    <xf numFmtId="180" fontId="70" fillId="0" borderId="31" xfId="94" applyNumberFormat="1" applyFont="1" applyFill="1" applyBorder="1" applyAlignment="1" applyProtection="1">
      <protection hidden="1"/>
    </xf>
    <xf numFmtId="176" fontId="70" fillId="0" borderId="31" xfId="94" applyNumberFormat="1" applyFont="1" applyFill="1" applyBorder="1" applyAlignment="1" applyProtection="1">
      <protection hidden="1"/>
    </xf>
    <xf numFmtId="178" fontId="70" fillId="0" borderId="31" xfId="94" applyNumberFormat="1" applyFont="1" applyFill="1" applyBorder="1" applyAlignment="1" applyProtection="1">
      <protection hidden="1"/>
    </xf>
    <xf numFmtId="177" fontId="70" fillId="0" borderId="31" xfId="94" applyNumberFormat="1" applyFont="1" applyFill="1" applyBorder="1" applyAlignment="1" applyProtection="1">
      <protection hidden="1"/>
    </xf>
    <xf numFmtId="180" fontId="71" fillId="0" borderId="31" xfId="94" applyNumberFormat="1" applyFont="1" applyFill="1" applyBorder="1" applyAlignment="1" applyProtection="1">
      <protection hidden="1"/>
    </xf>
    <xf numFmtId="176" fontId="71" fillId="0" borderId="31" xfId="94" applyNumberFormat="1" applyFont="1" applyFill="1" applyBorder="1" applyAlignment="1" applyProtection="1">
      <protection hidden="1"/>
    </xf>
    <xf numFmtId="178" fontId="71" fillId="0" borderId="31" xfId="94" applyNumberFormat="1" applyFont="1" applyFill="1" applyBorder="1" applyAlignment="1" applyProtection="1">
      <protection hidden="1"/>
    </xf>
    <xf numFmtId="177" fontId="71" fillId="0" borderId="31" xfId="94" applyNumberFormat="1" applyFont="1" applyFill="1" applyBorder="1" applyAlignment="1" applyProtection="1">
      <protection hidden="1"/>
    </xf>
    <xf numFmtId="180" fontId="67" fillId="0" borderId="54" xfId="94" applyNumberFormat="1" applyFont="1" applyFill="1" applyBorder="1" applyAlignment="1" applyProtection="1">
      <protection hidden="1"/>
    </xf>
    <xf numFmtId="176" fontId="67" fillId="0" borderId="54" xfId="94" applyNumberFormat="1" applyFont="1" applyFill="1" applyBorder="1" applyAlignment="1" applyProtection="1">
      <protection hidden="1"/>
    </xf>
    <xf numFmtId="178" fontId="67" fillId="0" borderId="54" xfId="94" applyNumberFormat="1" applyFont="1" applyFill="1" applyBorder="1" applyAlignment="1" applyProtection="1">
      <protection hidden="1"/>
    </xf>
    <xf numFmtId="177" fontId="67" fillId="0" borderId="54" xfId="94" applyNumberFormat="1" applyFont="1" applyFill="1" applyBorder="1" applyAlignment="1" applyProtection="1">
      <protection hidden="1"/>
    </xf>
    <xf numFmtId="180" fontId="67" fillId="0" borderId="65" xfId="94" applyNumberFormat="1" applyFont="1" applyFill="1" applyBorder="1" applyAlignment="1" applyProtection="1">
      <protection hidden="1"/>
    </xf>
    <xf numFmtId="180" fontId="67" fillId="0" borderId="13" xfId="94" applyNumberFormat="1" applyFont="1" applyFill="1" applyBorder="1" applyAlignment="1" applyProtection="1">
      <protection hidden="1"/>
    </xf>
    <xf numFmtId="180" fontId="67" fillId="0" borderId="16" xfId="94" applyNumberFormat="1" applyFont="1" applyFill="1" applyBorder="1" applyAlignment="1" applyProtection="1">
      <protection hidden="1"/>
    </xf>
    <xf numFmtId="181" fontId="67" fillId="0" borderId="60" xfId="94" applyNumberFormat="1" applyFont="1" applyFill="1" applyBorder="1" applyAlignment="1" applyProtection="1">
      <protection hidden="1"/>
    </xf>
    <xf numFmtId="180" fontId="69" fillId="0" borderId="64" xfId="94" applyNumberFormat="1" applyFont="1" applyFill="1" applyBorder="1" applyAlignment="1" applyProtection="1">
      <protection hidden="1"/>
    </xf>
    <xf numFmtId="180" fontId="69" fillId="0" borderId="71" xfId="94" applyNumberFormat="1" applyFont="1" applyFill="1" applyBorder="1" applyAlignment="1" applyProtection="1">
      <protection hidden="1"/>
    </xf>
    <xf numFmtId="179" fontId="69" fillId="0" borderId="59" xfId="94" applyNumberFormat="1" applyFont="1" applyFill="1" applyBorder="1" applyAlignment="1" applyProtection="1">
      <protection hidden="1"/>
    </xf>
    <xf numFmtId="176" fontId="67" fillId="0" borderId="59" xfId="94" applyNumberFormat="1" applyFont="1" applyFill="1" applyBorder="1" applyAlignment="1" applyProtection="1">
      <protection hidden="1"/>
    </xf>
    <xf numFmtId="178" fontId="67" fillId="0" borderId="64" xfId="94" applyNumberFormat="1" applyFont="1" applyFill="1" applyBorder="1" applyAlignment="1" applyProtection="1">
      <protection hidden="1"/>
    </xf>
    <xf numFmtId="177" fontId="67" fillId="0" borderId="64" xfId="94" applyNumberFormat="1" applyFont="1" applyFill="1" applyBorder="1" applyAlignment="1" applyProtection="1">
      <protection hidden="1"/>
    </xf>
    <xf numFmtId="176" fontId="67" fillId="0" borderId="63" xfId="94" applyNumberFormat="1" applyFont="1" applyFill="1" applyBorder="1" applyAlignment="1" applyProtection="1">
      <protection hidden="1"/>
    </xf>
    <xf numFmtId="175" fontId="69" fillId="0" borderId="62" xfId="94" applyNumberFormat="1" applyFont="1" applyFill="1" applyBorder="1" applyAlignment="1" applyProtection="1">
      <protection hidden="1"/>
    </xf>
    <xf numFmtId="175" fontId="67" fillId="0" borderId="59" xfId="94" applyNumberFormat="1" applyFont="1" applyFill="1" applyBorder="1" applyAlignment="1" applyProtection="1">
      <protection hidden="1"/>
    </xf>
    <xf numFmtId="175" fontId="67" fillId="0" borderId="61" xfId="94" applyNumberFormat="1" applyFont="1" applyFill="1" applyBorder="1" applyAlignment="1" applyProtection="1">
      <protection hidden="1"/>
    </xf>
    <xf numFmtId="174" fontId="67" fillId="0" borderId="60" xfId="94" applyNumberFormat="1" applyFont="1" applyFill="1" applyBorder="1" applyAlignment="1" applyProtection="1">
      <protection hidden="1"/>
    </xf>
    <xf numFmtId="174" fontId="67" fillId="0" borderId="13" xfId="94" applyNumberFormat="1" applyFont="1" applyFill="1" applyBorder="1" applyAlignment="1" applyProtection="1">
      <protection hidden="1"/>
    </xf>
    <xf numFmtId="173" fontId="67" fillId="0" borderId="59" xfId="94" applyNumberFormat="1" applyFont="1" applyFill="1" applyBorder="1" applyAlignment="1" applyProtection="1">
      <protection hidden="1"/>
    </xf>
    <xf numFmtId="179" fontId="67" fillId="0" borderId="71" xfId="94" applyNumberFormat="1" applyFont="1" applyFill="1" applyBorder="1" applyAlignment="1" applyProtection="1">
      <protection hidden="1"/>
    </xf>
    <xf numFmtId="0" fontId="67" fillId="0" borderId="71" xfId="94" applyNumberFormat="1" applyFont="1" applyFill="1" applyBorder="1" applyAlignment="1" applyProtection="1">
      <protection hidden="1"/>
    </xf>
    <xf numFmtId="179" fontId="67" fillId="0" borderId="31" xfId="94" applyNumberFormat="1" applyFont="1" applyFill="1" applyBorder="1" applyAlignment="1" applyProtection="1">
      <protection hidden="1"/>
    </xf>
    <xf numFmtId="0" fontId="67" fillId="0" borderId="31" xfId="94" applyNumberFormat="1" applyFont="1" applyFill="1" applyBorder="1" applyAlignment="1" applyProtection="1">
      <protection hidden="1"/>
    </xf>
    <xf numFmtId="0" fontId="66" fillId="0" borderId="0" xfId="94" applyProtection="1">
      <protection hidden="1"/>
    </xf>
    <xf numFmtId="0" fontId="67" fillId="0" borderId="0" xfId="94" applyNumberFormat="1" applyFont="1" applyFill="1" applyAlignment="1" applyProtection="1">
      <protection hidden="1"/>
    </xf>
    <xf numFmtId="0" fontId="66" fillId="0" borderId="76" xfId="94" applyBorder="1" applyProtection="1">
      <protection hidden="1"/>
    </xf>
    <xf numFmtId="0" fontId="66" fillId="0" borderId="0" xfId="94" applyFont="1" applyFill="1" applyAlignment="1" applyProtection="1">
      <protection hidden="1"/>
    </xf>
    <xf numFmtId="180" fontId="68" fillId="0" borderId="29" xfId="94" applyNumberFormat="1" applyFont="1" applyFill="1" applyBorder="1" applyAlignment="1" applyProtection="1">
      <protection hidden="1"/>
    </xf>
    <xf numFmtId="180" fontId="68" fillId="0" borderId="75" xfId="94" applyNumberFormat="1" applyFont="1" applyFill="1" applyBorder="1" applyAlignment="1" applyProtection="1">
      <protection hidden="1"/>
    </xf>
    <xf numFmtId="180" fontId="68" fillId="0" borderId="71" xfId="94" applyNumberFormat="1" applyFont="1" applyFill="1" applyBorder="1" applyAlignment="1" applyProtection="1">
      <protection hidden="1"/>
    </xf>
    <xf numFmtId="180" fontId="68" fillId="0" borderId="64" xfId="94" applyNumberFormat="1" applyFont="1" applyFill="1" applyBorder="1" applyAlignment="1" applyProtection="1">
      <protection hidden="1"/>
    </xf>
    <xf numFmtId="180" fontId="68" fillId="0" borderId="63" xfId="94" applyNumberFormat="1" applyFont="1" applyFill="1" applyBorder="1" applyAlignment="1" applyProtection="1">
      <protection hidden="1"/>
    </xf>
    <xf numFmtId="180" fontId="68" fillId="0" borderId="72" xfId="94" applyNumberFormat="1" applyFont="1" applyFill="1" applyBorder="1" applyAlignment="1" applyProtection="1">
      <protection hidden="1"/>
    </xf>
    <xf numFmtId="180" fontId="68" fillId="0" borderId="62" xfId="94" applyNumberFormat="1" applyFont="1" applyFill="1" applyBorder="1" applyAlignment="1" applyProtection="1">
      <protection hidden="1"/>
    </xf>
    <xf numFmtId="0" fontId="67" fillId="0" borderId="40" xfId="94" applyNumberFormat="1" applyFont="1" applyFill="1" applyBorder="1" applyAlignment="1" applyProtection="1">
      <protection hidden="1"/>
    </xf>
    <xf numFmtId="180" fontId="68" fillId="0" borderId="40" xfId="94" applyNumberFormat="1" applyFont="1" applyFill="1" applyBorder="1" applyAlignment="1" applyProtection="1">
      <protection hidden="1"/>
    </xf>
    <xf numFmtId="180" fontId="68" fillId="0" borderId="16" xfId="94" applyNumberFormat="1" applyFont="1" applyFill="1" applyBorder="1" applyAlignment="1" applyProtection="1">
      <protection hidden="1"/>
    </xf>
    <xf numFmtId="180" fontId="68" fillId="0" borderId="19" xfId="94" applyNumberFormat="1" applyFont="1" applyFill="1" applyBorder="1" applyAlignment="1" applyProtection="1">
      <protection hidden="1"/>
    </xf>
    <xf numFmtId="180" fontId="68" fillId="0" borderId="15" xfId="94" applyNumberFormat="1" applyFont="1" applyFill="1" applyBorder="1" applyAlignment="1" applyProtection="1">
      <protection hidden="1"/>
    </xf>
    <xf numFmtId="180" fontId="68" fillId="0" borderId="14" xfId="94" applyNumberFormat="1" applyFont="1" applyFill="1" applyBorder="1" applyAlignment="1" applyProtection="1">
      <protection hidden="1"/>
    </xf>
    <xf numFmtId="180" fontId="68" fillId="0" borderId="74" xfId="94" applyNumberFormat="1" applyFont="1" applyFill="1" applyBorder="1" applyAlignment="1" applyProtection="1">
      <protection hidden="1"/>
    </xf>
    <xf numFmtId="180" fontId="68" fillId="0" borderId="38" xfId="94" applyNumberFormat="1" applyFont="1" applyFill="1" applyBorder="1" applyAlignment="1" applyProtection="1">
      <protection hidden="1"/>
    </xf>
    <xf numFmtId="0" fontId="67" fillId="0" borderId="56" xfId="94" applyNumberFormat="1" applyFont="1" applyFill="1" applyBorder="1" applyAlignment="1" applyProtection="1">
      <protection hidden="1"/>
    </xf>
    <xf numFmtId="180" fontId="67" fillId="0" borderId="71" xfId="94" applyNumberFormat="1" applyFont="1" applyFill="1" applyBorder="1" applyAlignment="1" applyProtection="1">
      <protection hidden="1"/>
    </xf>
    <xf numFmtId="176" fontId="67" fillId="0" borderId="72" xfId="94" applyNumberFormat="1" applyFont="1" applyFill="1" applyBorder="1" applyAlignment="1" applyProtection="1">
      <protection hidden="1"/>
    </xf>
    <xf numFmtId="176" fontId="67" fillId="0" borderId="64" xfId="94" applyNumberFormat="1" applyFont="1" applyFill="1" applyBorder="1" applyAlignment="1" applyProtection="1">
      <protection hidden="1"/>
    </xf>
    <xf numFmtId="176" fontId="67" fillId="0" borderId="71" xfId="94" applyNumberFormat="1" applyFont="1" applyFill="1" applyBorder="1" applyAlignment="1" applyProtection="1">
      <protection hidden="1"/>
    </xf>
    <xf numFmtId="178" fontId="67" fillId="0" borderId="71" xfId="94" applyNumberFormat="1" applyFont="1" applyFill="1" applyBorder="1" applyAlignment="1" applyProtection="1">
      <protection hidden="1"/>
    </xf>
    <xf numFmtId="177" fontId="67" fillId="0" borderId="71" xfId="94" applyNumberFormat="1" applyFont="1" applyFill="1" applyBorder="1" applyAlignment="1" applyProtection="1">
      <protection hidden="1"/>
    </xf>
    <xf numFmtId="180" fontId="67" fillId="0" borderId="31" xfId="94" applyNumberFormat="1" applyFont="1" applyFill="1" applyBorder="1" applyAlignment="1" applyProtection="1">
      <protection hidden="1"/>
    </xf>
    <xf numFmtId="176" fontId="67" fillId="0" borderId="68" xfId="94" applyNumberFormat="1" applyFont="1" applyFill="1" applyBorder="1" applyAlignment="1" applyProtection="1">
      <protection hidden="1"/>
    </xf>
    <xf numFmtId="176" fontId="67" fillId="0" borderId="1" xfId="94" applyNumberFormat="1" applyFont="1" applyFill="1" applyBorder="1" applyAlignment="1" applyProtection="1">
      <protection hidden="1"/>
    </xf>
    <xf numFmtId="176" fontId="67" fillId="0" borderId="31" xfId="94" applyNumberFormat="1" applyFont="1" applyFill="1" applyBorder="1" applyAlignment="1" applyProtection="1">
      <protection hidden="1"/>
    </xf>
    <xf numFmtId="178" fontId="67" fillId="0" borderId="31" xfId="94" applyNumberFormat="1" applyFont="1" applyFill="1" applyBorder="1" applyAlignment="1" applyProtection="1">
      <protection hidden="1"/>
    </xf>
    <xf numFmtId="177" fontId="67" fillId="0" borderId="31" xfId="94" applyNumberFormat="1" applyFont="1" applyFill="1" applyBorder="1" applyAlignment="1" applyProtection="1">
      <protection hidden="1"/>
    </xf>
    <xf numFmtId="180" fontId="67" fillId="0" borderId="54" xfId="94" applyNumberFormat="1" applyFont="1" applyFill="1" applyBorder="1" applyAlignment="1" applyProtection="1">
      <protection hidden="1"/>
    </xf>
    <xf numFmtId="176" fontId="67" fillId="0" borderId="53" xfId="94" applyNumberFormat="1" applyFont="1" applyFill="1" applyBorder="1" applyAlignment="1" applyProtection="1">
      <protection hidden="1"/>
    </xf>
    <xf numFmtId="176" fontId="67" fillId="0" borderId="27" xfId="94" applyNumberFormat="1" applyFont="1" applyFill="1" applyBorder="1" applyAlignment="1" applyProtection="1">
      <protection hidden="1"/>
    </xf>
    <xf numFmtId="176" fontId="67" fillId="0" borderId="54" xfId="94" applyNumberFormat="1" applyFont="1" applyFill="1" applyBorder="1" applyAlignment="1" applyProtection="1">
      <protection hidden="1"/>
    </xf>
    <xf numFmtId="178" fontId="67" fillId="0" borderId="54" xfId="94" applyNumberFormat="1" applyFont="1" applyFill="1" applyBorder="1" applyAlignment="1" applyProtection="1">
      <protection hidden="1"/>
    </xf>
    <xf numFmtId="177" fontId="67" fillId="0" borderId="54" xfId="94" applyNumberFormat="1" applyFont="1" applyFill="1" applyBorder="1" applyAlignment="1" applyProtection="1">
      <protection hidden="1"/>
    </xf>
    <xf numFmtId="180" fontId="67" fillId="0" borderId="65" xfId="94" applyNumberFormat="1" applyFont="1" applyFill="1" applyBorder="1" applyAlignment="1" applyProtection="1">
      <protection hidden="1"/>
    </xf>
    <xf numFmtId="180" fontId="67" fillId="0" borderId="13" xfId="94" applyNumberFormat="1" applyFont="1" applyFill="1" applyBorder="1" applyAlignment="1" applyProtection="1">
      <protection hidden="1"/>
    </xf>
    <xf numFmtId="180" fontId="67" fillId="0" borderId="16" xfId="94" applyNumberFormat="1" applyFont="1" applyFill="1" applyBorder="1" applyAlignment="1" applyProtection="1">
      <protection hidden="1"/>
    </xf>
    <xf numFmtId="181" fontId="67" fillId="0" borderId="60" xfId="94" applyNumberFormat="1" applyFont="1" applyFill="1" applyBorder="1" applyAlignment="1" applyProtection="1">
      <protection hidden="1"/>
    </xf>
    <xf numFmtId="180" fontId="69" fillId="0" borderId="64" xfId="94" applyNumberFormat="1" applyFont="1" applyFill="1" applyBorder="1" applyAlignment="1" applyProtection="1">
      <protection hidden="1"/>
    </xf>
    <xf numFmtId="176" fontId="67" fillId="0" borderId="59" xfId="94" applyNumberFormat="1" applyFont="1" applyFill="1" applyBorder="1" applyAlignment="1" applyProtection="1">
      <protection hidden="1"/>
    </xf>
    <xf numFmtId="176" fontId="67" fillId="0" borderId="63" xfId="94" applyNumberFormat="1" applyFont="1" applyFill="1" applyBorder="1" applyAlignment="1" applyProtection="1">
      <protection hidden="1"/>
    </xf>
    <xf numFmtId="178" fontId="67" fillId="0" borderId="64" xfId="94" applyNumberFormat="1" applyFont="1" applyFill="1" applyBorder="1" applyAlignment="1" applyProtection="1">
      <protection hidden="1"/>
    </xf>
    <xf numFmtId="177" fontId="67" fillId="0" borderId="64" xfId="94" applyNumberFormat="1" applyFont="1" applyFill="1" applyBorder="1" applyAlignment="1" applyProtection="1">
      <protection hidden="1"/>
    </xf>
    <xf numFmtId="175" fontId="69" fillId="0" borderId="62" xfId="94" applyNumberFormat="1" applyFont="1" applyFill="1" applyBorder="1" applyAlignment="1" applyProtection="1">
      <protection hidden="1"/>
    </xf>
    <xf numFmtId="175" fontId="67" fillId="0" borderId="59" xfId="94" applyNumberFormat="1" applyFont="1" applyFill="1" applyBorder="1" applyAlignment="1" applyProtection="1">
      <protection hidden="1"/>
    </xf>
    <xf numFmtId="175" fontId="67" fillId="0" borderId="61" xfId="94" applyNumberFormat="1" applyFont="1" applyFill="1" applyBorder="1" applyAlignment="1" applyProtection="1">
      <protection hidden="1"/>
    </xf>
    <xf numFmtId="174" fontId="67" fillId="0" borderId="60" xfId="94" applyNumberFormat="1" applyFont="1" applyFill="1" applyBorder="1" applyAlignment="1" applyProtection="1">
      <protection hidden="1"/>
    </xf>
    <xf numFmtId="174" fontId="67" fillId="0" borderId="13" xfId="94" applyNumberFormat="1" applyFont="1" applyFill="1" applyBorder="1" applyAlignment="1" applyProtection="1">
      <protection hidden="1"/>
    </xf>
    <xf numFmtId="0" fontId="66" fillId="0" borderId="0" xfId="94"/>
    <xf numFmtId="180" fontId="68" fillId="0" borderId="56" xfId="94" applyNumberFormat="1" applyFont="1" applyFill="1" applyBorder="1" applyAlignment="1" applyProtection="1">
      <protection hidden="1"/>
    </xf>
    <xf numFmtId="180" fontId="68" fillId="0" borderId="0" xfId="94" applyNumberFormat="1" applyFont="1" applyFill="1" applyAlignment="1" applyProtection="1">
      <protection hidden="1"/>
    </xf>
    <xf numFmtId="180" fontId="68" fillId="0" borderId="83" xfId="94" applyNumberFormat="1" applyFont="1" applyFill="1" applyBorder="1" applyAlignment="1" applyProtection="1">
      <protection hidden="1"/>
    </xf>
    <xf numFmtId="179" fontId="73" fillId="0" borderId="31" xfId="94" applyNumberFormat="1" applyFont="1" applyFill="1" applyBorder="1" applyAlignment="1" applyProtection="1">
      <protection hidden="1"/>
    </xf>
    <xf numFmtId="187" fontId="67" fillId="0" borderId="31" xfId="94" applyNumberFormat="1" applyFont="1" applyFill="1" applyBorder="1" applyAlignment="1" applyProtection="1">
      <protection hidden="1"/>
    </xf>
    <xf numFmtId="186" fontId="66" fillId="0" borderId="0" xfId="94" applyNumberFormat="1"/>
    <xf numFmtId="188" fontId="66" fillId="0" borderId="0" xfId="94" applyNumberFormat="1"/>
    <xf numFmtId="189" fontId="66" fillId="0" borderId="0" xfId="94" applyNumberFormat="1"/>
    <xf numFmtId="190" fontId="68" fillId="0" borderId="72" xfId="94" applyNumberFormat="1" applyFont="1" applyFill="1" applyBorder="1" applyAlignment="1" applyProtection="1">
      <protection hidden="1"/>
    </xf>
    <xf numFmtId="191" fontId="66" fillId="0" borderId="0" xfId="94" applyNumberFormat="1" applyProtection="1">
      <protection hidden="1"/>
    </xf>
    <xf numFmtId="192" fontId="30" fillId="0" borderId="0" xfId="92" applyNumberFormat="1" applyFont="1"/>
    <xf numFmtId="0" fontId="73" fillId="0" borderId="40" xfId="50" applyNumberFormat="1" applyFont="1" applyFill="1" applyBorder="1" applyAlignment="1" applyProtection="1">
      <protection hidden="1"/>
    </xf>
    <xf numFmtId="176" fontId="74" fillId="0" borderId="31" xfId="50" applyNumberFormat="1" applyFont="1" applyFill="1" applyBorder="1" applyAlignment="1" applyProtection="1">
      <protection hidden="1"/>
    </xf>
    <xf numFmtId="177" fontId="74" fillId="0" borderId="31" xfId="50" applyNumberFormat="1" applyFont="1" applyFill="1" applyBorder="1" applyAlignment="1" applyProtection="1">
      <protection hidden="1"/>
    </xf>
    <xf numFmtId="178" fontId="74" fillId="0" borderId="31" xfId="50" applyNumberFormat="1" applyFont="1" applyFill="1" applyBorder="1" applyAlignment="1" applyProtection="1">
      <protection hidden="1"/>
    </xf>
    <xf numFmtId="179" fontId="74" fillId="0" borderId="31" xfId="50" applyNumberFormat="1" applyFont="1" applyFill="1" applyBorder="1" applyAlignment="1" applyProtection="1">
      <protection hidden="1"/>
    </xf>
    <xf numFmtId="0" fontId="74" fillId="0" borderId="31" xfId="50" applyNumberFormat="1" applyFont="1" applyFill="1" applyBorder="1" applyAlignment="1" applyProtection="1">
      <protection hidden="1"/>
    </xf>
    <xf numFmtId="0" fontId="12" fillId="0" borderId="0" xfId="50"/>
    <xf numFmtId="176" fontId="75" fillId="0" borderId="31" xfId="50" applyNumberFormat="1" applyFont="1" applyFill="1" applyBorder="1" applyAlignment="1" applyProtection="1">
      <protection hidden="1"/>
    </xf>
    <xf numFmtId="177" fontId="75" fillId="0" borderId="31" xfId="50" applyNumberFormat="1" applyFont="1" applyFill="1" applyBorder="1" applyAlignment="1" applyProtection="1">
      <protection hidden="1"/>
    </xf>
    <xf numFmtId="178" fontId="75" fillId="0" borderId="31" xfId="50" applyNumberFormat="1" applyFont="1" applyFill="1" applyBorder="1" applyAlignment="1" applyProtection="1">
      <protection hidden="1"/>
    </xf>
    <xf numFmtId="179" fontId="75" fillId="0" borderId="31" xfId="50" applyNumberFormat="1" applyFont="1" applyFill="1" applyBorder="1" applyAlignment="1" applyProtection="1">
      <protection hidden="1"/>
    </xf>
    <xf numFmtId="0" fontId="75" fillId="0" borderId="31" xfId="50" applyNumberFormat="1" applyFont="1" applyFill="1" applyBorder="1" applyAlignment="1" applyProtection="1">
      <protection hidden="1"/>
    </xf>
    <xf numFmtId="176" fontId="73" fillId="0" borderId="31" xfId="50" applyNumberFormat="1" applyFont="1" applyFill="1" applyBorder="1" applyAlignment="1" applyProtection="1">
      <protection hidden="1"/>
    </xf>
    <xf numFmtId="177" fontId="73" fillId="0" borderId="31" xfId="50" applyNumberFormat="1" applyFont="1" applyFill="1" applyBorder="1" applyAlignment="1" applyProtection="1">
      <protection hidden="1"/>
    </xf>
    <xf numFmtId="178" fontId="73" fillId="0" borderId="31" xfId="50" applyNumberFormat="1" applyFont="1" applyFill="1" applyBorder="1" applyAlignment="1" applyProtection="1">
      <protection hidden="1"/>
    </xf>
    <xf numFmtId="179" fontId="73" fillId="0" borderId="31" xfId="50" applyNumberFormat="1" applyFont="1" applyFill="1" applyBorder="1" applyAlignment="1" applyProtection="1">
      <protection hidden="1"/>
    </xf>
    <xf numFmtId="0" fontId="73" fillId="0" borderId="31" xfId="50" applyNumberFormat="1" applyFont="1" applyFill="1" applyBorder="1" applyAlignment="1" applyProtection="1">
      <protection hidden="1"/>
    </xf>
    <xf numFmtId="176" fontId="73" fillId="0" borderId="71" xfId="50" applyNumberFormat="1" applyFont="1" applyFill="1" applyBorder="1" applyAlignment="1" applyProtection="1">
      <protection hidden="1"/>
    </xf>
    <xf numFmtId="177" fontId="73" fillId="0" borderId="71" xfId="50" applyNumberFormat="1" applyFont="1" applyFill="1" applyBorder="1" applyAlignment="1" applyProtection="1">
      <protection hidden="1"/>
    </xf>
    <xf numFmtId="178" fontId="73" fillId="0" borderId="71" xfId="50" applyNumberFormat="1" applyFont="1" applyFill="1" applyBorder="1" applyAlignment="1" applyProtection="1">
      <protection hidden="1"/>
    </xf>
    <xf numFmtId="179" fontId="73" fillId="0" borderId="71" xfId="50" applyNumberFormat="1" applyFont="1" applyFill="1" applyBorder="1" applyAlignment="1" applyProtection="1">
      <protection hidden="1"/>
    </xf>
    <xf numFmtId="0" fontId="73" fillId="0" borderId="71" xfId="50" applyNumberFormat="1" applyFont="1" applyFill="1" applyBorder="1" applyAlignment="1" applyProtection="1">
      <protection hidden="1"/>
    </xf>
    <xf numFmtId="176" fontId="73" fillId="0" borderId="64" xfId="50" applyNumberFormat="1" applyFont="1" applyFill="1" applyBorder="1" applyAlignment="1" applyProtection="1">
      <protection hidden="1"/>
    </xf>
    <xf numFmtId="173" fontId="73" fillId="0" borderId="59" xfId="50" applyNumberFormat="1" applyFont="1" applyFill="1" applyBorder="1" applyAlignment="1" applyProtection="1">
      <protection hidden="1"/>
    </xf>
    <xf numFmtId="174" fontId="73" fillId="0" borderId="13" xfId="50" applyNumberFormat="1" applyFont="1" applyFill="1" applyBorder="1" applyAlignment="1" applyProtection="1">
      <protection hidden="1"/>
    </xf>
    <xf numFmtId="174" fontId="73" fillId="0" borderId="60" xfId="50" applyNumberFormat="1" applyFont="1" applyFill="1" applyBorder="1" applyAlignment="1" applyProtection="1">
      <protection hidden="1"/>
    </xf>
    <xf numFmtId="175" fontId="73" fillId="0" borderId="61" xfId="50" applyNumberFormat="1" applyFont="1" applyFill="1" applyBorder="1" applyAlignment="1" applyProtection="1">
      <protection hidden="1"/>
    </xf>
    <xf numFmtId="175" fontId="73" fillId="0" borderId="59" xfId="50" applyNumberFormat="1" applyFont="1" applyFill="1" applyBorder="1" applyAlignment="1" applyProtection="1">
      <protection hidden="1"/>
    </xf>
    <xf numFmtId="175" fontId="13" fillId="0" borderId="62" xfId="50" applyNumberFormat="1" applyFont="1" applyFill="1" applyBorder="1" applyAlignment="1" applyProtection="1">
      <protection hidden="1"/>
    </xf>
    <xf numFmtId="176" fontId="73" fillId="0" borderId="63" xfId="50" applyNumberFormat="1" applyFont="1" applyFill="1" applyBorder="1" applyAlignment="1" applyProtection="1">
      <protection hidden="1"/>
    </xf>
    <xf numFmtId="177" fontId="73" fillId="0" borderId="64" xfId="50" applyNumberFormat="1" applyFont="1" applyFill="1" applyBorder="1" applyAlignment="1" applyProtection="1">
      <protection hidden="1"/>
    </xf>
    <xf numFmtId="178" fontId="73" fillId="0" borderId="64" xfId="50" applyNumberFormat="1" applyFont="1" applyFill="1" applyBorder="1" applyAlignment="1" applyProtection="1">
      <protection hidden="1"/>
    </xf>
    <xf numFmtId="176" fontId="73" fillId="0" borderId="59" xfId="50" applyNumberFormat="1" applyFont="1" applyFill="1" applyBorder="1" applyAlignment="1" applyProtection="1">
      <protection hidden="1"/>
    </xf>
    <xf numFmtId="179" fontId="13" fillId="0" borderId="63" xfId="50" applyNumberFormat="1" applyFont="1" applyFill="1" applyBorder="1" applyAlignment="1" applyProtection="1">
      <protection hidden="1"/>
    </xf>
    <xf numFmtId="179" fontId="13" fillId="0" borderId="64" xfId="50" applyNumberFormat="1" applyFont="1" applyFill="1" applyBorder="1" applyAlignment="1" applyProtection="1">
      <protection hidden="1"/>
    </xf>
    <xf numFmtId="0" fontId="73" fillId="0" borderId="0" xfId="50" applyNumberFormat="1" applyFont="1" applyFill="1" applyAlignment="1" applyProtection="1">
      <protection hidden="1"/>
    </xf>
    <xf numFmtId="176" fontId="73" fillId="0" borderId="54" xfId="50" applyNumberFormat="1" applyFont="1" applyFill="1" applyBorder="1" applyAlignment="1" applyProtection="1">
      <protection hidden="1"/>
    </xf>
    <xf numFmtId="177" fontId="73" fillId="0" borderId="54" xfId="50" applyNumberFormat="1" applyFont="1" applyFill="1" applyBorder="1" applyAlignment="1" applyProtection="1">
      <protection hidden="1"/>
    </xf>
    <xf numFmtId="178" fontId="73" fillId="0" borderId="54" xfId="50" applyNumberFormat="1" applyFont="1" applyFill="1" applyBorder="1" applyAlignment="1" applyProtection="1">
      <protection hidden="1"/>
    </xf>
    <xf numFmtId="179" fontId="73" fillId="0" borderId="54" xfId="50" applyNumberFormat="1" applyFont="1" applyFill="1" applyBorder="1" applyAlignment="1" applyProtection="1">
      <protection hidden="1"/>
    </xf>
    <xf numFmtId="0" fontId="73" fillId="0" borderId="54" xfId="50" applyNumberFormat="1" applyFont="1" applyFill="1" applyBorder="1" applyAlignment="1" applyProtection="1">
      <protection hidden="1"/>
    </xf>
    <xf numFmtId="180" fontId="72" fillId="0" borderId="38" xfId="50" applyNumberFormat="1" applyFont="1" applyFill="1" applyBorder="1" applyAlignment="1" applyProtection="1">
      <protection hidden="1"/>
    </xf>
    <xf numFmtId="180" fontId="72" fillId="0" borderId="74" xfId="50" applyNumberFormat="1" applyFont="1" applyFill="1" applyBorder="1" applyAlignment="1" applyProtection="1">
      <protection hidden="1"/>
    </xf>
    <xf numFmtId="180" fontId="72" fillId="0" borderId="15" xfId="50" applyNumberFormat="1" applyFont="1" applyFill="1" applyBorder="1" applyAlignment="1" applyProtection="1">
      <protection hidden="1"/>
    </xf>
    <xf numFmtId="180" fontId="72" fillId="0" borderId="14" xfId="50" applyNumberFormat="1" applyFont="1" applyFill="1" applyBorder="1" applyAlignment="1" applyProtection="1">
      <protection hidden="1"/>
    </xf>
    <xf numFmtId="179" fontId="72" fillId="0" borderId="15" xfId="50" applyNumberFormat="1" applyFont="1" applyFill="1" applyBorder="1" applyAlignment="1" applyProtection="1">
      <protection hidden="1"/>
    </xf>
    <xf numFmtId="180" fontId="72" fillId="0" borderId="72" xfId="50" applyNumberFormat="1" applyFont="1" applyFill="1" applyBorder="1" applyAlignment="1" applyProtection="1">
      <protection hidden="1"/>
    </xf>
    <xf numFmtId="180" fontId="72" fillId="0" borderId="62" xfId="50" applyNumberFormat="1" applyFont="1" applyFill="1" applyBorder="1" applyAlignment="1" applyProtection="1">
      <protection hidden="1"/>
    </xf>
    <xf numFmtId="180" fontId="72" fillId="0" borderId="64" xfId="50" applyNumberFormat="1" applyFont="1" applyFill="1" applyBorder="1" applyAlignment="1" applyProtection="1">
      <protection hidden="1"/>
    </xf>
    <xf numFmtId="180" fontId="72" fillId="0" borderId="71" xfId="50" applyNumberFormat="1" applyFont="1" applyFill="1" applyBorder="1" applyAlignment="1" applyProtection="1">
      <protection hidden="1"/>
    </xf>
    <xf numFmtId="180" fontId="72" fillId="0" borderId="63" xfId="50" applyNumberFormat="1" applyFont="1" applyFill="1" applyBorder="1" applyAlignment="1" applyProtection="1">
      <protection hidden="1"/>
    </xf>
    <xf numFmtId="0" fontId="73" fillId="0" borderId="76" xfId="50" applyNumberFormat="1" applyFont="1" applyFill="1" applyBorder="1" applyAlignment="1" applyProtection="1">
      <alignment horizontal="center"/>
      <protection hidden="1"/>
    </xf>
    <xf numFmtId="0" fontId="12" fillId="0" borderId="76" xfId="50" applyBorder="1" applyProtection="1">
      <protection hidden="1"/>
    </xf>
    <xf numFmtId="0" fontId="12" fillId="0" borderId="0" xfId="50" applyProtection="1">
      <protection hidden="1"/>
    </xf>
    <xf numFmtId="0" fontId="73" fillId="0" borderId="0" xfId="50" applyNumberFormat="1" applyFont="1" applyFill="1" applyAlignment="1" applyProtection="1">
      <alignment horizontal="center"/>
      <protection hidden="1"/>
    </xf>
    <xf numFmtId="179" fontId="13" fillId="0" borderId="71" xfId="50" applyNumberFormat="1" applyFont="1" applyFill="1" applyBorder="1" applyAlignment="1" applyProtection="1">
      <protection hidden="1"/>
    </xf>
    <xf numFmtId="0" fontId="30" fillId="0" borderId="1" xfId="92" applyFont="1" applyBorder="1"/>
    <xf numFmtId="0" fontId="76" fillId="0" borderId="0" xfId="92" applyFont="1" applyAlignment="1">
      <alignment horizontal="center"/>
    </xf>
    <xf numFmtId="0" fontId="6" fillId="0" borderId="0" xfId="81" applyFont="1" applyAlignment="1">
      <alignment horizontal="center" vertical="center" wrapText="1"/>
    </xf>
    <xf numFmtId="0" fontId="6" fillId="0" borderId="0" xfId="84" applyFont="1" applyFill="1" applyAlignment="1">
      <alignment horizontal="right"/>
    </xf>
    <xf numFmtId="0" fontId="4" fillId="0" borderId="0" xfId="84" applyFont="1" applyFill="1" applyAlignment="1">
      <alignment horizontal="right"/>
    </xf>
    <xf numFmtId="0" fontId="31" fillId="0" borderId="0" xfId="80" applyFont="1" applyFill="1" applyAlignment="1">
      <alignment horizontal="center" vertical="center"/>
    </xf>
    <xf numFmtId="0" fontId="4" fillId="0" borderId="0" xfId="82" applyFont="1" applyFill="1" applyAlignment="1">
      <alignment horizontal="right" vertical="center"/>
    </xf>
    <xf numFmtId="0" fontId="31" fillId="0" borderId="1" xfId="80" applyFont="1" applyFill="1" applyBorder="1" applyAlignment="1">
      <alignment horizontal="center" vertical="center" wrapText="1"/>
    </xf>
    <xf numFmtId="0" fontId="31" fillId="0" borderId="1" xfId="80" applyFont="1" applyFill="1" applyBorder="1" applyAlignment="1">
      <alignment horizontal="center" vertical="center"/>
    </xf>
    <xf numFmtId="0" fontId="49" fillId="0" borderId="0" xfId="50" applyFont="1" applyFill="1" applyAlignment="1">
      <alignment horizontal="right" vertical="center"/>
    </xf>
    <xf numFmtId="0" fontId="4" fillId="0" borderId="0" xfId="50" applyFont="1" applyFill="1" applyAlignment="1">
      <alignment horizontal="right" vertical="center"/>
    </xf>
    <xf numFmtId="173" fontId="73" fillId="0" borderId="66" xfId="50" applyNumberFormat="1" applyFont="1" applyFill="1" applyBorder="1" applyAlignment="1" applyProtection="1">
      <alignment wrapText="1"/>
      <protection hidden="1"/>
    </xf>
    <xf numFmtId="173" fontId="73" fillId="0" borderId="67" xfId="50" applyNumberFormat="1" applyFont="1" applyFill="1" applyBorder="1" applyAlignment="1" applyProtection="1">
      <alignment wrapText="1"/>
      <protection hidden="1"/>
    </xf>
    <xf numFmtId="173" fontId="73" fillId="0" borderId="62" xfId="50" applyNumberFormat="1" applyFont="1" applyFill="1" applyBorder="1" applyAlignment="1" applyProtection="1">
      <alignment wrapText="1"/>
      <protection hidden="1"/>
    </xf>
    <xf numFmtId="173" fontId="73" fillId="0" borderId="70" xfId="50" applyNumberFormat="1" applyFont="1" applyFill="1" applyBorder="1" applyAlignment="1" applyProtection="1">
      <alignment wrapText="1"/>
      <protection hidden="1"/>
    </xf>
    <xf numFmtId="0" fontId="30" fillId="0" borderId="0" xfId="90" applyNumberFormat="1" applyFont="1" applyFill="1" applyAlignment="1" applyProtection="1">
      <alignment horizontal="right"/>
      <protection hidden="1"/>
    </xf>
    <xf numFmtId="0" fontId="30" fillId="0" borderId="0" xfId="90" applyNumberFormat="1" applyFont="1" applyFill="1" applyAlignment="1" applyProtection="1">
      <alignment horizontal="right" vertical="top" wrapText="1"/>
      <protection hidden="1"/>
    </xf>
    <xf numFmtId="0" fontId="34" fillId="0" borderId="0" xfId="90" applyNumberFormat="1" applyFont="1" applyFill="1" applyAlignment="1" applyProtection="1">
      <alignment horizontal="center" vertical="top"/>
      <protection hidden="1"/>
    </xf>
    <xf numFmtId="0" fontId="34" fillId="0" borderId="0" xfId="90" applyNumberFormat="1" applyFont="1" applyFill="1" applyAlignment="1" applyProtection="1">
      <alignment horizontal="center" vertical="top" wrapText="1"/>
      <protection hidden="1"/>
    </xf>
    <xf numFmtId="173" fontId="75" fillId="0" borderId="66" xfId="50" applyNumberFormat="1" applyFont="1" applyFill="1" applyBorder="1" applyAlignment="1" applyProtection="1">
      <alignment wrapText="1"/>
      <protection hidden="1"/>
    </xf>
    <xf numFmtId="173" fontId="75" fillId="0" borderId="67" xfId="50" applyNumberFormat="1" applyFont="1" applyFill="1" applyBorder="1" applyAlignment="1" applyProtection="1">
      <alignment wrapText="1"/>
      <protection hidden="1"/>
    </xf>
    <xf numFmtId="173" fontId="74" fillId="0" borderId="66" xfId="50" applyNumberFormat="1" applyFont="1" applyFill="1" applyBorder="1" applyAlignment="1" applyProtection="1">
      <alignment wrapText="1"/>
      <protection hidden="1"/>
    </xf>
    <xf numFmtId="173" fontId="74" fillId="0" borderId="67" xfId="50" applyNumberFormat="1" applyFont="1" applyFill="1" applyBorder="1" applyAlignment="1" applyProtection="1">
      <alignment wrapText="1"/>
      <protection hidden="1"/>
    </xf>
    <xf numFmtId="176" fontId="67" fillId="0" borderId="1" xfId="94" applyNumberFormat="1" applyFont="1" applyFill="1" applyBorder="1" applyAlignment="1" applyProtection="1">
      <protection hidden="1"/>
    </xf>
    <xf numFmtId="176" fontId="67" fillId="0" borderId="31" xfId="94" applyNumberFormat="1" applyFont="1" applyFill="1" applyBorder="1" applyAlignment="1" applyProtection="1">
      <protection hidden="1"/>
    </xf>
    <xf numFmtId="181" fontId="67" fillId="0" borderId="69" xfId="94" applyNumberFormat="1" applyFont="1" applyFill="1" applyBorder="1" applyAlignment="1" applyProtection="1">
      <protection hidden="1"/>
    </xf>
    <xf numFmtId="173" fontId="67" fillId="0" borderId="66" xfId="94" applyNumberFormat="1" applyFont="1" applyFill="1" applyBorder="1" applyAlignment="1" applyProtection="1">
      <alignment wrapText="1"/>
      <protection hidden="1"/>
    </xf>
    <xf numFmtId="173" fontId="67" fillId="0" borderId="67" xfId="94" applyNumberFormat="1" applyFont="1" applyFill="1" applyBorder="1" applyAlignment="1" applyProtection="1">
      <alignment wrapText="1"/>
      <protection hidden="1"/>
    </xf>
    <xf numFmtId="173" fontId="70" fillId="0" borderId="66" xfId="94" applyNumberFormat="1" applyFont="1" applyFill="1" applyBorder="1" applyAlignment="1" applyProtection="1">
      <alignment wrapText="1"/>
      <protection hidden="1"/>
    </xf>
    <xf numFmtId="173" fontId="70" fillId="0" borderId="67" xfId="94" applyNumberFormat="1" applyFont="1" applyFill="1" applyBorder="1" applyAlignment="1" applyProtection="1">
      <alignment wrapText="1"/>
      <protection hidden="1"/>
    </xf>
    <xf numFmtId="176" fontId="70" fillId="0" borderId="1" xfId="94" applyNumberFormat="1" applyFont="1" applyFill="1" applyBorder="1" applyAlignment="1" applyProtection="1">
      <protection hidden="1"/>
    </xf>
    <xf numFmtId="176" fontId="70" fillId="0" borderId="31" xfId="94" applyNumberFormat="1" applyFont="1" applyFill="1" applyBorder="1" applyAlignment="1" applyProtection="1">
      <protection hidden="1"/>
    </xf>
    <xf numFmtId="181" fontId="70" fillId="0" borderId="69" xfId="94" applyNumberFormat="1" applyFont="1" applyFill="1" applyBorder="1" applyAlignment="1" applyProtection="1">
      <protection hidden="1"/>
    </xf>
    <xf numFmtId="0" fontId="30" fillId="0" borderId="0" xfId="50" applyNumberFormat="1" applyFont="1" applyFill="1" applyAlignment="1" applyProtection="1">
      <alignment horizontal="right"/>
      <protection hidden="1"/>
    </xf>
    <xf numFmtId="173" fontId="71" fillId="0" borderId="66" xfId="94" applyNumberFormat="1" applyFont="1" applyFill="1" applyBorder="1" applyAlignment="1" applyProtection="1">
      <alignment wrapText="1"/>
      <protection hidden="1"/>
    </xf>
    <xf numFmtId="173" fontId="71" fillId="0" borderId="67" xfId="94" applyNumberFormat="1" applyFont="1" applyFill="1" applyBorder="1" applyAlignment="1" applyProtection="1">
      <alignment wrapText="1"/>
      <protection hidden="1"/>
    </xf>
    <xf numFmtId="176" fontId="71" fillId="0" borderId="1" xfId="94" applyNumberFormat="1" applyFont="1" applyFill="1" applyBorder="1" applyAlignment="1" applyProtection="1">
      <protection hidden="1"/>
    </xf>
    <xf numFmtId="176" fontId="71" fillId="0" borderId="31" xfId="94" applyNumberFormat="1" applyFont="1" applyFill="1" applyBorder="1" applyAlignment="1" applyProtection="1">
      <protection hidden="1"/>
    </xf>
    <xf numFmtId="181" fontId="71" fillId="0" borderId="69" xfId="94" applyNumberFormat="1" applyFont="1" applyFill="1" applyBorder="1" applyAlignment="1" applyProtection="1">
      <protection hidden="1"/>
    </xf>
    <xf numFmtId="173" fontId="67" fillId="0" borderId="81" xfId="94" applyNumberFormat="1" applyFont="1" applyFill="1" applyBorder="1" applyAlignment="1" applyProtection="1">
      <alignment wrapText="1"/>
      <protection hidden="1"/>
    </xf>
    <xf numFmtId="173" fontId="67" fillId="0" borderId="82" xfId="94" applyNumberFormat="1" applyFont="1" applyFill="1" applyBorder="1" applyAlignment="1" applyProtection="1">
      <alignment wrapText="1"/>
      <protection hidden="1"/>
    </xf>
    <xf numFmtId="176" fontId="67" fillId="0" borderId="27" xfId="94" applyNumberFormat="1" applyFont="1" applyFill="1" applyBorder="1" applyAlignment="1" applyProtection="1">
      <protection hidden="1"/>
    </xf>
    <xf numFmtId="176" fontId="67" fillId="0" borderId="54" xfId="94" applyNumberFormat="1" applyFont="1" applyFill="1" applyBorder="1" applyAlignment="1" applyProtection="1">
      <protection hidden="1"/>
    </xf>
    <xf numFmtId="181" fontId="67" fillId="0" borderId="80" xfId="94" applyNumberFormat="1" applyFont="1" applyFill="1" applyBorder="1" applyAlignment="1" applyProtection="1">
      <protection hidden="1"/>
    </xf>
    <xf numFmtId="0" fontId="34" fillId="0" borderId="0" xfId="50" applyNumberFormat="1" applyFont="1" applyFill="1" applyAlignment="1" applyProtection="1">
      <alignment horizontal="center" vertical="top"/>
      <protection hidden="1"/>
    </xf>
    <xf numFmtId="0" fontId="34" fillId="0" borderId="0" xfId="50" applyNumberFormat="1" applyFont="1" applyFill="1" applyAlignment="1" applyProtection="1">
      <alignment horizontal="center" vertical="top" wrapText="1"/>
      <protection hidden="1"/>
    </xf>
    <xf numFmtId="173" fontId="67" fillId="0" borderId="62" xfId="94" applyNumberFormat="1" applyFont="1" applyFill="1" applyBorder="1" applyAlignment="1" applyProtection="1">
      <alignment wrapText="1"/>
      <protection hidden="1"/>
    </xf>
    <xf numFmtId="173" fontId="67" fillId="0" borderId="70" xfId="94" applyNumberFormat="1" applyFont="1" applyFill="1" applyBorder="1" applyAlignment="1" applyProtection="1">
      <alignment wrapText="1"/>
      <protection hidden="1"/>
    </xf>
    <xf numFmtId="176" fontId="67" fillId="0" borderId="64" xfId="94" applyNumberFormat="1" applyFont="1" applyFill="1" applyBorder="1" applyAlignment="1" applyProtection="1">
      <protection hidden="1"/>
    </xf>
    <xf numFmtId="176" fontId="67" fillId="0" borderId="71" xfId="94" applyNumberFormat="1" applyFont="1" applyFill="1" applyBorder="1" applyAlignment="1" applyProtection="1">
      <protection hidden="1"/>
    </xf>
    <xf numFmtId="181" fontId="67" fillId="0" borderId="73" xfId="94" applyNumberFormat="1" applyFont="1" applyFill="1" applyBorder="1" applyAlignment="1" applyProtection="1">
      <protection hidden="1"/>
    </xf>
    <xf numFmtId="175" fontId="67" fillId="0" borderId="66" xfId="94" applyNumberFormat="1" applyFont="1" applyFill="1" applyBorder="1" applyAlignment="1" applyProtection="1">
      <alignment wrapText="1"/>
      <protection hidden="1"/>
    </xf>
    <xf numFmtId="175" fontId="67" fillId="0" borderId="67" xfId="94" applyNumberFormat="1" applyFont="1" applyFill="1" applyBorder="1" applyAlignment="1" applyProtection="1">
      <alignment wrapText="1"/>
      <protection hidden="1"/>
    </xf>
    <xf numFmtId="175" fontId="30" fillId="0" borderId="66" xfId="92" applyNumberFormat="1" applyFont="1" applyFill="1" applyBorder="1" applyAlignment="1" applyProtection="1">
      <alignment wrapText="1"/>
      <protection hidden="1"/>
    </xf>
    <xf numFmtId="175" fontId="30" fillId="0" borderId="67" xfId="92" applyNumberFormat="1" applyFont="1" applyFill="1" applyBorder="1" applyAlignment="1" applyProtection="1">
      <alignment wrapText="1"/>
      <protection hidden="1"/>
    </xf>
    <xf numFmtId="176" fontId="30" fillId="0" borderId="1" xfId="92" applyNumberFormat="1" applyFont="1" applyFill="1" applyBorder="1" applyAlignment="1" applyProtection="1">
      <protection hidden="1"/>
    </xf>
    <xf numFmtId="176" fontId="30" fillId="0" borderId="31" xfId="92" applyNumberFormat="1" applyFont="1" applyFill="1" applyBorder="1" applyAlignment="1" applyProtection="1">
      <protection hidden="1"/>
    </xf>
    <xf numFmtId="175" fontId="30" fillId="0" borderId="81" xfId="92" applyNumberFormat="1" applyFont="1" applyFill="1" applyBorder="1" applyAlignment="1" applyProtection="1">
      <alignment wrapText="1"/>
      <protection hidden="1"/>
    </xf>
    <xf numFmtId="175" fontId="30" fillId="0" borderId="82" xfId="92" applyNumberFormat="1" applyFont="1" applyFill="1" applyBorder="1" applyAlignment="1" applyProtection="1">
      <alignment wrapText="1"/>
      <protection hidden="1"/>
    </xf>
    <xf numFmtId="176" fontId="30" fillId="0" borderId="27" xfId="92" applyNumberFormat="1" applyFont="1" applyFill="1" applyBorder="1" applyAlignment="1" applyProtection="1">
      <protection hidden="1"/>
    </xf>
    <xf numFmtId="176" fontId="30" fillId="0" borderId="54" xfId="92" applyNumberFormat="1" applyFont="1" applyFill="1" applyBorder="1" applyAlignment="1" applyProtection="1">
      <protection hidden="1"/>
    </xf>
    <xf numFmtId="175" fontId="67" fillId="0" borderId="62" xfId="94" applyNumberFormat="1" applyFont="1" applyFill="1" applyBorder="1" applyAlignment="1" applyProtection="1">
      <alignment wrapText="1"/>
      <protection hidden="1"/>
    </xf>
    <xf numFmtId="175" fontId="67" fillId="0" borderId="70" xfId="94" applyNumberFormat="1" applyFont="1" applyFill="1" applyBorder="1" applyAlignment="1" applyProtection="1">
      <alignment wrapText="1"/>
      <protection hidden="1"/>
    </xf>
    <xf numFmtId="0" fontId="30" fillId="0" borderId="0" xfId="84" applyFont="1" applyFill="1" applyAlignment="1">
      <alignment horizontal="right"/>
    </xf>
    <xf numFmtId="0" fontId="30" fillId="0" borderId="52" xfId="92" applyNumberFormat="1" applyFont="1" applyFill="1" applyBorder="1" applyAlignment="1" applyProtection="1">
      <alignment horizontal="center" vertical="top"/>
      <protection hidden="1"/>
    </xf>
    <xf numFmtId="0" fontId="30" fillId="0" borderId="27" xfId="92" applyNumberFormat="1" applyFont="1" applyFill="1" applyBorder="1" applyAlignment="1" applyProtection="1">
      <alignment horizontal="center" vertical="top"/>
      <protection hidden="1"/>
    </xf>
    <xf numFmtId="0" fontId="30" fillId="0" borderId="54" xfId="92" applyNumberFormat="1" applyFont="1" applyFill="1" applyBorder="1" applyAlignment="1" applyProtection="1">
      <alignment horizontal="center" vertical="top"/>
      <protection hidden="1"/>
    </xf>
    <xf numFmtId="0" fontId="30" fillId="0" borderId="51" xfId="92" applyNumberFormat="1" applyFont="1" applyFill="1" applyBorder="1" applyAlignment="1" applyProtection="1">
      <alignment horizontal="center" vertical="center"/>
      <protection hidden="1"/>
    </xf>
    <xf numFmtId="174" fontId="73" fillId="0" borderId="66" xfId="50" applyNumberFormat="1" applyFont="1" applyFill="1" applyBorder="1" applyAlignment="1" applyProtection="1">
      <alignment wrapText="1"/>
      <protection hidden="1"/>
    </xf>
    <xf numFmtId="174" fontId="73" fillId="0" borderId="67" xfId="50" applyNumberFormat="1" applyFont="1" applyFill="1" applyBorder="1" applyAlignment="1" applyProtection="1">
      <alignment wrapText="1"/>
      <protection hidden="1"/>
    </xf>
    <xf numFmtId="176" fontId="73" fillId="0" borderId="1" xfId="50" applyNumberFormat="1" applyFont="1" applyFill="1" applyBorder="1" applyAlignment="1" applyProtection="1">
      <protection hidden="1"/>
    </xf>
    <xf numFmtId="176" fontId="73" fillId="0" borderId="31" xfId="50" applyNumberFormat="1" applyFont="1" applyFill="1" applyBorder="1" applyAlignment="1" applyProtection="1">
      <protection hidden="1"/>
    </xf>
    <xf numFmtId="174" fontId="73" fillId="0" borderId="62" xfId="50" applyNumberFormat="1" applyFont="1" applyFill="1" applyBorder="1" applyAlignment="1" applyProtection="1">
      <alignment wrapText="1"/>
      <protection hidden="1"/>
    </xf>
    <xf numFmtId="174" fontId="73" fillId="0" borderId="70" xfId="50" applyNumberFormat="1" applyFont="1" applyFill="1" applyBorder="1" applyAlignment="1" applyProtection="1">
      <alignment wrapText="1"/>
      <protection hidden="1"/>
    </xf>
    <xf numFmtId="176" fontId="73" fillId="0" borderId="64" xfId="50" applyNumberFormat="1" applyFont="1" applyFill="1" applyBorder="1" applyAlignment="1" applyProtection="1">
      <protection hidden="1"/>
    </xf>
    <xf numFmtId="176" fontId="73" fillId="0" borderId="71" xfId="50" applyNumberFormat="1" applyFont="1" applyFill="1" applyBorder="1" applyAlignment="1" applyProtection="1">
      <protection hidden="1"/>
    </xf>
    <xf numFmtId="174" fontId="73" fillId="0" borderId="81" xfId="50" applyNumberFormat="1" applyFont="1" applyFill="1" applyBorder="1" applyAlignment="1" applyProtection="1">
      <alignment wrapText="1"/>
      <protection hidden="1"/>
    </xf>
    <xf numFmtId="174" fontId="73" fillId="0" borderId="82" xfId="50" applyNumberFormat="1" applyFont="1" applyFill="1" applyBorder="1" applyAlignment="1" applyProtection="1">
      <alignment wrapText="1"/>
      <protection hidden="1"/>
    </xf>
    <xf numFmtId="176" fontId="73" fillId="0" borderId="27" xfId="50" applyNumberFormat="1" applyFont="1" applyFill="1" applyBorder="1" applyAlignment="1" applyProtection="1">
      <protection hidden="1"/>
    </xf>
    <xf numFmtId="176" fontId="73" fillId="0" borderId="54" xfId="50" applyNumberFormat="1" applyFont="1" applyFill="1" applyBorder="1" applyAlignment="1" applyProtection="1">
      <protection hidden="1"/>
    </xf>
    <xf numFmtId="0" fontId="30" fillId="0" borderId="0" xfId="90" applyNumberFormat="1" applyFont="1" applyFill="1" applyAlignment="1" applyProtection="1">
      <alignment horizontal="right" vertical="top"/>
      <protection hidden="1"/>
    </xf>
    <xf numFmtId="174" fontId="67" fillId="0" borderId="66" xfId="94" applyNumberFormat="1" applyFont="1" applyFill="1" applyBorder="1" applyAlignment="1" applyProtection="1">
      <alignment wrapText="1"/>
      <protection hidden="1"/>
    </xf>
    <xf numFmtId="174" fontId="67" fillId="0" borderId="67" xfId="94" applyNumberFormat="1" applyFont="1" applyFill="1" applyBorder="1" applyAlignment="1" applyProtection="1">
      <alignment wrapText="1"/>
      <protection hidden="1"/>
    </xf>
    <xf numFmtId="174" fontId="67" fillId="0" borderId="81" xfId="94" applyNumberFormat="1" applyFont="1" applyFill="1" applyBorder="1" applyAlignment="1" applyProtection="1">
      <alignment wrapText="1"/>
      <protection hidden="1"/>
    </xf>
    <xf numFmtId="174" fontId="67" fillId="0" borderId="82" xfId="94" applyNumberFormat="1" applyFont="1" applyFill="1" applyBorder="1" applyAlignment="1" applyProtection="1">
      <alignment wrapText="1"/>
      <protection hidden="1"/>
    </xf>
    <xf numFmtId="174" fontId="67" fillId="0" borderId="62" xfId="94" applyNumberFormat="1" applyFont="1" applyFill="1" applyBorder="1" applyAlignment="1" applyProtection="1">
      <alignment wrapText="1"/>
      <protection hidden="1"/>
    </xf>
    <xf numFmtId="174" fontId="67" fillId="0" borderId="70" xfId="94" applyNumberFormat="1" applyFont="1" applyFill="1" applyBorder="1" applyAlignment="1" applyProtection="1">
      <alignment wrapText="1"/>
      <protection hidden="1"/>
    </xf>
    <xf numFmtId="170" fontId="30" fillId="28" borderId="22" xfId="0" applyNumberFormat="1" applyFont="1" applyFill="1" applyBorder="1" applyAlignment="1">
      <alignment horizontal="center" vertical="center" wrapText="1"/>
    </xf>
    <xf numFmtId="170" fontId="30" fillId="28" borderId="25" xfId="0" applyNumberFormat="1" applyFont="1" applyFill="1" applyBorder="1" applyAlignment="1">
      <alignment horizontal="center" vertical="center" wrapText="1"/>
    </xf>
    <xf numFmtId="170" fontId="30" fillId="28" borderId="47" xfId="0" applyNumberFormat="1" applyFont="1" applyFill="1" applyBorder="1" applyAlignment="1">
      <alignment horizontal="center" vertical="center"/>
    </xf>
    <xf numFmtId="170" fontId="30" fillId="28" borderId="48" xfId="0" applyNumberFormat="1" applyFont="1" applyFill="1" applyBorder="1" applyAlignment="1">
      <alignment horizontal="center" vertical="center"/>
    </xf>
    <xf numFmtId="170" fontId="30" fillId="28" borderId="13" xfId="0" applyNumberFormat="1" applyFont="1" applyFill="1" applyBorder="1" applyAlignment="1">
      <alignment horizontal="center" vertical="center"/>
    </xf>
    <xf numFmtId="170" fontId="30" fillId="28" borderId="15" xfId="0" applyNumberFormat="1" applyFont="1" applyFill="1" applyBorder="1" applyAlignment="1">
      <alignment horizontal="center" vertical="center"/>
    </xf>
    <xf numFmtId="170" fontId="30" fillId="28" borderId="13" xfId="0" applyNumberFormat="1" applyFont="1" applyFill="1" applyBorder="1" applyAlignment="1">
      <alignment horizontal="center" vertical="center" wrapText="1"/>
    </xf>
    <xf numFmtId="170" fontId="30" fillId="28" borderId="15" xfId="0" applyNumberFormat="1" applyFont="1" applyFill="1" applyBorder="1" applyAlignment="1">
      <alignment horizontal="center" vertical="center" wrapText="1"/>
    </xf>
    <xf numFmtId="170" fontId="0" fillId="0" borderId="13" xfId="0" applyNumberFormat="1" applyFont="1" applyBorder="1" applyAlignment="1">
      <alignment horizontal="center" vertical="center"/>
    </xf>
    <xf numFmtId="170" fontId="0" fillId="0" borderId="15" xfId="0" applyNumberFormat="1" applyFont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6" fillId="0" borderId="33" xfId="0" applyFont="1" applyBorder="1" applyAlignment="1">
      <alignment horizontal="center" wrapText="1"/>
    </xf>
    <xf numFmtId="0" fontId="6" fillId="0" borderId="35" xfId="0" applyFont="1" applyBorder="1" applyAlignment="1">
      <alignment horizontal="center" wrapText="1"/>
    </xf>
    <xf numFmtId="166" fontId="4" fillId="0" borderId="33" xfId="0" applyNumberFormat="1" applyFont="1" applyBorder="1" applyAlignment="1">
      <alignment horizontal="center" wrapText="1"/>
    </xf>
    <xf numFmtId="166" fontId="4" fillId="0" borderId="37" xfId="0" applyNumberFormat="1" applyFont="1" applyBorder="1" applyAlignment="1">
      <alignment horizontal="center" wrapText="1"/>
    </xf>
    <xf numFmtId="166" fontId="4" fillId="0" borderId="35" xfId="0" applyNumberFormat="1" applyFont="1" applyBorder="1" applyAlignment="1">
      <alignment horizontal="center" wrapText="1"/>
    </xf>
    <xf numFmtId="166" fontId="4" fillId="0" borderId="33" xfId="0" applyNumberFormat="1" applyFont="1" applyFill="1" applyBorder="1" applyAlignment="1">
      <alignment horizontal="center" wrapText="1"/>
    </xf>
    <xf numFmtId="166" fontId="4" fillId="0" borderId="37" xfId="0" applyNumberFormat="1" applyFont="1" applyFill="1" applyBorder="1" applyAlignment="1">
      <alignment horizontal="center" wrapText="1"/>
    </xf>
    <xf numFmtId="166" fontId="4" fillId="0" borderId="35" xfId="0" applyNumberFormat="1" applyFont="1" applyFill="1" applyBorder="1" applyAlignment="1">
      <alignment horizontal="center" wrapText="1"/>
    </xf>
    <xf numFmtId="0" fontId="41" fillId="0" borderId="38" xfId="0" applyFont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53" fillId="0" borderId="22" xfId="0" applyFont="1" applyBorder="1" applyAlignment="1">
      <alignment horizontal="center" wrapText="1"/>
    </xf>
    <xf numFmtId="0" fontId="53" fillId="0" borderId="30" xfId="0" applyFont="1" applyBorder="1" applyAlignment="1">
      <alignment horizontal="center" wrapText="1"/>
    </xf>
    <xf numFmtId="0" fontId="53" fillId="0" borderId="25" xfId="0" applyFont="1" applyBorder="1" applyAlignment="1">
      <alignment horizontal="center" wrapText="1"/>
    </xf>
    <xf numFmtId="0" fontId="53" fillId="0" borderId="23" xfId="0" applyFont="1" applyBorder="1" applyAlignment="1">
      <alignment horizontal="center" wrapText="1"/>
    </xf>
    <xf numFmtId="0" fontId="53" fillId="0" borderId="24" xfId="0" applyFont="1" applyBorder="1" applyAlignment="1">
      <alignment horizontal="center" wrapText="1"/>
    </xf>
    <xf numFmtId="0" fontId="56" fillId="0" borderId="22" xfId="0" applyFont="1" applyBorder="1" applyAlignment="1">
      <alignment horizontal="center" vertical="top" wrapText="1"/>
    </xf>
    <xf numFmtId="0" fontId="56" fillId="0" borderId="25" xfId="0" applyFont="1" applyBorder="1" applyAlignment="1">
      <alignment horizontal="center" vertical="top" wrapText="1"/>
    </xf>
    <xf numFmtId="0" fontId="56" fillId="0" borderId="23" xfId="0" applyFont="1" applyBorder="1" applyAlignment="1">
      <alignment horizontal="center" vertical="top" wrapText="1"/>
    </xf>
    <xf numFmtId="0" fontId="56" fillId="0" borderId="24" xfId="0" applyFont="1" applyBorder="1" applyAlignment="1">
      <alignment horizontal="center" vertical="top" wrapText="1"/>
    </xf>
    <xf numFmtId="0" fontId="57" fillId="0" borderId="22" xfId="0" applyFont="1" applyBorder="1" applyAlignment="1">
      <alignment vertical="top" wrapText="1"/>
    </xf>
    <xf numFmtId="0" fontId="57" fillId="0" borderId="30" xfId="0" applyFont="1" applyBorder="1" applyAlignment="1">
      <alignment vertical="top" wrapText="1"/>
    </xf>
    <xf numFmtId="0" fontId="57" fillId="0" borderId="25" xfId="0" applyFont="1" applyBorder="1" applyAlignment="1">
      <alignment vertical="top" wrapText="1"/>
    </xf>
    <xf numFmtId="49" fontId="57" fillId="0" borderId="22" xfId="0" applyNumberFormat="1" applyFont="1" applyBorder="1" applyAlignment="1">
      <alignment horizontal="center" vertical="top" wrapText="1"/>
    </xf>
    <xf numFmtId="49" fontId="57" fillId="0" borderId="30" xfId="0" applyNumberFormat="1" applyFont="1" applyBorder="1" applyAlignment="1">
      <alignment horizontal="center" vertical="top" wrapText="1"/>
    </xf>
    <xf numFmtId="49" fontId="57" fillId="0" borderId="25" xfId="0" applyNumberFormat="1" applyFont="1" applyBorder="1" applyAlignment="1">
      <alignment horizontal="center" vertical="top" wrapText="1"/>
    </xf>
    <xf numFmtId="49" fontId="56" fillId="0" borderId="22" xfId="0" applyNumberFormat="1" applyFont="1" applyBorder="1" applyAlignment="1">
      <alignment horizontal="center" vertical="top" wrapText="1"/>
    </xf>
    <xf numFmtId="49" fontId="56" fillId="0" borderId="25" xfId="0" applyNumberFormat="1" applyFont="1" applyBorder="1" applyAlignment="1">
      <alignment horizontal="center" vertical="top" wrapText="1"/>
    </xf>
    <xf numFmtId="170" fontId="30" fillId="0" borderId="1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170" fontId="30" fillId="28" borderId="1" xfId="0" applyNumberFormat="1" applyFont="1" applyFill="1" applyBorder="1" applyAlignment="1">
      <alignment horizontal="center" vertical="center" wrapText="1"/>
    </xf>
    <xf numFmtId="170" fontId="30" fillId="28" borderId="1" xfId="0" applyNumberFormat="1" applyFont="1" applyFill="1" applyBorder="1" applyAlignment="1">
      <alignment horizontal="center" vertical="center"/>
    </xf>
    <xf numFmtId="1" fontId="30" fillId="28" borderId="1" xfId="0" applyNumberFormat="1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wrapText="1"/>
    </xf>
    <xf numFmtId="0" fontId="4" fillId="0" borderId="44" xfId="0" applyFont="1" applyBorder="1" applyAlignment="1">
      <alignment horizontal="center" wrapText="1"/>
    </xf>
    <xf numFmtId="0" fontId="59" fillId="28" borderId="46" xfId="0" applyFont="1" applyFill="1" applyBorder="1" applyAlignment="1">
      <alignment horizontal="center" wrapText="1" readingOrder="1"/>
    </xf>
    <xf numFmtId="0" fontId="59" fillId="28" borderId="34" xfId="0" applyFont="1" applyFill="1" applyBorder="1" applyAlignment="1">
      <alignment horizontal="center" wrapText="1" readingOrder="1"/>
    </xf>
    <xf numFmtId="170" fontId="30" fillId="28" borderId="41" xfId="0" applyNumberFormat="1" applyFont="1" applyFill="1" applyBorder="1" applyAlignment="1">
      <alignment horizontal="center" vertical="center"/>
    </xf>
    <xf numFmtId="170" fontId="30" fillId="28" borderId="42" xfId="0" applyNumberFormat="1" applyFont="1" applyFill="1" applyBorder="1" applyAlignment="1">
      <alignment horizontal="center" vertical="center"/>
    </xf>
    <xf numFmtId="0" fontId="31" fillId="29" borderId="1" xfId="0" applyFont="1" applyFill="1" applyBorder="1" applyAlignment="1">
      <alignment horizontal="center" vertical="center" wrapText="1"/>
    </xf>
    <xf numFmtId="174" fontId="30" fillId="0" borderId="32" xfId="50" applyNumberFormat="1" applyFont="1" applyFill="1" applyBorder="1" applyAlignment="1" applyProtection="1">
      <alignment wrapText="1"/>
      <protection hidden="1"/>
    </xf>
    <xf numFmtId="174" fontId="30" fillId="0" borderId="66" xfId="50" applyNumberFormat="1" applyFont="1" applyFill="1" applyBorder="1" applyAlignment="1" applyProtection="1">
      <alignment wrapText="1"/>
      <protection hidden="1"/>
    </xf>
    <xf numFmtId="174" fontId="30" fillId="0" borderId="67" xfId="50" applyNumberFormat="1" applyFont="1" applyFill="1" applyBorder="1" applyAlignment="1" applyProtection="1">
      <alignment wrapText="1"/>
      <protection hidden="1"/>
    </xf>
    <xf numFmtId="0" fontId="32" fillId="28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</cellXfs>
  <cellStyles count="95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Данные (редактируемые)" xfId="28"/>
    <cellStyle name="Данные (только для чтения)" xfId="29"/>
    <cellStyle name="Данные для удаления" xfId="30"/>
    <cellStyle name="Денежный 2" xfId="31"/>
    <cellStyle name="Заголовки полей" xfId="32"/>
    <cellStyle name="Заголовки полей [печать]" xfId="33"/>
    <cellStyle name="Заголовок 1 2" xfId="34"/>
    <cellStyle name="Заголовок 2 2" xfId="35"/>
    <cellStyle name="Заголовок 3 2" xfId="36"/>
    <cellStyle name="Заголовок 4 2" xfId="37"/>
    <cellStyle name="Заголовок меры" xfId="38"/>
    <cellStyle name="Заголовок показателя [печать]" xfId="39"/>
    <cellStyle name="Заголовок показателя константы" xfId="40"/>
    <cellStyle name="Заголовок результата расчета" xfId="41"/>
    <cellStyle name="Заголовок свободного показателя" xfId="42"/>
    <cellStyle name="Значение фильтра" xfId="43"/>
    <cellStyle name="Значение фильтра [печать]" xfId="44"/>
    <cellStyle name="Информация о задаче" xfId="45"/>
    <cellStyle name="Итог 2" xfId="46"/>
    <cellStyle name="Контрольная ячейка 2" xfId="47"/>
    <cellStyle name="Название 2" xfId="48"/>
    <cellStyle name="Нейтральный 2" xfId="49"/>
    <cellStyle name="Обычный" xfId="0" builtinId="0"/>
    <cellStyle name="Обычный 2" xfId="50"/>
    <cellStyle name="Обычный 2 2" xfId="51"/>
    <cellStyle name="Обычный 2 3" xfId="52"/>
    <cellStyle name="Обычный 2 3 2" xfId="53"/>
    <cellStyle name="Обычный 2 4" xfId="90"/>
    <cellStyle name="Обычный 2 5" xfId="91"/>
    <cellStyle name="Обычный 2 6" xfId="92"/>
    <cellStyle name="Обычный 2 7" xfId="94"/>
    <cellStyle name="Обычный 3" xfId="54"/>
    <cellStyle name="Обычный 3 2" xfId="83"/>
    <cellStyle name="Обычный 4" xfId="55"/>
    <cellStyle name="Обычный 5" xfId="82"/>
    <cellStyle name="Обычный 5 2" xfId="84"/>
    <cellStyle name="Обычный 6" xfId="85"/>
    <cellStyle name="Обычный 7" xfId="86"/>
    <cellStyle name="Обычный 8" xfId="93"/>
    <cellStyle name="Обычный_Взаимные Москв 9мес2006" xfId="87"/>
    <cellStyle name="Обычный_прил.финпом" xfId="81"/>
    <cellStyle name="Обычный_республиканский  2005 г" xfId="80"/>
    <cellStyle name="Отдельная ячейка" xfId="56"/>
    <cellStyle name="Отдельная ячейка - константа" xfId="57"/>
    <cellStyle name="Отдельная ячейка - константа [печать]" xfId="58"/>
    <cellStyle name="Отдельная ячейка [печать]" xfId="59"/>
    <cellStyle name="Отдельная ячейка-результат" xfId="60"/>
    <cellStyle name="Отдельная ячейка-результат [печать]" xfId="61"/>
    <cellStyle name="Плохой 2" xfId="62"/>
    <cellStyle name="Пояснение 2" xfId="63"/>
    <cellStyle name="Примечание 2" xfId="64"/>
    <cellStyle name="Примечание 3" xfId="65"/>
    <cellStyle name="Процентный 2" xfId="66"/>
    <cellStyle name="Свойства элементов измерения" xfId="67"/>
    <cellStyle name="Свойства элементов измерения [печать]" xfId="68"/>
    <cellStyle name="Связанная ячейка 2" xfId="69"/>
    <cellStyle name="Текст предупреждения 2" xfId="70"/>
    <cellStyle name="Финансовый 2" xfId="71"/>
    <cellStyle name="Финансовый 3" xfId="72"/>
    <cellStyle name="Финансовый 3 2" xfId="73"/>
    <cellStyle name="Финансовый 4" xfId="74"/>
    <cellStyle name="Финансовый 4 2" xfId="88"/>
    <cellStyle name="Финансовый 5" xfId="75"/>
    <cellStyle name="Финансовый 5 2" xfId="89"/>
    <cellStyle name="Финансовый 6" xfId="76"/>
    <cellStyle name="Хороший 2" xfId="77"/>
    <cellStyle name="Элементы осей" xfId="78"/>
    <cellStyle name="Элементы осей [печать]" xfId="79"/>
  </cellStyles>
  <dxfs count="0"/>
  <tableStyles count="0" defaultTableStyle="TableStyleMedium9" defaultPivotStyle="PivotStyleLight16"/>
  <colors>
    <mruColors>
      <color rgb="FFFFCC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17/Documents/&#1054;&#1042;&#1070;&#1056;/2019/&#1054;&#1058;&#1063;&#1045;&#1058;%20&#1086;&#1073;%20&#1080;&#1089;&#1087;&#1086;&#1083;&#1085;&#1077;&#1085;&#1080;&#1080;/9%20&#1084;&#1077;&#1089;/9%20&#1084;&#1077;&#1089;&#1103;&#1094;&#1077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17/Documents/&#1054;&#1042;&#1070;&#1056;/2017/&#1054;&#1090;&#1095;&#1077;&#1090;%20&#1086;&#1073;%20&#1048;&#1057;&#1055;&#1054;&#1051;&#1053;&#1045;&#1053;&#1048;&#1048;/&#1075;&#1086;&#1076;&#1086;&#1074;&#1086;&#1081;/&#1075;&#1086;&#1076;&#1086;&#1074;&#1086;&#108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17/Documents/&#1054;&#1042;&#1070;&#1056;/2018/&#1048;&#1089;&#1087;&#1086;&#1083;&#1085;&#1077;&#1085;&#1080;&#1077;%20&#1086;&#1090;&#1095;&#1077;&#1076;&#1091;/&#1075;&#1086;&#1076;&#1086;&#1074;&#1086;&#1081;/&#1075;&#1086;&#1076;&#1086;&#1074;&#1086;&#108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17/Documents/&#1054;&#1042;&#1070;&#1056;/2019/&#1048;&#1079;&#1084;&#1077;&#1085;&#1077;&#1085;&#1080;&#1080;/&#1048;&#1079;&#1084;%203/3%20iz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70;&#1044;&#1046;&#1045;&#1058;%20&#1053;&#1040;%202020-2022&#1075;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5 (3)"/>
      <sheetName val="9"/>
      <sheetName val="11"/>
      <sheetName val="13"/>
      <sheetName val="15"/>
      <sheetName val="16+"/>
      <sheetName val="17+"/>
      <sheetName val="18+"/>
      <sheetName val="19+"/>
      <sheetName val="17+ (2)"/>
      <sheetName val="5 (2)"/>
      <sheetName val="резервный"/>
      <sheetName val="Лист4"/>
    </sheetNames>
    <sheetDataSet>
      <sheetData sheetId="0"/>
      <sheetData sheetId="1">
        <row r="46">
          <cell r="C46">
            <v>156383.5</v>
          </cell>
        </row>
        <row r="49">
          <cell r="C49">
            <v>31990.228810000001</v>
          </cell>
        </row>
        <row r="70">
          <cell r="C70">
            <v>268653.7</v>
          </cell>
        </row>
        <row r="97">
          <cell r="C97">
            <v>490738.42881000001</v>
          </cell>
        </row>
      </sheetData>
      <sheetData sheetId="2">
        <row r="301">
          <cell r="S301">
            <v>97530.06581</v>
          </cell>
        </row>
        <row r="314">
          <cell r="S314">
            <v>175820.68573</v>
          </cell>
        </row>
        <row r="339">
          <cell r="S339">
            <v>20805.769609999999</v>
          </cell>
        </row>
        <row r="355">
          <cell r="S355">
            <v>1439.05</v>
          </cell>
        </row>
        <row r="362">
          <cell r="S362">
            <v>18349.416700000002</v>
          </cell>
        </row>
      </sheetData>
      <sheetData sheetId="3"/>
      <sheetData sheetId="4">
        <row r="22">
          <cell r="M22">
            <v>49924.328310000004</v>
          </cell>
        </row>
        <row r="124">
          <cell r="M124">
            <v>223.8</v>
          </cell>
        </row>
        <row r="130">
          <cell r="M130">
            <v>8615.3706000000002</v>
          </cell>
        </row>
        <row r="158">
          <cell r="M158">
            <v>644.63127999999995</v>
          </cell>
        </row>
        <row r="172">
          <cell r="M172">
            <v>7451.3130099999998</v>
          </cell>
        </row>
        <row r="202">
          <cell r="M202">
            <v>233.8</v>
          </cell>
        </row>
        <row r="207">
          <cell r="M207">
            <v>317975.88882000005</v>
          </cell>
        </row>
        <row r="295">
          <cell r="M295">
            <v>49377.030030000002</v>
          </cell>
        </row>
        <row r="356">
          <cell r="M356">
            <v>1101.7</v>
          </cell>
        </row>
        <row r="362">
          <cell r="M362">
            <v>132.26999999999998</v>
          </cell>
        </row>
      </sheetData>
      <sheetData sheetId="5">
        <row r="17">
          <cell r="C17">
            <v>14834.3485</v>
          </cell>
        </row>
      </sheetData>
      <sheetData sheetId="6"/>
      <sheetData sheetId="7"/>
      <sheetData sheetId="8">
        <row r="17">
          <cell r="C17">
            <v>461.38</v>
          </cell>
        </row>
      </sheetData>
      <sheetData sheetId="9">
        <row r="16">
          <cell r="C16">
            <v>502.41809999999998</v>
          </cell>
        </row>
      </sheetData>
      <sheetData sheetId="10">
        <row r="17">
          <cell r="C17">
            <v>651.59757000000002</v>
          </cell>
        </row>
      </sheetData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+"/>
      <sheetName val="5+"/>
      <sheetName val="9"/>
      <sheetName val="11+"/>
      <sheetName val="13+"/>
      <sheetName val="15+"/>
      <sheetName val="17+"/>
      <sheetName val="19+"/>
      <sheetName val="21+"/>
      <sheetName val="23+"/>
      <sheetName val="14.. (3)"/>
      <sheetName val="резервный"/>
      <sheetName val="консолидированный"/>
      <sheetName val="основные параметры бюджета"/>
      <sheetName val="Лист1"/>
    </sheetNames>
    <sheetDataSet>
      <sheetData sheetId="0"/>
      <sheetData sheetId="1"/>
      <sheetData sheetId="2"/>
      <sheetData sheetId="3"/>
      <sheetData sheetId="4">
        <row r="20">
          <cell r="H20">
            <v>38143.07071</v>
          </cell>
        </row>
        <row r="109">
          <cell r="H109">
            <v>237.43520000000001</v>
          </cell>
        </row>
        <row r="132">
          <cell r="H132">
            <v>806.39553999999998</v>
          </cell>
        </row>
        <row r="145">
          <cell r="H145">
            <v>415.07871999999998</v>
          </cell>
        </row>
        <row r="166">
          <cell r="H166">
            <v>855.52</v>
          </cell>
        </row>
        <row r="196">
          <cell r="H196">
            <v>152.84700000000001</v>
          </cell>
        </row>
        <row r="202">
          <cell r="H202">
            <v>251410.62592000002</v>
          </cell>
        </row>
        <row r="311">
          <cell r="H311">
            <v>33371.627260000001</v>
          </cell>
        </row>
        <row r="377">
          <cell r="H377">
            <v>508.82606999999996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+"/>
      <sheetName val="5+"/>
      <sheetName val="9"/>
      <sheetName val="11+"/>
      <sheetName val="13+"/>
      <sheetName val="15+"/>
      <sheetName val="17+ (3)"/>
      <sheetName val="19+"/>
      <sheetName val="21."/>
      <sheetName val="23"/>
      <sheetName val="17+ (2)"/>
      <sheetName val="21. (2)"/>
      <sheetName val="21. (3)"/>
      <sheetName val="резервный"/>
      <sheetName val="Лист4"/>
    </sheetNames>
    <sheetDataSet>
      <sheetData sheetId="0"/>
      <sheetData sheetId="1"/>
      <sheetData sheetId="2">
        <row r="311">
          <cell r="H311">
            <v>96135.712610000002</v>
          </cell>
        </row>
        <row r="329">
          <cell r="H329">
            <v>170643.55988000002</v>
          </cell>
        </row>
        <row r="360">
          <cell r="H360">
            <v>18523.135130000002</v>
          </cell>
        </row>
        <row r="367">
          <cell r="G367">
            <v>14.25</v>
          </cell>
        </row>
        <row r="370">
          <cell r="G370">
            <v>1901.6</v>
          </cell>
        </row>
        <row r="381">
          <cell r="H381">
            <v>17254.366040000001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5"/>
      <sheetName val="9"/>
      <sheetName val="11"/>
      <sheetName val="13+"/>
      <sheetName val="19+"/>
    </sheetNames>
    <sheetDataSet>
      <sheetData sheetId="0" refreshError="1"/>
      <sheetData sheetId="1" refreshError="1"/>
      <sheetData sheetId="2" refreshError="1"/>
      <sheetData sheetId="3">
        <row r="20">
          <cell r="W20">
            <v>13615.075849999999</v>
          </cell>
        </row>
        <row r="263">
          <cell r="W263">
            <v>14.8</v>
          </cell>
        </row>
        <row r="293">
          <cell r="W293">
            <v>7190.6937600000001</v>
          </cell>
        </row>
        <row r="468">
          <cell r="W468">
            <v>46.6</v>
          </cell>
        </row>
        <row r="629">
          <cell r="W629">
            <v>6286.9130100000002</v>
          </cell>
        </row>
        <row r="639">
          <cell r="W639">
            <v>145</v>
          </cell>
        </row>
        <row r="650">
          <cell r="W650">
            <v>958</v>
          </cell>
        </row>
      </sheetData>
      <sheetData sheetId="4">
        <row r="23">
          <cell r="O23">
            <v>6504.7</v>
          </cell>
        </row>
        <row r="29">
          <cell r="O29">
            <v>32309.599999999999</v>
          </cell>
        </row>
        <row r="32">
          <cell r="O32">
            <v>7696.5</v>
          </cell>
        </row>
        <row r="39">
          <cell r="O39">
            <v>3413.5279999999998</v>
          </cell>
        </row>
        <row r="52">
          <cell r="O52">
            <v>223.8</v>
          </cell>
        </row>
        <row r="59">
          <cell r="O59">
            <v>8615.3709999999992</v>
          </cell>
        </row>
        <row r="71">
          <cell r="O71">
            <v>644.63099999999997</v>
          </cell>
        </row>
        <row r="80">
          <cell r="O80">
            <v>7451.3130000000001</v>
          </cell>
        </row>
        <row r="93">
          <cell r="O93">
            <v>233.8</v>
          </cell>
        </row>
        <row r="100">
          <cell r="O100">
            <v>101176.06600000001</v>
          </cell>
        </row>
        <row r="103">
          <cell r="O103">
            <v>175805.886</v>
          </cell>
        </row>
        <row r="107">
          <cell r="O107">
            <v>1439.05</v>
          </cell>
        </row>
        <row r="109">
          <cell r="O109">
            <v>17805.317999999999</v>
          </cell>
        </row>
        <row r="126">
          <cell r="O126">
            <v>943.8</v>
          </cell>
        </row>
        <row r="128">
          <cell r="O128">
            <v>10458.339</v>
          </cell>
        </row>
        <row r="130">
          <cell r="O130">
            <v>36276.906000000003</v>
          </cell>
        </row>
        <row r="143">
          <cell r="O143">
            <v>2641.7849999999999</v>
          </cell>
        </row>
        <row r="156">
          <cell r="O156">
            <v>1101.7</v>
          </cell>
        </row>
        <row r="159">
          <cell r="O159">
            <v>132.27000000000001</v>
          </cell>
        </row>
      </sheetData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+"/>
      <sheetName val="8"/>
      <sheetName val="9+"/>
      <sheetName val="10"/>
      <sheetName val="11+"/>
      <sheetName val="12"/>
      <sheetName val="13+"/>
      <sheetName val="14"/>
      <sheetName val="15"/>
      <sheetName val="16"/>
      <sheetName val="17"/>
      <sheetName val="18+"/>
      <sheetName val="19+"/>
      <sheetName val="20"/>
      <sheetName val="23+"/>
      <sheetName val="24"/>
      <sheetName val="Лист5"/>
      <sheetName val="Лист1"/>
      <sheetName val="Лист2"/>
      <sheetName val="Лист3"/>
      <sheetName val="Лист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2">
          <cell r="M22">
            <v>6556.4</v>
          </cell>
        </row>
        <row r="28">
          <cell r="M28">
            <v>37296.9</v>
          </cell>
        </row>
        <row r="31">
          <cell r="M31">
            <v>6535</v>
          </cell>
        </row>
        <row r="38">
          <cell r="M38">
            <v>4072.4839999999999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13"/>
  <sheetViews>
    <sheetView view="pageBreakPreview" workbookViewId="0">
      <selection activeCell="D21" sqref="D21"/>
    </sheetView>
  </sheetViews>
  <sheetFormatPr defaultRowHeight="12.75" x14ac:dyDescent="0.2"/>
  <cols>
    <col min="1" max="1" width="24.42578125" style="1" customWidth="1"/>
    <col min="2" max="2" width="65.7109375" style="1" customWidth="1"/>
    <col min="3" max="3" width="13.42578125" style="1" customWidth="1"/>
    <col min="4" max="4" width="12.85546875" style="1" bestFit="1" customWidth="1"/>
    <col min="5" max="5" width="13.42578125" style="1" bestFit="1" customWidth="1"/>
    <col min="6" max="6" width="12.28515625" style="1" bestFit="1" customWidth="1"/>
    <col min="7" max="7" width="9.7109375" style="1" bestFit="1" customWidth="1"/>
    <col min="8" max="256" width="9.140625" style="1"/>
    <col min="257" max="257" width="24.42578125" style="1" customWidth="1"/>
    <col min="258" max="258" width="65.7109375" style="1" customWidth="1"/>
    <col min="259" max="259" width="13.42578125" style="1" customWidth="1"/>
    <col min="260" max="260" width="12.85546875" style="1" bestFit="1" customWidth="1"/>
    <col min="261" max="261" width="13.42578125" style="1" bestFit="1" customWidth="1"/>
    <col min="262" max="262" width="12.28515625" style="1" bestFit="1" customWidth="1"/>
    <col min="263" max="263" width="9.7109375" style="1" bestFit="1" customWidth="1"/>
    <col min="264" max="512" width="9.140625" style="1"/>
    <col min="513" max="513" width="24.42578125" style="1" customWidth="1"/>
    <col min="514" max="514" width="65.7109375" style="1" customWidth="1"/>
    <col min="515" max="515" width="13.42578125" style="1" customWidth="1"/>
    <col min="516" max="516" width="12.85546875" style="1" bestFit="1" customWidth="1"/>
    <col min="517" max="517" width="13.42578125" style="1" bestFit="1" customWidth="1"/>
    <col min="518" max="518" width="12.28515625" style="1" bestFit="1" customWidth="1"/>
    <col min="519" max="519" width="9.7109375" style="1" bestFit="1" customWidth="1"/>
    <col min="520" max="768" width="9.140625" style="1"/>
    <col min="769" max="769" width="24.42578125" style="1" customWidth="1"/>
    <col min="770" max="770" width="65.7109375" style="1" customWidth="1"/>
    <col min="771" max="771" width="13.42578125" style="1" customWidth="1"/>
    <col min="772" max="772" width="12.85546875" style="1" bestFit="1" customWidth="1"/>
    <col min="773" max="773" width="13.42578125" style="1" bestFit="1" customWidth="1"/>
    <col min="774" max="774" width="12.28515625" style="1" bestFit="1" customWidth="1"/>
    <col min="775" max="775" width="9.7109375" style="1" bestFit="1" customWidth="1"/>
    <col min="776" max="1024" width="9.140625" style="1"/>
    <col min="1025" max="1025" width="24.42578125" style="1" customWidth="1"/>
    <col min="1026" max="1026" width="65.7109375" style="1" customWidth="1"/>
    <col min="1027" max="1027" width="13.42578125" style="1" customWidth="1"/>
    <col min="1028" max="1028" width="12.85546875" style="1" bestFit="1" customWidth="1"/>
    <col min="1029" max="1029" width="13.42578125" style="1" bestFit="1" customWidth="1"/>
    <col min="1030" max="1030" width="12.28515625" style="1" bestFit="1" customWidth="1"/>
    <col min="1031" max="1031" width="9.7109375" style="1" bestFit="1" customWidth="1"/>
    <col min="1032" max="1280" width="9.140625" style="1"/>
    <col min="1281" max="1281" width="24.42578125" style="1" customWidth="1"/>
    <col min="1282" max="1282" width="65.7109375" style="1" customWidth="1"/>
    <col min="1283" max="1283" width="13.42578125" style="1" customWidth="1"/>
    <col min="1284" max="1284" width="12.85546875" style="1" bestFit="1" customWidth="1"/>
    <col min="1285" max="1285" width="13.42578125" style="1" bestFit="1" customWidth="1"/>
    <col min="1286" max="1286" width="12.28515625" style="1" bestFit="1" customWidth="1"/>
    <col min="1287" max="1287" width="9.7109375" style="1" bestFit="1" customWidth="1"/>
    <col min="1288" max="1536" width="9.140625" style="1"/>
    <col min="1537" max="1537" width="24.42578125" style="1" customWidth="1"/>
    <col min="1538" max="1538" width="65.7109375" style="1" customWidth="1"/>
    <col min="1539" max="1539" width="13.42578125" style="1" customWidth="1"/>
    <col min="1540" max="1540" width="12.85546875" style="1" bestFit="1" customWidth="1"/>
    <col min="1541" max="1541" width="13.42578125" style="1" bestFit="1" customWidth="1"/>
    <col min="1542" max="1542" width="12.28515625" style="1" bestFit="1" customWidth="1"/>
    <col min="1543" max="1543" width="9.7109375" style="1" bestFit="1" customWidth="1"/>
    <col min="1544" max="1792" width="9.140625" style="1"/>
    <col min="1793" max="1793" width="24.42578125" style="1" customWidth="1"/>
    <col min="1794" max="1794" width="65.7109375" style="1" customWidth="1"/>
    <col min="1795" max="1795" width="13.42578125" style="1" customWidth="1"/>
    <col min="1796" max="1796" width="12.85546875" style="1" bestFit="1" customWidth="1"/>
    <col min="1797" max="1797" width="13.42578125" style="1" bestFit="1" customWidth="1"/>
    <col min="1798" max="1798" width="12.28515625" style="1" bestFit="1" customWidth="1"/>
    <col min="1799" max="1799" width="9.7109375" style="1" bestFit="1" customWidth="1"/>
    <col min="1800" max="2048" width="9.140625" style="1"/>
    <col min="2049" max="2049" width="24.42578125" style="1" customWidth="1"/>
    <col min="2050" max="2050" width="65.7109375" style="1" customWidth="1"/>
    <col min="2051" max="2051" width="13.42578125" style="1" customWidth="1"/>
    <col min="2052" max="2052" width="12.85546875" style="1" bestFit="1" customWidth="1"/>
    <col min="2053" max="2053" width="13.42578125" style="1" bestFit="1" customWidth="1"/>
    <col min="2054" max="2054" width="12.28515625" style="1" bestFit="1" customWidth="1"/>
    <col min="2055" max="2055" width="9.7109375" style="1" bestFit="1" customWidth="1"/>
    <col min="2056" max="2304" width="9.140625" style="1"/>
    <col min="2305" max="2305" width="24.42578125" style="1" customWidth="1"/>
    <col min="2306" max="2306" width="65.7109375" style="1" customWidth="1"/>
    <col min="2307" max="2307" width="13.42578125" style="1" customWidth="1"/>
    <col min="2308" max="2308" width="12.85546875" style="1" bestFit="1" customWidth="1"/>
    <col min="2309" max="2309" width="13.42578125" style="1" bestFit="1" customWidth="1"/>
    <col min="2310" max="2310" width="12.28515625" style="1" bestFit="1" customWidth="1"/>
    <col min="2311" max="2311" width="9.7109375" style="1" bestFit="1" customWidth="1"/>
    <col min="2312" max="2560" width="9.140625" style="1"/>
    <col min="2561" max="2561" width="24.42578125" style="1" customWidth="1"/>
    <col min="2562" max="2562" width="65.7109375" style="1" customWidth="1"/>
    <col min="2563" max="2563" width="13.42578125" style="1" customWidth="1"/>
    <col min="2564" max="2564" width="12.85546875" style="1" bestFit="1" customWidth="1"/>
    <col min="2565" max="2565" width="13.42578125" style="1" bestFit="1" customWidth="1"/>
    <col min="2566" max="2566" width="12.28515625" style="1" bestFit="1" customWidth="1"/>
    <col min="2567" max="2567" width="9.7109375" style="1" bestFit="1" customWidth="1"/>
    <col min="2568" max="2816" width="9.140625" style="1"/>
    <col min="2817" max="2817" width="24.42578125" style="1" customWidth="1"/>
    <col min="2818" max="2818" width="65.7109375" style="1" customWidth="1"/>
    <col min="2819" max="2819" width="13.42578125" style="1" customWidth="1"/>
    <col min="2820" max="2820" width="12.85546875" style="1" bestFit="1" customWidth="1"/>
    <col min="2821" max="2821" width="13.42578125" style="1" bestFit="1" customWidth="1"/>
    <col min="2822" max="2822" width="12.28515625" style="1" bestFit="1" customWidth="1"/>
    <col min="2823" max="2823" width="9.7109375" style="1" bestFit="1" customWidth="1"/>
    <col min="2824" max="3072" width="9.140625" style="1"/>
    <col min="3073" max="3073" width="24.42578125" style="1" customWidth="1"/>
    <col min="3074" max="3074" width="65.7109375" style="1" customWidth="1"/>
    <col min="3075" max="3075" width="13.42578125" style="1" customWidth="1"/>
    <col min="3076" max="3076" width="12.85546875" style="1" bestFit="1" customWidth="1"/>
    <col min="3077" max="3077" width="13.42578125" style="1" bestFit="1" customWidth="1"/>
    <col min="3078" max="3078" width="12.28515625" style="1" bestFit="1" customWidth="1"/>
    <col min="3079" max="3079" width="9.7109375" style="1" bestFit="1" customWidth="1"/>
    <col min="3080" max="3328" width="9.140625" style="1"/>
    <col min="3329" max="3329" width="24.42578125" style="1" customWidth="1"/>
    <col min="3330" max="3330" width="65.7109375" style="1" customWidth="1"/>
    <col min="3331" max="3331" width="13.42578125" style="1" customWidth="1"/>
    <col min="3332" max="3332" width="12.85546875" style="1" bestFit="1" customWidth="1"/>
    <col min="3333" max="3333" width="13.42578125" style="1" bestFit="1" customWidth="1"/>
    <col min="3334" max="3334" width="12.28515625" style="1" bestFit="1" customWidth="1"/>
    <col min="3335" max="3335" width="9.7109375" style="1" bestFit="1" customWidth="1"/>
    <col min="3336" max="3584" width="9.140625" style="1"/>
    <col min="3585" max="3585" width="24.42578125" style="1" customWidth="1"/>
    <col min="3586" max="3586" width="65.7109375" style="1" customWidth="1"/>
    <col min="3587" max="3587" width="13.42578125" style="1" customWidth="1"/>
    <col min="3588" max="3588" width="12.85546875" style="1" bestFit="1" customWidth="1"/>
    <col min="3589" max="3589" width="13.42578125" style="1" bestFit="1" customWidth="1"/>
    <col min="3590" max="3590" width="12.28515625" style="1" bestFit="1" customWidth="1"/>
    <col min="3591" max="3591" width="9.7109375" style="1" bestFit="1" customWidth="1"/>
    <col min="3592" max="3840" width="9.140625" style="1"/>
    <col min="3841" max="3841" width="24.42578125" style="1" customWidth="1"/>
    <col min="3842" max="3842" width="65.7109375" style="1" customWidth="1"/>
    <col min="3843" max="3843" width="13.42578125" style="1" customWidth="1"/>
    <col min="3844" max="3844" width="12.85546875" style="1" bestFit="1" customWidth="1"/>
    <col min="3845" max="3845" width="13.42578125" style="1" bestFit="1" customWidth="1"/>
    <col min="3846" max="3846" width="12.28515625" style="1" bestFit="1" customWidth="1"/>
    <col min="3847" max="3847" width="9.7109375" style="1" bestFit="1" customWidth="1"/>
    <col min="3848" max="4096" width="9.140625" style="1"/>
    <col min="4097" max="4097" width="24.42578125" style="1" customWidth="1"/>
    <col min="4098" max="4098" width="65.7109375" style="1" customWidth="1"/>
    <col min="4099" max="4099" width="13.42578125" style="1" customWidth="1"/>
    <col min="4100" max="4100" width="12.85546875" style="1" bestFit="1" customWidth="1"/>
    <col min="4101" max="4101" width="13.42578125" style="1" bestFit="1" customWidth="1"/>
    <col min="4102" max="4102" width="12.28515625" style="1" bestFit="1" customWidth="1"/>
    <col min="4103" max="4103" width="9.7109375" style="1" bestFit="1" customWidth="1"/>
    <col min="4104" max="4352" width="9.140625" style="1"/>
    <col min="4353" max="4353" width="24.42578125" style="1" customWidth="1"/>
    <col min="4354" max="4354" width="65.7109375" style="1" customWidth="1"/>
    <col min="4355" max="4355" width="13.42578125" style="1" customWidth="1"/>
    <col min="4356" max="4356" width="12.85546875" style="1" bestFit="1" customWidth="1"/>
    <col min="4357" max="4357" width="13.42578125" style="1" bestFit="1" customWidth="1"/>
    <col min="4358" max="4358" width="12.28515625" style="1" bestFit="1" customWidth="1"/>
    <col min="4359" max="4359" width="9.7109375" style="1" bestFit="1" customWidth="1"/>
    <col min="4360" max="4608" width="9.140625" style="1"/>
    <col min="4609" max="4609" width="24.42578125" style="1" customWidth="1"/>
    <col min="4610" max="4610" width="65.7109375" style="1" customWidth="1"/>
    <col min="4611" max="4611" width="13.42578125" style="1" customWidth="1"/>
    <col min="4612" max="4612" width="12.85546875" style="1" bestFit="1" customWidth="1"/>
    <col min="4613" max="4613" width="13.42578125" style="1" bestFit="1" customWidth="1"/>
    <col min="4614" max="4614" width="12.28515625" style="1" bestFit="1" customWidth="1"/>
    <col min="4615" max="4615" width="9.7109375" style="1" bestFit="1" customWidth="1"/>
    <col min="4616" max="4864" width="9.140625" style="1"/>
    <col min="4865" max="4865" width="24.42578125" style="1" customWidth="1"/>
    <col min="4866" max="4866" width="65.7109375" style="1" customWidth="1"/>
    <col min="4867" max="4867" width="13.42578125" style="1" customWidth="1"/>
    <col min="4868" max="4868" width="12.85546875" style="1" bestFit="1" customWidth="1"/>
    <col min="4869" max="4869" width="13.42578125" style="1" bestFit="1" customWidth="1"/>
    <col min="4870" max="4870" width="12.28515625" style="1" bestFit="1" customWidth="1"/>
    <col min="4871" max="4871" width="9.7109375" style="1" bestFit="1" customWidth="1"/>
    <col min="4872" max="5120" width="9.140625" style="1"/>
    <col min="5121" max="5121" width="24.42578125" style="1" customWidth="1"/>
    <col min="5122" max="5122" width="65.7109375" style="1" customWidth="1"/>
    <col min="5123" max="5123" width="13.42578125" style="1" customWidth="1"/>
    <col min="5124" max="5124" width="12.85546875" style="1" bestFit="1" customWidth="1"/>
    <col min="5125" max="5125" width="13.42578125" style="1" bestFit="1" customWidth="1"/>
    <col min="5126" max="5126" width="12.28515625" style="1" bestFit="1" customWidth="1"/>
    <col min="5127" max="5127" width="9.7109375" style="1" bestFit="1" customWidth="1"/>
    <col min="5128" max="5376" width="9.140625" style="1"/>
    <col min="5377" max="5377" width="24.42578125" style="1" customWidth="1"/>
    <col min="5378" max="5378" width="65.7109375" style="1" customWidth="1"/>
    <col min="5379" max="5379" width="13.42578125" style="1" customWidth="1"/>
    <col min="5380" max="5380" width="12.85546875" style="1" bestFit="1" customWidth="1"/>
    <col min="5381" max="5381" width="13.42578125" style="1" bestFit="1" customWidth="1"/>
    <col min="5382" max="5382" width="12.28515625" style="1" bestFit="1" customWidth="1"/>
    <col min="5383" max="5383" width="9.7109375" style="1" bestFit="1" customWidth="1"/>
    <col min="5384" max="5632" width="9.140625" style="1"/>
    <col min="5633" max="5633" width="24.42578125" style="1" customWidth="1"/>
    <col min="5634" max="5634" width="65.7109375" style="1" customWidth="1"/>
    <col min="5635" max="5635" width="13.42578125" style="1" customWidth="1"/>
    <col min="5636" max="5636" width="12.85546875" style="1" bestFit="1" customWidth="1"/>
    <col min="5637" max="5637" width="13.42578125" style="1" bestFit="1" customWidth="1"/>
    <col min="5638" max="5638" width="12.28515625" style="1" bestFit="1" customWidth="1"/>
    <col min="5639" max="5639" width="9.7109375" style="1" bestFit="1" customWidth="1"/>
    <col min="5640" max="5888" width="9.140625" style="1"/>
    <col min="5889" max="5889" width="24.42578125" style="1" customWidth="1"/>
    <col min="5890" max="5890" width="65.7109375" style="1" customWidth="1"/>
    <col min="5891" max="5891" width="13.42578125" style="1" customWidth="1"/>
    <col min="5892" max="5892" width="12.85546875" style="1" bestFit="1" customWidth="1"/>
    <col min="5893" max="5893" width="13.42578125" style="1" bestFit="1" customWidth="1"/>
    <col min="5894" max="5894" width="12.28515625" style="1" bestFit="1" customWidth="1"/>
    <col min="5895" max="5895" width="9.7109375" style="1" bestFit="1" customWidth="1"/>
    <col min="5896" max="6144" width="9.140625" style="1"/>
    <col min="6145" max="6145" width="24.42578125" style="1" customWidth="1"/>
    <col min="6146" max="6146" width="65.7109375" style="1" customWidth="1"/>
    <col min="6147" max="6147" width="13.42578125" style="1" customWidth="1"/>
    <col min="6148" max="6148" width="12.85546875" style="1" bestFit="1" customWidth="1"/>
    <col min="6149" max="6149" width="13.42578125" style="1" bestFit="1" customWidth="1"/>
    <col min="6150" max="6150" width="12.28515625" style="1" bestFit="1" customWidth="1"/>
    <col min="6151" max="6151" width="9.7109375" style="1" bestFit="1" customWidth="1"/>
    <col min="6152" max="6400" width="9.140625" style="1"/>
    <col min="6401" max="6401" width="24.42578125" style="1" customWidth="1"/>
    <col min="6402" max="6402" width="65.7109375" style="1" customWidth="1"/>
    <col min="6403" max="6403" width="13.42578125" style="1" customWidth="1"/>
    <col min="6404" max="6404" width="12.85546875" style="1" bestFit="1" customWidth="1"/>
    <col min="6405" max="6405" width="13.42578125" style="1" bestFit="1" customWidth="1"/>
    <col min="6406" max="6406" width="12.28515625" style="1" bestFit="1" customWidth="1"/>
    <col min="6407" max="6407" width="9.7109375" style="1" bestFit="1" customWidth="1"/>
    <col min="6408" max="6656" width="9.140625" style="1"/>
    <col min="6657" max="6657" width="24.42578125" style="1" customWidth="1"/>
    <col min="6658" max="6658" width="65.7109375" style="1" customWidth="1"/>
    <col min="6659" max="6659" width="13.42578125" style="1" customWidth="1"/>
    <col min="6660" max="6660" width="12.85546875" style="1" bestFit="1" customWidth="1"/>
    <col min="6661" max="6661" width="13.42578125" style="1" bestFit="1" customWidth="1"/>
    <col min="6662" max="6662" width="12.28515625" style="1" bestFit="1" customWidth="1"/>
    <col min="6663" max="6663" width="9.7109375" style="1" bestFit="1" customWidth="1"/>
    <col min="6664" max="6912" width="9.140625" style="1"/>
    <col min="6913" max="6913" width="24.42578125" style="1" customWidth="1"/>
    <col min="6914" max="6914" width="65.7109375" style="1" customWidth="1"/>
    <col min="6915" max="6915" width="13.42578125" style="1" customWidth="1"/>
    <col min="6916" max="6916" width="12.85546875" style="1" bestFit="1" customWidth="1"/>
    <col min="6917" max="6917" width="13.42578125" style="1" bestFit="1" customWidth="1"/>
    <col min="6918" max="6918" width="12.28515625" style="1" bestFit="1" customWidth="1"/>
    <col min="6919" max="6919" width="9.7109375" style="1" bestFit="1" customWidth="1"/>
    <col min="6920" max="7168" width="9.140625" style="1"/>
    <col min="7169" max="7169" width="24.42578125" style="1" customWidth="1"/>
    <col min="7170" max="7170" width="65.7109375" style="1" customWidth="1"/>
    <col min="7171" max="7171" width="13.42578125" style="1" customWidth="1"/>
    <col min="7172" max="7172" width="12.85546875" style="1" bestFit="1" customWidth="1"/>
    <col min="7173" max="7173" width="13.42578125" style="1" bestFit="1" customWidth="1"/>
    <col min="7174" max="7174" width="12.28515625" style="1" bestFit="1" customWidth="1"/>
    <col min="7175" max="7175" width="9.7109375" style="1" bestFit="1" customWidth="1"/>
    <col min="7176" max="7424" width="9.140625" style="1"/>
    <col min="7425" max="7425" width="24.42578125" style="1" customWidth="1"/>
    <col min="7426" max="7426" width="65.7109375" style="1" customWidth="1"/>
    <col min="7427" max="7427" width="13.42578125" style="1" customWidth="1"/>
    <col min="7428" max="7428" width="12.85546875" style="1" bestFit="1" customWidth="1"/>
    <col min="7429" max="7429" width="13.42578125" style="1" bestFit="1" customWidth="1"/>
    <col min="7430" max="7430" width="12.28515625" style="1" bestFit="1" customWidth="1"/>
    <col min="7431" max="7431" width="9.7109375" style="1" bestFit="1" customWidth="1"/>
    <col min="7432" max="7680" width="9.140625" style="1"/>
    <col min="7681" max="7681" width="24.42578125" style="1" customWidth="1"/>
    <col min="7682" max="7682" width="65.7109375" style="1" customWidth="1"/>
    <col min="7683" max="7683" width="13.42578125" style="1" customWidth="1"/>
    <col min="7684" max="7684" width="12.85546875" style="1" bestFit="1" customWidth="1"/>
    <col min="7685" max="7685" width="13.42578125" style="1" bestFit="1" customWidth="1"/>
    <col min="7686" max="7686" width="12.28515625" style="1" bestFit="1" customWidth="1"/>
    <col min="7687" max="7687" width="9.7109375" style="1" bestFit="1" customWidth="1"/>
    <col min="7688" max="7936" width="9.140625" style="1"/>
    <col min="7937" max="7937" width="24.42578125" style="1" customWidth="1"/>
    <col min="7938" max="7938" width="65.7109375" style="1" customWidth="1"/>
    <col min="7939" max="7939" width="13.42578125" style="1" customWidth="1"/>
    <col min="7940" max="7940" width="12.85546875" style="1" bestFit="1" customWidth="1"/>
    <col min="7941" max="7941" width="13.42578125" style="1" bestFit="1" customWidth="1"/>
    <col min="7942" max="7942" width="12.28515625" style="1" bestFit="1" customWidth="1"/>
    <col min="7943" max="7943" width="9.7109375" style="1" bestFit="1" customWidth="1"/>
    <col min="7944" max="8192" width="9.140625" style="1"/>
    <col min="8193" max="8193" width="24.42578125" style="1" customWidth="1"/>
    <col min="8194" max="8194" width="65.7109375" style="1" customWidth="1"/>
    <col min="8195" max="8195" width="13.42578125" style="1" customWidth="1"/>
    <col min="8196" max="8196" width="12.85546875" style="1" bestFit="1" customWidth="1"/>
    <col min="8197" max="8197" width="13.42578125" style="1" bestFit="1" customWidth="1"/>
    <col min="8198" max="8198" width="12.28515625" style="1" bestFit="1" customWidth="1"/>
    <col min="8199" max="8199" width="9.7109375" style="1" bestFit="1" customWidth="1"/>
    <col min="8200" max="8448" width="9.140625" style="1"/>
    <col min="8449" max="8449" width="24.42578125" style="1" customWidth="1"/>
    <col min="8450" max="8450" width="65.7109375" style="1" customWidth="1"/>
    <col min="8451" max="8451" width="13.42578125" style="1" customWidth="1"/>
    <col min="8452" max="8452" width="12.85546875" style="1" bestFit="1" customWidth="1"/>
    <col min="8453" max="8453" width="13.42578125" style="1" bestFit="1" customWidth="1"/>
    <col min="8454" max="8454" width="12.28515625" style="1" bestFit="1" customWidth="1"/>
    <col min="8455" max="8455" width="9.7109375" style="1" bestFit="1" customWidth="1"/>
    <col min="8456" max="8704" width="9.140625" style="1"/>
    <col min="8705" max="8705" width="24.42578125" style="1" customWidth="1"/>
    <col min="8706" max="8706" width="65.7109375" style="1" customWidth="1"/>
    <col min="8707" max="8707" width="13.42578125" style="1" customWidth="1"/>
    <col min="8708" max="8708" width="12.85546875" style="1" bestFit="1" customWidth="1"/>
    <col min="8709" max="8709" width="13.42578125" style="1" bestFit="1" customWidth="1"/>
    <col min="8710" max="8710" width="12.28515625" style="1" bestFit="1" customWidth="1"/>
    <col min="8711" max="8711" width="9.7109375" style="1" bestFit="1" customWidth="1"/>
    <col min="8712" max="8960" width="9.140625" style="1"/>
    <col min="8961" max="8961" width="24.42578125" style="1" customWidth="1"/>
    <col min="8962" max="8962" width="65.7109375" style="1" customWidth="1"/>
    <col min="8963" max="8963" width="13.42578125" style="1" customWidth="1"/>
    <col min="8964" max="8964" width="12.85546875" style="1" bestFit="1" customWidth="1"/>
    <col min="8965" max="8965" width="13.42578125" style="1" bestFit="1" customWidth="1"/>
    <col min="8966" max="8966" width="12.28515625" style="1" bestFit="1" customWidth="1"/>
    <col min="8967" max="8967" width="9.7109375" style="1" bestFit="1" customWidth="1"/>
    <col min="8968" max="9216" width="9.140625" style="1"/>
    <col min="9217" max="9217" width="24.42578125" style="1" customWidth="1"/>
    <col min="9218" max="9218" width="65.7109375" style="1" customWidth="1"/>
    <col min="9219" max="9219" width="13.42578125" style="1" customWidth="1"/>
    <col min="9220" max="9220" width="12.85546875" style="1" bestFit="1" customWidth="1"/>
    <col min="9221" max="9221" width="13.42578125" style="1" bestFit="1" customWidth="1"/>
    <col min="9222" max="9222" width="12.28515625" style="1" bestFit="1" customWidth="1"/>
    <col min="9223" max="9223" width="9.7109375" style="1" bestFit="1" customWidth="1"/>
    <col min="9224" max="9472" width="9.140625" style="1"/>
    <col min="9473" max="9473" width="24.42578125" style="1" customWidth="1"/>
    <col min="9474" max="9474" width="65.7109375" style="1" customWidth="1"/>
    <col min="9475" max="9475" width="13.42578125" style="1" customWidth="1"/>
    <col min="9476" max="9476" width="12.85546875" style="1" bestFit="1" customWidth="1"/>
    <col min="9477" max="9477" width="13.42578125" style="1" bestFit="1" customWidth="1"/>
    <col min="9478" max="9478" width="12.28515625" style="1" bestFit="1" customWidth="1"/>
    <col min="9479" max="9479" width="9.7109375" style="1" bestFit="1" customWidth="1"/>
    <col min="9480" max="9728" width="9.140625" style="1"/>
    <col min="9729" max="9729" width="24.42578125" style="1" customWidth="1"/>
    <col min="9730" max="9730" width="65.7109375" style="1" customWidth="1"/>
    <col min="9731" max="9731" width="13.42578125" style="1" customWidth="1"/>
    <col min="9732" max="9732" width="12.85546875" style="1" bestFit="1" customWidth="1"/>
    <col min="9733" max="9733" width="13.42578125" style="1" bestFit="1" customWidth="1"/>
    <col min="9734" max="9734" width="12.28515625" style="1" bestFit="1" customWidth="1"/>
    <col min="9735" max="9735" width="9.7109375" style="1" bestFit="1" customWidth="1"/>
    <col min="9736" max="9984" width="9.140625" style="1"/>
    <col min="9985" max="9985" width="24.42578125" style="1" customWidth="1"/>
    <col min="9986" max="9986" width="65.7109375" style="1" customWidth="1"/>
    <col min="9987" max="9987" width="13.42578125" style="1" customWidth="1"/>
    <col min="9988" max="9988" width="12.85546875" style="1" bestFit="1" customWidth="1"/>
    <col min="9989" max="9989" width="13.42578125" style="1" bestFit="1" customWidth="1"/>
    <col min="9990" max="9990" width="12.28515625" style="1" bestFit="1" customWidth="1"/>
    <col min="9991" max="9991" width="9.7109375" style="1" bestFit="1" customWidth="1"/>
    <col min="9992" max="10240" width="9.140625" style="1"/>
    <col min="10241" max="10241" width="24.42578125" style="1" customWidth="1"/>
    <col min="10242" max="10242" width="65.7109375" style="1" customWidth="1"/>
    <col min="10243" max="10243" width="13.42578125" style="1" customWidth="1"/>
    <col min="10244" max="10244" width="12.85546875" style="1" bestFit="1" customWidth="1"/>
    <col min="10245" max="10245" width="13.42578125" style="1" bestFit="1" customWidth="1"/>
    <col min="10246" max="10246" width="12.28515625" style="1" bestFit="1" customWidth="1"/>
    <col min="10247" max="10247" width="9.7109375" style="1" bestFit="1" customWidth="1"/>
    <col min="10248" max="10496" width="9.140625" style="1"/>
    <col min="10497" max="10497" width="24.42578125" style="1" customWidth="1"/>
    <col min="10498" max="10498" width="65.7109375" style="1" customWidth="1"/>
    <col min="10499" max="10499" width="13.42578125" style="1" customWidth="1"/>
    <col min="10500" max="10500" width="12.85546875" style="1" bestFit="1" customWidth="1"/>
    <col min="10501" max="10501" width="13.42578125" style="1" bestFit="1" customWidth="1"/>
    <col min="10502" max="10502" width="12.28515625" style="1" bestFit="1" customWidth="1"/>
    <col min="10503" max="10503" width="9.7109375" style="1" bestFit="1" customWidth="1"/>
    <col min="10504" max="10752" width="9.140625" style="1"/>
    <col min="10753" max="10753" width="24.42578125" style="1" customWidth="1"/>
    <col min="10754" max="10754" width="65.7109375" style="1" customWidth="1"/>
    <col min="10755" max="10755" width="13.42578125" style="1" customWidth="1"/>
    <col min="10756" max="10756" width="12.85546875" style="1" bestFit="1" customWidth="1"/>
    <col min="10757" max="10757" width="13.42578125" style="1" bestFit="1" customWidth="1"/>
    <col min="10758" max="10758" width="12.28515625" style="1" bestFit="1" customWidth="1"/>
    <col min="10759" max="10759" width="9.7109375" style="1" bestFit="1" customWidth="1"/>
    <col min="10760" max="11008" width="9.140625" style="1"/>
    <col min="11009" max="11009" width="24.42578125" style="1" customWidth="1"/>
    <col min="11010" max="11010" width="65.7109375" style="1" customWidth="1"/>
    <col min="11011" max="11011" width="13.42578125" style="1" customWidth="1"/>
    <col min="11012" max="11012" width="12.85546875" style="1" bestFit="1" customWidth="1"/>
    <col min="11013" max="11013" width="13.42578125" style="1" bestFit="1" customWidth="1"/>
    <col min="11014" max="11014" width="12.28515625" style="1" bestFit="1" customWidth="1"/>
    <col min="11015" max="11015" width="9.7109375" style="1" bestFit="1" customWidth="1"/>
    <col min="11016" max="11264" width="9.140625" style="1"/>
    <col min="11265" max="11265" width="24.42578125" style="1" customWidth="1"/>
    <col min="11266" max="11266" width="65.7109375" style="1" customWidth="1"/>
    <col min="11267" max="11267" width="13.42578125" style="1" customWidth="1"/>
    <col min="11268" max="11268" width="12.85546875" style="1" bestFit="1" customWidth="1"/>
    <col min="11269" max="11269" width="13.42578125" style="1" bestFit="1" customWidth="1"/>
    <col min="11270" max="11270" width="12.28515625" style="1" bestFit="1" customWidth="1"/>
    <col min="11271" max="11271" width="9.7109375" style="1" bestFit="1" customWidth="1"/>
    <col min="11272" max="11520" width="9.140625" style="1"/>
    <col min="11521" max="11521" width="24.42578125" style="1" customWidth="1"/>
    <col min="11522" max="11522" width="65.7109375" style="1" customWidth="1"/>
    <col min="11523" max="11523" width="13.42578125" style="1" customWidth="1"/>
    <col min="11524" max="11524" width="12.85546875" style="1" bestFit="1" customWidth="1"/>
    <col min="11525" max="11525" width="13.42578125" style="1" bestFit="1" customWidth="1"/>
    <col min="11526" max="11526" width="12.28515625" style="1" bestFit="1" customWidth="1"/>
    <col min="11527" max="11527" width="9.7109375" style="1" bestFit="1" customWidth="1"/>
    <col min="11528" max="11776" width="9.140625" style="1"/>
    <col min="11777" max="11777" width="24.42578125" style="1" customWidth="1"/>
    <col min="11778" max="11778" width="65.7109375" style="1" customWidth="1"/>
    <col min="11779" max="11779" width="13.42578125" style="1" customWidth="1"/>
    <col min="11780" max="11780" width="12.85546875" style="1" bestFit="1" customWidth="1"/>
    <col min="11781" max="11781" width="13.42578125" style="1" bestFit="1" customWidth="1"/>
    <col min="11782" max="11782" width="12.28515625" style="1" bestFit="1" customWidth="1"/>
    <col min="11783" max="11783" width="9.7109375" style="1" bestFit="1" customWidth="1"/>
    <col min="11784" max="12032" width="9.140625" style="1"/>
    <col min="12033" max="12033" width="24.42578125" style="1" customWidth="1"/>
    <col min="12034" max="12034" width="65.7109375" style="1" customWidth="1"/>
    <col min="12035" max="12035" width="13.42578125" style="1" customWidth="1"/>
    <col min="12036" max="12036" width="12.85546875" style="1" bestFit="1" customWidth="1"/>
    <col min="12037" max="12037" width="13.42578125" style="1" bestFit="1" customWidth="1"/>
    <col min="12038" max="12038" width="12.28515625" style="1" bestFit="1" customWidth="1"/>
    <col min="12039" max="12039" width="9.7109375" style="1" bestFit="1" customWidth="1"/>
    <col min="12040" max="12288" width="9.140625" style="1"/>
    <col min="12289" max="12289" width="24.42578125" style="1" customWidth="1"/>
    <col min="12290" max="12290" width="65.7109375" style="1" customWidth="1"/>
    <col min="12291" max="12291" width="13.42578125" style="1" customWidth="1"/>
    <col min="12292" max="12292" width="12.85546875" style="1" bestFit="1" customWidth="1"/>
    <col min="12293" max="12293" width="13.42578125" style="1" bestFit="1" customWidth="1"/>
    <col min="12294" max="12294" width="12.28515625" style="1" bestFit="1" customWidth="1"/>
    <col min="12295" max="12295" width="9.7109375" style="1" bestFit="1" customWidth="1"/>
    <col min="12296" max="12544" width="9.140625" style="1"/>
    <col min="12545" max="12545" width="24.42578125" style="1" customWidth="1"/>
    <col min="12546" max="12546" width="65.7109375" style="1" customWidth="1"/>
    <col min="12547" max="12547" width="13.42578125" style="1" customWidth="1"/>
    <col min="12548" max="12548" width="12.85546875" style="1" bestFit="1" customWidth="1"/>
    <col min="12549" max="12549" width="13.42578125" style="1" bestFit="1" customWidth="1"/>
    <col min="12550" max="12550" width="12.28515625" style="1" bestFit="1" customWidth="1"/>
    <col min="12551" max="12551" width="9.7109375" style="1" bestFit="1" customWidth="1"/>
    <col min="12552" max="12800" width="9.140625" style="1"/>
    <col min="12801" max="12801" width="24.42578125" style="1" customWidth="1"/>
    <col min="12802" max="12802" width="65.7109375" style="1" customWidth="1"/>
    <col min="12803" max="12803" width="13.42578125" style="1" customWidth="1"/>
    <col min="12804" max="12804" width="12.85546875" style="1" bestFit="1" customWidth="1"/>
    <col min="12805" max="12805" width="13.42578125" style="1" bestFit="1" customWidth="1"/>
    <col min="12806" max="12806" width="12.28515625" style="1" bestFit="1" customWidth="1"/>
    <col min="12807" max="12807" width="9.7109375" style="1" bestFit="1" customWidth="1"/>
    <col min="12808" max="13056" width="9.140625" style="1"/>
    <col min="13057" max="13057" width="24.42578125" style="1" customWidth="1"/>
    <col min="13058" max="13058" width="65.7109375" style="1" customWidth="1"/>
    <col min="13059" max="13059" width="13.42578125" style="1" customWidth="1"/>
    <col min="13060" max="13060" width="12.85546875" style="1" bestFit="1" customWidth="1"/>
    <col min="13061" max="13061" width="13.42578125" style="1" bestFit="1" customWidth="1"/>
    <col min="13062" max="13062" width="12.28515625" style="1" bestFit="1" customWidth="1"/>
    <col min="13063" max="13063" width="9.7109375" style="1" bestFit="1" customWidth="1"/>
    <col min="13064" max="13312" width="9.140625" style="1"/>
    <col min="13313" max="13313" width="24.42578125" style="1" customWidth="1"/>
    <col min="13314" max="13314" width="65.7109375" style="1" customWidth="1"/>
    <col min="13315" max="13315" width="13.42578125" style="1" customWidth="1"/>
    <col min="13316" max="13316" width="12.85546875" style="1" bestFit="1" customWidth="1"/>
    <col min="13317" max="13317" width="13.42578125" style="1" bestFit="1" customWidth="1"/>
    <col min="13318" max="13318" width="12.28515625" style="1" bestFit="1" customWidth="1"/>
    <col min="13319" max="13319" width="9.7109375" style="1" bestFit="1" customWidth="1"/>
    <col min="13320" max="13568" width="9.140625" style="1"/>
    <col min="13569" max="13569" width="24.42578125" style="1" customWidth="1"/>
    <col min="13570" max="13570" width="65.7109375" style="1" customWidth="1"/>
    <col min="13571" max="13571" width="13.42578125" style="1" customWidth="1"/>
    <col min="13572" max="13572" width="12.85546875" style="1" bestFit="1" customWidth="1"/>
    <col min="13573" max="13573" width="13.42578125" style="1" bestFit="1" customWidth="1"/>
    <col min="13574" max="13574" width="12.28515625" style="1" bestFit="1" customWidth="1"/>
    <col min="13575" max="13575" width="9.7109375" style="1" bestFit="1" customWidth="1"/>
    <col min="13576" max="13824" width="9.140625" style="1"/>
    <col min="13825" max="13825" width="24.42578125" style="1" customWidth="1"/>
    <col min="13826" max="13826" width="65.7109375" style="1" customWidth="1"/>
    <col min="13827" max="13827" width="13.42578125" style="1" customWidth="1"/>
    <col min="13828" max="13828" width="12.85546875" style="1" bestFit="1" customWidth="1"/>
    <col min="13829" max="13829" width="13.42578125" style="1" bestFit="1" customWidth="1"/>
    <col min="13830" max="13830" width="12.28515625" style="1" bestFit="1" customWidth="1"/>
    <col min="13831" max="13831" width="9.7109375" style="1" bestFit="1" customWidth="1"/>
    <col min="13832" max="14080" width="9.140625" style="1"/>
    <col min="14081" max="14081" width="24.42578125" style="1" customWidth="1"/>
    <col min="14082" max="14082" width="65.7109375" style="1" customWidth="1"/>
    <col min="14083" max="14083" width="13.42578125" style="1" customWidth="1"/>
    <col min="14084" max="14084" width="12.85546875" style="1" bestFit="1" customWidth="1"/>
    <col min="14085" max="14085" width="13.42578125" style="1" bestFit="1" customWidth="1"/>
    <col min="14086" max="14086" width="12.28515625" style="1" bestFit="1" customWidth="1"/>
    <col min="14087" max="14087" width="9.7109375" style="1" bestFit="1" customWidth="1"/>
    <col min="14088" max="14336" width="9.140625" style="1"/>
    <col min="14337" max="14337" width="24.42578125" style="1" customWidth="1"/>
    <col min="14338" max="14338" width="65.7109375" style="1" customWidth="1"/>
    <col min="14339" max="14339" width="13.42578125" style="1" customWidth="1"/>
    <col min="14340" max="14340" width="12.85546875" style="1" bestFit="1" customWidth="1"/>
    <col min="14341" max="14341" width="13.42578125" style="1" bestFit="1" customWidth="1"/>
    <col min="14342" max="14342" width="12.28515625" style="1" bestFit="1" customWidth="1"/>
    <col min="14343" max="14343" width="9.7109375" style="1" bestFit="1" customWidth="1"/>
    <col min="14344" max="14592" width="9.140625" style="1"/>
    <col min="14593" max="14593" width="24.42578125" style="1" customWidth="1"/>
    <col min="14594" max="14594" width="65.7109375" style="1" customWidth="1"/>
    <col min="14595" max="14595" width="13.42578125" style="1" customWidth="1"/>
    <col min="14596" max="14596" width="12.85546875" style="1" bestFit="1" customWidth="1"/>
    <col min="14597" max="14597" width="13.42578125" style="1" bestFit="1" customWidth="1"/>
    <col min="14598" max="14598" width="12.28515625" style="1" bestFit="1" customWidth="1"/>
    <col min="14599" max="14599" width="9.7109375" style="1" bestFit="1" customWidth="1"/>
    <col min="14600" max="14848" width="9.140625" style="1"/>
    <col min="14849" max="14849" width="24.42578125" style="1" customWidth="1"/>
    <col min="14850" max="14850" width="65.7109375" style="1" customWidth="1"/>
    <col min="14851" max="14851" width="13.42578125" style="1" customWidth="1"/>
    <col min="14852" max="14852" width="12.85546875" style="1" bestFit="1" customWidth="1"/>
    <col min="14853" max="14853" width="13.42578125" style="1" bestFit="1" customWidth="1"/>
    <col min="14854" max="14854" width="12.28515625" style="1" bestFit="1" customWidth="1"/>
    <col min="14855" max="14855" width="9.7109375" style="1" bestFit="1" customWidth="1"/>
    <col min="14856" max="15104" width="9.140625" style="1"/>
    <col min="15105" max="15105" width="24.42578125" style="1" customWidth="1"/>
    <col min="15106" max="15106" width="65.7109375" style="1" customWidth="1"/>
    <col min="15107" max="15107" width="13.42578125" style="1" customWidth="1"/>
    <col min="15108" max="15108" width="12.85546875" style="1" bestFit="1" customWidth="1"/>
    <col min="15109" max="15109" width="13.42578125" style="1" bestFit="1" customWidth="1"/>
    <col min="15110" max="15110" width="12.28515625" style="1" bestFit="1" customWidth="1"/>
    <col min="15111" max="15111" width="9.7109375" style="1" bestFit="1" customWidth="1"/>
    <col min="15112" max="15360" width="9.140625" style="1"/>
    <col min="15361" max="15361" width="24.42578125" style="1" customWidth="1"/>
    <col min="15362" max="15362" width="65.7109375" style="1" customWidth="1"/>
    <col min="15363" max="15363" width="13.42578125" style="1" customWidth="1"/>
    <col min="15364" max="15364" width="12.85546875" style="1" bestFit="1" customWidth="1"/>
    <col min="15365" max="15365" width="13.42578125" style="1" bestFit="1" customWidth="1"/>
    <col min="15366" max="15366" width="12.28515625" style="1" bestFit="1" customWidth="1"/>
    <col min="15367" max="15367" width="9.7109375" style="1" bestFit="1" customWidth="1"/>
    <col min="15368" max="15616" width="9.140625" style="1"/>
    <col min="15617" max="15617" width="24.42578125" style="1" customWidth="1"/>
    <col min="15618" max="15618" width="65.7109375" style="1" customWidth="1"/>
    <col min="15619" max="15619" width="13.42578125" style="1" customWidth="1"/>
    <col min="15620" max="15620" width="12.85546875" style="1" bestFit="1" customWidth="1"/>
    <col min="15621" max="15621" width="13.42578125" style="1" bestFit="1" customWidth="1"/>
    <col min="15622" max="15622" width="12.28515625" style="1" bestFit="1" customWidth="1"/>
    <col min="15623" max="15623" width="9.7109375" style="1" bestFit="1" customWidth="1"/>
    <col min="15624" max="15872" width="9.140625" style="1"/>
    <col min="15873" max="15873" width="24.42578125" style="1" customWidth="1"/>
    <col min="15874" max="15874" width="65.7109375" style="1" customWidth="1"/>
    <col min="15875" max="15875" width="13.42578125" style="1" customWidth="1"/>
    <col min="15876" max="15876" width="12.85546875" style="1" bestFit="1" customWidth="1"/>
    <col min="15877" max="15877" width="13.42578125" style="1" bestFit="1" customWidth="1"/>
    <col min="15878" max="15878" width="12.28515625" style="1" bestFit="1" customWidth="1"/>
    <col min="15879" max="15879" width="9.7109375" style="1" bestFit="1" customWidth="1"/>
    <col min="15880" max="16128" width="9.140625" style="1"/>
    <col min="16129" max="16129" width="24.42578125" style="1" customWidth="1"/>
    <col min="16130" max="16130" width="65.7109375" style="1" customWidth="1"/>
    <col min="16131" max="16131" width="13.42578125" style="1" customWidth="1"/>
    <col min="16132" max="16132" width="12.85546875" style="1" bestFit="1" customWidth="1"/>
    <col min="16133" max="16133" width="13.42578125" style="1" bestFit="1" customWidth="1"/>
    <col min="16134" max="16134" width="12.28515625" style="1" bestFit="1" customWidth="1"/>
    <col min="16135" max="16135" width="9.7109375" style="1" bestFit="1" customWidth="1"/>
    <col min="16136" max="16384" width="9.140625" style="1"/>
  </cols>
  <sheetData>
    <row r="1" spans="1:14" ht="15.75" x14ac:dyDescent="0.25">
      <c r="B1" s="357"/>
      <c r="C1" s="604" t="s">
        <v>180</v>
      </c>
      <c r="D1" s="604"/>
      <c r="E1" s="604"/>
    </row>
    <row r="2" spans="1:14" ht="12.75" customHeight="1" x14ac:dyDescent="0.25">
      <c r="B2" s="605" t="s">
        <v>144</v>
      </c>
      <c r="C2" s="605"/>
      <c r="D2" s="605"/>
      <c r="E2" s="605"/>
    </row>
    <row r="3" spans="1:14" ht="12.75" customHeight="1" x14ac:dyDescent="0.25">
      <c r="B3" s="605" t="s">
        <v>185</v>
      </c>
      <c r="C3" s="605"/>
      <c r="D3" s="605"/>
      <c r="E3" s="605"/>
    </row>
    <row r="4" spans="1:14" ht="12.75" customHeight="1" x14ac:dyDescent="0.25">
      <c r="B4" s="605" t="s">
        <v>186</v>
      </c>
      <c r="C4" s="605"/>
      <c r="D4" s="605"/>
      <c r="E4" s="605"/>
    </row>
    <row r="5" spans="1:14" ht="12.75" customHeight="1" x14ac:dyDescent="0.25">
      <c r="B5" s="605" t="s">
        <v>646</v>
      </c>
      <c r="C5" s="605"/>
      <c r="D5" s="605"/>
      <c r="E5" s="605"/>
    </row>
    <row r="7" spans="1:14" ht="33" customHeight="1" x14ac:dyDescent="0.2">
      <c r="A7" s="603" t="s">
        <v>771</v>
      </c>
      <c r="B7" s="603"/>
      <c r="C7" s="603"/>
      <c r="D7" s="603"/>
      <c r="E7" s="603"/>
    </row>
    <row r="8" spans="1:14" ht="15.75" x14ac:dyDescent="0.25">
      <c r="A8" s="2"/>
      <c r="B8" s="2"/>
      <c r="C8" s="2"/>
    </row>
    <row r="9" spans="1:14" ht="15" x14ac:dyDescent="0.25">
      <c r="E9" s="3" t="s">
        <v>131</v>
      </c>
    </row>
    <row r="10" spans="1:14" ht="38.25" x14ac:dyDescent="0.2">
      <c r="A10" s="336" t="s">
        <v>132</v>
      </c>
      <c r="B10" s="336" t="s">
        <v>0</v>
      </c>
      <c r="C10" s="336" t="s">
        <v>181</v>
      </c>
      <c r="D10" s="358" t="s">
        <v>764</v>
      </c>
      <c r="E10" s="358" t="s">
        <v>765</v>
      </c>
    </row>
    <row r="11" spans="1:14" ht="31.5" x14ac:dyDescent="0.2">
      <c r="A11" s="359" t="s">
        <v>133</v>
      </c>
      <c r="B11" s="360" t="s">
        <v>134</v>
      </c>
      <c r="C11" s="361">
        <f>C12+C13</f>
        <v>0</v>
      </c>
      <c r="D11" s="361">
        <f t="shared" ref="D11:E11" si="0">D12+D13</f>
        <v>0</v>
      </c>
      <c r="E11" s="361">
        <f t="shared" si="0"/>
        <v>0</v>
      </c>
      <c r="F11" s="5"/>
      <c r="G11" s="5"/>
      <c r="H11" s="5"/>
      <c r="I11" s="5"/>
      <c r="J11" s="5"/>
      <c r="K11" s="5"/>
      <c r="L11" s="5"/>
      <c r="M11" s="5"/>
      <c r="N11" s="5"/>
    </row>
    <row r="12" spans="1:14" ht="31.5" x14ac:dyDescent="0.2">
      <c r="A12" s="362" t="s">
        <v>135</v>
      </c>
      <c r="B12" s="363" t="s">
        <v>136</v>
      </c>
      <c r="C12" s="364"/>
      <c r="D12" s="364"/>
      <c r="E12" s="364"/>
      <c r="G12" s="5"/>
      <c r="H12" s="5"/>
      <c r="I12" s="5"/>
      <c r="J12" s="5"/>
      <c r="K12" s="5"/>
      <c r="L12" s="5"/>
      <c r="M12" s="5"/>
      <c r="N12" s="5"/>
    </row>
    <row r="13" spans="1:14" ht="31.5" x14ac:dyDescent="0.2">
      <c r="A13" s="362" t="s">
        <v>187</v>
      </c>
      <c r="B13" s="363" t="s">
        <v>188</v>
      </c>
      <c r="C13" s="364"/>
      <c r="D13" s="364"/>
      <c r="E13" s="364"/>
      <c r="F13" s="5"/>
      <c r="G13" s="5"/>
      <c r="H13" s="5"/>
      <c r="I13" s="5"/>
      <c r="J13" s="5"/>
      <c r="K13" s="5"/>
      <c r="L13" s="5"/>
      <c r="M13" s="5"/>
      <c r="N13" s="5"/>
    </row>
    <row r="14" spans="1:14" ht="31.5" x14ac:dyDescent="0.2">
      <c r="A14" s="359" t="s">
        <v>137</v>
      </c>
      <c r="B14" s="360" t="s">
        <v>138</v>
      </c>
      <c r="C14" s="365">
        <f>C16+C17+C18+C15</f>
        <v>0</v>
      </c>
      <c r="D14" s="365">
        <f t="shared" ref="D14:E14" si="1">D16+D17+D18+D15</f>
        <v>0</v>
      </c>
      <c r="E14" s="365">
        <f t="shared" si="1"/>
        <v>0</v>
      </c>
      <c r="F14" s="5"/>
      <c r="G14" s="5"/>
      <c r="H14" s="5"/>
      <c r="I14" s="5"/>
      <c r="J14" s="5"/>
      <c r="K14" s="5"/>
      <c r="L14" s="5"/>
      <c r="M14" s="5"/>
      <c r="N14" s="5"/>
    </row>
    <row r="15" spans="1:14" ht="47.25" x14ac:dyDescent="0.2">
      <c r="A15" s="362" t="s">
        <v>189</v>
      </c>
      <c r="B15" s="363" t="s">
        <v>190</v>
      </c>
      <c r="C15" s="364"/>
      <c r="D15" s="364"/>
      <c r="E15" s="364"/>
      <c r="F15" s="5"/>
      <c r="G15" s="5"/>
      <c r="H15" s="5"/>
      <c r="I15" s="5"/>
      <c r="J15" s="5"/>
      <c r="K15" s="5"/>
      <c r="L15" s="5"/>
      <c r="M15" s="5"/>
      <c r="N15" s="5"/>
    </row>
    <row r="16" spans="1:14" ht="63" x14ac:dyDescent="0.2">
      <c r="A16" s="366" t="s">
        <v>189</v>
      </c>
      <c r="B16" s="363" t="s">
        <v>191</v>
      </c>
      <c r="C16" s="364"/>
      <c r="D16" s="367"/>
      <c r="E16" s="368"/>
      <c r="F16" s="5"/>
      <c r="G16" s="5"/>
      <c r="H16" s="5"/>
      <c r="I16" s="5"/>
      <c r="J16" s="5"/>
      <c r="K16" s="5"/>
      <c r="L16" s="5"/>
      <c r="M16" s="5"/>
      <c r="N16" s="5"/>
    </row>
    <row r="17" spans="1:14" ht="47.25" x14ac:dyDescent="0.2">
      <c r="A17" s="362" t="s">
        <v>192</v>
      </c>
      <c r="B17" s="363" t="s">
        <v>139</v>
      </c>
      <c r="C17" s="364"/>
      <c r="D17" s="369"/>
      <c r="E17" s="369"/>
      <c r="F17" s="5"/>
      <c r="G17" s="5"/>
      <c r="H17" s="5"/>
      <c r="I17" s="5"/>
      <c r="J17" s="5"/>
      <c r="K17" s="5"/>
      <c r="L17" s="5"/>
      <c r="M17" s="5"/>
      <c r="N17" s="5"/>
    </row>
    <row r="18" spans="1:14" ht="63" x14ac:dyDescent="0.2">
      <c r="A18" s="366" t="s">
        <v>192</v>
      </c>
      <c r="B18" s="363" t="s">
        <v>193</v>
      </c>
      <c r="C18" s="364"/>
      <c r="D18" s="369"/>
      <c r="E18" s="369"/>
      <c r="F18" s="5"/>
      <c r="G18" s="5"/>
      <c r="H18" s="5"/>
      <c r="I18" s="5"/>
      <c r="J18" s="5"/>
      <c r="K18" s="5"/>
      <c r="L18" s="5"/>
      <c r="M18" s="5"/>
      <c r="N18" s="5"/>
    </row>
    <row r="19" spans="1:14" s="8" customFormat="1" ht="31.5" x14ac:dyDescent="0.2">
      <c r="A19" s="370" t="s">
        <v>140</v>
      </c>
      <c r="B19" s="371" t="s">
        <v>141</v>
      </c>
      <c r="C19" s="365">
        <f>C21</f>
        <v>0</v>
      </c>
      <c r="D19" s="372">
        <f>+D20-D21</f>
        <v>188.94696999999999</v>
      </c>
      <c r="E19" s="372">
        <f>+E20-E21</f>
        <v>188.94696999999999</v>
      </c>
      <c r="F19" s="5"/>
      <c r="G19" s="5"/>
      <c r="H19" s="5"/>
      <c r="I19" s="5"/>
      <c r="J19" s="5"/>
      <c r="K19" s="5"/>
      <c r="L19" s="5"/>
      <c r="M19" s="5"/>
      <c r="N19" s="5"/>
    </row>
    <row r="20" spans="1:14" s="377" customFormat="1" ht="40.5" customHeight="1" x14ac:dyDescent="0.25">
      <c r="A20" s="179" t="s">
        <v>769</v>
      </c>
      <c r="B20" s="373" t="s">
        <v>770</v>
      </c>
      <c r="C20" s="374"/>
      <c r="D20" s="375">
        <v>188.94696999999999</v>
      </c>
      <c r="E20" s="376">
        <f>+C20+D20</f>
        <v>188.94696999999999</v>
      </c>
    </row>
    <row r="21" spans="1:14" ht="31.5" x14ac:dyDescent="0.2">
      <c r="A21" s="366" t="s">
        <v>194</v>
      </c>
      <c r="B21" s="378" t="s">
        <v>195</v>
      </c>
      <c r="C21" s="379"/>
      <c r="D21" s="369"/>
      <c r="E21" s="369"/>
      <c r="F21" s="5"/>
      <c r="G21" s="5"/>
      <c r="H21" s="5"/>
      <c r="I21" s="5"/>
      <c r="J21" s="5"/>
      <c r="K21" s="5"/>
      <c r="L21" s="5"/>
      <c r="M21" s="5"/>
      <c r="N21" s="5"/>
    </row>
    <row r="22" spans="1:14" ht="31.5" x14ac:dyDescent="0.2">
      <c r="A22" s="370" t="s">
        <v>142</v>
      </c>
      <c r="B22" s="380" t="s">
        <v>182</v>
      </c>
      <c r="C22" s="365">
        <f>C23+C24</f>
        <v>0</v>
      </c>
      <c r="D22" s="381">
        <f t="shared" ref="D22:E22" si="2">D23+D24</f>
        <v>0</v>
      </c>
      <c r="E22" s="381">
        <f t="shared" si="2"/>
        <v>0</v>
      </c>
      <c r="F22" s="5"/>
      <c r="G22" s="5"/>
      <c r="H22" s="5"/>
      <c r="I22" s="5"/>
      <c r="J22" s="5"/>
      <c r="K22" s="5"/>
      <c r="L22" s="5"/>
      <c r="M22" s="5"/>
      <c r="N22" s="5"/>
    </row>
    <row r="23" spans="1:14" s="8" customFormat="1" ht="63" x14ac:dyDescent="0.2">
      <c r="A23" s="362" t="s">
        <v>196</v>
      </c>
      <c r="B23" s="382" t="s">
        <v>197</v>
      </c>
      <c r="C23" s="379"/>
      <c r="D23" s="383"/>
      <c r="E23" s="367"/>
      <c r="F23" s="6"/>
      <c r="H23" s="5"/>
      <c r="I23" s="5"/>
      <c r="J23" s="5"/>
      <c r="K23" s="5"/>
      <c r="L23" s="5"/>
      <c r="M23" s="5"/>
      <c r="N23" s="5"/>
    </row>
    <row r="24" spans="1:14" ht="47.25" x14ac:dyDescent="0.2">
      <c r="A24" s="362" t="s">
        <v>198</v>
      </c>
      <c r="B24" s="382" t="s">
        <v>199</v>
      </c>
      <c r="C24" s="364"/>
      <c r="D24" s="369"/>
      <c r="E24" s="369"/>
      <c r="F24" s="5"/>
      <c r="G24" s="5"/>
      <c r="H24" s="5"/>
      <c r="I24" s="5"/>
      <c r="J24" s="5"/>
      <c r="K24" s="5"/>
      <c r="L24" s="5"/>
      <c r="M24" s="5"/>
      <c r="N24" s="5"/>
    </row>
    <row r="25" spans="1:14" ht="15.75" x14ac:dyDescent="0.25">
      <c r="A25" s="384"/>
      <c r="B25" s="385"/>
      <c r="C25" s="386"/>
      <c r="D25" s="369"/>
      <c r="E25" s="369"/>
      <c r="F25" s="5"/>
      <c r="G25" s="5"/>
      <c r="H25" s="5"/>
      <c r="I25" s="5"/>
      <c r="J25" s="5"/>
      <c r="K25" s="5"/>
      <c r="L25" s="5"/>
      <c r="M25" s="5"/>
      <c r="N25" s="5"/>
    </row>
    <row r="26" spans="1:14" ht="15.75" x14ac:dyDescent="0.2">
      <c r="A26" s="387"/>
      <c r="B26" s="388" t="s">
        <v>143</v>
      </c>
      <c r="C26" s="390">
        <f>C14+C22+C11+C19</f>
        <v>0</v>
      </c>
      <c r="D26" s="389">
        <f t="shared" ref="D26:E26" si="3">D14+D22+D11+D19</f>
        <v>188.94696999999999</v>
      </c>
      <c r="E26" s="389">
        <f t="shared" si="3"/>
        <v>188.94696999999999</v>
      </c>
      <c r="F26" s="5"/>
      <c r="G26" s="5"/>
      <c r="H26" s="5"/>
      <c r="I26" s="5"/>
      <c r="J26" s="5"/>
      <c r="K26" s="5"/>
      <c r="L26" s="5"/>
      <c r="M26" s="5"/>
      <c r="N26" s="5"/>
    </row>
    <row r="27" spans="1:14" x14ac:dyDescent="0.2">
      <c r="A27" s="9"/>
      <c r="B27" s="10"/>
      <c r="C27" s="5"/>
      <c r="D27" s="7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ht="15.75" x14ac:dyDescent="0.25">
      <c r="A28" s="15" t="s">
        <v>200</v>
      </c>
      <c r="B28" s="1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ht="15.75" x14ac:dyDescent="0.25">
      <c r="A29" s="15" t="s">
        <v>201</v>
      </c>
      <c r="B29" s="16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x14ac:dyDescent="0.2">
      <c r="A30" s="11"/>
      <c r="B30" s="13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x14ac:dyDescent="0.2">
      <c r="A31" s="11"/>
      <c r="B31" s="12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x14ac:dyDescent="0.2">
      <c r="A32" s="11"/>
      <c r="B32" s="13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3" x14ac:dyDescent="0.2">
      <c r="A33" s="11"/>
      <c r="B33" s="1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x14ac:dyDescent="0.2">
      <c r="A34" s="11"/>
      <c r="B34" s="13"/>
      <c r="C34" s="14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x14ac:dyDescent="0.2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x14ac:dyDescent="0.2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x14ac:dyDescent="0.2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x14ac:dyDescent="0.2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x14ac:dyDescent="0.2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x14ac:dyDescent="0.2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x14ac:dyDescent="0.2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x14ac:dyDescent="0.2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3" x14ac:dyDescent="0.2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x14ac:dyDescent="0.2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 x14ac:dyDescent="0.2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 x14ac:dyDescent="0.2"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3" x14ac:dyDescent="0.2"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 x14ac:dyDescent="0.2"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3:13" x14ac:dyDescent="0.2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3:13" x14ac:dyDescent="0.2"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3:13" x14ac:dyDescent="0.2"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3:13" x14ac:dyDescent="0.2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3:13" x14ac:dyDescent="0.2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3:13" x14ac:dyDescent="0.2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3:13" x14ac:dyDescent="0.2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3:13" x14ac:dyDescent="0.2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3:13" x14ac:dyDescent="0.2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3:13" x14ac:dyDescent="0.2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3:13" x14ac:dyDescent="0.2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3:13" x14ac:dyDescent="0.2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</row>
    <row r="61" spans="3:13" x14ac:dyDescent="0.2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</row>
    <row r="62" spans="3:13" x14ac:dyDescent="0.2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3:13" x14ac:dyDescent="0.2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3:13" x14ac:dyDescent="0.2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pans="3:13" x14ac:dyDescent="0.2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3:13" x14ac:dyDescent="0.2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3:13" x14ac:dyDescent="0.2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3:13" x14ac:dyDescent="0.2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3:13" x14ac:dyDescent="0.2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3:13" x14ac:dyDescent="0.2"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3:13" x14ac:dyDescent="0.2"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3:13" x14ac:dyDescent="0.2"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</row>
    <row r="73" spans="3:13" x14ac:dyDescent="0.2"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</row>
    <row r="74" spans="3:13" x14ac:dyDescent="0.2"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</row>
    <row r="75" spans="3:13" x14ac:dyDescent="0.2"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</row>
    <row r="76" spans="3:13" x14ac:dyDescent="0.2"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</row>
    <row r="77" spans="3:13" x14ac:dyDescent="0.2"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3:13" x14ac:dyDescent="0.2"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</row>
    <row r="79" spans="3:13" x14ac:dyDescent="0.2"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</row>
    <row r="80" spans="3:13" x14ac:dyDescent="0.2"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</row>
    <row r="81" spans="3:13" x14ac:dyDescent="0.2"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</row>
    <row r="82" spans="3:13" x14ac:dyDescent="0.2"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</row>
    <row r="83" spans="3:13" x14ac:dyDescent="0.2"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3:13" x14ac:dyDescent="0.2"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</row>
    <row r="85" spans="3:13" x14ac:dyDescent="0.2"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</row>
    <row r="86" spans="3:13" x14ac:dyDescent="0.2"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</row>
    <row r="87" spans="3:13" x14ac:dyDescent="0.2"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</row>
    <row r="88" spans="3:13" x14ac:dyDescent="0.2"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</row>
    <row r="89" spans="3:13" x14ac:dyDescent="0.2"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</row>
    <row r="90" spans="3:13" x14ac:dyDescent="0.2"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</row>
    <row r="91" spans="3:13" x14ac:dyDescent="0.2"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</row>
    <row r="92" spans="3:13" x14ac:dyDescent="0.2"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</row>
    <row r="93" spans="3:13" x14ac:dyDescent="0.2"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</row>
    <row r="94" spans="3:13" x14ac:dyDescent="0.2"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</row>
    <row r="95" spans="3:13" x14ac:dyDescent="0.2"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</row>
    <row r="96" spans="3:13" x14ac:dyDescent="0.2"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3:13" x14ac:dyDescent="0.2"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</row>
    <row r="98" spans="3:13" x14ac:dyDescent="0.2"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</row>
    <row r="99" spans="3:13" x14ac:dyDescent="0.2"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</row>
    <row r="100" spans="3:13" x14ac:dyDescent="0.2"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</row>
    <row r="101" spans="3:13" x14ac:dyDescent="0.2"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</row>
    <row r="102" spans="3:13" x14ac:dyDescent="0.2"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</row>
    <row r="103" spans="3:13" x14ac:dyDescent="0.2"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3:13" x14ac:dyDescent="0.2"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</row>
    <row r="105" spans="3:13" x14ac:dyDescent="0.2"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</row>
    <row r="106" spans="3:13" x14ac:dyDescent="0.2"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</row>
    <row r="107" spans="3:13" x14ac:dyDescent="0.2"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</row>
    <row r="108" spans="3:13" x14ac:dyDescent="0.2"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</row>
    <row r="109" spans="3:13" x14ac:dyDescent="0.2"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3:13" x14ac:dyDescent="0.2"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3:13" x14ac:dyDescent="0.2"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3:13" x14ac:dyDescent="0.2"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3:13" x14ac:dyDescent="0.2"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</row>
  </sheetData>
  <mergeCells count="6">
    <mergeCell ref="A7:E7"/>
    <mergeCell ref="C1:E1"/>
    <mergeCell ref="B2:E2"/>
    <mergeCell ref="B3:E3"/>
    <mergeCell ref="B4:E4"/>
    <mergeCell ref="B5:E5"/>
  </mergeCells>
  <printOptions horizontalCentered="1"/>
  <pageMargins left="0.55118110236220474" right="0.19685039370078741" top="0.51181102362204722" bottom="0.27559055118110237" header="0.15748031496062992" footer="0.19685039370078741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X101"/>
  <sheetViews>
    <sheetView view="pageBreakPreview" topLeftCell="A47" zoomScaleSheetLayoutView="100" workbookViewId="0">
      <selection activeCell="H50" sqref="H50"/>
    </sheetView>
  </sheetViews>
  <sheetFormatPr defaultRowHeight="15" x14ac:dyDescent="0.2"/>
  <cols>
    <col min="1" max="1" width="21.5703125" style="293" customWidth="1"/>
    <col min="2" max="2" width="67.28515625" style="332" customWidth="1"/>
    <col min="3" max="3" width="18" style="293" customWidth="1"/>
    <col min="4" max="4" width="14.7109375" style="293" bestFit="1" customWidth="1"/>
    <col min="5" max="5" width="15.42578125" style="293" bestFit="1" customWidth="1"/>
    <col min="6" max="6" width="16.5703125" style="293" customWidth="1"/>
    <col min="7" max="7" width="11.28515625" style="293" customWidth="1"/>
    <col min="8" max="8" width="11.140625" style="293" customWidth="1"/>
    <col min="9" max="9" width="10.42578125" style="293" customWidth="1"/>
    <col min="10" max="10" width="9.140625" style="293"/>
    <col min="11" max="11" width="15.5703125" style="293" customWidth="1"/>
    <col min="12" max="256" width="9.140625" style="293"/>
    <col min="257" max="257" width="21.5703125" style="293" customWidth="1"/>
    <col min="258" max="258" width="67.28515625" style="293" customWidth="1"/>
    <col min="259" max="259" width="18" style="293" customWidth="1"/>
    <col min="260" max="512" width="9.140625" style="293"/>
    <col min="513" max="513" width="21.5703125" style="293" customWidth="1"/>
    <col min="514" max="514" width="67.28515625" style="293" customWidth="1"/>
    <col min="515" max="515" width="18" style="293" customWidth="1"/>
    <col min="516" max="768" width="9.140625" style="293"/>
    <col min="769" max="769" width="21.5703125" style="293" customWidth="1"/>
    <col min="770" max="770" width="67.28515625" style="293" customWidth="1"/>
    <col min="771" max="771" width="18" style="293" customWidth="1"/>
    <col min="772" max="1024" width="9.140625" style="293"/>
    <col min="1025" max="1025" width="21.5703125" style="293" customWidth="1"/>
    <col min="1026" max="1026" width="67.28515625" style="293" customWidth="1"/>
    <col min="1027" max="1027" width="18" style="293" customWidth="1"/>
    <col min="1028" max="1280" width="9.140625" style="293"/>
    <col min="1281" max="1281" width="21.5703125" style="293" customWidth="1"/>
    <col min="1282" max="1282" width="67.28515625" style="293" customWidth="1"/>
    <col min="1283" max="1283" width="18" style="293" customWidth="1"/>
    <col min="1284" max="1536" width="9.140625" style="293"/>
    <col min="1537" max="1537" width="21.5703125" style="293" customWidth="1"/>
    <col min="1538" max="1538" width="67.28515625" style="293" customWidth="1"/>
    <col min="1539" max="1539" width="18" style="293" customWidth="1"/>
    <col min="1540" max="1792" width="9.140625" style="293"/>
    <col min="1793" max="1793" width="21.5703125" style="293" customWidth="1"/>
    <col min="1794" max="1794" width="67.28515625" style="293" customWidth="1"/>
    <col min="1795" max="1795" width="18" style="293" customWidth="1"/>
    <col min="1796" max="2048" width="9.140625" style="293"/>
    <col min="2049" max="2049" width="21.5703125" style="293" customWidth="1"/>
    <col min="2050" max="2050" width="67.28515625" style="293" customWidth="1"/>
    <col min="2051" max="2051" width="18" style="293" customWidth="1"/>
    <col min="2052" max="2304" width="9.140625" style="293"/>
    <col min="2305" max="2305" width="21.5703125" style="293" customWidth="1"/>
    <col min="2306" max="2306" width="67.28515625" style="293" customWidth="1"/>
    <col min="2307" max="2307" width="18" style="293" customWidth="1"/>
    <col min="2308" max="2560" width="9.140625" style="293"/>
    <col min="2561" max="2561" width="21.5703125" style="293" customWidth="1"/>
    <col min="2562" max="2562" width="67.28515625" style="293" customWidth="1"/>
    <col min="2563" max="2563" width="18" style="293" customWidth="1"/>
    <col min="2564" max="2816" width="9.140625" style="293"/>
    <col min="2817" max="2817" width="21.5703125" style="293" customWidth="1"/>
    <col min="2818" max="2818" width="67.28515625" style="293" customWidth="1"/>
    <col min="2819" max="2819" width="18" style="293" customWidth="1"/>
    <col min="2820" max="3072" width="9.140625" style="293"/>
    <col min="3073" max="3073" width="21.5703125" style="293" customWidth="1"/>
    <col min="3074" max="3074" width="67.28515625" style="293" customWidth="1"/>
    <col min="3075" max="3075" width="18" style="293" customWidth="1"/>
    <col min="3076" max="3328" width="9.140625" style="293"/>
    <col min="3329" max="3329" width="21.5703125" style="293" customWidth="1"/>
    <col min="3330" max="3330" width="67.28515625" style="293" customWidth="1"/>
    <col min="3331" max="3331" width="18" style="293" customWidth="1"/>
    <col min="3332" max="3584" width="9.140625" style="293"/>
    <col min="3585" max="3585" width="21.5703125" style="293" customWidth="1"/>
    <col min="3586" max="3586" width="67.28515625" style="293" customWidth="1"/>
    <col min="3587" max="3587" width="18" style="293" customWidth="1"/>
    <col min="3588" max="3840" width="9.140625" style="293"/>
    <col min="3841" max="3841" width="21.5703125" style="293" customWidth="1"/>
    <col min="3842" max="3842" width="67.28515625" style="293" customWidth="1"/>
    <col min="3843" max="3843" width="18" style="293" customWidth="1"/>
    <col min="3844" max="4096" width="9.140625" style="293"/>
    <col min="4097" max="4097" width="21.5703125" style="293" customWidth="1"/>
    <col min="4098" max="4098" width="67.28515625" style="293" customWidth="1"/>
    <col min="4099" max="4099" width="18" style="293" customWidth="1"/>
    <col min="4100" max="4352" width="9.140625" style="293"/>
    <col min="4353" max="4353" width="21.5703125" style="293" customWidth="1"/>
    <col min="4354" max="4354" width="67.28515625" style="293" customWidth="1"/>
    <col min="4355" max="4355" width="18" style="293" customWidth="1"/>
    <col min="4356" max="4608" width="9.140625" style="293"/>
    <col min="4609" max="4609" width="21.5703125" style="293" customWidth="1"/>
    <col min="4610" max="4610" width="67.28515625" style="293" customWidth="1"/>
    <col min="4611" max="4611" width="18" style="293" customWidth="1"/>
    <col min="4612" max="4864" width="9.140625" style="293"/>
    <col min="4865" max="4865" width="21.5703125" style="293" customWidth="1"/>
    <col min="4866" max="4866" width="67.28515625" style="293" customWidth="1"/>
    <col min="4867" max="4867" width="18" style="293" customWidth="1"/>
    <col min="4868" max="5120" width="9.140625" style="293"/>
    <col min="5121" max="5121" width="21.5703125" style="293" customWidth="1"/>
    <col min="5122" max="5122" width="67.28515625" style="293" customWidth="1"/>
    <col min="5123" max="5123" width="18" style="293" customWidth="1"/>
    <col min="5124" max="5376" width="9.140625" style="293"/>
    <col min="5377" max="5377" width="21.5703125" style="293" customWidth="1"/>
    <col min="5378" max="5378" width="67.28515625" style="293" customWidth="1"/>
    <col min="5379" max="5379" width="18" style="293" customWidth="1"/>
    <col min="5380" max="5632" width="9.140625" style="293"/>
    <col min="5633" max="5633" width="21.5703125" style="293" customWidth="1"/>
    <col min="5634" max="5634" width="67.28515625" style="293" customWidth="1"/>
    <col min="5635" max="5635" width="18" style="293" customWidth="1"/>
    <col min="5636" max="5888" width="9.140625" style="293"/>
    <col min="5889" max="5889" width="21.5703125" style="293" customWidth="1"/>
    <col min="5890" max="5890" width="67.28515625" style="293" customWidth="1"/>
    <col min="5891" max="5891" width="18" style="293" customWidth="1"/>
    <col min="5892" max="6144" width="9.140625" style="293"/>
    <col min="6145" max="6145" width="21.5703125" style="293" customWidth="1"/>
    <col min="6146" max="6146" width="67.28515625" style="293" customWidth="1"/>
    <col min="6147" max="6147" width="18" style="293" customWidth="1"/>
    <col min="6148" max="6400" width="9.140625" style="293"/>
    <col min="6401" max="6401" width="21.5703125" style="293" customWidth="1"/>
    <col min="6402" max="6402" width="67.28515625" style="293" customWidth="1"/>
    <col min="6403" max="6403" width="18" style="293" customWidth="1"/>
    <col min="6404" max="6656" width="9.140625" style="293"/>
    <col min="6657" max="6657" width="21.5703125" style="293" customWidth="1"/>
    <col min="6658" max="6658" width="67.28515625" style="293" customWidth="1"/>
    <col min="6659" max="6659" width="18" style="293" customWidth="1"/>
    <col min="6660" max="6912" width="9.140625" style="293"/>
    <col min="6913" max="6913" width="21.5703125" style="293" customWidth="1"/>
    <col min="6914" max="6914" width="67.28515625" style="293" customWidth="1"/>
    <col min="6915" max="6915" width="18" style="293" customWidth="1"/>
    <col min="6916" max="7168" width="9.140625" style="293"/>
    <col min="7169" max="7169" width="21.5703125" style="293" customWidth="1"/>
    <col min="7170" max="7170" width="67.28515625" style="293" customWidth="1"/>
    <col min="7171" max="7171" width="18" style="293" customWidth="1"/>
    <col min="7172" max="7424" width="9.140625" style="293"/>
    <col min="7425" max="7425" width="21.5703125" style="293" customWidth="1"/>
    <col min="7426" max="7426" width="67.28515625" style="293" customWidth="1"/>
    <col min="7427" max="7427" width="18" style="293" customWidth="1"/>
    <col min="7428" max="7680" width="9.140625" style="293"/>
    <col min="7681" max="7681" width="21.5703125" style="293" customWidth="1"/>
    <col min="7682" max="7682" width="67.28515625" style="293" customWidth="1"/>
    <col min="7683" max="7683" width="18" style="293" customWidth="1"/>
    <col min="7684" max="7936" width="9.140625" style="293"/>
    <col min="7937" max="7937" width="21.5703125" style="293" customWidth="1"/>
    <col min="7938" max="7938" width="67.28515625" style="293" customWidth="1"/>
    <col min="7939" max="7939" width="18" style="293" customWidth="1"/>
    <col min="7940" max="8192" width="9.140625" style="293"/>
    <col min="8193" max="8193" width="21.5703125" style="293" customWidth="1"/>
    <col min="8194" max="8194" width="67.28515625" style="293" customWidth="1"/>
    <col min="8195" max="8195" width="18" style="293" customWidth="1"/>
    <col min="8196" max="8448" width="9.140625" style="293"/>
    <col min="8449" max="8449" width="21.5703125" style="293" customWidth="1"/>
    <col min="8450" max="8450" width="67.28515625" style="293" customWidth="1"/>
    <col min="8451" max="8451" width="18" style="293" customWidth="1"/>
    <col min="8452" max="8704" width="9.140625" style="293"/>
    <col min="8705" max="8705" width="21.5703125" style="293" customWidth="1"/>
    <col min="8706" max="8706" width="67.28515625" style="293" customWidth="1"/>
    <col min="8707" max="8707" width="18" style="293" customWidth="1"/>
    <col min="8708" max="8960" width="9.140625" style="293"/>
    <col min="8961" max="8961" width="21.5703125" style="293" customWidth="1"/>
    <col min="8962" max="8962" width="67.28515625" style="293" customWidth="1"/>
    <col min="8963" max="8963" width="18" style="293" customWidth="1"/>
    <col min="8964" max="9216" width="9.140625" style="293"/>
    <col min="9217" max="9217" width="21.5703125" style="293" customWidth="1"/>
    <col min="9218" max="9218" width="67.28515625" style="293" customWidth="1"/>
    <col min="9219" max="9219" width="18" style="293" customWidth="1"/>
    <col min="9220" max="9472" width="9.140625" style="293"/>
    <col min="9473" max="9473" width="21.5703125" style="293" customWidth="1"/>
    <col min="9474" max="9474" width="67.28515625" style="293" customWidth="1"/>
    <col min="9475" max="9475" width="18" style="293" customWidth="1"/>
    <col min="9476" max="9728" width="9.140625" style="293"/>
    <col min="9729" max="9729" width="21.5703125" style="293" customWidth="1"/>
    <col min="9730" max="9730" width="67.28515625" style="293" customWidth="1"/>
    <col min="9731" max="9731" width="18" style="293" customWidth="1"/>
    <col min="9732" max="9984" width="9.140625" style="293"/>
    <col min="9985" max="9985" width="21.5703125" style="293" customWidth="1"/>
    <col min="9986" max="9986" width="67.28515625" style="293" customWidth="1"/>
    <col min="9987" max="9987" width="18" style="293" customWidth="1"/>
    <col min="9988" max="10240" width="9.140625" style="293"/>
    <col min="10241" max="10241" width="21.5703125" style="293" customWidth="1"/>
    <col min="10242" max="10242" width="67.28515625" style="293" customWidth="1"/>
    <col min="10243" max="10243" width="18" style="293" customWidth="1"/>
    <col min="10244" max="10496" width="9.140625" style="293"/>
    <col min="10497" max="10497" width="21.5703125" style="293" customWidth="1"/>
    <col min="10498" max="10498" width="67.28515625" style="293" customWidth="1"/>
    <col min="10499" max="10499" width="18" style="293" customWidth="1"/>
    <col min="10500" max="10752" width="9.140625" style="293"/>
    <col min="10753" max="10753" width="21.5703125" style="293" customWidth="1"/>
    <col min="10754" max="10754" width="67.28515625" style="293" customWidth="1"/>
    <col min="10755" max="10755" width="18" style="293" customWidth="1"/>
    <col min="10756" max="11008" width="9.140625" style="293"/>
    <col min="11009" max="11009" width="21.5703125" style="293" customWidth="1"/>
    <col min="11010" max="11010" width="67.28515625" style="293" customWidth="1"/>
    <col min="11011" max="11011" width="18" style="293" customWidth="1"/>
    <col min="11012" max="11264" width="9.140625" style="293"/>
    <col min="11265" max="11265" width="21.5703125" style="293" customWidth="1"/>
    <col min="11266" max="11266" width="67.28515625" style="293" customWidth="1"/>
    <col min="11267" max="11267" width="18" style="293" customWidth="1"/>
    <col min="11268" max="11520" width="9.140625" style="293"/>
    <col min="11521" max="11521" width="21.5703125" style="293" customWidth="1"/>
    <col min="11522" max="11522" width="67.28515625" style="293" customWidth="1"/>
    <col min="11523" max="11523" width="18" style="293" customWidth="1"/>
    <col min="11524" max="11776" width="9.140625" style="293"/>
    <col min="11777" max="11777" width="21.5703125" style="293" customWidth="1"/>
    <col min="11778" max="11778" width="67.28515625" style="293" customWidth="1"/>
    <col min="11779" max="11779" width="18" style="293" customWidth="1"/>
    <col min="11780" max="12032" width="9.140625" style="293"/>
    <col min="12033" max="12033" width="21.5703125" style="293" customWidth="1"/>
    <col min="12034" max="12034" width="67.28515625" style="293" customWidth="1"/>
    <col min="12035" max="12035" width="18" style="293" customWidth="1"/>
    <col min="12036" max="12288" width="9.140625" style="293"/>
    <col min="12289" max="12289" width="21.5703125" style="293" customWidth="1"/>
    <col min="12290" max="12290" width="67.28515625" style="293" customWidth="1"/>
    <col min="12291" max="12291" width="18" style="293" customWidth="1"/>
    <col min="12292" max="12544" width="9.140625" style="293"/>
    <col min="12545" max="12545" width="21.5703125" style="293" customWidth="1"/>
    <col min="12546" max="12546" width="67.28515625" style="293" customWidth="1"/>
    <col min="12547" max="12547" width="18" style="293" customWidth="1"/>
    <col min="12548" max="12800" width="9.140625" style="293"/>
    <col min="12801" max="12801" width="21.5703125" style="293" customWidth="1"/>
    <col min="12802" max="12802" width="67.28515625" style="293" customWidth="1"/>
    <col min="12803" max="12803" width="18" style="293" customWidth="1"/>
    <col min="12804" max="13056" width="9.140625" style="293"/>
    <col min="13057" max="13057" width="21.5703125" style="293" customWidth="1"/>
    <col min="13058" max="13058" width="67.28515625" style="293" customWidth="1"/>
    <col min="13059" max="13059" width="18" style="293" customWidth="1"/>
    <col min="13060" max="13312" width="9.140625" style="293"/>
    <col min="13313" max="13313" width="21.5703125" style="293" customWidth="1"/>
    <col min="13314" max="13314" width="67.28515625" style="293" customWidth="1"/>
    <col min="13315" max="13315" width="18" style="293" customWidth="1"/>
    <col min="13316" max="13568" width="9.140625" style="293"/>
    <col min="13569" max="13569" width="21.5703125" style="293" customWidth="1"/>
    <col min="13570" max="13570" width="67.28515625" style="293" customWidth="1"/>
    <col min="13571" max="13571" width="18" style="293" customWidth="1"/>
    <col min="13572" max="13824" width="9.140625" style="293"/>
    <col min="13825" max="13825" width="21.5703125" style="293" customWidth="1"/>
    <col min="13826" max="13826" width="67.28515625" style="293" customWidth="1"/>
    <col min="13827" max="13827" width="18" style="293" customWidth="1"/>
    <col min="13828" max="14080" width="9.140625" style="293"/>
    <col min="14081" max="14081" width="21.5703125" style="293" customWidth="1"/>
    <col min="14082" max="14082" width="67.28515625" style="293" customWidth="1"/>
    <col min="14083" max="14083" width="18" style="293" customWidth="1"/>
    <col min="14084" max="14336" width="9.140625" style="293"/>
    <col min="14337" max="14337" width="21.5703125" style="293" customWidth="1"/>
    <col min="14338" max="14338" width="67.28515625" style="293" customWidth="1"/>
    <col min="14339" max="14339" width="18" style="293" customWidth="1"/>
    <col min="14340" max="14592" width="9.140625" style="293"/>
    <col min="14593" max="14593" width="21.5703125" style="293" customWidth="1"/>
    <col min="14594" max="14594" width="67.28515625" style="293" customWidth="1"/>
    <col min="14595" max="14595" width="18" style="293" customWidth="1"/>
    <col min="14596" max="14848" width="9.140625" style="293"/>
    <col min="14849" max="14849" width="21.5703125" style="293" customWidth="1"/>
    <col min="14850" max="14850" width="67.28515625" style="293" customWidth="1"/>
    <col min="14851" max="14851" width="18" style="293" customWidth="1"/>
    <col min="14852" max="15104" width="9.140625" style="293"/>
    <col min="15105" max="15105" width="21.5703125" style="293" customWidth="1"/>
    <col min="15106" max="15106" width="67.28515625" style="293" customWidth="1"/>
    <col min="15107" max="15107" width="18" style="293" customWidth="1"/>
    <col min="15108" max="15360" width="9.140625" style="293"/>
    <col min="15361" max="15361" width="21.5703125" style="293" customWidth="1"/>
    <col min="15362" max="15362" width="67.28515625" style="293" customWidth="1"/>
    <col min="15363" max="15363" width="18" style="293" customWidth="1"/>
    <col min="15364" max="15616" width="9.140625" style="293"/>
    <col min="15617" max="15617" width="21.5703125" style="293" customWidth="1"/>
    <col min="15618" max="15618" width="67.28515625" style="293" customWidth="1"/>
    <col min="15619" max="15619" width="18" style="293" customWidth="1"/>
    <col min="15620" max="15872" width="9.140625" style="293"/>
    <col min="15873" max="15873" width="21.5703125" style="293" customWidth="1"/>
    <col min="15874" max="15874" width="67.28515625" style="293" customWidth="1"/>
    <col min="15875" max="15875" width="18" style="293" customWidth="1"/>
    <col min="15876" max="16128" width="9.140625" style="293"/>
    <col min="16129" max="16129" width="21.5703125" style="293" customWidth="1"/>
    <col min="16130" max="16130" width="67.28515625" style="293" customWidth="1"/>
    <col min="16131" max="16131" width="18" style="293" customWidth="1"/>
    <col min="16132" max="16384" width="9.140625" style="293"/>
  </cols>
  <sheetData>
    <row r="1" spans="1:24" ht="15.75" x14ac:dyDescent="0.2">
      <c r="A1" s="318"/>
      <c r="B1" s="337"/>
      <c r="C1" s="607" t="s">
        <v>797</v>
      </c>
      <c r="D1" s="607"/>
      <c r="E1" s="607"/>
    </row>
    <row r="2" spans="1:24" ht="15" customHeight="1" x14ac:dyDescent="0.2">
      <c r="A2" s="318"/>
      <c r="B2" s="607" t="s">
        <v>144</v>
      </c>
      <c r="C2" s="607"/>
      <c r="D2" s="607"/>
      <c r="E2" s="607"/>
    </row>
    <row r="3" spans="1:24" ht="15" customHeight="1" x14ac:dyDescent="0.2">
      <c r="A3" s="318"/>
      <c r="B3" s="607" t="s">
        <v>185</v>
      </c>
      <c r="C3" s="607"/>
      <c r="D3" s="607"/>
      <c r="E3" s="607"/>
    </row>
    <row r="4" spans="1:24" ht="15" customHeight="1" x14ac:dyDescent="0.2">
      <c r="A4" s="318"/>
      <c r="B4" s="607" t="s">
        <v>186</v>
      </c>
      <c r="C4" s="607"/>
      <c r="D4" s="607"/>
      <c r="E4" s="607"/>
    </row>
    <row r="5" spans="1:24" ht="15" customHeight="1" x14ac:dyDescent="0.2">
      <c r="A5" s="318"/>
      <c r="B5" s="607" t="s">
        <v>646</v>
      </c>
      <c r="C5" s="607"/>
      <c r="D5" s="607"/>
      <c r="E5" s="607"/>
    </row>
    <row r="6" spans="1:24" x14ac:dyDescent="0.2">
      <c r="A6" s="294"/>
    </row>
    <row r="7" spans="1:24" x14ac:dyDescent="0.2">
      <c r="A7" s="606" t="s">
        <v>203</v>
      </c>
      <c r="B7" s="606"/>
      <c r="C7" s="606"/>
      <c r="D7" s="606"/>
      <c r="E7" s="606"/>
    </row>
    <row r="8" spans="1:24" x14ac:dyDescent="0.2">
      <c r="A8" s="606" t="s">
        <v>648</v>
      </c>
      <c r="B8" s="606"/>
      <c r="C8" s="606"/>
      <c r="D8" s="606"/>
      <c r="E8" s="606"/>
    </row>
    <row r="9" spans="1:24" x14ac:dyDescent="0.2">
      <c r="A9" s="296"/>
      <c r="B9" s="333"/>
      <c r="E9" s="293" t="s">
        <v>131</v>
      </c>
    </row>
    <row r="10" spans="1:24" ht="42.75" x14ac:dyDescent="0.2">
      <c r="A10" s="336" t="s">
        <v>204</v>
      </c>
      <c r="B10" s="338" t="s">
        <v>205</v>
      </c>
      <c r="C10" s="336" t="s">
        <v>127</v>
      </c>
      <c r="D10" s="280" t="s">
        <v>764</v>
      </c>
      <c r="E10" s="280" t="s">
        <v>765</v>
      </c>
    </row>
    <row r="11" spans="1:24" x14ac:dyDescent="0.2">
      <c r="A11" s="354">
        <v>1</v>
      </c>
      <c r="B11" s="355">
        <v>2</v>
      </c>
      <c r="C11" s="355">
        <v>3</v>
      </c>
      <c r="D11" s="356">
        <v>4</v>
      </c>
      <c r="E11" s="356">
        <v>5</v>
      </c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325"/>
      <c r="V11" s="325"/>
      <c r="W11" s="325"/>
      <c r="X11" s="325"/>
    </row>
    <row r="12" spans="1:24" s="307" customFormat="1" ht="14.25" x14ac:dyDescent="0.2">
      <c r="A12" s="301" t="s">
        <v>145</v>
      </c>
      <c r="B12" s="338" t="s">
        <v>146</v>
      </c>
      <c r="C12" s="391">
        <f>C13+C14+C19+C23+C28+C29+C32+C35+C38+C40+C41</f>
        <v>34661</v>
      </c>
      <c r="D12" s="391">
        <f>D13+D14+D19+D23+D28+D29+D32+D35+D38+D40+D41</f>
        <v>644</v>
      </c>
      <c r="E12" s="339">
        <f t="shared" ref="E12:E51" si="0">+C12+D12</f>
        <v>35305</v>
      </c>
      <c r="F12" s="325"/>
      <c r="G12" s="325"/>
      <c r="H12" s="325"/>
      <c r="I12" s="325"/>
      <c r="J12" s="325"/>
      <c r="K12" s="325"/>
      <c r="L12" s="325"/>
      <c r="M12" s="325"/>
      <c r="N12" s="325"/>
      <c r="O12" s="325"/>
      <c r="P12" s="325"/>
      <c r="Q12" s="325"/>
      <c r="R12" s="325"/>
      <c r="S12" s="325"/>
      <c r="T12" s="325"/>
      <c r="U12" s="325"/>
      <c r="V12" s="325"/>
      <c r="W12" s="325"/>
      <c r="X12" s="325"/>
    </row>
    <row r="13" spans="1:24" s="307" customFormat="1" ht="14.25" x14ac:dyDescent="0.2">
      <c r="A13" s="301" t="s">
        <v>206</v>
      </c>
      <c r="B13" s="338" t="s">
        <v>207</v>
      </c>
      <c r="C13" s="391">
        <v>27473</v>
      </c>
      <c r="D13" s="339"/>
      <c r="E13" s="339">
        <f t="shared" si="0"/>
        <v>27473</v>
      </c>
      <c r="F13" s="325"/>
      <c r="G13" s="325"/>
      <c r="H13" s="325"/>
      <c r="I13" s="325"/>
      <c r="J13" s="325"/>
      <c r="K13" s="325"/>
      <c r="L13" s="325"/>
      <c r="M13" s="325"/>
      <c r="N13" s="325"/>
      <c r="O13" s="325"/>
      <c r="P13" s="325"/>
      <c r="Q13" s="325"/>
      <c r="R13" s="325"/>
      <c r="S13" s="325"/>
      <c r="T13" s="325"/>
      <c r="U13" s="325"/>
      <c r="V13" s="325"/>
      <c r="W13" s="325"/>
      <c r="X13" s="325"/>
    </row>
    <row r="14" spans="1:24" s="307" customFormat="1" ht="32.25" customHeight="1" x14ac:dyDescent="0.2">
      <c r="A14" s="301" t="s">
        <v>147</v>
      </c>
      <c r="B14" s="338" t="s">
        <v>208</v>
      </c>
      <c r="C14" s="391">
        <f>C16+C15+C17+C18</f>
        <v>1076</v>
      </c>
      <c r="D14" s="391">
        <f>D16+D15+D17+D18</f>
        <v>0</v>
      </c>
      <c r="E14" s="339">
        <f t="shared" si="0"/>
        <v>1076</v>
      </c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5"/>
      <c r="S14" s="325"/>
      <c r="T14" s="325"/>
      <c r="U14" s="325"/>
      <c r="V14" s="325"/>
      <c r="W14" s="325"/>
      <c r="X14" s="325"/>
    </row>
    <row r="15" spans="1:24" s="307" customFormat="1" ht="29.25" customHeight="1" x14ac:dyDescent="0.2">
      <c r="A15" s="302" t="s">
        <v>209</v>
      </c>
      <c r="B15" s="340" t="s">
        <v>210</v>
      </c>
      <c r="C15" s="392">
        <v>1076</v>
      </c>
      <c r="D15" s="339"/>
      <c r="E15" s="339">
        <f t="shared" si="0"/>
        <v>1076</v>
      </c>
      <c r="F15" s="325"/>
      <c r="G15" s="325"/>
      <c r="H15" s="325"/>
      <c r="I15" s="325"/>
      <c r="J15" s="325"/>
      <c r="K15" s="325"/>
      <c r="L15" s="325"/>
      <c r="M15" s="325"/>
      <c r="N15" s="325"/>
      <c r="O15" s="325"/>
      <c r="P15" s="325"/>
      <c r="Q15" s="325"/>
      <c r="R15" s="325"/>
      <c r="S15" s="325"/>
      <c r="T15" s="325"/>
      <c r="U15" s="325"/>
      <c r="V15" s="325"/>
      <c r="W15" s="325"/>
      <c r="X15" s="325"/>
    </row>
    <row r="16" spans="1:24" s="307" customFormat="1" ht="75" x14ac:dyDescent="0.2">
      <c r="A16" s="302" t="s">
        <v>211</v>
      </c>
      <c r="B16" s="340" t="s">
        <v>212</v>
      </c>
      <c r="C16" s="392"/>
      <c r="D16" s="339"/>
      <c r="E16" s="339">
        <f t="shared" si="0"/>
        <v>0</v>
      </c>
      <c r="F16" s="325"/>
      <c r="G16" s="325"/>
      <c r="H16" s="325"/>
      <c r="I16" s="325"/>
      <c r="J16" s="325"/>
      <c r="K16" s="325"/>
      <c r="L16" s="325"/>
      <c r="M16" s="325"/>
      <c r="N16" s="325"/>
      <c r="O16" s="325"/>
      <c r="P16" s="325"/>
      <c r="Q16" s="325"/>
      <c r="R16" s="325"/>
      <c r="S16" s="325"/>
      <c r="T16" s="325"/>
      <c r="U16" s="325"/>
      <c r="V16" s="325"/>
      <c r="W16" s="325"/>
      <c r="X16" s="325"/>
    </row>
    <row r="17" spans="1:24" s="307" customFormat="1" ht="60" x14ac:dyDescent="0.2">
      <c r="A17" s="302" t="s">
        <v>213</v>
      </c>
      <c r="B17" s="340" t="s">
        <v>214</v>
      </c>
      <c r="C17" s="392"/>
      <c r="D17" s="339"/>
      <c r="E17" s="339">
        <f t="shared" si="0"/>
        <v>0</v>
      </c>
      <c r="F17" s="325"/>
      <c r="G17" s="325"/>
      <c r="H17" s="325"/>
      <c r="I17" s="325"/>
      <c r="J17" s="325"/>
      <c r="K17" s="325"/>
      <c r="L17" s="325"/>
      <c r="M17" s="325"/>
      <c r="N17" s="325"/>
      <c r="O17" s="325"/>
      <c r="P17" s="325"/>
      <c r="Q17" s="325"/>
      <c r="R17" s="325"/>
      <c r="S17" s="325"/>
      <c r="T17" s="325"/>
      <c r="U17" s="325"/>
      <c r="V17" s="325"/>
      <c r="W17" s="325"/>
      <c r="X17" s="325"/>
    </row>
    <row r="18" spans="1:24" s="307" customFormat="1" ht="60" x14ac:dyDescent="0.2">
      <c r="A18" s="302" t="s">
        <v>215</v>
      </c>
      <c r="B18" s="340" t="s">
        <v>216</v>
      </c>
      <c r="C18" s="392"/>
      <c r="D18" s="339"/>
      <c r="E18" s="339">
        <f t="shared" si="0"/>
        <v>0</v>
      </c>
      <c r="F18" s="325"/>
      <c r="G18" s="325"/>
      <c r="H18" s="325"/>
      <c r="I18" s="325"/>
      <c r="J18" s="325"/>
      <c r="K18" s="325"/>
      <c r="L18" s="325"/>
      <c r="M18" s="325"/>
      <c r="N18" s="325"/>
      <c r="O18" s="325"/>
      <c r="P18" s="325"/>
      <c r="Q18" s="325"/>
      <c r="R18" s="325"/>
      <c r="S18" s="325"/>
      <c r="T18" s="325"/>
      <c r="U18" s="325"/>
      <c r="V18" s="325"/>
      <c r="W18" s="325"/>
      <c r="X18" s="325"/>
    </row>
    <row r="19" spans="1:24" s="307" customFormat="1" ht="14.25" x14ac:dyDescent="0.2">
      <c r="A19" s="301" t="s">
        <v>217</v>
      </c>
      <c r="B19" s="338" t="s">
        <v>148</v>
      </c>
      <c r="C19" s="391">
        <f>C20+C21+C22</f>
        <v>1322</v>
      </c>
      <c r="D19" s="391">
        <f>D20+D21+D22</f>
        <v>-430</v>
      </c>
      <c r="E19" s="339">
        <f t="shared" si="0"/>
        <v>892</v>
      </c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5"/>
      <c r="U19" s="325"/>
      <c r="V19" s="325"/>
      <c r="W19" s="325"/>
      <c r="X19" s="325"/>
    </row>
    <row r="20" spans="1:24" s="307" customFormat="1" x14ac:dyDescent="0.2">
      <c r="A20" s="302" t="s">
        <v>218</v>
      </c>
      <c r="B20" s="340" t="s">
        <v>149</v>
      </c>
      <c r="C20" s="391">
        <v>915</v>
      </c>
      <c r="D20" s="339">
        <v>-300</v>
      </c>
      <c r="E20" s="339">
        <f t="shared" si="0"/>
        <v>615</v>
      </c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5"/>
      <c r="T20" s="325"/>
      <c r="U20" s="325"/>
      <c r="V20" s="325"/>
      <c r="W20" s="325"/>
      <c r="X20" s="325"/>
    </row>
    <row r="21" spans="1:24" s="307" customFormat="1" x14ac:dyDescent="0.2">
      <c r="A21" s="302" t="s">
        <v>219</v>
      </c>
      <c r="B21" s="340" t="s">
        <v>150</v>
      </c>
      <c r="C21" s="392">
        <v>227</v>
      </c>
      <c r="D21" s="339">
        <v>-50</v>
      </c>
      <c r="E21" s="339">
        <f t="shared" si="0"/>
        <v>177</v>
      </c>
      <c r="F21" s="325"/>
      <c r="G21" s="325"/>
      <c r="H21" s="325"/>
      <c r="I21" s="325"/>
      <c r="J21" s="325"/>
      <c r="K21" s="325"/>
      <c r="L21" s="325"/>
      <c r="M21" s="325"/>
      <c r="N21" s="325"/>
      <c r="O21" s="325"/>
      <c r="P21" s="325"/>
      <c r="Q21" s="325"/>
      <c r="R21" s="325"/>
      <c r="S21" s="325"/>
      <c r="T21" s="325"/>
      <c r="U21" s="325"/>
      <c r="V21" s="325"/>
      <c r="W21" s="325"/>
      <c r="X21" s="325"/>
    </row>
    <row r="22" spans="1:24" s="307" customFormat="1" ht="30" x14ac:dyDescent="0.2">
      <c r="A22" s="302" t="s">
        <v>220</v>
      </c>
      <c r="B22" s="340" t="s">
        <v>151</v>
      </c>
      <c r="C22" s="392">
        <v>180</v>
      </c>
      <c r="D22" s="339">
        <v>-80</v>
      </c>
      <c r="E22" s="339">
        <f t="shared" si="0"/>
        <v>100</v>
      </c>
      <c r="F22" s="325"/>
      <c r="G22" s="325"/>
      <c r="H22" s="325"/>
      <c r="I22" s="325"/>
      <c r="J22" s="325"/>
      <c r="K22" s="325"/>
      <c r="L22" s="325"/>
      <c r="M22" s="325"/>
      <c r="N22" s="325"/>
      <c r="O22" s="325"/>
      <c r="P22" s="325"/>
      <c r="Q22" s="325"/>
      <c r="R22" s="325"/>
      <c r="S22" s="325"/>
      <c r="T22" s="325"/>
      <c r="U22" s="325"/>
      <c r="V22" s="325"/>
      <c r="W22" s="325"/>
      <c r="X22" s="325"/>
    </row>
    <row r="23" spans="1:24" s="307" customFormat="1" ht="14.25" x14ac:dyDescent="0.2">
      <c r="A23" s="301" t="s">
        <v>221</v>
      </c>
      <c r="B23" s="338" t="s">
        <v>152</v>
      </c>
      <c r="C23" s="391">
        <f>C24</f>
        <v>1600</v>
      </c>
      <c r="D23" s="391">
        <f>D24</f>
        <v>1000</v>
      </c>
      <c r="E23" s="339">
        <f t="shared" si="0"/>
        <v>2600</v>
      </c>
      <c r="F23" s="325"/>
      <c r="G23" s="325"/>
      <c r="H23" s="325"/>
      <c r="I23" s="325"/>
      <c r="J23" s="325"/>
      <c r="K23" s="325"/>
      <c r="L23" s="325"/>
      <c r="M23" s="325"/>
      <c r="N23" s="325"/>
      <c r="O23" s="325"/>
      <c r="P23" s="325"/>
      <c r="Q23" s="325"/>
      <c r="R23" s="325"/>
      <c r="S23" s="325"/>
      <c r="T23" s="325"/>
      <c r="U23" s="325"/>
      <c r="V23" s="325"/>
      <c r="W23" s="325"/>
      <c r="X23" s="325"/>
    </row>
    <row r="24" spans="1:24" s="307" customFormat="1" x14ac:dyDescent="0.2">
      <c r="A24" s="302" t="s">
        <v>222</v>
      </c>
      <c r="B24" s="340" t="s">
        <v>153</v>
      </c>
      <c r="C24" s="392">
        <v>1600</v>
      </c>
      <c r="D24" s="339">
        <v>1000</v>
      </c>
      <c r="E24" s="339">
        <f t="shared" si="0"/>
        <v>2600</v>
      </c>
      <c r="F24" s="325"/>
      <c r="G24" s="325"/>
      <c r="H24" s="325"/>
      <c r="I24" s="325"/>
      <c r="J24" s="325"/>
      <c r="K24" s="325"/>
      <c r="L24" s="325"/>
      <c r="M24" s="325"/>
      <c r="N24" s="325"/>
    </row>
    <row r="25" spans="1:24" s="307" customFormat="1" ht="28.5" hidden="1" x14ac:dyDescent="0.2">
      <c r="A25" s="301" t="s">
        <v>223</v>
      </c>
      <c r="B25" s="338" t="s">
        <v>224</v>
      </c>
      <c r="C25" s="391">
        <f>C26+C27</f>
        <v>0</v>
      </c>
      <c r="D25" s="339"/>
      <c r="E25" s="339">
        <f t="shared" si="0"/>
        <v>0</v>
      </c>
      <c r="F25" s="325"/>
      <c r="G25" s="325"/>
      <c r="H25" s="325"/>
      <c r="I25" s="325"/>
      <c r="J25" s="325"/>
      <c r="K25" s="325"/>
      <c r="L25" s="325"/>
      <c r="M25" s="325"/>
      <c r="N25" s="325"/>
    </row>
    <row r="26" spans="1:24" s="307" customFormat="1" hidden="1" x14ac:dyDescent="0.2">
      <c r="A26" s="302" t="s">
        <v>225</v>
      </c>
      <c r="B26" s="340" t="s">
        <v>226</v>
      </c>
      <c r="C26" s="392"/>
      <c r="D26" s="339"/>
      <c r="E26" s="339">
        <f t="shared" si="0"/>
        <v>0</v>
      </c>
      <c r="F26" s="325"/>
      <c r="G26" s="325"/>
      <c r="H26" s="325"/>
      <c r="I26" s="325"/>
      <c r="J26" s="325"/>
      <c r="K26" s="325"/>
      <c r="L26" s="325"/>
      <c r="M26" s="325"/>
      <c r="N26" s="325"/>
    </row>
    <row r="27" spans="1:24" s="307" customFormat="1" ht="30" hidden="1" x14ac:dyDescent="0.2">
      <c r="A27" s="302" t="s">
        <v>227</v>
      </c>
      <c r="B27" s="341" t="s">
        <v>228</v>
      </c>
      <c r="C27" s="392"/>
      <c r="D27" s="339"/>
      <c r="E27" s="339">
        <f t="shared" si="0"/>
        <v>0</v>
      </c>
      <c r="F27" s="325"/>
      <c r="G27" s="325"/>
      <c r="H27" s="325"/>
      <c r="I27" s="325"/>
      <c r="J27" s="325"/>
      <c r="K27" s="325"/>
      <c r="L27" s="325"/>
      <c r="M27" s="325"/>
      <c r="N27" s="325"/>
    </row>
    <row r="28" spans="1:24" s="307" customFormat="1" x14ac:dyDescent="0.2">
      <c r="A28" s="301" t="s">
        <v>229</v>
      </c>
      <c r="B28" s="342" t="s">
        <v>154</v>
      </c>
      <c r="C28" s="392">
        <v>900</v>
      </c>
      <c r="D28" s="339"/>
      <c r="E28" s="339">
        <f t="shared" si="0"/>
        <v>900</v>
      </c>
      <c r="F28" s="325"/>
      <c r="G28" s="325"/>
      <c r="H28" s="325"/>
      <c r="I28" s="325"/>
      <c r="J28" s="325"/>
      <c r="K28" s="325"/>
      <c r="L28" s="325"/>
      <c r="M28" s="325"/>
      <c r="N28" s="325"/>
    </row>
    <row r="29" spans="1:24" s="307" customFormat="1" ht="42.75" x14ac:dyDescent="0.2">
      <c r="A29" s="301" t="s">
        <v>230</v>
      </c>
      <c r="B29" s="342" t="s">
        <v>155</v>
      </c>
      <c r="C29" s="391">
        <f>C30+C31</f>
        <v>1050</v>
      </c>
      <c r="D29" s="391">
        <f>D30+D31</f>
        <v>0</v>
      </c>
      <c r="E29" s="339">
        <f t="shared" si="0"/>
        <v>1050</v>
      </c>
      <c r="F29" s="325"/>
      <c r="G29" s="325"/>
      <c r="H29" s="325"/>
      <c r="I29" s="325"/>
      <c r="J29" s="325"/>
      <c r="K29" s="325"/>
      <c r="L29" s="325"/>
      <c r="M29" s="325"/>
      <c r="N29" s="325"/>
    </row>
    <row r="30" spans="1:24" s="307" customFormat="1" ht="75" x14ac:dyDescent="0.2">
      <c r="A30" s="302" t="s">
        <v>315</v>
      </c>
      <c r="B30" s="341" t="s">
        <v>313</v>
      </c>
      <c r="C30" s="393">
        <v>450</v>
      </c>
      <c r="D30" s="339"/>
      <c r="E30" s="339">
        <f t="shared" si="0"/>
        <v>450</v>
      </c>
      <c r="F30" s="325"/>
      <c r="G30" s="325"/>
      <c r="H30" s="325"/>
      <c r="I30" s="325"/>
      <c r="J30" s="325"/>
      <c r="K30" s="325"/>
      <c r="L30" s="325"/>
      <c r="M30" s="325"/>
      <c r="N30" s="325"/>
    </row>
    <row r="31" spans="1:24" s="307" customFormat="1" ht="60" x14ac:dyDescent="0.2">
      <c r="A31" s="305" t="s">
        <v>316</v>
      </c>
      <c r="B31" s="341" t="s">
        <v>314</v>
      </c>
      <c r="C31" s="394">
        <v>600</v>
      </c>
      <c r="D31" s="339"/>
      <c r="E31" s="339">
        <f t="shared" si="0"/>
        <v>600</v>
      </c>
      <c r="F31" s="325"/>
      <c r="G31" s="325"/>
      <c r="H31" s="325"/>
      <c r="I31" s="325"/>
      <c r="J31" s="325"/>
      <c r="K31" s="325"/>
      <c r="L31" s="325"/>
      <c r="M31" s="325"/>
      <c r="N31" s="325"/>
    </row>
    <row r="32" spans="1:24" s="307" customFormat="1" ht="28.5" x14ac:dyDescent="0.2">
      <c r="A32" s="301" t="s">
        <v>231</v>
      </c>
      <c r="B32" s="342" t="s">
        <v>232</v>
      </c>
      <c r="C32" s="394">
        <f>C33+C34</f>
        <v>454</v>
      </c>
      <c r="D32" s="394">
        <f>D33+D34</f>
        <v>0</v>
      </c>
      <c r="E32" s="339">
        <f t="shared" si="0"/>
        <v>454</v>
      </c>
      <c r="F32" s="325"/>
      <c r="G32" s="325"/>
      <c r="H32" s="325"/>
      <c r="I32" s="325"/>
      <c r="J32" s="325"/>
      <c r="K32" s="325"/>
      <c r="L32" s="325"/>
      <c r="M32" s="325"/>
      <c r="N32" s="325"/>
    </row>
    <row r="33" spans="1:14" s="307" customFormat="1" ht="30" x14ac:dyDescent="0.2">
      <c r="A33" s="302" t="s">
        <v>233</v>
      </c>
      <c r="B33" s="341" t="s">
        <v>234</v>
      </c>
      <c r="C33" s="394">
        <v>454</v>
      </c>
      <c r="D33" s="339"/>
      <c r="E33" s="339">
        <f t="shared" si="0"/>
        <v>454</v>
      </c>
      <c r="F33" s="325"/>
      <c r="G33" s="325"/>
      <c r="H33" s="325"/>
      <c r="I33" s="325"/>
      <c r="J33" s="325"/>
      <c r="K33" s="325"/>
      <c r="L33" s="325"/>
      <c r="M33" s="325"/>
      <c r="N33" s="325"/>
    </row>
    <row r="34" spans="1:14" s="307" customFormat="1" hidden="1" x14ac:dyDescent="0.2">
      <c r="A34" s="302" t="s">
        <v>235</v>
      </c>
      <c r="B34" s="341" t="s">
        <v>236</v>
      </c>
      <c r="C34" s="394"/>
      <c r="D34" s="339"/>
      <c r="E34" s="339">
        <f t="shared" si="0"/>
        <v>0</v>
      </c>
      <c r="F34" s="325"/>
      <c r="G34" s="325"/>
      <c r="H34" s="325"/>
      <c r="I34" s="325"/>
      <c r="J34" s="325"/>
      <c r="K34" s="325"/>
      <c r="L34" s="325"/>
      <c r="M34" s="325"/>
      <c r="N34" s="325"/>
    </row>
    <row r="35" spans="1:14" s="307" customFormat="1" ht="28.5" x14ac:dyDescent="0.2">
      <c r="A35" s="301" t="s">
        <v>237</v>
      </c>
      <c r="B35" s="342" t="s">
        <v>238</v>
      </c>
      <c r="C35" s="394">
        <f>C36+C37</f>
        <v>65</v>
      </c>
      <c r="D35" s="394">
        <f>D36+D37</f>
        <v>74</v>
      </c>
      <c r="E35" s="339">
        <f t="shared" si="0"/>
        <v>139</v>
      </c>
      <c r="F35" s="325"/>
      <c r="G35" s="325"/>
      <c r="H35" s="325"/>
      <c r="I35" s="325"/>
      <c r="J35" s="325"/>
      <c r="K35" s="325"/>
      <c r="L35" s="325"/>
      <c r="M35" s="325"/>
      <c r="N35" s="325"/>
    </row>
    <row r="36" spans="1:14" s="307" customFormat="1" ht="30" hidden="1" x14ac:dyDescent="0.2">
      <c r="A36" s="302" t="s">
        <v>239</v>
      </c>
      <c r="B36" s="341" t="s">
        <v>240</v>
      </c>
      <c r="C36" s="393"/>
      <c r="D36" s="339"/>
      <c r="E36" s="339">
        <f t="shared" si="0"/>
        <v>0</v>
      </c>
      <c r="F36" s="325"/>
      <c r="G36" s="325"/>
      <c r="H36" s="325"/>
      <c r="I36" s="325"/>
      <c r="J36" s="325"/>
      <c r="K36" s="325"/>
      <c r="L36" s="325"/>
      <c r="M36" s="325"/>
      <c r="N36" s="325"/>
    </row>
    <row r="37" spans="1:14" s="307" customFormat="1" ht="30" x14ac:dyDescent="0.2">
      <c r="A37" s="302" t="s">
        <v>241</v>
      </c>
      <c r="B37" s="341" t="s">
        <v>242</v>
      </c>
      <c r="C37" s="394">
        <v>65</v>
      </c>
      <c r="D37" s="339">
        <v>74</v>
      </c>
      <c r="E37" s="339">
        <f t="shared" si="0"/>
        <v>139</v>
      </c>
      <c r="F37" s="325"/>
      <c r="G37" s="325"/>
      <c r="H37" s="325"/>
      <c r="I37" s="325"/>
      <c r="J37" s="325"/>
      <c r="K37" s="325"/>
      <c r="L37" s="325"/>
      <c r="M37" s="325"/>
      <c r="N37" s="325"/>
    </row>
    <row r="38" spans="1:14" s="307" customFormat="1" ht="28.5" x14ac:dyDescent="0.2">
      <c r="A38" s="301" t="s">
        <v>156</v>
      </c>
      <c r="B38" s="342" t="s">
        <v>157</v>
      </c>
      <c r="C38" s="394">
        <f>C39</f>
        <v>150</v>
      </c>
      <c r="D38" s="394">
        <f>D39</f>
        <v>0</v>
      </c>
      <c r="E38" s="339">
        <f t="shared" si="0"/>
        <v>150</v>
      </c>
      <c r="F38" s="325"/>
      <c r="G38" s="325"/>
      <c r="H38" s="325"/>
      <c r="I38" s="325"/>
      <c r="J38" s="325"/>
      <c r="K38" s="325"/>
      <c r="L38" s="325"/>
      <c r="M38" s="325"/>
      <c r="N38" s="325"/>
    </row>
    <row r="39" spans="1:14" s="307" customFormat="1" ht="30" x14ac:dyDescent="0.2">
      <c r="A39" s="305">
        <v>1.14060000000004E+16</v>
      </c>
      <c r="B39" s="341" t="s">
        <v>243</v>
      </c>
      <c r="C39" s="393">
        <v>150</v>
      </c>
      <c r="D39" s="339"/>
      <c r="E39" s="339">
        <f t="shared" si="0"/>
        <v>150</v>
      </c>
      <c r="F39" s="325"/>
      <c r="G39" s="325"/>
      <c r="H39" s="325"/>
      <c r="I39" s="325"/>
      <c r="J39" s="325"/>
      <c r="K39" s="325"/>
      <c r="L39" s="325"/>
      <c r="M39" s="325"/>
      <c r="N39" s="325"/>
    </row>
    <row r="40" spans="1:14" s="307" customFormat="1" ht="14.25" x14ac:dyDescent="0.2">
      <c r="A40" s="301" t="s">
        <v>244</v>
      </c>
      <c r="B40" s="342" t="s">
        <v>158</v>
      </c>
      <c r="C40" s="394">
        <v>411</v>
      </c>
      <c r="D40" s="339"/>
      <c r="E40" s="339">
        <f t="shared" si="0"/>
        <v>411</v>
      </c>
      <c r="F40" s="325"/>
      <c r="G40" s="325"/>
      <c r="H40" s="325"/>
      <c r="I40" s="325"/>
      <c r="J40" s="325"/>
      <c r="K40" s="325"/>
      <c r="L40" s="325"/>
      <c r="M40" s="325"/>
      <c r="N40" s="325"/>
    </row>
    <row r="41" spans="1:14" s="307" customFormat="1" ht="14.25" x14ac:dyDescent="0.2">
      <c r="A41" s="301" t="s">
        <v>159</v>
      </c>
      <c r="B41" s="343" t="s">
        <v>160</v>
      </c>
      <c r="C41" s="394">
        <f>C42</f>
        <v>160</v>
      </c>
      <c r="D41" s="394">
        <f>D42</f>
        <v>0</v>
      </c>
      <c r="E41" s="339">
        <f t="shared" si="0"/>
        <v>160</v>
      </c>
      <c r="F41" s="325"/>
      <c r="G41" s="325"/>
      <c r="H41" s="325"/>
      <c r="I41" s="325"/>
      <c r="J41" s="325"/>
      <c r="K41" s="325"/>
      <c r="L41" s="325"/>
      <c r="M41" s="325"/>
      <c r="N41" s="325"/>
    </row>
    <row r="42" spans="1:14" s="307" customFormat="1" x14ac:dyDescent="0.2">
      <c r="A42" s="302" t="s">
        <v>245</v>
      </c>
      <c r="B42" s="344" t="s">
        <v>246</v>
      </c>
      <c r="C42" s="394">
        <v>160</v>
      </c>
      <c r="D42" s="339"/>
      <c r="E42" s="339">
        <f t="shared" si="0"/>
        <v>160</v>
      </c>
      <c r="F42" s="325"/>
      <c r="G42" s="325"/>
      <c r="H42" s="325"/>
      <c r="I42" s="325"/>
      <c r="J42" s="325"/>
      <c r="K42" s="325"/>
      <c r="L42" s="325"/>
      <c r="M42" s="325"/>
      <c r="N42" s="325"/>
    </row>
    <row r="43" spans="1:14" s="309" customFormat="1" ht="14.25" x14ac:dyDescent="0.2">
      <c r="A43" s="301" t="s">
        <v>247</v>
      </c>
      <c r="B43" s="345" t="s">
        <v>161</v>
      </c>
      <c r="C43" s="287">
        <f>C44</f>
        <v>491826.91579999996</v>
      </c>
      <c r="D43" s="287">
        <f>D44</f>
        <v>12305.526900000001</v>
      </c>
      <c r="E43" s="339">
        <f t="shared" si="0"/>
        <v>504132.44269999996</v>
      </c>
      <c r="F43" s="325"/>
      <c r="G43" s="325"/>
      <c r="H43" s="325"/>
      <c r="I43" s="325"/>
      <c r="J43" s="325"/>
      <c r="K43" s="325"/>
      <c r="L43" s="325"/>
      <c r="M43" s="325"/>
      <c r="N43" s="325"/>
    </row>
    <row r="44" spans="1:14" s="292" customFormat="1" ht="30" x14ac:dyDescent="0.2">
      <c r="A44" s="302" t="s">
        <v>248</v>
      </c>
      <c r="B44" s="346" t="s">
        <v>249</v>
      </c>
      <c r="C44" s="289">
        <f>C45+C48+C66+C91</f>
        <v>491826.91579999996</v>
      </c>
      <c r="D44" s="289">
        <f>D45+D48+D66+D91</f>
        <v>12305.526900000001</v>
      </c>
      <c r="E44" s="339">
        <f t="shared" si="0"/>
        <v>504132.44269999996</v>
      </c>
      <c r="F44" s="325"/>
      <c r="G44" s="325"/>
      <c r="H44" s="325"/>
      <c r="I44" s="325"/>
      <c r="J44" s="325"/>
      <c r="K44" s="325"/>
      <c r="L44" s="325"/>
      <c r="M44" s="325"/>
      <c r="N44" s="325"/>
    </row>
    <row r="45" spans="1:14" s="311" customFormat="1" ht="28.5" customHeight="1" x14ac:dyDescent="0.2">
      <c r="A45" s="312" t="s">
        <v>250</v>
      </c>
      <c r="B45" s="347" t="s">
        <v>251</v>
      </c>
      <c r="C45" s="287">
        <f>C46+C47</f>
        <v>159016.4</v>
      </c>
      <c r="D45" s="287">
        <f>D46+D47</f>
        <v>0</v>
      </c>
      <c r="E45" s="339">
        <f t="shared" si="0"/>
        <v>159016.4</v>
      </c>
      <c r="F45" s="326"/>
      <c r="G45" s="325"/>
      <c r="H45" s="325"/>
      <c r="I45" s="325"/>
      <c r="J45" s="325"/>
      <c r="K45" s="325"/>
      <c r="L45" s="325"/>
      <c r="M45" s="325"/>
      <c r="N45" s="325"/>
    </row>
    <row r="46" spans="1:14" s="292" customFormat="1" ht="30" x14ac:dyDescent="0.2">
      <c r="A46" s="302" t="s">
        <v>252</v>
      </c>
      <c r="B46" s="346" t="s">
        <v>162</v>
      </c>
      <c r="C46" s="289">
        <v>148976.5</v>
      </c>
      <c r="D46" s="339"/>
      <c r="E46" s="339">
        <f t="shared" si="0"/>
        <v>148976.5</v>
      </c>
      <c r="F46" s="325"/>
      <c r="G46" s="325"/>
      <c r="H46" s="325"/>
      <c r="I46" s="325"/>
      <c r="J46" s="325"/>
      <c r="K46" s="325"/>
      <c r="L46" s="325"/>
      <c r="M46" s="325"/>
      <c r="N46" s="325"/>
    </row>
    <row r="47" spans="1:14" s="292" customFormat="1" ht="30" x14ac:dyDescent="0.2">
      <c r="A47" s="302" t="s">
        <v>253</v>
      </c>
      <c r="B47" s="346" t="s">
        <v>254</v>
      </c>
      <c r="C47" s="289">
        <v>10039.9</v>
      </c>
      <c r="D47" s="339"/>
      <c r="E47" s="339">
        <f t="shared" si="0"/>
        <v>10039.9</v>
      </c>
      <c r="F47" s="325"/>
      <c r="G47" s="325"/>
      <c r="H47" s="325"/>
      <c r="I47" s="325"/>
      <c r="J47" s="325"/>
      <c r="K47" s="325"/>
      <c r="L47" s="325"/>
      <c r="M47" s="325"/>
      <c r="N47" s="325"/>
    </row>
    <row r="48" spans="1:14" s="311" customFormat="1" ht="38.25" customHeight="1" x14ac:dyDescent="0.2">
      <c r="A48" s="312" t="s">
        <v>255</v>
      </c>
      <c r="B48" s="347" t="s">
        <v>173</v>
      </c>
      <c r="C48" s="287">
        <f>SUM(C49:C63)</f>
        <v>27429.015799999997</v>
      </c>
      <c r="D48" s="287">
        <f>SUM(D49:D63)</f>
        <v>12095.026900000001</v>
      </c>
      <c r="E48" s="339">
        <f>+C48+D48</f>
        <v>39524.042699999998</v>
      </c>
      <c r="F48" s="325"/>
      <c r="G48" s="325"/>
      <c r="H48" s="325"/>
      <c r="I48" s="325"/>
      <c r="J48" s="325"/>
      <c r="K48" s="325"/>
      <c r="L48" s="325"/>
      <c r="M48" s="325"/>
      <c r="N48" s="325"/>
    </row>
    <row r="49" spans="1:14" s="311" customFormat="1" ht="60.75" customHeight="1" x14ac:dyDescent="0.2">
      <c r="A49" s="314" t="s">
        <v>271</v>
      </c>
      <c r="B49" s="348" t="s">
        <v>163</v>
      </c>
      <c r="C49" s="289">
        <v>6280.8</v>
      </c>
      <c r="D49" s="339"/>
      <c r="E49" s="339">
        <f t="shared" si="0"/>
        <v>6280.8</v>
      </c>
      <c r="F49" s="325"/>
      <c r="G49" s="325"/>
      <c r="H49" s="325"/>
      <c r="I49" s="325"/>
      <c r="J49" s="325"/>
      <c r="K49" s="325"/>
      <c r="L49" s="325"/>
      <c r="M49" s="325"/>
      <c r="N49" s="325"/>
    </row>
    <row r="50" spans="1:14" s="311" customFormat="1" ht="78" customHeight="1" x14ac:dyDescent="0.2">
      <c r="A50" s="314" t="s">
        <v>271</v>
      </c>
      <c r="B50" s="348" t="s">
        <v>125</v>
      </c>
      <c r="C50" s="289">
        <v>11086.7</v>
      </c>
      <c r="D50" s="339"/>
      <c r="E50" s="339">
        <f t="shared" si="0"/>
        <v>11086.7</v>
      </c>
      <c r="F50" s="325"/>
      <c r="G50" s="325"/>
      <c r="H50" s="325"/>
      <c r="I50" s="325"/>
      <c r="J50" s="325"/>
      <c r="K50" s="325"/>
      <c r="L50" s="325"/>
      <c r="M50" s="325"/>
      <c r="N50" s="325"/>
    </row>
    <row r="51" spans="1:14" s="311" customFormat="1" ht="78" customHeight="1" x14ac:dyDescent="0.2">
      <c r="A51" s="314" t="s">
        <v>271</v>
      </c>
      <c r="B51" s="348" t="s">
        <v>768</v>
      </c>
      <c r="C51" s="289"/>
      <c r="D51" s="339">
        <v>1980</v>
      </c>
      <c r="E51" s="339">
        <f t="shared" si="0"/>
        <v>1980</v>
      </c>
      <c r="F51" s="325"/>
      <c r="G51" s="325"/>
      <c r="H51" s="325"/>
      <c r="I51" s="325"/>
      <c r="J51" s="325"/>
      <c r="K51" s="325"/>
      <c r="L51" s="325"/>
      <c r="M51" s="325"/>
      <c r="N51" s="325"/>
    </row>
    <row r="52" spans="1:14" s="311" customFormat="1" ht="60" x14ac:dyDescent="0.2">
      <c r="A52" s="302" t="s">
        <v>660</v>
      </c>
      <c r="B52" s="349" t="s">
        <v>661</v>
      </c>
      <c r="C52" s="289">
        <v>1030</v>
      </c>
      <c r="D52" s="339">
        <v>100</v>
      </c>
      <c r="E52" s="339">
        <f>+C52+D52</f>
        <v>1130</v>
      </c>
      <c r="F52" s="325"/>
      <c r="G52" s="325"/>
      <c r="H52" s="325"/>
      <c r="I52" s="325"/>
      <c r="J52" s="325"/>
      <c r="K52" s="325"/>
      <c r="L52" s="325"/>
      <c r="M52" s="325"/>
      <c r="N52" s="325"/>
    </row>
    <row r="53" spans="1:14" s="311" customFormat="1" ht="45" x14ac:dyDescent="0.2">
      <c r="A53" s="314" t="s">
        <v>256</v>
      </c>
      <c r="B53" s="348" t="s">
        <v>174</v>
      </c>
      <c r="C53" s="289">
        <v>2315.8000000000002</v>
      </c>
      <c r="D53" s="339">
        <v>-65.8</v>
      </c>
      <c r="E53" s="339">
        <f t="shared" ref="E53:E94" si="1">+C53+D53</f>
        <v>2250</v>
      </c>
      <c r="F53" s="325"/>
      <c r="G53" s="325"/>
      <c r="H53" s="325"/>
      <c r="I53" s="325"/>
      <c r="J53" s="325"/>
      <c r="K53" s="325"/>
      <c r="L53" s="325"/>
      <c r="M53" s="325"/>
      <c r="N53" s="325"/>
    </row>
    <row r="54" spans="1:14" s="311" customFormat="1" ht="30" x14ac:dyDescent="0.2">
      <c r="A54" s="302" t="s">
        <v>663</v>
      </c>
      <c r="B54" s="348" t="s">
        <v>664</v>
      </c>
      <c r="C54" s="289">
        <v>3371.3</v>
      </c>
      <c r="D54" s="339">
        <f>4628.7+3403.4121</f>
        <v>8032.1121000000003</v>
      </c>
      <c r="E54" s="339">
        <f t="shared" si="1"/>
        <v>11403.412100000001</v>
      </c>
      <c r="F54" s="325"/>
      <c r="G54" s="325"/>
      <c r="H54" s="325"/>
      <c r="I54" s="325"/>
      <c r="J54" s="325"/>
      <c r="K54" s="325"/>
      <c r="L54" s="325"/>
      <c r="M54" s="325"/>
      <c r="N54" s="325"/>
    </row>
    <row r="55" spans="1:14" s="311" customFormat="1" ht="30" x14ac:dyDescent="0.2">
      <c r="A55" s="314" t="s">
        <v>657</v>
      </c>
      <c r="B55" s="348" t="s">
        <v>658</v>
      </c>
      <c r="C55" s="289">
        <v>2225.1</v>
      </c>
      <c r="D55" s="339">
        <v>-1472.9</v>
      </c>
      <c r="E55" s="339">
        <f t="shared" si="1"/>
        <v>752.19999999999982</v>
      </c>
      <c r="F55" s="325"/>
      <c r="G55" s="325"/>
      <c r="H55" s="325"/>
      <c r="I55" s="325"/>
      <c r="J55" s="325"/>
      <c r="K55" s="325"/>
      <c r="L55" s="325"/>
      <c r="M55" s="325"/>
      <c r="N55" s="325"/>
    </row>
    <row r="56" spans="1:14" s="311" customFormat="1" ht="30" x14ac:dyDescent="0.2">
      <c r="A56" s="314" t="s">
        <v>257</v>
      </c>
      <c r="B56" s="348" t="s">
        <v>665</v>
      </c>
      <c r="C56" s="289">
        <v>1113</v>
      </c>
      <c r="D56" s="339">
        <v>202.9306</v>
      </c>
      <c r="E56" s="339">
        <f t="shared" si="1"/>
        <v>1315.9305999999999</v>
      </c>
      <c r="F56" s="325"/>
      <c r="G56" s="325"/>
      <c r="H56" s="325"/>
      <c r="I56" s="325"/>
      <c r="J56" s="325"/>
      <c r="K56" s="325"/>
      <c r="L56" s="325"/>
      <c r="M56" s="325"/>
      <c r="N56" s="325"/>
    </row>
    <row r="57" spans="1:14" s="311" customFormat="1" ht="45.75" customHeight="1" x14ac:dyDescent="0.2">
      <c r="A57" s="314" t="s">
        <v>263</v>
      </c>
      <c r="B57" s="348" t="s">
        <v>662</v>
      </c>
      <c r="C57" s="289">
        <v>6.3158000000000003</v>
      </c>
      <c r="D57" s="339">
        <v>-6.3158000000000003</v>
      </c>
      <c r="E57" s="339">
        <f t="shared" si="1"/>
        <v>0</v>
      </c>
      <c r="F57" s="325"/>
      <c r="G57" s="325"/>
      <c r="H57" s="325"/>
      <c r="I57" s="325"/>
      <c r="J57" s="325"/>
      <c r="K57" s="325"/>
      <c r="L57" s="325"/>
      <c r="M57" s="325"/>
      <c r="N57" s="325"/>
    </row>
    <row r="58" spans="1:14" s="311" customFormat="1" ht="31.5" hidden="1" customHeight="1" x14ac:dyDescent="0.2">
      <c r="A58" s="314" t="s">
        <v>257</v>
      </c>
      <c r="B58" s="348" t="s">
        <v>258</v>
      </c>
      <c r="C58" s="289"/>
      <c r="D58" s="339"/>
      <c r="E58" s="339">
        <f t="shared" si="1"/>
        <v>0</v>
      </c>
      <c r="F58" s="325"/>
      <c r="G58" s="325"/>
      <c r="H58" s="325"/>
      <c r="I58" s="325"/>
      <c r="J58" s="325"/>
      <c r="K58" s="325"/>
      <c r="L58" s="325"/>
      <c r="M58" s="325"/>
      <c r="N58" s="325"/>
    </row>
    <row r="59" spans="1:14" s="311" customFormat="1" ht="45" hidden="1" x14ac:dyDescent="0.2">
      <c r="A59" s="314" t="s">
        <v>259</v>
      </c>
      <c r="B59" s="348" t="s">
        <v>260</v>
      </c>
      <c r="C59" s="289"/>
      <c r="D59" s="339"/>
      <c r="E59" s="339">
        <f t="shared" si="1"/>
        <v>0</v>
      </c>
      <c r="F59" s="325"/>
      <c r="G59" s="325"/>
      <c r="H59" s="325"/>
      <c r="I59" s="325"/>
      <c r="J59" s="325"/>
      <c r="K59" s="325"/>
      <c r="L59" s="325"/>
      <c r="M59" s="325"/>
      <c r="N59" s="325"/>
    </row>
    <row r="60" spans="1:14" s="311" customFormat="1" ht="45" hidden="1" x14ac:dyDescent="0.2">
      <c r="A60" s="314" t="s">
        <v>261</v>
      </c>
      <c r="B60" s="348" t="s">
        <v>262</v>
      </c>
      <c r="C60" s="289"/>
      <c r="D60" s="339"/>
      <c r="E60" s="339">
        <f t="shared" si="1"/>
        <v>0</v>
      </c>
      <c r="F60" s="325"/>
      <c r="G60" s="325"/>
      <c r="H60" s="325"/>
      <c r="I60" s="325"/>
      <c r="J60" s="325"/>
      <c r="K60" s="325"/>
      <c r="L60" s="325"/>
      <c r="M60" s="325"/>
      <c r="N60" s="325"/>
    </row>
    <row r="61" spans="1:14" s="311" customFormat="1" ht="30" hidden="1" x14ac:dyDescent="0.2">
      <c r="A61" s="302" t="s">
        <v>263</v>
      </c>
      <c r="B61" s="349" t="s">
        <v>264</v>
      </c>
      <c r="C61" s="289"/>
      <c r="D61" s="339"/>
      <c r="E61" s="339">
        <f t="shared" si="1"/>
        <v>0</v>
      </c>
      <c r="F61" s="325"/>
      <c r="G61" s="325"/>
      <c r="H61" s="325"/>
      <c r="I61" s="325"/>
      <c r="J61" s="325"/>
      <c r="K61" s="325"/>
      <c r="L61" s="325"/>
      <c r="M61" s="325"/>
      <c r="N61" s="325"/>
    </row>
    <row r="62" spans="1:14" s="311" customFormat="1" ht="45" hidden="1" x14ac:dyDescent="0.2">
      <c r="A62" s="302" t="s">
        <v>265</v>
      </c>
      <c r="B62" s="349" t="s">
        <v>266</v>
      </c>
      <c r="C62" s="289"/>
      <c r="D62" s="339"/>
      <c r="E62" s="339">
        <f t="shared" si="1"/>
        <v>0</v>
      </c>
      <c r="F62" s="325"/>
      <c r="G62" s="325"/>
      <c r="H62" s="325"/>
      <c r="I62" s="325"/>
      <c r="J62" s="325"/>
      <c r="K62" s="325"/>
      <c r="L62" s="325"/>
      <c r="M62" s="325"/>
      <c r="N62" s="325"/>
    </row>
    <row r="63" spans="1:14" s="311" customFormat="1" ht="30" x14ac:dyDescent="0.2">
      <c r="A63" s="350" t="s">
        <v>265</v>
      </c>
      <c r="B63" s="351" t="s">
        <v>767</v>
      </c>
      <c r="C63" s="289"/>
      <c r="D63" s="339">
        <v>3325</v>
      </c>
      <c r="E63" s="339">
        <f t="shared" si="1"/>
        <v>3325</v>
      </c>
      <c r="F63" s="325"/>
      <c r="G63" s="325"/>
      <c r="H63" s="325"/>
      <c r="I63" s="325"/>
      <c r="J63" s="325"/>
      <c r="K63" s="325"/>
      <c r="L63" s="325"/>
      <c r="M63" s="325"/>
      <c r="N63" s="325"/>
    </row>
    <row r="64" spans="1:14" s="311" customFormat="1" ht="30" hidden="1" customHeight="1" x14ac:dyDescent="0.2">
      <c r="A64" s="314" t="s">
        <v>269</v>
      </c>
      <c r="B64" s="348" t="s">
        <v>270</v>
      </c>
      <c r="C64" s="289"/>
      <c r="D64" s="339"/>
      <c r="E64" s="339">
        <f t="shared" si="1"/>
        <v>0</v>
      </c>
      <c r="F64" s="325"/>
      <c r="G64" s="325"/>
      <c r="H64" s="325"/>
      <c r="I64" s="325"/>
      <c r="J64" s="325"/>
      <c r="K64" s="325"/>
      <c r="L64" s="325"/>
      <c r="M64" s="325"/>
      <c r="N64" s="325"/>
    </row>
    <row r="65" spans="1:14" s="311" customFormat="1" ht="22.5" hidden="1" customHeight="1" x14ac:dyDescent="0.2">
      <c r="A65" s="314" t="s">
        <v>271</v>
      </c>
      <c r="B65" s="348" t="s">
        <v>272</v>
      </c>
      <c r="C65" s="289"/>
      <c r="D65" s="339"/>
      <c r="E65" s="339">
        <f t="shared" si="1"/>
        <v>0</v>
      </c>
      <c r="F65" s="325"/>
      <c r="G65" s="325"/>
      <c r="H65" s="325"/>
      <c r="I65" s="325"/>
      <c r="J65" s="325"/>
      <c r="K65" s="325"/>
      <c r="L65" s="325"/>
      <c r="M65" s="325"/>
      <c r="N65" s="325"/>
    </row>
    <row r="66" spans="1:14" s="311" customFormat="1" ht="30" x14ac:dyDescent="0.2">
      <c r="A66" s="312" t="s">
        <v>273</v>
      </c>
      <c r="B66" s="347" t="s">
        <v>175</v>
      </c>
      <c r="C66" s="287">
        <f>SUM(C67:C90)</f>
        <v>304321.49999999994</v>
      </c>
      <c r="D66" s="287">
        <f>SUM(D67:D90)</f>
        <v>140.5</v>
      </c>
      <c r="E66" s="339">
        <f>+C66+D66</f>
        <v>304461.99999999994</v>
      </c>
      <c r="F66" s="325"/>
      <c r="G66" s="325"/>
      <c r="H66" s="325"/>
      <c r="I66" s="325"/>
      <c r="J66" s="325"/>
      <c r="K66" s="325"/>
      <c r="L66" s="325"/>
      <c r="M66" s="325"/>
      <c r="N66" s="325"/>
    </row>
    <row r="67" spans="1:14" s="311" customFormat="1" ht="33.75" customHeight="1" x14ac:dyDescent="0.2">
      <c r="A67" s="302" t="s">
        <v>274</v>
      </c>
      <c r="B67" s="346" t="s">
        <v>320</v>
      </c>
      <c r="C67" s="289">
        <v>3480</v>
      </c>
      <c r="D67" s="339">
        <v>-2149</v>
      </c>
      <c r="E67" s="339">
        <f t="shared" si="1"/>
        <v>1331</v>
      </c>
      <c r="F67" s="325"/>
      <c r="G67" s="325"/>
      <c r="H67" s="325"/>
      <c r="I67" s="325"/>
      <c r="J67" s="325"/>
      <c r="K67" s="325"/>
      <c r="L67" s="325"/>
      <c r="M67" s="325"/>
      <c r="N67" s="325"/>
    </row>
    <row r="68" spans="1:14" s="311" customFormat="1" ht="165" x14ac:dyDescent="0.2">
      <c r="A68" s="302" t="s">
        <v>296</v>
      </c>
      <c r="B68" s="346" t="s">
        <v>297</v>
      </c>
      <c r="C68" s="289">
        <v>240340.4</v>
      </c>
      <c r="D68" s="339"/>
      <c r="E68" s="339">
        <f t="shared" si="1"/>
        <v>240340.4</v>
      </c>
      <c r="F68" s="325"/>
      <c r="G68" s="325"/>
      <c r="H68" s="325"/>
      <c r="I68" s="325"/>
      <c r="J68" s="325"/>
      <c r="K68" s="325"/>
      <c r="L68" s="325"/>
      <c r="M68" s="325"/>
      <c r="N68" s="325"/>
    </row>
    <row r="69" spans="1:14" s="311" customFormat="1" ht="45" x14ac:dyDescent="0.2">
      <c r="A69" s="302" t="s">
        <v>296</v>
      </c>
      <c r="B69" s="346" t="s">
        <v>298</v>
      </c>
      <c r="C69" s="289">
        <v>6</v>
      </c>
      <c r="D69" s="339"/>
      <c r="E69" s="339">
        <f t="shared" si="1"/>
        <v>6</v>
      </c>
      <c r="F69" s="325"/>
      <c r="G69" s="325"/>
      <c r="H69" s="325"/>
      <c r="I69" s="325"/>
      <c r="J69" s="325"/>
      <c r="K69" s="325"/>
      <c r="L69" s="325"/>
      <c r="M69" s="325"/>
      <c r="N69" s="325"/>
    </row>
    <row r="70" spans="1:14" s="311" customFormat="1" ht="30" x14ac:dyDescent="0.2">
      <c r="A70" s="302" t="s">
        <v>296</v>
      </c>
      <c r="B70" s="346" t="s">
        <v>299</v>
      </c>
      <c r="C70" s="289">
        <v>4407.8999999999996</v>
      </c>
      <c r="D70" s="339"/>
      <c r="E70" s="339">
        <f t="shared" si="1"/>
        <v>4407.8999999999996</v>
      </c>
      <c r="F70" s="325"/>
      <c r="G70" s="325"/>
      <c r="H70" s="325"/>
      <c r="I70" s="325"/>
      <c r="J70" s="325"/>
      <c r="K70" s="325"/>
      <c r="L70" s="325"/>
      <c r="M70" s="325"/>
      <c r="N70" s="325"/>
    </row>
    <row r="71" spans="1:14" s="311" customFormat="1" ht="30" x14ac:dyDescent="0.2">
      <c r="A71" s="302" t="s">
        <v>296</v>
      </c>
      <c r="B71" s="346" t="s">
        <v>300</v>
      </c>
      <c r="C71" s="289">
        <v>4386</v>
      </c>
      <c r="D71" s="339"/>
      <c r="E71" s="339">
        <f t="shared" si="1"/>
        <v>4386</v>
      </c>
      <c r="F71" s="325"/>
      <c r="G71" s="325"/>
      <c r="H71" s="325"/>
      <c r="I71" s="325"/>
      <c r="J71" s="325"/>
      <c r="K71" s="325"/>
      <c r="L71" s="325"/>
      <c r="M71" s="325"/>
      <c r="N71" s="325"/>
    </row>
    <row r="72" spans="1:14" s="311" customFormat="1" ht="75" x14ac:dyDescent="0.2">
      <c r="A72" s="302" t="s">
        <v>296</v>
      </c>
      <c r="B72" s="346" t="s">
        <v>301</v>
      </c>
      <c r="C72" s="289">
        <v>5018.8999999999996</v>
      </c>
      <c r="D72" s="339"/>
      <c r="E72" s="339">
        <f t="shared" si="1"/>
        <v>5018.8999999999996</v>
      </c>
      <c r="F72" s="325"/>
      <c r="G72" s="325"/>
      <c r="H72" s="325"/>
      <c r="I72" s="325"/>
      <c r="J72" s="325"/>
      <c r="K72" s="325"/>
      <c r="L72" s="325"/>
      <c r="M72" s="325"/>
      <c r="N72" s="325"/>
    </row>
    <row r="73" spans="1:14" s="311" customFormat="1" ht="45" x14ac:dyDescent="0.2">
      <c r="A73" s="302" t="s">
        <v>296</v>
      </c>
      <c r="B73" s="346" t="s">
        <v>763</v>
      </c>
      <c r="C73" s="289"/>
      <c r="D73" s="339">
        <v>121.1</v>
      </c>
      <c r="E73" s="339">
        <f t="shared" ref="E73" si="2">+C73+D73</f>
        <v>121.1</v>
      </c>
      <c r="F73" s="325"/>
      <c r="G73" s="325"/>
      <c r="H73" s="325"/>
      <c r="I73" s="325"/>
      <c r="J73" s="325"/>
      <c r="K73" s="325"/>
      <c r="L73" s="325"/>
      <c r="M73" s="325"/>
      <c r="N73" s="325"/>
    </row>
    <row r="74" spans="1:14" s="311" customFormat="1" ht="60" x14ac:dyDescent="0.2">
      <c r="A74" s="302" t="s">
        <v>296</v>
      </c>
      <c r="B74" s="346" t="s">
        <v>302</v>
      </c>
      <c r="C74" s="289">
        <v>431.2</v>
      </c>
      <c r="D74" s="339"/>
      <c r="E74" s="339">
        <f t="shared" si="1"/>
        <v>431.2</v>
      </c>
      <c r="F74" s="325"/>
      <c r="G74" s="325"/>
      <c r="H74" s="325"/>
      <c r="I74" s="325"/>
      <c r="J74" s="325"/>
      <c r="K74" s="325"/>
      <c r="L74" s="325"/>
      <c r="M74" s="325"/>
      <c r="N74" s="325"/>
    </row>
    <row r="75" spans="1:14" s="311" customFormat="1" ht="30" x14ac:dyDescent="0.2">
      <c r="A75" s="302" t="s">
        <v>296</v>
      </c>
      <c r="B75" s="346" t="s">
        <v>303</v>
      </c>
      <c r="C75" s="289">
        <v>74.5</v>
      </c>
      <c r="D75" s="339"/>
      <c r="E75" s="339">
        <f t="shared" si="1"/>
        <v>74.5</v>
      </c>
      <c r="F75" s="325"/>
      <c r="G75" s="325"/>
      <c r="H75" s="325"/>
      <c r="I75" s="325"/>
      <c r="J75" s="325"/>
      <c r="K75" s="325"/>
      <c r="L75" s="325"/>
      <c r="M75" s="325"/>
      <c r="N75" s="325"/>
    </row>
    <row r="76" spans="1:14" s="311" customFormat="1" ht="30" x14ac:dyDescent="0.2">
      <c r="A76" s="302" t="s">
        <v>296</v>
      </c>
      <c r="B76" s="346" t="s">
        <v>304</v>
      </c>
      <c r="C76" s="289">
        <v>463.4</v>
      </c>
      <c r="D76" s="339"/>
      <c r="E76" s="339">
        <f t="shared" si="1"/>
        <v>463.4</v>
      </c>
      <c r="F76" s="325"/>
      <c r="G76" s="325"/>
      <c r="H76" s="325"/>
      <c r="I76" s="325"/>
      <c r="J76" s="325"/>
      <c r="K76" s="325"/>
      <c r="L76" s="325"/>
      <c r="M76" s="325"/>
      <c r="N76" s="325"/>
    </row>
    <row r="77" spans="1:14" s="311" customFormat="1" ht="45" x14ac:dyDescent="0.2">
      <c r="A77" s="302" t="s">
        <v>296</v>
      </c>
      <c r="B77" s="346" t="s">
        <v>305</v>
      </c>
      <c r="C77" s="289">
        <v>551.1</v>
      </c>
      <c r="D77" s="339"/>
      <c r="E77" s="339">
        <f t="shared" si="1"/>
        <v>551.1</v>
      </c>
      <c r="F77" s="325"/>
      <c r="G77" s="325"/>
      <c r="H77" s="325"/>
      <c r="I77" s="325"/>
      <c r="J77" s="325"/>
      <c r="K77" s="325"/>
      <c r="L77" s="325"/>
      <c r="M77" s="325"/>
      <c r="N77" s="325"/>
    </row>
    <row r="78" spans="1:14" s="311" customFormat="1" ht="30" x14ac:dyDescent="0.2">
      <c r="A78" s="302" t="s">
        <v>296</v>
      </c>
      <c r="B78" s="346" t="s">
        <v>306</v>
      </c>
      <c r="C78" s="289">
        <v>106</v>
      </c>
      <c r="D78" s="339"/>
      <c r="E78" s="339">
        <f t="shared" si="1"/>
        <v>106</v>
      </c>
      <c r="F78" s="325"/>
      <c r="G78" s="325"/>
      <c r="H78" s="325"/>
      <c r="I78" s="325"/>
      <c r="J78" s="325"/>
      <c r="K78" s="325"/>
      <c r="L78" s="325"/>
      <c r="M78" s="325"/>
      <c r="N78" s="325"/>
    </row>
    <row r="79" spans="1:14" s="311" customFormat="1" ht="45" x14ac:dyDescent="0.2">
      <c r="A79" s="302" t="s">
        <v>296</v>
      </c>
      <c r="B79" s="346" t="s">
        <v>307</v>
      </c>
      <c r="C79" s="289">
        <v>1226.5999999999999</v>
      </c>
      <c r="D79" s="339"/>
      <c r="E79" s="339">
        <f t="shared" si="1"/>
        <v>1226.5999999999999</v>
      </c>
      <c r="F79" s="325"/>
      <c r="G79" s="325"/>
      <c r="H79" s="325"/>
      <c r="I79" s="325"/>
      <c r="J79" s="325"/>
      <c r="K79" s="325"/>
      <c r="L79" s="325"/>
      <c r="M79" s="325"/>
      <c r="N79" s="325"/>
    </row>
    <row r="80" spans="1:14" s="311" customFormat="1" ht="30" x14ac:dyDescent="0.2">
      <c r="A80" s="302" t="s">
        <v>296</v>
      </c>
      <c r="B80" s="346" t="s">
        <v>308</v>
      </c>
      <c r="C80" s="289">
        <v>1793</v>
      </c>
      <c r="D80" s="339">
        <v>-1793</v>
      </c>
      <c r="E80" s="339">
        <f t="shared" si="1"/>
        <v>0</v>
      </c>
      <c r="F80" s="325"/>
      <c r="G80" s="325"/>
      <c r="H80" s="325"/>
      <c r="I80" s="325"/>
      <c r="J80" s="325"/>
      <c r="K80" s="325"/>
      <c r="L80" s="325"/>
      <c r="M80" s="325"/>
      <c r="N80" s="325"/>
    </row>
    <row r="81" spans="1:14" s="311" customFormat="1" x14ac:dyDescent="0.2">
      <c r="A81" s="302" t="s">
        <v>296</v>
      </c>
      <c r="B81" s="346" t="s">
        <v>666</v>
      </c>
      <c r="C81" s="289">
        <v>1230</v>
      </c>
      <c r="D81" s="339"/>
      <c r="E81" s="339">
        <f t="shared" si="1"/>
        <v>1230</v>
      </c>
      <c r="F81" s="325"/>
      <c r="G81" s="325"/>
      <c r="H81" s="325"/>
      <c r="I81" s="325"/>
      <c r="J81" s="325"/>
      <c r="K81" s="325"/>
      <c r="L81" s="325"/>
      <c r="M81" s="325"/>
      <c r="N81" s="325"/>
    </row>
    <row r="82" spans="1:14" s="311" customFormat="1" ht="45" hidden="1" x14ac:dyDescent="0.2">
      <c r="A82" s="302" t="s">
        <v>275</v>
      </c>
      <c r="B82" s="346" t="s">
        <v>276</v>
      </c>
      <c r="C82" s="287"/>
      <c r="D82" s="339"/>
      <c r="E82" s="339">
        <f t="shared" si="1"/>
        <v>0</v>
      </c>
      <c r="F82" s="325"/>
      <c r="G82" s="325"/>
      <c r="H82" s="325"/>
      <c r="I82" s="325"/>
      <c r="J82" s="325"/>
      <c r="K82" s="325"/>
      <c r="L82" s="325"/>
      <c r="M82" s="325"/>
      <c r="N82" s="325"/>
    </row>
    <row r="83" spans="1:14" s="292" customFormat="1" ht="45" x14ac:dyDescent="0.2">
      <c r="A83" s="302" t="s">
        <v>277</v>
      </c>
      <c r="B83" s="346" t="s">
        <v>169</v>
      </c>
      <c r="C83" s="289">
        <v>1120.8</v>
      </c>
      <c r="D83" s="339"/>
      <c r="E83" s="339">
        <f t="shared" si="1"/>
        <v>1120.8</v>
      </c>
      <c r="F83" s="325"/>
      <c r="G83" s="325"/>
      <c r="H83" s="325"/>
      <c r="I83" s="325"/>
      <c r="J83" s="325"/>
      <c r="K83" s="325"/>
      <c r="L83" s="325"/>
      <c r="M83" s="325"/>
      <c r="N83" s="325"/>
    </row>
    <row r="84" spans="1:14" s="292" customFormat="1" ht="61.5" customHeight="1" x14ac:dyDescent="0.2">
      <c r="A84" s="302" t="s">
        <v>278</v>
      </c>
      <c r="B84" s="346" t="s">
        <v>279</v>
      </c>
      <c r="C84" s="289">
        <v>18.600000000000001</v>
      </c>
      <c r="D84" s="339"/>
      <c r="E84" s="339">
        <f t="shared" si="1"/>
        <v>18.600000000000001</v>
      </c>
      <c r="F84" s="325"/>
      <c r="G84" s="325"/>
      <c r="H84" s="325"/>
      <c r="I84" s="325"/>
      <c r="J84" s="325"/>
      <c r="K84" s="325"/>
      <c r="L84" s="325"/>
      <c r="M84" s="325"/>
      <c r="N84" s="325"/>
    </row>
    <row r="85" spans="1:14" s="292" customFormat="1" ht="59.25" customHeight="1" x14ac:dyDescent="0.2">
      <c r="A85" s="302" t="s">
        <v>296</v>
      </c>
      <c r="B85" s="346" t="s">
        <v>281</v>
      </c>
      <c r="C85" s="289">
        <v>3701.2</v>
      </c>
      <c r="D85" s="339"/>
      <c r="E85" s="339">
        <f t="shared" si="1"/>
        <v>3701.2</v>
      </c>
      <c r="F85" s="325"/>
      <c r="G85" s="325"/>
      <c r="H85" s="325"/>
      <c r="I85" s="325"/>
      <c r="J85" s="325"/>
      <c r="K85" s="325"/>
      <c r="L85" s="325"/>
      <c r="M85" s="325"/>
      <c r="N85" s="325"/>
    </row>
    <row r="86" spans="1:14" s="292" customFormat="1" ht="30" x14ac:dyDescent="0.2">
      <c r="A86" s="302" t="s">
        <v>282</v>
      </c>
      <c r="B86" s="346" t="s">
        <v>168</v>
      </c>
      <c r="C86" s="289">
        <v>3055</v>
      </c>
      <c r="D86" s="339"/>
      <c r="E86" s="339">
        <f t="shared" si="1"/>
        <v>3055</v>
      </c>
      <c r="F86" s="325"/>
      <c r="G86" s="325"/>
      <c r="H86" s="325"/>
      <c r="I86" s="325"/>
      <c r="J86" s="325"/>
      <c r="K86" s="325"/>
      <c r="L86" s="325"/>
      <c r="M86" s="325"/>
      <c r="N86" s="325"/>
    </row>
    <row r="87" spans="1:14" s="292" customFormat="1" ht="90" x14ac:dyDescent="0.2">
      <c r="A87" s="302" t="s">
        <v>283</v>
      </c>
      <c r="B87" s="346" t="s">
        <v>284</v>
      </c>
      <c r="C87" s="289">
        <v>20252.8</v>
      </c>
      <c r="D87" s="289"/>
      <c r="E87" s="339">
        <f t="shared" si="1"/>
        <v>20252.8</v>
      </c>
    </row>
    <row r="88" spans="1:14" s="292" customFormat="1" ht="30" x14ac:dyDescent="0.2">
      <c r="A88" s="302" t="s">
        <v>759</v>
      </c>
      <c r="B88" s="346" t="s">
        <v>760</v>
      </c>
      <c r="C88" s="289"/>
      <c r="D88" s="289">
        <v>170.9</v>
      </c>
      <c r="E88" s="339">
        <f t="shared" si="1"/>
        <v>170.9</v>
      </c>
    </row>
    <row r="89" spans="1:14" s="292" customFormat="1" ht="60" x14ac:dyDescent="0.2">
      <c r="A89" s="302" t="s">
        <v>761</v>
      </c>
      <c r="B89" s="346" t="s">
        <v>762</v>
      </c>
      <c r="C89" s="289"/>
      <c r="D89" s="289">
        <v>3790.5</v>
      </c>
      <c r="E89" s="339">
        <f t="shared" si="1"/>
        <v>3790.5</v>
      </c>
    </row>
    <row r="90" spans="1:14" s="292" customFormat="1" ht="47.25" customHeight="1" x14ac:dyDescent="0.2">
      <c r="A90" s="302" t="s">
        <v>285</v>
      </c>
      <c r="B90" s="346" t="s">
        <v>659</v>
      </c>
      <c r="C90" s="289">
        <v>12658.1</v>
      </c>
      <c r="D90" s="289"/>
      <c r="E90" s="339">
        <f t="shared" si="1"/>
        <v>12658.1</v>
      </c>
    </row>
    <row r="91" spans="1:14" s="311" customFormat="1" ht="25.5" customHeight="1" x14ac:dyDescent="0.2">
      <c r="A91" s="312" t="s">
        <v>286</v>
      </c>
      <c r="B91" s="352" t="s">
        <v>176</v>
      </c>
      <c r="C91" s="287">
        <f>C92</f>
        <v>1060</v>
      </c>
      <c r="D91" s="287">
        <f>D92</f>
        <v>70</v>
      </c>
      <c r="E91" s="339">
        <f t="shared" si="1"/>
        <v>1130</v>
      </c>
    </row>
    <row r="92" spans="1:14" s="311" customFormat="1" ht="60" x14ac:dyDescent="0.2">
      <c r="A92" s="314" t="s">
        <v>287</v>
      </c>
      <c r="B92" s="353" t="s">
        <v>164</v>
      </c>
      <c r="C92" s="290">
        <v>1060</v>
      </c>
      <c r="D92" s="290">
        <v>70</v>
      </c>
      <c r="E92" s="339">
        <f t="shared" si="1"/>
        <v>1130</v>
      </c>
    </row>
    <row r="93" spans="1:14" s="311" customFormat="1" ht="30" hidden="1" x14ac:dyDescent="0.2">
      <c r="A93" s="328" t="s">
        <v>288</v>
      </c>
      <c r="B93" s="334" t="s">
        <v>289</v>
      </c>
      <c r="C93" s="395"/>
      <c r="D93" s="396"/>
      <c r="E93" s="325">
        <f t="shared" si="1"/>
        <v>0</v>
      </c>
    </row>
    <row r="94" spans="1:14" s="296" customFormat="1" ht="14.25" x14ac:dyDescent="0.2">
      <c r="A94" s="336"/>
      <c r="B94" s="342" t="s">
        <v>290</v>
      </c>
      <c r="C94" s="287">
        <f>C12+C43</f>
        <v>526487.91579999996</v>
      </c>
      <c r="D94" s="287">
        <f>D12+D43</f>
        <v>12949.526900000001</v>
      </c>
      <c r="E94" s="339">
        <f t="shared" si="1"/>
        <v>539437.44270000001</v>
      </c>
    </row>
    <row r="95" spans="1:14" x14ac:dyDescent="0.2">
      <c r="C95" s="322">
        <f>C94-C92</f>
        <v>525427.91579999996</v>
      </c>
      <c r="E95" s="329"/>
      <c r="K95" s="330"/>
    </row>
    <row r="96" spans="1:14" s="318" customFormat="1" ht="15.75" x14ac:dyDescent="0.2">
      <c r="A96" s="327" t="s">
        <v>200</v>
      </c>
      <c r="B96" s="335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</row>
    <row r="97" spans="1:14" s="318" customFormat="1" ht="15.75" x14ac:dyDescent="0.2">
      <c r="A97" s="327" t="s">
        <v>201</v>
      </c>
      <c r="B97" s="335"/>
      <c r="C97" s="317"/>
      <c r="D97" s="399">
        <f>+D94+'1'!D26</f>
        <v>13138.473870000002</v>
      </c>
      <c r="E97" s="317"/>
      <c r="F97" s="317"/>
      <c r="G97" s="317"/>
      <c r="H97" s="317"/>
      <c r="I97" s="317"/>
      <c r="J97" s="317"/>
      <c r="K97" s="317"/>
      <c r="L97" s="317"/>
      <c r="M97" s="317"/>
      <c r="N97" s="317"/>
    </row>
    <row r="98" spans="1:14" x14ac:dyDescent="0.2">
      <c r="C98" s="293">
        <f>-2149+3790.5-1793+170.9+121.1-1472.9-65.8+100+202.9306+4628.7+3403.4121-6.3158+6.3+70-6.3+3325+1980</f>
        <v>12305.526899999999</v>
      </c>
    </row>
    <row r="99" spans="1:14" x14ac:dyDescent="0.2">
      <c r="C99" s="331">
        <f>C94+C98</f>
        <v>538793.44270000001</v>
      </c>
      <c r="E99" s="329">
        <f>+E94-C99</f>
        <v>644</v>
      </c>
    </row>
    <row r="101" spans="1:14" x14ac:dyDescent="0.2">
      <c r="D101" s="331"/>
    </row>
  </sheetData>
  <mergeCells count="7">
    <mergeCell ref="A7:E7"/>
    <mergeCell ref="A8:E8"/>
    <mergeCell ref="C1:E1"/>
    <mergeCell ref="B2:E2"/>
    <mergeCell ref="B3:E3"/>
    <mergeCell ref="B4:E4"/>
    <mergeCell ref="B5:E5"/>
  </mergeCells>
  <pageMargins left="0.51181102362204722" right="0.15748031496062992" top="0.43307086614173229" bottom="0.47244094488188981" header="0.15748031496062992" footer="0.15748031496062992"/>
  <pageSetup paperSize="9" scale="72" fitToHeight="0" orientation="portrait" useFirstPageNumber="1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99"/>
  <sheetViews>
    <sheetView view="pageBreakPreview" zoomScale="80" zoomScaleSheetLayoutView="80" workbookViewId="0">
      <selection activeCell="B2" sqref="B2:H2"/>
    </sheetView>
  </sheetViews>
  <sheetFormatPr defaultRowHeight="15" x14ac:dyDescent="0.2"/>
  <cols>
    <col min="1" max="1" width="24.140625" style="293" customWidth="1"/>
    <col min="2" max="2" width="65.7109375" style="293" customWidth="1"/>
    <col min="3" max="5" width="15.28515625" style="293" customWidth="1"/>
    <col min="6" max="6" width="15.5703125" style="293" customWidth="1"/>
    <col min="7" max="8" width="13" style="293" bestFit="1" customWidth="1"/>
    <col min="9" max="258" width="9.140625" style="293"/>
    <col min="259" max="259" width="21.5703125" style="293" customWidth="1"/>
    <col min="260" max="260" width="65.7109375" style="293" customWidth="1"/>
    <col min="261" max="261" width="15.28515625" style="293" customWidth="1"/>
    <col min="262" max="262" width="15.5703125" style="293" customWidth="1"/>
    <col min="263" max="264" width="13" style="293" bestFit="1" customWidth="1"/>
    <col min="265" max="514" width="9.140625" style="293"/>
    <col min="515" max="515" width="21.5703125" style="293" customWidth="1"/>
    <col min="516" max="516" width="65.7109375" style="293" customWidth="1"/>
    <col min="517" max="517" width="15.28515625" style="293" customWidth="1"/>
    <col min="518" max="518" width="15.5703125" style="293" customWidth="1"/>
    <col min="519" max="520" width="13" style="293" bestFit="1" customWidth="1"/>
    <col min="521" max="770" width="9.140625" style="293"/>
    <col min="771" max="771" width="21.5703125" style="293" customWidth="1"/>
    <col min="772" max="772" width="65.7109375" style="293" customWidth="1"/>
    <col min="773" max="773" width="15.28515625" style="293" customWidth="1"/>
    <col min="774" max="774" width="15.5703125" style="293" customWidth="1"/>
    <col min="775" max="776" width="13" style="293" bestFit="1" customWidth="1"/>
    <col min="777" max="1026" width="9.140625" style="293"/>
    <col min="1027" max="1027" width="21.5703125" style="293" customWidth="1"/>
    <col min="1028" max="1028" width="65.7109375" style="293" customWidth="1"/>
    <col min="1029" max="1029" width="15.28515625" style="293" customWidth="1"/>
    <col min="1030" max="1030" width="15.5703125" style="293" customWidth="1"/>
    <col min="1031" max="1032" width="13" style="293" bestFit="1" customWidth="1"/>
    <col min="1033" max="1282" width="9.140625" style="293"/>
    <col min="1283" max="1283" width="21.5703125" style="293" customWidth="1"/>
    <col min="1284" max="1284" width="65.7109375" style="293" customWidth="1"/>
    <col min="1285" max="1285" width="15.28515625" style="293" customWidth="1"/>
    <col min="1286" max="1286" width="15.5703125" style="293" customWidth="1"/>
    <col min="1287" max="1288" width="13" style="293" bestFit="1" customWidth="1"/>
    <col min="1289" max="1538" width="9.140625" style="293"/>
    <col min="1539" max="1539" width="21.5703125" style="293" customWidth="1"/>
    <col min="1540" max="1540" width="65.7109375" style="293" customWidth="1"/>
    <col min="1541" max="1541" width="15.28515625" style="293" customWidth="1"/>
    <col min="1542" max="1542" width="15.5703125" style="293" customWidth="1"/>
    <col min="1543" max="1544" width="13" style="293" bestFit="1" customWidth="1"/>
    <col min="1545" max="1794" width="9.140625" style="293"/>
    <col min="1795" max="1795" width="21.5703125" style="293" customWidth="1"/>
    <col min="1796" max="1796" width="65.7109375" style="293" customWidth="1"/>
    <col min="1797" max="1797" width="15.28515625" style="293" customWidth="1"/>
    <col min="1798" max="1798" width="15.5703125" style="293" customWidth="1"/>
    <col min="1799" max="1800" width="13" style="293" bestFit="1" customWidth="1"/>
    <col min="1801" max="2050" width="9.140625" style="293"/>
    <col min="2051" max="2051" width="21.5703125" style="293" customWidth="1"/>
    <col min="2052" max="2052" width="65.7109375" style="293" customWidth="1"/>
    <col min="2053" max="2053" width="15.28515625" style="293" customWidth="1"/>
    <col min="2054" max="2054" width="15.5703125" style="293" customWidth="1"/>
    <col min="2055" max="2056" width="13" style="293" bestFit="1" customWidth="1"/>
    <col min="2057" max="2306" width="9.140625" style="293"/>
    <col min="2307" max="2307" width="21.5703125" style="293" customWidth="1"/>
    <col min="2308" max="2308" width="65.7109375" style="293" customWidth="1"/>
    <col min="2309" max="2309" width="15.28515625" style="293" customWidth="1"/>
    <col min="2310" max="2310" width="15.5703125" style="293" customWidth="1"/>
    <col min="2311" max="2312" width="13" style="293" bestFit="1" customWidth="1"/>
    <col min="2313" max="2562" width="9.140625" style="293"/>
    <col min="2563" max="2563" width="21.5703125" style="293" customWidth="1"/>
    <col min="2564" max="2564" width="65.7109375" style="293" customWidth="1"/>
    <col min="2565" max="2565" width="15.28515625" style="293" customWidth="1"/>
    <col min="2566" max="2566" width="15.5703125" style="293" customWidth="1"/>
    <col min="2567" max="2568" width="13" style="293" bestFit="1" customWidth="1"/>
    <col min="2569" max="2818" width="9.140625" style="293"/>
    <col min="2819" max="2819" width="21.5703125" style="293" customWidth="1"/>
    <col min="2820" max="2820" width="65.7109375" style="293" customWidth="1"/>
    <col min="2821" max="2821" width="15.28515625" style="293" customWidth="1"/>
    <col min="2822" max="2822" width="15.5703125" style="293" customWidth="1"/>
    <col min="2823" max="2824" width="13" style="293" bestFit="1" customWidth="1"/>
    <col min="2825" max="3074" width="9.140625" style="293"/>
    <col min="3075" max="3075" width="21.5703125" style="293" customWidth="1"/>
    <col min="3076" max="3076" width="65.7109375" style="293" customWidth="1"/>
    <col min="3077" max="3077" width="15.28515625" style="293" customWidth="1"/>
    <col min="3078" max="3078" width="15.5703125" style="293" customWidth="1"/>
    <col min="3079" max="3080" width="13" style="293" bestFit="1" customWidth="1"/>
    <col min="3081" max="3330" width="9.140625" style="293"/>
    <col min="3331" max="3331" width="21.5703125" style="293" customWidth="1"/>
    <col min="3332" max="3332" width="65.7109375" style="293" customWidth="1"/>
    <col min="3333" max="3333" width="15.28515625" style="293" customWidth="1"/>
    <col min="3334" max="3334" width="15.5703125" style="293" customWidth="1"/>
    <col min="3335" max="3336" width="13" style="293" bestFit="1" customWidth="1"/>
    <col min="3337" max="3586" width="9.140625" style="293"/>
    <col min="3587" max="3587" width="21.5703125" style="293" customWidth="1"/>
    <col min="3588" max="3588" width="65.7109375" style="293" customWidth="1"/>
    <col min="3589" max="3589" width="15.28515625" style="293" customWidth="1"/>
    <col min="3590" max="3590" width="15.5703125" style="293" customWidth="1"/>
    <col min="3591" max="3592" width="13" style="293" bestFit="1" customWidth="1"/>
    <col min="3593" max="3842" width="9.140625" style="293"/>
    <col min="3843" max="3843" width="21.5703125" style="293" customWidth="1"/>
    <col min="3844" max="3844" width="65.7109375" style="293" customWidth="1"/>
    <col min="3845" max="3845" width="15.28515625" style="293" customWidth="1"/>
    <col min="3846" max="3846" width="15.5703125" style="293" customWidth="1"/>
    <col min="3847" max="3848" width="13" style="293" bestFit="1" customWidth="1"/>
    <col min="3849" max="4098" width="9.140625" style="293"/>
    <col min="4099" max="4099" width="21.5703125" style="293" customWidth="1"/>
    <col min="4100" max="4100" width="65.7109375" style="293" customWidth="1"/>
    <col min="4101" max="4101" width="15.28515625" style="293" customWidth="1"/>
    <col min="4102" max="4102" width="15.5703125" style="293" customWidth="1"/>
    <col min="4103" max="4104" width="13" style="293" bestFit="1" customWidth="1"/>
    <col min="4105" max="4354" width="9.140625" style="293"/>
    <col min="4355" max="4355" width="21.5703125" style="293" customWidth="1"/>
    <col min="4356" max="4356" width="65.7109375" style="293" customWidth="1"/>
    <col min="4357" max="4357" width="15.28515625" style="293" customWidth="1"/>
    <col min="4358" max="4358" width="15.5703125" style="293" customWidth="1"/>
    <col min="4359" max="4360" width="13" style="293" bestFit="1" customWidth="1"/>
    <col min="4361" max="4610" width="9.140625" style="293"/>
    <col min="4611" max="4611" width="21.5703125" style="293" customWidth="1"/>
    <col min="4612" max="4612" width="65.7109375" style="293" customWidth="1"/>
    <col min="4613" max="4613" width="15.28515625" style="293" customWidth="1"/>
    <col min="4614" max="4614" width="15.5703125" style="293" customWidth="1"/>
    <col min="4615" max="4616" width="13" style="293" bestFit="1" customWidth="1"/>
    <col min="4617" max="4866" width="9.140625" style="293"/>
    <col min="4867" max="4867" width="21.5703125" style="293" customWidth="1"/>
    <col min="4868" max="4868" width="65.7109375" style="293" customWidth="1"/>
    <col min="4869" max="4869" width="15.28515625" style="293" customWidth="1"/>
    <col min="4870" max="4870" width="15.5703125" style="293" customWidth="1"/>
    <col min="4871" max="4872" width="13" style="293" bestFit="1" customWidth="1"/>
    <col min="4873" max="5122" width="9.140625" style="293"/>
    <col min="5123" max="5123" width="21.5703125" style="293" customWidth="1"/>
    <col min="5124" max="5124" width="65.7109375" style="293" customWidth="1"/>
    <col min="5125" max="5125" width="15.28515625" style="293" customWidth="1"/>
    <col min="5126" max="5126" width="15.5703125" style="293" customWidth="1"/>
    <col min="5127" max="5128" width="13" style="293" bestFit="1" customWidth="1"/>
    <col min="5129" max="5378" width="9.140625" style="293"/>
    <col min="5379" max="5379" width="21.5703125" style="293" customWidth="1"/>
    <col min="5380" max="5380" width="65.7109375" style="293" customWidth="1"/>
    <col min="5381" max="5381" width="15.28515625" style="293" customWidth="1"/>
    <col min="5382" max="5382" width="15.5703125" style="293" customWidth="1"/>
    <col min="5383" max="5384" width="13" style="293" bestFit="1" customWidth="1"/>
    <col min="5385" max="5634" width="9.140625" style="293"/>
    <col min="5635" max="5635" width="21.5703125" style="293" customWidth="1"/>
    <col min="5636" max="5636" width="65.7109375" style="293" customWidth="1"/>
    <col min="5637" max="5637" width="15.28515625" style="293" customWidth="1"/>
    <col min="5638" max="5638" width="15.5703125" style="293" customWidth="1"/>
    <col min="5639" max="5640" width="13" style="293" bestFit="1" customWidth="1"/>
    <col min="5641" max="5890" width="9.140625" style="293"/>
    <col min="5891" max="5891" width="21.5703125" style="293" customWidth="1"/>
    <col min="5892" max="5892" width="65.7109375" style="293" customWidth="1"/>
    <col min="5893" max="5893" width="15.28515625" style="293" customWidth="1"/>
    <col min="5894" max="5894" width="15.5703125" style="293" customWidth="1"/>
    <col min="5895" max="5896" width="13" style="293" bestFit="1" customWidth="1"/>
    <col min="5897" max="6146" width="9.140625" style="293"/>
    <col min="6147" max="6147" width="21.5703125" style="293" customWidth="1"/>
    <col min="6148" max="6148" width="65.7109375" style="293" customWidth="1"/>
    <col min="6149" max="6149" width="15.28515625" style="293" customWidth="1"/>
    <col min="6150" max="6150" width="15.5703125" style="293" customWidth="1"/>
    <col min="6151" max="6152" width="13" style="293" bestFit="1" customWidth="1"/>
    <col min="6153" max="6402" width="9.140625" style="293"/>
    <col min="6403" max="6403" width="21.5703125" style="293" customWidth="1"/>
    <col min="6404" max="6404" width="65.7109375" style="293" customWidth="1"/>
    <col min="6405" max="6405" width="15.28515625" style="293" customWidth="1"/>
    <col min="6406" max="6406" width="15.5703125" style="293" customWidth="1"/>
    <col min="6407" max="6408" width="13" style="293" bestFit="1" customWidth="1"/>
    <col min="6409" max="6658" width="9.140625" style="293"/>
    <col min="6659" max="6659" width="21.5703125" style="293" customWidth="1"/>
    <col min="6660" max="6660" width="65.7109375" style="293" customWidth="1"/>
    <col min="6661" max="6661" width="15.28515625" style="293" customWidth="1"/>
    <col min="6662" max="6662" width="15.5703125" style="293" customWidth="1"/>
    <col min="6663" max="6664" width="13" style="293" bestFit="1" customWidth="1"/>
    <col min="6665" max="6914" width="9.140625" style="293"/>
    <col min="6915" max="6915" width="21.5703125" style="293" customWidth="1"/>
    <col min="6916" max="6916" width="65.7109375" style="293" customWidth="1"/>
    <col min="6917" max="6917" width="15.28515625" style="293" customWidth="1"/>
    <col min="6918" max="6918" width="15.5703125" style="293" customWidth="1"/>
    <col min="6919" max="6920" width="13" style="293" bestFit="1" customWidth="1"/>
    <col min="6921" max="7170" width="9.140625" style="293"/>
    <col min="7171" max="7171" width="21.5703125" style="293" customWidth="1"/>
    <col min="7172" max="7172" width="65.7109375" style="293" customWidth="1"/>
    <col min="7173" max="7173" width="15.28515625" style="293" customWidth="1"/>
    <col min="7174" max="7174" width="15.5703125" style="293" customWidth="1"/>
    <col min="7175" max="7176" width="13" style="293" bestFit="1" customWidth="1"/>
    <col min="7177" max="7426" width="9.140625" style="293"/>
    <col min="7427" max="7427" width="21.5703125" style="293" customWidth="1"/>
    <col min="7428" max="7428" width="65.7109375" style="293" customWidth="1"/>
    <col min="7429" max="7429" width="15.28515625" style="293" customWidth="1"/>
    <col min="7430" max="7430" width="15.5703125" style="293" customWidth="1"/>
    <col min="7431" max="7432" width="13" style="293" bestFit="1" customWidth="1"/>
    <col min="7433" max="7682" width="9.140625" style="293"/>
    <col min="7683" max="7683" width="21.5703125" style="293" customWidth="1"/>
    <col min="7684" max="7684" width="65.7109375" style="293" customWidth="1"/>
    <col min="7685" max="7685" width="15.28515625" style="293" customWidth="1"/>
    <col min="7686" max="7686" width="15.5703125" style="293" customWidth="1"/>
    <col min="7687" max="7688" width="13" style="293" bestFit="1" customWidth="1"/>
    <col min="7689" max="7938" width="9.140625" style="293"/>
    <col min="7939" max="7939" width="21.5703125" style="293" customWidth="1"/>
    <col min="7940" max="7940" width="65.7109375" style="293" customWidth="1"/>
    <col min="7941" max="7941" width="15.28515625" style="293" customWidth="1"/>
    <col min="7942" max="7942" width="15.5703125" style="293" customWidth="1"/>
    <col min="7943" max="7944" width="13" style="293" bestFit="1" customWidth="1"/>
    <col min="7945" max="8194" width="9.140625" style="293"/>
    <col min="8195" max="8195" width="21.5703125" style="293" customWidth="1"/>
    <col min="8196" max="8196" width="65.7109375" style="293" customWidth="1"/>
    <col min="8197" max="8197" width="15.28515625" style="293" customWidth="1"/>
    <col min="8198" max="8198" width="15.5703125" style="293" customWidth="1"/>
    <col min="8199" max="8200" width="13" style="293" bestFit="1" customWidth="1"/>
    <col min="8201" max="8450" width="9.140625" style="293"/>
    <col min="8451" max="8451" width="21.5703125" style="293" customWidth="1"/>
    <col min="8452" max="8452" width="65.7109375" style="293" customWidth="1"/>
    <col min="8453" max="8453" width="15.28515625" style="293" customWidth="1"/>
    <col min="8454" max="8454" width="15.5703125" style="293" customWidth="1"/>
    <col min="8455" max="8456" width="13" style="293" bestFit="1" customWidth="1"/>
    <col min="8457" max="8706" width="9.140625" style="293"/>
    <col min="8707" max="8707" width="21.5703125" style="293" customWidth="1"/>
    <col min="8708" max="8708" width="65.7109375" style="293" customWidth="1"/>
    <col min="8709" max="8709" width="15.28515625" style="293" customWidth="1"/>
    <col min="8710" max="8710" width="15.5703125" style="293" customWidth="1"/>
    <col min="8711" max="8712" width="13" style="293" bestFit="1" customWidth="1"/>
    <col min="8713" max="8962" width="9.140625" style="293"/>
    <col min="8963" max="8963" width="21.5703125" style="293" customWidth="1"/>
    <col min="8964" max="8964" width="65.7109375" style="293" customWidth="1"/>
    <col min="8965" max="8965" width="15.28515625" style="293" customWidth="1"/>
    <col min="8966" max="8966" width="15.5703125" style="293" customWidth="1"/>
    <col min="8967" max="8968" width="13" style="293" bestFit="1" customWidth="1"/>
    <col min="8969" max="9218" width="9.140625" style="293"/>
    <col min="9219" max="9219" width="21.5703125" style="293" customWidth="1"/>
    <col min="9220" max="9220" width="65.7109375" style="293" customWidth="1"/>
    <col min="9221" max="9221" width="15.28515625" style="293" customWidth="1"/>
    <col min="9222" max="9222" width="15.5703125" style="293" customWidth="1"/>
    <col min="9223" max="9224" width="13" style="293" bestFit="1" customWidth="1"/>
    <col min="9225" max="9474" width="9.140625" style="293"/>
    <col min="9475" max="9475" width="21.5703125" style="293" customWidth="1"/>
    <col min="9476" max="9476" width="65.7109375" style="293" customWidth="1"/>
    <col min="9477" max="9477" width="15.28515625" style="293" customWidth="1"/>
    <col min="9478" max="9478" width="15.5703125" style="293" customWidth="1"/>
    <col min="9479" max="9480" width="13" style="293" bestFit="1" customWidth="1"/>
    <col min="9481" max="9730" width="9.140625" style="293"/>
    <col min="9731" max="9731" width="21.5703125" style="293" customWidth="1"/>
    <col min="9732" max="9732" width="65.7109375" style="293" customWidth="1"/>
    <col min="9733" max="9733" width="15.28515625" style="293" customWidth="1"/>
    <col min="9734" max="9734" width="15.5703125" style="293" customWidth="1"/>
    <col min="9735" max="9736" width="13" style="293" bestFit="1" customWidth="1"/>
    <col min="9737" max="9986" width="9.140625" style="293"/>
    <col min="9987" max="9987" width="21.5703125" style="293" customWidth="1"/>
    <col min="9988" max="9988" width="65.7109375" style="293" customWidth="1"/>
    <col min="9989" max="9989" width="15.28515625" style="293" customWidth="1"/>
    <col min="9990" max="9990" width="15.5703125" style="293" customWidth="1"/>
    <col min="9991" max="9992" width="13" style="293" bestFit="1" customWidth="1"/>
    <col min="9993" max="10242" width="9.140625" style="293"/>
    <col min="10243" max="10243" width="21.5703125" style="293" customWidth="1"/>
    <col min="10244" max="10244" width="65.7109375" style="293" customWidth="1"/>
    <col min="10245" max="10245" width="15.28515625" style="293" customWidth="1"/>
    <col min="10246" max="10246" width="15.5703125" style="293" customWidth="1"/>
    <col min="10247" max="10248" width="13" style="293" bestFit="1" customWidth="1"/>
    <col min="10249" max="10498" width="9.140625" style="293"/>
    <col min="10499" max="10499" width="21.5703125" style="293" customWidth="1"/>
    <col min="10500" max="10500" width="65.7109375" style="293" customWidth="1"/>
    <col min="10501" max="10501" width="15.28515625" style="293" customWidth="1"/>
    <col min="10502" max="10502" width="15.5703125" style="293" customWidth="1"/>
    <col min="10503" max="10504" width="13" style="293" bestFit="1" customWidth="1"/>
    <col min="10505" max="10754" width="9.140625" style="293"/>
    <col min="10755" max="10755" width="21.5703125" style="293" customWidth="1"/>
    <col min="10756" max="10756" width="65.7109375" style="293" customWidth="1"/>
    <col min="10757" max="10757" width="15.28515625" style="293" customWidth="1"/>
    <col min="10758" max="10758" width="15.5703125" style="293" customWidth="1"/>
    <col min="10759" max="10760" width="13" style="293" bestFit="1" customWidth="1"/>
    <col min="10761" max="11010" width="9.140625" style="293"/>
    <col min="11011" max="11011" width="21.5703125" style="293" customWidth="1"/>
    <col min="11012" max="11012" width="65.7109375" style="293" customWidth="1"/>
    <col min="11013" max="11013" width="15.28515625" style="293" customWidth="1"/>
    <col min="11014" max="11014" width="15.5703125" style="293" customWidth="1"/>
    <col min="11015" max="11016" width="13" style="293" bestFit="1" customWidth="1"/>
    <col min="11017" max="11266" width="9.140625" style="293"/>
    <col min="11267" max="11267" width="21.5703125" style="293" customWidth="1"/>
    <col min="11268" max="11268" width="65.7109375" style="293" customWidth="1"/>
    <col min="11269" max="11269" width="15.28515625" style="293" customWidth="1"/>
    <col min="11270" max="11270" width="15.5703125" style="293" customWidth="1"/>
    <col min="11271" max="11272" width="13" style="293" bestFit="1" customWidth="1"/>
    <col min="11273" max="11522" width="9.140625" style="293"/>
    <col min="11523" max="11523" width="21.5703125" style="293" customWidth="1"/>
    <col min="11524" max="11524" width="65.7109375" style="293" customWidth="1"/>
    <col min="11525" max="11525" width="15.28515625" style="293" customWidth="1"/>
    <col min="11526" max="11526" width="15.5703125" style="293" customWidth="1"/>
    <col min="11527" max="11528" width="13" style="293" bestFit="1" customWidth="1"/>
    <col min="11529" max="11778" width="9.140625" style="293"/>
    <col min="11779" max="11779" width="21.5703125" style="293" customWidth="1"/>
    <col min="11780" max="11780" width="65.7109375" style="293" customWidth="1"/>
    <col min="11781" max="11781" width="15.28515625" style="293" customWidth="1"/>
    <col min="11782" max="11782" width="15.5703125" style="293" customWidth="1"/>
    <col min="11783" max="11784" width="13" style="293" bestFit="1" customWidth="1"/>
    <col min="11785" max="12034" width="9.140625" style="293"/>
    <col min="12035" max="12035" width="21.5703125" style="293" customWidth="1"/>
    <col min="12036" max="12036" width="65.7109375" style="293" customWidth="1"/>
    <col min="12037" max="12037" width="15.28515625" style="293" customWidth="1"/>
    <col min="12038" max="12038" width="15.5703125" style="293" customWidth="1"/>
    <col min="12039" max="12040" width="13" style="293" bestFit="1" customWidth="1"/>
    <col min="12041" max="12290" width="9.140625" style="293"/>
    <col min="12291" max="12291" width="21.5703125" style="293" customWidth="1"/>
    <col min="12292" max="12292" width="65.7109375" style="293" customWidth="1"/>
    <col min="12293" max="12293" width="15.28515625" style="293" customWidth="1"/>
    <col min="12294" max="12294" width="15.5703125" style="293" customWidth="1"/>
    <col min="12295" max="12296" width="13" style="293" bestFit="1" customWidth="1"/>
    <col min="12297" max="12546" width="9.140625" style="293"/>
    <col min="12547" max="12547" width="21.5703125" style="293" customWidth="1"/>
    <col min="12548" max="12548" width="65.7109375" style="293" customWidth="1"/>
    <col min="12549" max="12549" width="15.28515625" style="293" customWidth="1"/>
    <col min="12550" max="12550" width="15.5703125" style="293" customWidth="1"/>
    <col min="12551" max="12552" width="13" style="293" bestFit="1" customWidth="1"/>
    <col min="12553" max="12802" width="9.140625" style="293"/>
    <col min="12803" max="12803" width="21.5703125" style="293" customWidth="1"/>
    <col min="12804" max="12804" width="65.7109375" style="293" customWidth="1"/>
    <col min="12805" max="12805" width="15.28515625" style="293" customWidth="1"/>
    <col min="12806" max="12806" width="15.5703125" style="293" customWidth="1"/>
    <col min="12807" max="12808" width="13" style="293" bestFit="1" customWidth="1"/>
    <col min="12809" max="13058" width="9.140625" style="293"/>
    <col min="13059" max="13059" width="21.5703125" style="293" customWidth="1"/>
    <col min="13060" max="13060" width="65.7109375" style="293" customWidth="1"/>
    <col min="13061" max="13061" width="15.28515625" style="293" customWidth="1"/>
    <col min="13062" max="13062" width="15.5703125" style="293" customWidth="1"/>
    <col min="13063" max="13064" width="13" style="293" bestFit="1" customWidth="1"/>
    <col min="13065" max="13314" width="9.140625" style="293"/>
    <col min="13315" max="13315" width="21.5703125" style="293" customWidth="1"/>
    <col min="13316" max="13316" width="65.7109375" style="293" customWidth="1"/>
    <col min="13317" max="13317" width="15.28515625" style="293" customWidth="1"/>
    <col min="13318" max="13318" width="15.5703125" style="293" customWidth="1"/>
    <col min="13319" max="13320" width="13" style="293" bestFit="1" customWidth="1"/>
    <col min="13321" max="13570" width="9.140625" style="293"/>
    <col min="13571" max="13571" width="21.5703125" style="293" customWidth="1"/>
    <col min="13572" max="13572" width="65.7109375" style="293" customWidth="1"/>
    <col min="13573" max="13573" width="15.28515625" style="293" customWidth="1"/>
    <col min="13574" max="13574" width="15.5703125" style="293" customWidth="1"/>
    <col min="13575" max="13576" width="13" style="293" bestFit="1" customWidth="1"/>
    <col min="13577" max="13826" width="9.140625" style="293"/>
    <col min="13827" max="13827" width="21.5703125" style="293" customWidth="1"/>
    <col min="13828" max="13828" width="65.7109375" style="293" customWidth="1"/>
    <col min="13829" max="13829" width="15.28515625" style="293" customWidth="1"/>
    <col min="13830" max="13830" width="15.5703125" style="293" customWidth="1"/>
    <col min="13831" max="13832" width="13" style="293" bestFit="1" customWidth="1"/>
    <col min="13833" max="14082" width="9.140625" style="293"/>
    <col min="14083" max="14083" width="21.5703125" style="293" customWidth="1"/>
    <col min="14084" max="14084" width="65.7109375" style="293" customWidth="1"/>
    <col min="14085" max="14085" width="15.28515625" style="293" customWidth="1"/>
    <col min="14086" max="14086" width="15.5703125" style="293" customWidth="1"/>
    <col min="14087" max="14088" width="13" style="293" bestFit="1" customWidth="1"/>
    <col min="14089" max="14338" width="9.140625" style="293"/>
    <col min="14339" max="14339" width="21.5703125" style="293" customWidth="1"/>
    <col min="14340" max="14340" width="65.7109375" style="293" customWidth="1"/>
    <col min="14341" max="14341" width="15.28515625" style="293" customWidth="1"/>
    <col min="14342" max="14342" width="15.5703125" style="293" customWidth="1"/>
    <col min="14343" max="14344" width="13" style="293" bestFit="1" customWidth="1"/>
    <col min="14345" max="14594" width="9.140625" style="293"/>
    <col min="14595" max="14595" width="21.5703125" style="293" customWidth="1"/>
    <col min="14596" max="14596" width="65.7109375" style="293" customWidth="1"/>
    <col min="14597" max="14597" width="15.28515625" style="293" customWidth="1"/>
    <col min="14598" max="14598" width="15.5703125" style="293" customWidth="1"/>
    <col min="14599" max="14600" width="13" style="293" bestFit="1" customWidth="1"/>
    <col min="14601" max="14850" width="9.140625" style="293"/>
    <col min="14851" max="14851" width="21.5703125" style="293" customWidth="1"/>
    <col min="14852" max="14852" width="65.7109375" style="293" customWidth="1"/>
    <col min="14853" max="14853" width="15.28515625" style="293" customWidth="1"/>
    <col min="14854" max="14854" width="15.5703125" style="293" customWidth="1"/>
    <col min="14855" max="14856" width="13" style="293" bestFit="1" customWidth="1"/>
    <col min="14857" max="15106" width="9.140625" style="293"/>
    <col min="15107" max="15107" width="21.5703125" style="293" customWidth="1"/>
    <col min="15108" max="15108" width="65.7109375" style="293" customWidth="1"/>
    <col min="15109" max="15109" width="15.28515625" style="293" customWidth="1"/>
    <col min="15110" max="15110" width="15.5703125" style="293" customWidth="1"/>
    <col min="15111" max="15112" width="13" style="293" bestFit="1" customWidth="1"/>
    <col min="15113" max="15362" width="9.140625" style="293"/>
    <col min="15363" max="15363" width="21.5703125" style="293" customWidth="1"/>
    <col min="15364" max="15364" width="65.7109375" style="293" customWidth="1"/>
    <col min="15365" max="15365" width="15.28515625" style="293" customWidth="1"/>
    <col min="15366" max="15366" width="15.5703125" style="293" customWidth="1"/>
    <col min="15367" max="15368" width="13" style="293" bestFit="1" customWidth="1"/>
    <col min="15369" max="15618" width="9.140625" style="293"/>
    <col min="15619" max="15619" width="21.5703125" style="293" customWidth="1"/>
    <col min="15620" max="15620" width="65.7109375" style="293" customWidth="1"/>
    <col min="15621" max="15621" width="15.28515625" style="293" customWidth="1"/>
    <col min="15622" max="15622" width="15.5703125" style="293" customWidth="1"/>
    <col min="15623" max="15624" width="13" style="293" bestFit="1" customWidth="1"/>
    <col min="15625" max="15874" width="9.140625" style="293"/>
    <col min="15875" max="15875" width="21.5703125" style="293" customWidth="1"/>
    <col min="15876" max="15876" width="65.7109375" style="293" customWidth="1"/>
    <col min="15877" max="15877" width="15.28515625" style="293" customWidth="1"/>
    <col min="15878" max="15878" width="15.5703125" style="293" customWidth="1"/>
    <col min="15879" max="15880" width="13" style="293" bestFit="1" customWidth="1"/>
    <col min="15881" max="16130" width="9.140625" style="293"/>
    <col min="16131" max="16131" width="21.5703125" style="293" customWidth="1"/>
    <col min="16132" max="16132" width="65.7109375" style="293" customWidth="1"/>
    <col min="16133" max="16133" width="15.28515625" style="293" customWidth="1"/>
    <col min="16134" max="16134" width="15.5703125" style="293" customWidth="1"/>
    <col min="16135" max="16136" width="13" style="293" bestFit="1" customWidth="1"/>
    <col min="16137" max="16384" width="9.140625" style="293"/>
  </cols>
  <sheetData>
    <row r="1" spans="1:14" ht="15.75" x14ac:dyDescent="0.2">
      <c r="A1" s="292"/>
      <c r="B1" s="610" t="s">
        <v>798</v>
      </c>
      <c r="C1" s="610"/>
      <c r="D1" s="610"/>
      <c r="E1" s="610"/>
      <c r="F1" s="610"/>
      <c r="G1" s="610"/>
      <c r="H1" s="610"/>
    </row>
    <row r="2" spans="1:14" ht="15.75" x14ac:dyDescent="0.2">
      <c r="A2" s="292"/>
      <c r="B2" s="611" t="s">
        <v>292</v>
      </c>
      <c r="C2" s="611"/>
      <c r="D2" s="611"/>
      <c r="E2" s="611"/>
      <c r="F2" s="611"/>
      <c r="G2" s="611"/>
      <c r="H2" s="611"/>
    </row>
    <row r="3" spans="1:14" ht="15.75" x14ac:dyDescent="0.2">
      <c r="A3" s="292"/>
      <c r="B3" s="607" t="s">
        <v>185</v>
      </c>
      <c r="C3" s="607"/>
      <c r="D3" s="607"/>
      <c r="E3" s="607"/>
      <c r="F3" s="607"/>
      <c r="G3" s="607"/>
      <c r="H3" s="607"/>
    </row>
    <row r="4" spans="1:14" ht="15.75" x14ac:dyDescent="0.2">
      <c r="B4" s="611" t="s">
        <v>186</v>
      </c>
      <c r="C4" s="611"/>
      <c r="D4" s="611"/>
      <c r="E4" s="611"/>
      <c r="F4" s="611"/>
      <c r="G4" s="611"/>
      <c r="H4" s="611"/>
    </row>
    <row r="5" spans="1:14" ht="15.75" x14ac:dyDescent="0.2">
      <c r="B5" s="611" t="s">
        <v>646</v>
      </c>
      <c r="C5" s="611"/>
      <c r="D5" s="611"/>
      <c r="E5" s="611"/>
      <c r="F5" s="611"/>
      <c r="G5" s="611"/>
      <c r="H5" s="611"/>
    </row>
    <row r="6" spans="1:14" ht="15.75" x14ac:dyDescent="0.2">
      <c r="A6" s="294"/>
      <c r="C6" s="295"/>
      <c r="D6" s="295"/>
      <c r="E6" s="295"/>
    </row>
    <row r="7" spans="1:14" x14ac:dyDescent="0.2">
      <c r="A7" s="294"/>
    </row>
    <row r="8" spans="1:14" x14ac:dyDescent="0.2">
      <c r="A8" s="606" t="s">
        <v>203</v>
      </c>
      <c r="B8" s="606"/>
      <c r="C8" s="606"/>
      <c r="D8" s="606"/>
      <c r="E8" s="606"/>
      <c r="F8" s="606"/>
      <c r="G8" s="606"/>
      <c r="H8" s="606"/>
    </row>
    <row r="9" spans="1:14" x14ac:dyDescent="0.2">
      <c r="A9" s="606" t="s">
        <v>649</v>
      </c>
      <c r="B9" s="606"/>
      <c r="C9" s="606"/>
      <c r="D9" s="606"/>
      <c r="E9" s="606"/>
      <c r="F9" s="606"/>
      <c r="G9" s="606"/>
      <c r="H9" s="606"/>
    </row>
    <row r="10" spans="1:14" x14ac:dyDescent="0.2">
      <c r="A10" s="296"/>
      <c r="B10" s="296"/>
      <c r="F10" s="293" t="s">
        <v>131</v>
      </c>
    </row>
    <row r="11" spans="1:14" x14ac:dyDescent="0.2">
      <c r="A11" s="608" t="s">
        <v>204</v>
      </c>
      <c r="B11" s="608" t="s">
        <v>205</v>
      </c>
      <c r="C11" s="609" t="s">
        <v>293</v>
      </c>
      <c r="D11" s="609"/>
      <c r="E11" s="609"/>
      <c r="F11" s="609"/>
      <c r="G11" s="609"/>
      <c r="H11" s="609"/>
    </row>
    <row r="12" spans="1:14" x14ac:dyDescent="0.2">
      <c r="A12" s="608"/>
      <c r="B12" s="608"/>
      <c r="C12" s="609" t="s">
        <v>202</v>
      </c>
      <c r="D12" s="609"/>
      <c r="E12" s="609"/>
      <c r="F12" s="609" t="s">
        <v>647</v>
      </c>
      <c r="G12" s="609"/>
      <c r="H12" s="609"/>
    </row>
    <row r="13" spans="1:14" ht="42.75" x14ac:dyDescent="0.2">
      <c r="A13" s="608"/>
      <c r="B13" s="608"/>
      <c r="C13" s="4" t="s">
        <v>766</v>
      </c>
      <c r="D13" s="280" t="s">
        <v>764</v>
      </c>
      <c r="E13" s="280" t="s">
        <v>765</v>
      </c>
      <c r="F13" s="4" t="s">
        <v>766</v>
      </c>
      <c r="G13" s="280" t="s">
        <v>764</v>
      </c>
      <c r="H13" s="280" t="s">
        <v>765</v>
      </c>
    </row>
    <row r="14" spans="1:14" x14ac:dyDescent="0.2">
      <c r="A14" s="297">
        <v>1</v>
      </c>
      <c r="B14" s="298">
        <v>2</v>
      </c>
      <c r="C14" s="298">
        <v>3</v>
      </c>
      <c r="D14" s="298"/>
      <c r="E14" s="298"/>
      <c r="F14" s="298">
        <v>4</v>
      </c>
      <c r="G14" s="299"/>
      <c r="H14" s="299"/>
      <c r="I14" s="300"/>
      <c r="J14" s="300"/>
      <c r="K14" s="300"/>
      <c r="L14" s="300"/>
      <c r="M14" s="300"/>
      <c r="N14" s="300"/>
    </row>
    <row r="15" spans="1:14" x14ac:dyDescent="0.2">
      <c r="A15" s="297"/>
      <c r="B15" s="298"/>
      <c r="C15" s="298"/>
      <c r="D15" s="298"/>
      <c r="E15" s="298"/>
      <c r="F15" s="298"/>
      <c r="G15" s="299"/>
      <c r="H15" s="299"/>
      <c r="I15" s="300"/>
      <c r="J15" s="300"/>
      <c r="K15" s="300"/>
      <c r="L15" s="300"/>
      <c r="M15" s="300"/>
      <c r="N15" s="300"/>
    </row>
    <row r="16" spans="1:14" x14ac:dyDescent="0.2">
      <c r="A16" s="301" t="s">
        <v>145</v>
      </c>
      <c r="B16" s="4" t="s">
        <v>146</v>
      </c>
      <c r="C16" s="281">
        <f>C17+C18+C23+C27+C29+C32+C33+C36+C39+C42+C44+C45</f>
        <v>36657</v>
      </c>
      <c r="D16" s="281">
        <f>D17+D18+D23+D27+D29+D32+D33+D36+D39+D42+D44+D45</f>
        <v>0</v>
      </c>
      <c r="E16" s="281">
        <f>+C16+D16</f>
        <v>36657</v>
      </c>
      <c r="F16" s="281">
        <f>F17+F18+F23+F27+F29+F32+F33+F36+F39+F42+F44+F45</f>
        <v>38862</v>
      </c>
      <c r="G16" s="281">
        <f>G17+G18+G23+G27+G29+G32+G33+G36+G39+G42+G44+G45</f>
        <v>0</v>
      </c>
      <c r="H16" s="299">
        <f>+F16+G16</f>
        <v>38862</v>
      </c>
      <c r="I16" s="300"/>
      <c r="J16" s="300"/>
      <c r="K16" s="300"/>
      <c r="L16" s="300"/>
      <c r="M16" s="300"/>
      <c r="N16" s="300"/>
    </row>
    <row r="17" spans="1:16" x14ac:dyDescent="0.2">
      <c r="A17" s="301" t="s">
        <v>206</v>
      </c>
      <c r="B17" s="4" t="s">
        <v>207</v>
      </c>
      <c r="C17" s="281">
        <v>29121</v>
      </c>
      <c r="D17" s="281"/>
      <c r="E17" s="281">
        <f t="shared" ref="E17:E80" si="0">+C17+D17</f>
        <v>29121</v>
      </c>
      <c r="F17" s="281">
        <v>31160</v>
      </c>
      <c r="G17" s="281"/>
      <c r="H17" s="299">
        <f t="shared" ref="H17:H80" si="1">+F17+G17</f>
        <v>31160</v>
      </c>
      <c r="I17" s="300"/>
      <c r="J17" s="300"/>
      <c r="K17" s="300"/>
      <c r="L17" s="300"/>
      <c r="M17" s="300"/>
      <c r="N17" s="300"/>
    </row>
    <row r="18" spans="1:16" ht="42.75" x14ac:dyDescent="0.2">
      <c r="A18" s="301" t="s">
        <v>147</v>
      </c>
      <c r="B18" s="4" t="s">
        <v>208</v>
      </c>
      <c r="C18" s="281">
        <f>C20+C19+C21+C22</f>
        <v>1091</v>
      </c>
      <c r="D18" s="281">
        <f>D20+D19+D21+D22</f>
        <v>0</v>
      </c>
      <c r="E18" s="281">
        <f t="shared" si="0"/>
        <v>1091</v>
      </c>
      <c r="F18" s="281">
        <f>F20+F19+F21+F22</f>
        <v>1135</v>
      </c>
      <c r="G18" s="281">
        <f>G20+G19+G21+G22</f>
        <v>0</v>
      </c>
      <c r="H18" s="299">
        <f t="shared" si="1"/>
        <v>1135</v>
      </c>
      <c r="I18" s="300"/>
      <c r="J18" s="300"/>
      <c r="K18" s="300"/>
      <c r="L18" s="300"/>
      <c r="M18" s="300"/>
      <c r="N18" s="300"/>
    </row>
    <row r="19" spans="1:16" ht="60" x14ac:dyDescent="0.2">
      <c r="A19" s="302" t="s">
        <v>209</v>
      </c>
      <c r="B19" s="297" t="s">
        <v>210</v>
      </c>
      <c r="C19" s="282">
        <v>1091</v>
      </c>
      <c r="D19" s="282"/>
      <c r="E19" s="281">
        <f t="shared" si="0"/>
        <v>1091</v>
      </c>
      <c r="F19" s="282">
        <v>1135</v>
      </c>
      <c r="G19" s="282"/>
      <c r="H19" s="299">
        <f t="shared" si="1"/>
        <v>1135</v>
      </c>
      <c r="I19" s="300"/>
      <c r="J19" s="300"/>
      <c r="K19" s="300"/>
      <c r="L19" s="300"/>
      <c r="M19" s="300"/>
      <c r="N19" s="300"/>
    </row>
    <row r="20" spans="1:16" ht="75" x14ac:dyDescent="0.2">
      <c r="A20" s="302" t="s">
        <v>211</v>
      </c>
      <c r="B20" s="297" t="s">
        <v>212</v>
      </c>
      <c r="C20" s="282"/>
      <c r="D20" s="282"/>
      <c r="E20" s="281">
        <f t="shared" si="0"/>
        <v>0</v>
      </c>
      <c r="F20" s="281"/>
      <c r="G20" s="281"/>
      <c r="H20" s="299">
        <f t="shared" si="1"/>
        <v>0</v>
      </c>
      <c r="I20" s="300"/>
      <c r="J20" s="300"/>
      <c r="K20" s="300"/>
      <c r="L20" s="300"/>
      <c r="M20" s="300"/>
      <c r="N20" s="300"/>
      <c r="O20" s="300"/>
      <c r="P20" s="300"/>
    </row>
    <row r="21" spans="1:16" ht="60" x14ac:dyDescent="0.2">
      <c r="A21" s="302" t="s">
        <v>213</v>
      </c>
      <c r="B21" s="297" t="s">
        <v>214</v>
      </c>
      <c r="C21" s="282"/>
      <c r="D21" s="282"/>
      <c r="E21" s="281">
        <f t="shared" si="0"/>
        <v>0</v>
      </c>
      <c r="F21" s="282"/>
      <c r="G21" s="282"/>
      <c r="H21" s="299">
        <f t="shared" si="1"/>
        <v>0</v>
      </c>
      <c r="I21" s="300"/>
      <c r="J21" s="300"/>
      <c r="K21" s="300"/>
      <c r="L21" s="300"/>
      <c r="M21" s="300"/>
      <c r="N21" s="300"/>
      <c r="O21" s="300"/>
      <c r="P21" s="300"/>
    </row>
    <row r="22" spans="1:16" ht="60" x14ac:dyDescent="0.2">
      <c r="A22" s="302" t="s">
        <v>215</v>
      </c>
      <c r="B22" s="297" t="s">
        <v>216</v>
      </c>
      <c r="C22" s="282"/>
      <c r="D22" s="282"/>
      <c r="E22" s="281">
        <f t="shared" si="0"/>
        <v>0</v>
      </c>
      <c r="F22" s="282"/>
      <c r="G22" s="282"/>
      <c r="H22" s="299">
        <f t="shared" si="1"/>
        <v>0</v>
      </c>
      <c r="I22" s="300"/>
      <c r="J22" s="300"/>
      <c r="K22" s="300"/>
      <c r="L22" s="300"/>
      <c r="M22" s="300"/>
      <c r="N22" s="300"/>
      <c r="O22" s="300"/>
      <c r="P22" s="300"/>
    </row>
    <row r="23" spans="1:16" x14ac:dyDescent="0.2">
      <c r="A23" s="301" t="s">
        <v>217</v>
      </c>
      <c r="B23" s="4" t="s">
        <v>148</v>
      </c>
      <c r="C23" s="281">
        <f>C24+C25+C26</f>
        <v>1593</v>
      </c>
      <c r="D23" s="281">
        <f>D24+D25+D26</f>
        <v>0</v>
      </c>
      <c r="E23" s="281">
        <f t="shared" si="0"/>
        <v>1593</v>
      </c>
      <c r="F23" s="281">
        <f>F24+F25+F26</f>
        <v>1622</v>
      </c>
      <c r="G23" s="281">
        <f>G24+G25+G26</f>
        <v>0</v>
      </c>
      <c r="H23" s="299">
        <f t="shared" si="1"/>
        <v>1622</v>
      </c>
      <c r="I23" s="300"/>
      <c r="J23" s="300"/>
      <c r="K23" s="300"/>
      <c r="L23" s="300"/>
      <c r="M23" s="300"/>
      <c r="N23" s="300"/>
      <c r="O23" s="300"/>
      <c r="P23" s="300"/>
    </row>
    <row r="24" spans="1:16" ht="14.25" customHeight="1" x14ac:dyDescent="0.2">
      <c r="A24" s="302" t="s">
        <v>218</v>
      </c>
      <c r="B24" s="297" t="s">
        <v>149</v>
      </c>
      <c r="C24" s="281"/>
      <c r="D24" s="281"/>
      <c r="E24" s="281">
        <f t="shared" si="0"/>
        <v>0</v>
      </c>
      <c r="F24" s="281"/>
      <c r="G24" s="281"/>
      <c r="H24" s="299">
        <f t="shared" si="1"/>
        <v>0</v>
      </c>
      <c r="I24" s="300"/>
      <c r="J24" s="300"/>
      <c r="K24" s="300"/>
      <c r="L24" s="300"/>
      <c r="M24" s="300"/>
      <c r="N24" s="300"/>
      <c r="O24" s="300"/>
      <c r="P24" s="300"/>
    </row>
    <row r="25" spans="1:16" ht="15.75" customHeight="1" x14ac:dyDescent="0.2">
      <c r="A25" s="302" t="s">
        <v>219</v>
      </c>
      <c r="B25" s="297" t="s">
        <v>150</v>
      </c>
      <c r="C25" s="282">
        <v>227</v>
      </c>
      <c r="D25" s="282"/>
      <c r="E25" s="281">
        <f t="shared" si="0"/>
        <v>227</v>
      </c>
      <c r="F25" s="281">
        <v>236</v>
      </c>
      <c r="G25" s="281"/>
      <c r="H25" s="299">
        <f t="shared" si="1"/>
        <v>236</v>
      </c>
      <c r="I25" s="300"/>
      <c r="J25" s="300"/>
      <c r="K25" s="300"/>
      <c r="L25" s="300"/>
      <c r="M25" s="300"/>
      <c r="N25" s="300"/>
      <c r="O25" s="300"/>
      <c r="P25" s="300"/>
    </row>
    <row r="26" spans="1:16" ht="30" x14ac:dyDescent="0.2">
      <c r="A26" s="302" t="s">
        <v>220</v>
      </c>
      <c r="B26" s="297" t="s">
        <v>151</v>
      </c>
      <c r="C26" s="282">
        <v>1366</v>
      </c>
      <c r="D26" s="282"/>
      <c r="E26" s="281">
        <f t="shared" si="0"/>
        <v>1366</v>
      </c>
      <c r="F26" s="282">
        <v>1386</v>
      </c>
      <c r="G26" s="282"/>
      <c r="H26" s="299">
        <f t="shared" si="1"/>
        <v>1386</v>
      </c>
      <c r="I26" s="300"/>
      <c r="J26" s="300"/>
      <c r="K26" s="300"/>
      <c r="L26" s="300"/>
      <c r="M26" s="300"/>
      <c r="N26" s="300"/>
      <c r="O26" s="300"/>
      <c r="P26" s="300"/>
    </row>
    <row r="27" spans="1:16" x14ac:dyDescent="0.2">
      <c r="A27" s="301" t="s">
        <v>221</v>
      </c>
      <c r="B27" s="4" t="s">
        <v>152</v>
      </c>
      <c r="C27" s="281">
        <f>C28</f>
        <v>1632</v>
      </c>
      <c r="D27" s="281">
        <f>D28</f>
        <v>0</v>
      </c>
      <c r="E27" s="281">
        <f t="shared" si="0"/>
        <v>1632</v>
      </c>
      <c r="F27" s="281">
        <f>F28</f>
        <v>1681</v>
      </c>
      <c r="G27" s="281">
        <f>G28</f>
        <v>0</v>
      </c>
      <c r="H27" s="299">
        <f t="shared" si="1"/>
        <v>1681</v>
      </c>
      <c r="I27" s="300"/>
      <c r="J27" s="300"/>
      <c r="K27" s="300"/>
      <c r="L27" s="300"/>
      <c r="M27" s="300"/>
      <c r="N27" s="300"/>
      <c r="O27" s="300"/>
      <c r="P27" s="300"/>
    </row>
    <row r="28" spans="1:16" x14ac:dyDescent="0.2">
      <c r="A28" s="302" t="s">
        <v>222</v>
      </c>
      <c r="B28" s="297" t="s">
        <v>153</v>
      </c>
      <c r="C28" s="281">
        <v>1632</v>
      </c>
      <c r="D28" s="281"/>
      <c r="E28" s="281">
        <f t="shared" si="0"/>
        <v>1632</v>
      </c>
      <c r="F28" s="281">
        <v>1681</v>
      </c>
      <c r="G28" s="281"/>
      <c r="H28" s="299">
        <f t="shared" si="1"/>
        <v>1681</v>
      </c>
      <c r="I28" s="300"/>
      <c r="J28" s="300"/>
      <c r="K28" s="300"/>
      <c r="L28" s="300"/>
      <c r="M28" s="300"/>
      <c r="N28" s="300"/>
      <c r="O28" s="300"/>
      <c r="P28" s="300"/>
    </row>
    <row r="29" spans="1:16" ht="28.5" hidden="1" x14ac:dyDescent="0.2">
      <c r="A29" s="301" t="s">
        <v>223</v>
      </c>
      <c r="B29" s="4" t="s">
        <v>224</v>
      </c>
      <c r="C29" s="281">
        <f>C30+C31</f>
        <v>0</v>
      </c>
      <c r="D29" s="281">
        <f>D30+D31</f>
        <v>0</v>
      </c>
      <c r="E29" s="281">
        <f t="shared" si="0"/>
        <v>0</v>
      </c>
      <c r="F29" s="281">
        <f>F30+F31</f>
        <v>0</v>
      </c>
      <c r="G29" s="281">
        <f>G30+G31</f>
        <v>0</v>
      </c>
      <c r="H29" s="299">
        <f t="shared" si="1"/>
        <v>0</v>
      </c>
      <c r="I29" s="300"/>
      <c r="J29" s="300"/>
      <c r="K29" s="300"/>
      <c r="L29" s="300"/>
      <c r="M29" s="300"/>
      <c r="N29" s="300"/>
      <c r="O29" s="300"/>
      <c r="P29" s="300"/>
    </row>
    <row r="30" spans="1:16" hidden="1" x14ac:dyDescent="0.2">
      <c r="A30" s="302" t="s">
        <v>225</v>
      </c>
      <c r="B30" s="297" t="s">
        <v>226</v>
      </c>
      <c r="C30" s="282"/>
      <c r="D30" s="282"/>
      <c r="E30" s="281">
        <f t="shared" si="0"/>
        <v>0</v>
      </c>
      <c r="F30" s="281"/>
      <c r="G30" s="281"/>
      <c r="H30" s="299">
        <f t="shared" si="1"/>
        <v>0</v>
      </c>
      <c r="I30" s="300"/>
      <c r="J30" s="300"/>
      <c r="K30" s="300"/>
      <c r="L30" s="300"/>
      <c r="M30" s="300"/>
      <c r="N30" s="300"/>
      <c r="O30" s="300"/>
      <c r="P30" s="300"/>
    </row>
    <row r="31" spans="1:16" ht="30" hidden="1" x14ac:dyDescent="0.2">
      <c r="A31" s="302" t="s">
        <v>227</v>
      </c>
      <c r="B31" s="303" t="s">
        <v>228</v>
      </c>
      <c r="C31" s="282"/>
      <c r="D31" s="282"/>
      <c r="E31" s="281">
        <f t="shared" si="0"/>
        <v>0</v>
      </c>
      <c r="F31" s="282"/>
      <c r="G31" s="282"/>
      <c r="H31" s="299">
        <f t="shared" si="1"/>
        <v>0</v>
      </c>
      <c r="I31" s="300"/>
      <c r="J31" s="300"/>
      <c r="K31" s="300"/>
      <c r="L31" s="300"/>
      <c r="M31" s="300"/>
      <c r="N31" s="300"/>
      <c r="O31" s="300"/>
      <c r="P31" s="300"/>
    </row>
    <row r="32" spans="1:16" x14ac:dyDescent="0.2">
      <c r="A32" s="301" t="s">
        <v>229</v>
      </c>
      <c r="B32" s="304" t="s">
        <v>154</v>
      </c>
      <c r="C32" s="281">
        <v>900</v>
      </c>
      <c r="D32" s="281"/>
      <c r="E32" s="281">
        <f t="shared" si="0"/>
        <v>900</v>
      </c>
      <c r="F32" s="281">
        <v>900</v>
      </c>
      <c r="G32" s="281"/>
      <c r="H32" s="299">
        <f t="shared" si="1"/>
        <v>900</v>
      </c>
      <c r="I32" s="300"/>
      <c r="J32" s="300"/>
      <c r="K32" s="300"/>
      <c r="L32" s="300"/>
      <c r="M32" s="300"/>
      <c r="N32" s="300"/>
      <c r="O32" s="300"/>
      <c r="P32" s="300"/>
    </row>
    <row r="33" spans="1:16" ht="42.75" x14ac:dyDescent="0.2">
      <c r="A33" s="301" t="s">
        <v>230</v>
      </c>
      <c r="B33" s="304" t="s">
        <v>155</v>
      </c>
      <c r="C33" s="281">
        <f>C34+C35</f>
        <v>1050</v>
      </c>
      <c r="D33" s="281">
        <f>D34+D35</f>
        <v>0</v>
      </c>
      <c r="E33" s="281">
        <f t="shared" si="0"/>
        <v>1050</v>
      </c>
      <c r="F33" s="281">
        <f>F34+F35</f>
        <v>1050</v>
      </c>
      <c r="G33" s="281">
        <f>G34+G35</f>
        <v>0</v>
      </c>
      <c r="H33" s="299">
        <f t="shared" si="1"/>
        <v>1050</v>
      </c>
      <c r="I33" s="300"/>
      <c r="J33" s="300"/>
      <c r="K33" s="300"/>
      <c r="L33" s="300"/>
      <c r="M33" s="300"/>
      <c r="N33" s="300"/>
      <c r="O33" s="300"/>
      <c r="P33" s="300"/>
    </row>
    <row r="34" spans="1:16" ht="75" x14ac:dyDescent="0.2">
      <c r="A34" s="302" t="s">
        <v>315</v>
      </c>
      <c r="B34" s="303" t="s">
        <v>313</v>
      </c>
      <c r="C34" s="283">
        <v>450</v>
      </c>
      <c r="D34" s="283"/>
      <c r="E34" s="281">
        <f t="shared" si="0"/>
        <v>450</v>
      </c>
      <c r="F34" s="283">
        <v>450</v>
      </c>
      <c r="G34" s="283"/>
      <c r="H34" s="299">
        <f t="shared" si="1"/>
        <v>450</v>
      </c>
      <c r="I34" s="300"/>
      <c r="J34" s="300"/>
      <c r="K34" s="300"/>
      <c r="L34" s="300"/>
      <c r="M34" s="300"/>
      <c r="N34" s="300"/>
      <c r="O34" s="300"/>
      <c r="P34" s="300"/>
    </row>
    <row r="35" spans="1:16" ht="60" x14ac:dyDescent="0.2">
      <c r="A35" s="305" t="s">
        <v>316</v>
      </c>
      <c r="B35" s="303" t="s">
        <v>314</v>
      </c>
      <c r="C35" s="283">
        <v>600</v>
      </c>
      <c r="D35" s="283"/>
      <c r="E35" s="281">
        <f t="shared" si="0"/>
        <v>600</v>
      </c>
      <c r="F35" s="283">
        <v>600</v>
      </c>
      <c r="G35" s="283"/>
      <c r="H35" s="299">
        <f t="shared" si="1"/>
        <v>600</v>
      </c>
      <c r="I35" s="300"/>
      <c r="J35" s="300"/>
      <c r="K35" s="300"/>
      <c r="L35" s="300"/>
      <c r="M35" s="300"/>
      <c r="N35" s="300"/>
      <c r="O35" s="300"/>
      <c r="P35" s="300"/>
    </row>
    <row r="36" spans="1:16" ht="28.5" x14ac:dyDescent="0.2">
      <c r="A36" s="301" t="s">
        <v>231</v>
      </c>
      <c r="B36" s="304" t="s">
        <v>232</v>
      </c>
      <c r="C36" s="284">
        <f>C37+C38</f>
        <v>461</v>
      </c>
      <c r="D36" s="284">
        <f>D37+D38</f>
        <v>0</v>
      </c>
      <c r="E36" s="281">
        <f t="shared" si="0"/>
        <v>461</v>
      </c>
      <c r="F36" s="284">
        <f>F37+F38</f>
        <v>475</v>
      </c>
      <c r="G36" s="284">
        <f>G37+G38</f>
        <v>0</v>
      </c>
      <c r="H36" s="299">
        <f t="shared" si="1"/>
        <v>475</v>
      </c>
    </row>
    <row r="37" spans="1:16" ht="30" x14ac:dyDescent="0.2">
      <c r="A37" s="302" t="s">
        <v>233</v>
      </c>
      <c r="B37" s="303" t="s">
        <v>234</v>
      </c>
      <c r="C37" s="283">
        <v>461</v>
      </c>
      <c r="D37" s="283"/>
      <c r="E37" s="281">
        <f t="shared" si="0"/>
        <v>461</v>
      </c>
      <c r="F37" s="283">
        <v>475</v>
      </c>
      <c r="G37" s="283"/>
      <c r="H37" s="299">
        <f t="shared" si="1"/>
        <v>475</v>
      </c>
    </row>
    <row r="38" spans="1:16" hidden="1" x14ac:dyDescent="0.2">
      <c r="A38" s="302" t="s">
        <v>235</v>
      </c>
      <c r="B38" s="303" t="s">
        <v>236</v>
      </c>
      <c r="C38" s="284"/>
      <c r="D38" s="284"/>
      <c r="E38" s="281">
        <f t="shared" si="0"/>
        <v>0</v>
      </c>
      <c r="F38" s="284"/>
      <c r="G38" s="284"/>
      <c r="H38" s="299">
        <f t="shared" si="1"/>
        <v>0</v>
      </c>
    </row>
    <row r="39" spans="1:16" ht="29.25" customHeight="1" x14ac:dyDescent="0.2">
      <c r="A39" s="301" t="s">
        <v>237</v>
      </c>
      <c r="B39" s="304" t="s">
        <v>238</v>
      </c>
      <c r="C39" s="284">
        <f>C40+C41</f>
        <v>65</v>
      </c>
      <c r="D39" s="284">
        <f>D40+D41</f>
        <v>0</v>
      </c>
      <c r="E39" s="281">
        <f t="shared" si="0"/>
        <v>65</v>
      </c>
      <c r="F39" s="284">
        <f>F40+F41</f>
        <v>67</v>
      </c>
      <c r="G39" s="284">
        <f>G40+G41</f>
        <v>0</v>
      </c>
      <c r="H39" s="299">
        <f t="shared" si="1"/>
        <v>67</v>
      </c>
    </row>
    <row r="40" spans="1:16" ht="30" hidden="1" x14ac:dyDescent="0.2">
      <c r="A40" s="302" t="s">
        <v>239</v>
      </c>
      <c r="B40" s="303" t="s">
        <v>240</v>
      </c>
      <c r="C40" s="283"/>
      <c r="D40" s="283"/>
      <c r="E40" s="281">
        <f t="shared" si="0"/>
        <v>0</v>
      </c>
      <c r="F40" s="283"/>
      <c r="G40" s="283"/>
      <c r="H40" s="299">
        <f t="shared" si="1"/>
        <v>0</v>
      </c>
    </row>
    <row r="41" spans="1:16" ht="30" x14ac:dyDescent="0.2">
      <c r="A41" s="302" t="s">
        <v>241</v>
      </c>
      <c r="B41" s="303" t="s">
        <v>242</v>
      </c>
      <c r="C41" s="283">
        <v>65</v>
      </c>
      <c r="D41" s="283"/>
      <c r="E41" s="281">
        <f t="shared" si="0"/>
        <v>65</v>
      </c>
      <c r="F41" s="283">
        <v>67</v>
      </c>
      <c r="G41" s="283"/>
      <c r="H41" s="299">
        <f t="shared" si="1"/>
        <v>67</v>
      </c>
    </row>
    <row r="42" spans="1:16" ht="28.5" x14ac:dyDescent="0.2">
      <c r="A42" s="301" t="s">
        <v>156</v>
      </c>
      <c r="B42" s="304" t="s">
        <v>157</v>
      </c>
      <c r="C42" s="284">
        <f>C43</f>
        <v>160</v>
      </c>
      <c r="D42" s="284">
        <f>D43</f>
        <v>0</v>
      </c>
      <c r="E42" s="281">
        <f t="shared" si="0"/>
        <v>160</v>
      </c>
      <c r="F42" s="284">
        <f>F43</f>
        <v>173</v>
      </c>
      <c r="G42" s="284">
        <f>G43</f>
        <v>0</v>
      </c>
      <c r="H42" s="299">
        <f t="shared" si="1"/>
        <v>173</v>
      </c>
    </row>
    <row r="43" spans="1:16" ht="30" x14ac:dyDescent="0.2">
      <c r="A43" s="305">
        <v>1.14060000000004E+16</v>
      </c>
      <c r="B43" s="303" t="s">
        <v>243</v>
      </c>
      <c r="C43" s="283">
        <v>160</v>
      </c>
      <c r="D43" s="283"/>
      <c r="E43" s="281">
        <f t="shared" si="0"/>
        <v>160</v>
      </c>
      <c r="F43" s="284">
        <v>173</v>
      </c>
      <c r="G43" s="284"/>
      <c r="H43" s="299">
        <f t="shared" si="1"/>
        <v>173</v>
      </c>
    </row>
    <row r="44" spans="1:16" x14ac:dyDescent="0.2">
      <c r="A44" s="301" t="s">
        <v>244</v>
      </c>
      <c r="B44" s="304" t="s">
        <v>158</v>
      </c>
      <c r="C44" s="283">
        <v>424</v>
      </c>
      <c r="D44" s="283"/>
      <c r="E44" s="281">
        <f t="shared" si="0"/>
        <v>424</v>
      </c>
      <c r="F44" s="283">
        <v>439</v>
      </c>
      <c r="G44" s="283"/>
      <c r="H44" s="299">
        <f t="shared" si="1"/>
        <v>439</v>
      </c>
    </row>
    <row r="45" spans="1:16" s="307" customFormat="1" x14ac:dyDescent="0.2">
      <c r="A45" s="301" t="s">
        <v>159</v>
      </c>
      <c r="B45" s="306" t="s">
        <v>160</v>
      </c>
      <c r="C45" s="284">
        <f>C46</f>
        <v>160</v>
      </c>
      <c r="D45" s="284">
        <f>D46</f>
        <v>0</v>
      </c>
      <c r="E45" s="281">
        <f t="shared" si="0"/>
        <v>160</v>
      </c>
      <c r="F45" s="284">
        <f>F46</f>
        <v>160</v>
      </c>
      <c r="G45" s="284">
        <f>G46</f>
        <v>0</v>
      </c>
      <c r="H45" s="299">
        <f t="shared" si="1"/>
        <v>160</v>
      </c>
    </row>
    <row r="46" spans="1:16" s="309" customFormat="1" x14ac:dyDescent="0.2">
      <c r="A46" s="302" t="s">
        <v>245</v>
      </c>
      <c r="B46" s="308" t="s">
        <v>246</v>
      </c>
      <c r="C46" s="283">
        <v>160</v>
      </c>
      <c r="D46" s="283"/>
      <c r="E46" s="281">
        <f t="shared" si="0"/>
        <v>160</v>
      </c>
      <c r="F46" s="285">
        <v>160</v>
      </c>
      <c r="G46" s="285"/>
      <c r="H46" s="299">
        <f t="shared" si="1"/>
        <v>160</v>
      </c>
    </row>
    <row r="47" spans="1:16" s="311" customFormat="1" x14ac:dyDescent="0.2">
      <c r="A47" s="301" t="s">
        <v>247</v>
      </c>
      <c r="B47" s="310" t="s">
        <v>161</v>
      </c>
      <c r="C47" s="286">
        <f>C48</f>
        <v>467899.9</v>
      </c>
      <c r="D47" s="286">
        <f>D48</f>
        <v>11382.9</v>
      </c>
      <c r="E47" s="281">
        <f t="shared" si="0"/>
        <v>479282.80000000005</v>
      </c>
      <c r="F47" s="286">
        <f>F48</f>
        <v>465478.19999999995</v>
      </c>
      <c r="G47" s="286">
        <f>G48</f>
        <v>18891.900000000001</v>
      </c>
      <c r="H47" s="299">
        <f t="shared" si="1"/>
        <v>484370.1</v>
      </c>
    </row>
    <row r="48" spans="1:16" s="311" customFormat="1" ht="30" x14ac:dyDescent="0.2">
      <c r="A48" s="302" t="s">
        <v>248</v>
      </c>
      <c r="B48" s="288" t="s">
        <v>249</v>
      </c>
      <c r="C48" s="285">
        <f>C49+C52+C69+C92</f>
        <v>467899.9</v>
      </c>
      <c r="D48" s="285">
        <f>D49+D52+D69+D92</f>
        <v>11382.9</v>
      </c>
      <c r="E48" s="281">
        <f t="shared" si="0"/>
        <v>479282.80000000005</v>
      </c>
      <c r="F48" s="285">
        <f>F49+F52+F69+F92</f>
        <v>465478.19999999995</v>
      </c>
      <c r="G48" s="285">
        <f>G49+G52+G69+G92</f>
        <v>18891.900000000001</v>
      </c>
      <c r="H48" s="299">
        <f t="shared" si="1"/>
        <v>484370.1</v>
      </c>
    </row>
    <row r="49" spans="1:8" s="311" customFormat="1" ht="30" x14ac:dyDescent="0.2">
      <c r="A49" s="312" t="s">
        <v>250</v>
      </c>
      <c r="B49" s="313" t="s">
        <v>251</v>
      </c>
      <c r="C49" s="287">
        <f>C50+C51</f>
        <v>149851.6</v>
      </c>
      <c r="D49" s="287">
        <f>D50+D51</f>
        <v>0</v>
      </c>
      <c r="E49" s="281">
        <f t="shared" si="0"/>
        <v>149851.6</v>
      </c>
      <c r="F49" s="287">
        <f>F50+F51</f>
        <v>149016.9</v>
      </c>
      <c r="G49" s="287">
        <f>G50+G51</f>
        <v>0</v>
      </c>
      <c r="H49" s="299">
        <f t="shared" si="1"/>
        <v>149016.9</v>
      </c>
    </row>
    <row r="50" spans="1:8" s="311" customFormat="1" ht="30" x14ac:dyDescent="0.2">
      <c r="A50" s="302" t="s">
        <v>252</v>
      </c>
      <c r="B50" s="288" t="s">
        <v>162</v>
      </c>
      <c r="C50" s="289">
        <v>137024.6</v>
      </c>
      <c r="D50" s="289"/>
      <c r="E50" s="281">
        <f t="shared" si="0"/>
        <v>137024.6</v>
      </c>
      <c r="F50" s="289">
        <v>136261.29999999999</v>
      </c>
      <c r="G50" s="289"/>
      <c r="H50" s="299">
        <f t="shared" si="1"/>
        <v>136261.29999999999</v>
      </c>
    </row>
    <row r="51" spans="1:8" s="311" customFormat="1" ht="30" x14ac:dyDescent="0.2">
      <c r="A51" s="302" t="s">
        <v>253</v>
      </c>
      <c r="B51" s="288" t="s">
        <v>254</v>
      </c>
      <c r="C51" s="289">
        <v>12827</v>
      </c>
      <c r="D51" s="289"/>
      <c r="E51" s="281">
        <f t="shared" si="0"/>
        <v>12827</v>
      </c>
      <c r="F51" s="289">
        <v>12755.6</v>
      </c>
      <c r="G51" s="289"/>
      <c r="H51" s="299">
        <f t="shared" si="1"/>
        <v>12755.6</v>
      </c>
    </row>
    <row r="52" spans="1:8" s="311" customFormat="1" ht="37.5" customHeight="1" x14ac:dyDescent="0.2">
      <c r="A52" s="312" t="s">
        <v>255</v>
      </c>
      <c r="B52" s="313" t="s">
        <v>173</v>
      </c>
      <c r="C52" s="287">
        <f>SUM(C53:C60)</f>
        <v>26160.400000000005</v>
      </c>
      <c r="D52" s="287">
        <f>SUM(D53:D60)</f>
        <v>0</v>
      </c>
      <c r="E52" s="281">
        <f t="shared" si="0"/>
        <v>26160.400000000005</v>
      </c>
      <c r="F52" s="287">
        <f>SUM(F53:F60)</f>
        <v>26014.700000000004</v>
      </c>
      <c r="G52" s="287">
        <f>SUM(G53:G60)</f>
        <v>0</v>
      </c>
      <c r="H52" s="299">
        <f t="shared" si="1"/>
        <v>26014.700000000004</v>
      </c>
    </row>
    <row r="53" spans="1:8" s="311" customFormat="1" ht="45" x14ac:dyDescent="0.2">
      <c r="A53" s="314" t="s">
        <v>271</v>
      </c>
      <c r="B53" s="315" t="s">
        <v>163</v>
      </c>
      <c r="C53" s="289">
        <v>5990.3</v>
      </c>
      <c r="D53" s="289"/>
      <c r="E53" s="281">
        <f t="shared" si="0"/>
        <v>5990.3</v>
      </c>
      <c r="F53" s="289">
        <v>5956.9</v>
      </c>
      <c r="G53" s="289"/>
      <c r="H53" s="299">
        <f t="shared" si="1"/>
        <v>5956.9</v>
      </c>
    </row>
    <row r="54" spans="1:8" s="311" customFormat="1" ht="75" x14ac:dyDescent="0.2">
      <c r="A54" s="314" t="s">
        <v>271</v>
      </c>
      <c r="B54" s="315" t="s">
        <v>125</v>
      </c>
      <c r="C54" s="289">
        <v>10573.9</v>
      </c>
      <c r="D54" s="289"/>
      <c r="E54" s="281">
        <f t="shared" si="0"/>
        <v>10573.9</v>
      </c>
      <c r="F54" s="289">
        <v>10515</v>
      </c>
      <c r="G54" s="289"/>
      <c r="H54" s="299">
        <f t="shared" si="1"/>
        <v>10515</v>
      </c>
    </row>
    <row r="55" spans="1:8" s="311" customFormat="1" ht="60" x14ac:dyDescent="0.2">
      <c r="A55" s="302" t="s">
        <v>660</v>
      </c>
      <c r="B55" s="316" t="s">
        <v>661</v>
      </c>
      <c r="C55" s="289">
        <v>982.4</v>
      </c>
      <c r="D55" s="289"/>
      <c r="E55" s="281">
        <f t="shared" si="0"/>
        <v>982.4</v>
      </c>
      <c r="F55" s="289">
        <v>976.9</v>
      </c>
      <c r="G55" s="289"/>
      <c r="H55" s="299">
        <f t="shared" si="1"/>
        <v>976.9</v>
      </c>
    </row>
    <row r="56" spans="1:8" s="311" customFormat="1" ht="45.75" customHeight="1" x14ac:dyDescent="0.2">
      <c r="A56" s="314" t="s">
        <v>256</v>
      </c>
      <c r="B56" s="315" t="s">
        <v>174</v>
      </c>
      <c r="C56" s="289">
        <v>2208.6999999999998</v>
      </c>
      <c r="D56" s="289"/>
      <c r="E56" s="281">
        <f t="shared" si="0"/>
        <v>2208.6999999999998</v>
      </c>
      <c r="F56" s="289">
        <v>2196.4</v>
      </c>
      <c r="G56" s="289"/>
      <c r="H56" s="299">
        <f t="shared" si="1"/>
        <v>2196.4</v>
      </c>
    </row>
    <row r="57" spans="1:8" s="311" customFormat="1" ht="45.75" customHeight="1" x14ac:dyDescent="0.2">
      <c r="A57" s="302" t="s">
        <v>663</v>
      </c>
      <c r="B57" s="315" t="s">
        <v>664</v>
      </c>
      <c r="C57" s="289">
        <v>3215.4</v>
      </c>
      <c r="D57" s="289"/>
      <c r="E57" s="281">
        <f t="shared" si="0"/>
        <v>3215.4</v>
      </c>
      <c r="F57" s="289">
        <v>3197.5</v>
      </c>
      <c r="G57" s="289"/>
      <c r="H57" s="299">
        <f t="shared" si="1"/>
        <v>3197.5</v>
      </c>
    </row>
    <row r="58" spans="1:8" s="311" customFormat="1" ht="45.75" customHeight="1" x14ac:dyDescent="0.2">
      <c r="A58" s="314" t="s">
        <v>657</v>
      </c>
      <c r="B58" s="315" t="s">
        <v>658</v>
      </c>
      <c r="C58" s="289">
        <v>2122.1999999999998</v>
      </c>
      <c r="D58" s="289"/>
      <c r="E58" s="281">
        <f t="shared" si="0"/>
        <v>2122.1999999999998</v>
      </c>
      <c r="F58" s="289">
        <v>2110.4</v>
      </c>
      <c r="G58" s="289"/>
      <c r="H58" s="299">
        <f t="shared" si="1"/>
        <v>2110.4</v>
      </c>
    </row>
    <row r="59" spans="1:8" s="311" customFormat="1" ht="30" x14ac:dyDescent="0.2">
      <c r="A59" s="314" t="s">
        <v>257</v>
      </c>
      <c r="B59" s="315" t="s">
        <v>665</v>
      </c>
      <c r="C59" s="289">
        <v>1061.5</v>
      </c>
      <c r="D59" s="289"/>
      <c r="E59" s="281">
        <f t="shared" si="0"/>
        <v>1061.5</v>
      </c>
      <c r="F59" s="289">
        <v>1055.5999999999999</v>
      </c>
      <c r="G59" s="289"/>
      <c r="H59" s="299">
        <f t="shared" si="1"/>
        <v>1055.5999999999999</v>
      </c>
    </row>
    <row r="60" spans="1:8" s="311" customFormat="1" ht="30" x14ac:dyDescent="0.2">
      <c r="A60" s="314" t="s">
        <v>263</v>
      </c>
      <c r="B60" s="315" t="s">
        <v>662</v>
      </c>
      <c r="C60" s="289">
        <v>6</v>
      </c>
      <c r="D60" s="289"/>
      <c r="E60" s="281">
        <f t="shared" si="0"/>
        <v>6</v>
      </c>
      <c r="F60" s="289">
        <v>6</v>
      </c>
      <c r="G60" s="289"/>
      <c r="H60" s="299">
        <f t="shared" si="1"/>
        <v>6</v>
      </c>
    </row>
    <row r="61" spans="1:8" s="311" customFormat="1" ht="30" hidden="1" x14ac:dyDescent="0.2">
      <c r="A61" s="314" t="s">
        <v>257</v>
      </c>
      <c r="B61" s="315" t="s">
        <v>258</v>
      </c>
      <c r="C61" s="289"/>
      <c r="D61" s="289"/>
      <c r="E61" s="281">
        <f t="shared" si="0"/>
        <v>0</v>
      </c>
      <c r="F61" s="289"/>
      <c r="G61" s="289"/>
      <c r="H61" s="299">
        <f t="shared" si="1"/>
        <v>0</v>
      </c>
    </row>
    <row r="62" spans="1:8" s="311" customFormat="1" ht="45" hidden="1" x14ac:dyDescent="0.2">
      <c r="A62" s="314" t="s">
        <v>259</v>
      </c>
      <c r="B62" s="315" t="s">
        <v>260</v>
      </c>
      <c r="C62" s="289"/>
      <c r="D62" s="289"/>
      <c r="E62" s="281">
        <f t="shared" si="0"/>
        <v>0</v>
      </c>
      <c r="F62" s="289"/>
      <c r="G62" s="289"/>
      <c r="H62" s="299">
        <f t="shared" si="1"/>
        <v>0</v>
      </c>
    </row>
    <row r="63" spans="1:8" s="311" customFormat="1" ht="45" hidden="1" x14ac:dyDescent="0.2">
      <c r="A63" s="314" t="s">
        <v>261</v>
      </c>
      <c r="B63" s="315" t="s">
        <v>262</v>
      </c>
      <c r="C63" s="289"/>
      <c r="D63" s="289"/>
      <c r="E63" s="281">
        <f t="shared" si="0"/>
        <v>0</v>
      </c>
      <c r="F63" s="289"/>
      <c r="G63" s="289"/>
      <c r="H63" s="299">
        <f t="shared" si="1"/>
        <v>0</v>
      </c>
    </row>
    <row r="64" spans="1:8" s="292" customFormat="1" ht="30" hidden="1" x14ac:dyDescent="0.2">
      <c r="A64" s="302" t="s">
        <v>263</v>
      </c>
      <c r="B64" s="316" t="s">
        <v>264</v>
      </c>
      <c r="C64" s="289"/>
      <c r="D64" s="289"/>
      <c r="E64" s="281">
        <f t="shared" si="0"/>
        <v>0</v>
      </c>
      <c r="F64" s="289"/>
      <c r="G64" s="289"/>
      <c r="H64" s="299">
        <f t="shared" si="1"/>
        <v>0</v>
      </c>
    </row>
    <row r="65" spans="1:16" s="292" customFormat="1" ht="47.25" hidden="1" customHeight="1" x14ac:dyDescent="0.2">
      <c r="A65" s="302" t="s">
        <v>265</v>
      </c>
      <c r="B65" s="316" t="s">
        <v>266</v>
      </c>
      <c r="C65" s="289"/>
      <c r="D65" s="289"/>
      <c r="E65" s="281">
        <f t="shared" si="0"/>
        <v>0</v>
      </c>
      <c r="F65" s="289"/>
      <c r="G65" s="289"/>
      <c r="H65" s="299">
        <f t="shared" si="1"/>
        <v>0</v>
      </c>
    </row>
    <row r="66" spans="1:16" s="292" customFormat="1" ht="30" hidden="1" x14ac:dyDescent="0.2">
      <c r="A66" s="314" t="s">
        <v>267</v>
      </c>
      <c r="B66" s="315" t="s">
        <v>268</v>
      </c>
      <c r="C66" s="289"/>
      <c r="D66" s="289"/>
      <c r="E66" s="281">
        <f t="shared" si="0"/>
        <v>0</v>
      </c>
      <c r="F66" s="289"/>
      <c r="G66" s="289"/>
      <c r="H66" s="299">
        <f t="shared" si="1"/>
        <v>0</v>
      </c>
    </row>
    <row r="67" spans="1:16" s="292" customFormat="1" ht="30" hidden="1" x14ac:dyDescent="0.2">
      <c r="A67" s="314" t="s">
        <v>269</v>
      </c>
      <c r="B67" s="315" t="s">
        <v>270</v>
      </c>
      <c r="C67" s="289"/>
      <c r="D67" s="289"/>
      <c r="E67" s="281">
        <f t="shared" si="0"/>
        <v>0</v>
      </c>
      <c r="F67" s="289"/>
      <c r="G67" s="289"/>
      <c r="H67" s="299">
        <f t="shared" si="1"/>
        <v>0</v>
      </c>
    </row>
    <row r="68" spans="1:16" s="292" customFormat="1" ht="24" hidden="1" customHeight="1" x14ac:dyDescent="0.2">
      <c r="A68" s="314" t="s">
        <v>271</v>
      </c>
      <c r="B68" s="315" t="s">
        <v>272</v>
      </c>
      <c r="C68" s="289"/>
      <c r="D68" s="289"/>
      <c r="E68" s="281">
        <f t="shared" si="0"/>
        <v>0</v>
      </c>
      <c r="F68" s="289"/>
      <c r="G68" s="289"/>
      <c r="H68" s="299">
        <f t="shared" si="1"/>
        <v>0</v>
      </c>
    </row>
    <row r="69" spans="1:16" s="311" customFormat="1" ht="39.75" customHeight="1" x14ac:dyDescent="0.2">
      <c r="A69" s="312" t="s">
        <v>273</v>
      </c>
      <c r="B69" s="313" t="s">
        <v>175</v>
      </c>
      <c r="C69" s="287">
        <f>SUM(C70:C91)</f>
        <v>290717.90000000002</v>
      </c>
      <c r="D69" s="287">
        <f>SUM(D70:D91)</f>
        <v>11382.9</v>
      </c>
      <c r="E69" s="281">
        <f t="shared" si="0"/>
        <v>302100.80000000005</v>
      </c>
      <c r="F69" s="287">
        <f>SUM(F70:F91)</f>
        <v>289168.59999999998</v>
      </c>
      <c r="G69" s="287">
        <f>SUM(G70:G91)</f>
        <v>18891.900000000001</v>
      </c>
      <c r="H69" s="299">
        <f t="shared" si="1"/>
        <v>308060.5</v>
      </c>
    </row>
    <row r="70" spans="1:16" s="292" customFormat="1" ht="45" x14ac:dyDescent="0.2">
      <c r="A70" s="302" t="s">
        <v>274</v>
      </c>
      <c r="B70" s="288" t="s">
        <v>320</v>
      </c>
      <c r="C70" s="289">
        <v>3319.1</v>
      </c>
      <c r="D70" s="289"/>
      <c r="E70" s="281">
        <f t="shared" si="0"/>
        <v>3319.1</v>
      </c>
      <c r="F70" s="289">
        <v>3300.6</v>
      </c>
      <c r="G70" s="289"/>
      <c r="H70" s="299">
        <f t="shared" si="1"/>
        <v>3300.6</v>
      </c>
    </row>
    <row r="71" spans="1:16" s="292" customFormat="1" ht="165" x14ac:dyDescent="0.2">
      <c r="A71" s="302" t="s">
        <v>296</v>
      </c>
      <c r="B71" s="288" t="s">
        <v>297</v>
      </c>
      <c r="C71" s="289">
        <v>229224.8</v>
      </c>
      <c r="D71" s="289"/>
      <c r="E71" s="281">
        <f t="shared" si="0"/>
        <v>229224.8</v>
      </c>
      <c r="F71" s="289">
        <v>227947.8</v>
      </c>
      <c r="G71" s="289"/>
      <c r="H71" s="299">
        <f t="shared" si="1"/>
        <v>227947.8</v>
      </c>
    </row>
    <row r="72" spans="1:16" s="292" customFormat="1" ht="45" x14ac:dyDescent="0.2">
      <c r="A72" s="302" t="s">
        <v>296</v>
      </c>
      <c r="B72" s="288" t="s">
        <v>298</v>
      </c>
      <c r="C72" s="289">
        <v>5.7</v>
      </c>
      <c r="D72" s="289"/>
      <c r="E72" s="281">
        <f t="shared" si="0"/>
        <v>5.7</v>
      </c>
      <c r="F72" s="289">
        <v>5.7</v>
      </c>
      <c r="G72" s="289"/>
      <c r="H72" s="299">
        <f t="shared" si="1"/>
        <v>5.7</v>
      </c>
    </row>
    <row r="73" spans="1:16" s="292" customFormat="1" ht="30" x14ac:dyDescent="0.2">
      <c r="A73" s="302" t="s">
        <v>296</v>
      </c>
      <c r="B73" s="288" t="s">
        <v>299</v>
      </c>
      <c r="C73" s="289">
        <v>4204</v>
      </c>
      <c r="D73" s="289"/>
      <c r="E73" s="281">
        <f t="shared" si="0"/>
        <v>4204</v>
      </c>
      <c r="F73" s="289">
        <v>4180.6000000000004</v>
      </c>
      <c r="G73" s="289"/>
      <c r="H73" s="299">
        <f t="shared" si="1"/>
        <v>4180.6000000000004</v>
      </c>
    </row>
    <row r="74" spans="1:16" s="292" customFormat="1" ht="62.25" customHeight="1" x14ac:dyDescent="0.2">
      <c r="A74" s="302" t="s">
        <v>296</v>
      </c>
      <c r="B74" s="288" t="s">
        <v>300</v>
      </c>
      <c r="C74" s="289">
        <v>4183.2</v>
      </c>
      <c r="D74" s="289"/>
      <c r="E74" s="281">
        <f t="shared" si="0"/>
        <v>4183.2</v>
      </c>
      <c r="F74" s="289">
        <v>4159.8</v>
      </c>
      <c r="G74" s="289"/>
      <c r="H74" s="299">
        <f t="shared" si="1"/>
        <v>4159.8</v>
      </c>
    </row>
    <row r="75" spans="1:16" ht="75" x14ac:dyDescent="0.2">
      <c r="A75" s="302" t="s">
        <v>296</v>
      </c>
      <c r="B75" s="288" t="s">
        <v>301</v>
      </c>
      <c r="C75" s="289">
        <v>4786.8</v>
      </c>
      <c r="D75" s="289"/>
      <c r="E75" s="281">
        <f t="shared" si="0"/>
        <v>4786.8</v>
      </c>
      <c r="F75" s="289">
        <v>4760.1000000000004</v>
      </c>
      <c r="G75" s="289"/>
      <c r="H75" s="299">
        <f t="shared" si="1"/>
        <v>4760.1000000000004</v>
      </c>
    </row>
    <row r="76" spans="1:16" ht="60" x14ac:dyDescent="0.2">
      <c r="A76" s="302" t="s">
        <v>296</v>
      </c>
      <c r="B76" s="288" t="s">
        <v>302</v>
      </c>
      <c r="C76" s="289">
        <v>411.3</v>
      </c>
      <c r="D76" s="289"/>
      <c r="E76" s="281">
        <f t="shared" si="0"/>
        <v>411.3</v>
      </c>
      <c r="F76" s="289">
        <v>409</v>
      </c>
      <c r="G76" s="289"/>
      <c r="H76" s="299">
        <f t="shared" si="1"/>
        <v>409</v>
      </c>
    </row>
    <row r="77" spans="1:16" s="318" customFormat="1" ht="30" x14ac:dyDescent="0.2">
      <c r="A77" s="302" t="s">
        <v>296</v>
      </c>
      <c r="B77" s="288" t="s">
        <v>303</v>
      </c>
      <c r="C77" s="289">
        <v>71.099999999999994</v>
      </c>
      <c r="D77" s="289"/>
      <c r="E77" s="281">
        <f t="shared" si="0"/>
        <v>71.099999999999994</v>
      </c>
      <c r="F77" s="289">
        <v>70.7</v>
      </c>
      <c r="G77" s="289"/>
      <c r="H77" s="299">
        <f t="shared" si="1"/>
        <v>70.7</v>
      </c>
      <c r="I77" s="317"/>
      <c r="J77" s="317"/>
      <c r="K77" s="317"/>
      <c r="L77" s="317"/>
      <c r="M77" s="317"/>
      <c r="N77" s="317"/>
      <c r="O77" s="317"/>
      <c r="P77" s="317"/>
    </row>
    <row r="78" spans="1:16" s="318" customFormat="1" ht="45" x14ac:dyDescent="0.2">
      <c r="A78" s="302" t="s">
        <v>296</v>
      </c>
      <c r="B78" s="288" t="s">
        <v>304</v>
      </c>
      <c r="C78" s="289">
        <v>442</v>
      </c>
      <c r="D78" s="289"/>
      <c r="E78" s="281">
        <f t="shared" si="0"/>
        <v>442</v>
      </c>
      <c r="F78" s="289">
        <v>439.5</v>
      </c>
      <c r="G78" s="289"/>
      <c r="H78" s="299">
        <f t="shared" si="1"/>
        <v>439.5</v>
      </c>
      <c r="I78" s="317"/>
      <c r="J78" s="317"/>
      <c r="K78" s="317"/>
      <c r="L78" s="317"/>
      <c r="M78" s="317"/>
      <c r="N78" s="317"/>
      <c r="O78" s="317"/>
      <c r="P78" s="317"/>
    </row>
    <row r="79" spans="1:16" ht="45" x14ac:dyDescent="0.2">
      <c r="A79" s="302" t="s">
        <v>296</v>
      </c>
      <c r="B79" s="288" t="s">
        <v>305</v>
      </c>
      <c r="C79" s="289">
        <v>525.6</v>
      </c>
      <c r="D79" s="289"/>
      <c r="E79" s="281">
        <f t="shared" si="0"/>
        <v>525.6</v>
      </c>
      <c r="F79" s="289">
        <v>522.70000000000005</v>
      </c>
      <c r="G79" s="289"/>
      <c r="H79" s="299">
        <f t="shared" si="1"/>
        <v>522.70000000000005</v>
      </c>
    </row>
    <row r="80" spans="1:16" ht="30" x14ac:dyDescent="0.2">
      <c r="A80" s="302" t="s">
        <v>296</v>
      </c>
      <c r="B80" s="288" t="s">
        <v>306</v>
      </c>
      <c r="C80" s="289">
        <v>101.1</v>
      </c>
      <c r="D80" s="289"/>
      <c r="E80" s="281">
        <f t="shared" si="0"/>
        <v>101.1</v>
      </c>
      <c r="F80" s="289">
        <v>100.5</v>
      </c>
      <c r="G80" s="289"/>
      <c r="H80" s="299">
        <f t="shared" si="1"/>
        <v>100.5</v>
      </c>
    </row>
    <row r="81" spans="1:8" ht="45" x14ac:dyDescent="0.2">
      <c r="A81" s="302" t="s">
        <v>296</v>
      </c>
      <c r="B81" s="288" t="s">
        <v>307</v>
      </c>
      <c r="C81" s="289">
        <v>1169.9000000000001</v>
      </c>
      <c r="D81" s="289"/>
      <c r="E81" s="281">
        <f t="shared" ref="E81:E95" si="2">+C81+D81</f>
        <v>1169.9000000000001</v>
      </c>
      <c r="F81" s="289">
        <v>1163.4000000000001</v>
      </c>
      <c r="G81" s="289"/>
      <c r="H81" s="299">
        <f t="shared" ref="H81:H95" si="3">+F81+G81</f>
        <v>1163.4000000000001</v>
      </c>
    </row>
    <row r="82" spans="1:8" ht="30" x14ac:dyDescent="0.2">
      <c r="A82" s="302" t="s">
        <v>296</v>
      </c>
      <c r="B82" s="288" t="s">
        <v>308</v>
      </c>
      <c r="C82" s="289">
        <v>1710.1</v>
      </c>
      <c r="D82" s="289"/>
      <c r="E82" s="281">
        <f t="shared" si="2"/>
        <v>1710.1</v>
      </c>
      <c r="F82" s="289">
        <v>1700.5</v>
      </c>
      <c r="G82" s="289"/>
      <c r="H82" s="299">
        <f t="shared" si="3"/>
        <v>1700.5</v>
      </c>
    </row>
    <row r="83" spans="1:8" x14ac:dyDescent="0.2">
      <c r="A83" s="302" t="s">
        <v>296</v>
      </c>
      <c r="B83" s="288" t="s">
        <v>666</v>
      </c>
      <c r="C83" s="289">
        <v>1173.0999999999999</v>
      </c>
      <c r="D83" s="289"/>
      <c r="E83" s="281">
        <f t="shared" si="2"/>
        <v>1173.0999999999999</v>
      </c>
      <c r="F83" s="289">
        <v>1166.5999999999999</v>
      </c>
      <c r="G83" s="289"/>
      <c r="H83" s="299">
        <f t="shared" si="3"/>
        <v>1166.5999999999999</v>
      </c>
    </row>
    <row r="84" spans="1:8" ht="45" x14ac:dyDescent="0.2">
      <c r="A84" s="302" t="s">
        <v>275</v>
      </c>
      <c r="B84" s="288" t="s">
        <v>276</v>
      </c>
      <c r="C84" s="287"/>
      <c r="D84" s="287"/>
      <c r="E84" s="281">
        <f t="shared" si="2"/>
        <v>0</v>
      </c>
      <c r="F84" s="287"/>
      <c r="G84" s="287"/>
      <c r="H84" s="299">
        <f t="shared" si="3"/>
        <v>0</v>
      </c>
    </row>
    <row r="85" spans="1:8" ht="45" x14ac:dyDescent="0.2">
      <c r="A85" s="302" t="s">
        <v>277</v>
      </c>
      <c r="B85" s="288" t="s">
        <v>169</v>
      </c>
      <c r="C85" s="289">
        <v>954.5</v>
      </c>
      <c r="D85" s="289"/>
      <c r="E85" s="281">
        <f t="shared" si="2"/>
        <v>954.5</v>
      </c>
      <c r="F85" s="289">
        <v>949</v>
      </c>
      <c r="G85" s="289"/>
      <c r="H85" s="299">
        <f t="shared" si="3"/>
        <v>949</v>
      </c>
    </row>
    <row r="86" spans="1:8" ht="75" x14ac:dyDescent="0.2">
      <c r="A86" s="302" t="s">
        <v>278</v>
      </c>
      <c r="B86" s="288" t="s">
        <v>279</v>
      </c>
      <c r="C86" s="289">
        <v>17.7</v>
      </c>
      <c r="D86" s="289"/>
      <c r="E86" s="281">
        <f t="shared" si="2"/>
        <v>17.7</v>
      </c>
      <c r="F86" s="289">
        <v>17.600000000000001</v>
      </c>
      <c r="G86" s="289"/>
      <c r="H86" s="299">
        <f t="shared" si="3"/>
        <v>17.600000000000001</v>
      </c>
    </row>
    <row r="87" spans="1:8" ht="60" x14ac:dyDescent="0.2">
      <c r="A87" s="302" t="s">
        <v>280</v>
      </c>
      <c r="B87" s="288" t="s">
        <v>281</v>
      </c>
      <c r="C87" s="289">
        <v>3530</v>
      </c>
      <c r="D87" s="289"/>
      <c r="E87" s="281">
        <f t="shared" si="2"/>
        <v>3530</v>
      </c>
      <c r="F87" s="289">
        <v>3510.4</v>
      </c>
      <c r="G87" s="289"/>
      <c r="H87" s="299">
        <f t="shared" si="3"/>
        <v>3510.4</v>
      </c>
    </row>
    <row r="88" spans="1:8" ht="30" x14ac:dyDescent="0.2">
      <c r="A88" s="302" t="s">
        <v>282</v>
      </c>
      <c r="B88" s="288" t="s">
        <v>168</v>
      </c>
      <c r="C88" s="289">
        <v>2913.7</v>
      </c>
      <c r="D88" s="289"/>
      <c r="E88" s="281">
        <f t="shared" si="2"/>
        <v>2913.7</v>
      </c>
      <c r="F88" s="289">
        <v>2897.5</v>
      </c>
      <c r="G88" s="289"/>
      <c r="H88" s="299">
        <f t="shared" si="3"/>
        <v>2897.5</v>
      </c>
    </row>
    <row r="89" spans="1:8" ht="90" x14ac:dyDescent="0.2">
      <c r="A89" s="302" t="s">
        <v>283</v>
      </c>
      <c r="B89" s="288" t="s">
        <v>284</v>
      </c>
      <c r="C89" s="289">
        <v>19316.099999999999</v>
      </c>
      <c r="D89" s="289"/>
      <c r="E89" s="281">
        <f t="shared" si="2"/>
        <v>19316.099999999999</v>
      </c>
      <c r="F89" s="289">
        <v>19208.5</v>
      </c>
      <c r="G89" s="289"/>
      <c r="H89" s="299">
        <f t="shared" si="3"/>
        <v>19208.5</v>
      </c>
    </row>
    <row r="90" spans="1:8" s="292" customFormat="1" ht="60" x14ac:dyDescent="0.2">
      <c r="A90" s="302" t="s">
        <v>761</v>
      </c>
      <c r="B90" s="288" t="s">
        <v>762</v>
      </c>
      <c r="C90" s="285"/>
      <c r="D90" s="323">
        <v>11382.9</v>
      </c>
      <c r="E90" s="324">
        <f t="shared" si="2"/>
        <v>11382.9</v>
      </c>
      <c r="F90" s="323"/>
      <c r="G90" s="323">
        <v>18891.900000000001</v>
      </c>
      <c r="H90" s="299">
        <f t="shared" si="3"/>
        <v>18891.900000000001</v>
      </c>
    </row>
    <row r="91" spans="1:8" ht="45" x14ac:dyDescent="0.2">
      <c r="A91" s="302" t="s">
        <v>285</v>
      </c>
      <c r="B91" s="288" t="s">
        <v>659</v>
      </c>
      <c r="C91" s="289">
        <v>12658.1</v>
      </c>
      <c r="D91" s="289"/>
      <c r="E91" s="281">
        <f t="shared" si="2"/>
        <v>12658.1</v>
      </c>
      <c r="F91" s="289">
        <v>12658.1</v>
      </c>
      <c r="G91" s="289"/>
      <c r="H91" s="299">
        <f t="shared" si="3"/>
        <v>12658.1</v>
      </c>
    </row>
    <row r="92" spans="1:8" x14ac:dyDescent="0.2">
      <c r="A92" s="312" t="s">
        <v>286</v>
      </c>
      <c r="B92" s="319" t="s">
        <v>176</v>
      </c>
      <c r="C92" s="287">
        <f>C93</f>
        <v>1170</v>
      </c>
      <c r="D92" s="287">
        <f>D93</f>
        <v>0</v>
      </c>
      <c r="E92" s="281">
        <f t="shared" si="2"/>
        <v>1170</v>
      </c>
      <c r="F92" s="287">
        <f>F93</f>
        <v>1278</v>
      </c>
      <c r="G92" s="287">
        <f>G93</f>
        <v>0</v>
      </c>
      <c r="H92" s="299">
        <f t="shared" si="3"/>
        <v>1278</v>
      </c>
    </row>
    <row r="93" spans="1:8" ht="60" x14ac:dyDescent="0.2">
      <c r="A93" s="314" t="s">
        <v>287</v>
      </c>
      <c r="B93" s="320" t="s">
        <v>164</v>
      </c>
      <c r="C93" s="290">
        <v>1170</v>
      </c>
      <c r="D93" s="290"/>
      <c r="E93" s="281">
        <f t="shared" si="2"/>
        <v>1170</v>
      </c>
      <c r="F93" s="290">
        <v>1278</v>
      </c>
      <c r="G93" s="290"/>
      <c r="H93" s="299">
        <f t="shared" si="3"/>
        <v>1278</v>
      </c>
    </row>
    <row r="94" spans="1:8" ht="30" x14ac:dyDescent="0.2">
      <c r="A94" s="314" t="s">
        <v>656</v>
      </c>
      <c r="B94" s="320" t="s">
        <v>289</v>
      </c>
      <c r="C94" s="291"/>
      <c r="D94" s="291"/>
      <c r="E94" s="281">
        <f t="shared" si="2"/>
        <v>0</v>
      </c>
      <c r="F94" s="291"/>
      <c r="G94" s="291"/>
      <c r="H94" s="299">
        <f t="shared" si="3"/>
        <v>0</v>
      </c>
    </row>
    <row r="95" spans="1:8" x14ac:dyDescent="0.2">
      <c r="A95" s="4"/>
      <c r="B95" s="304" t="s">
        <v>290</v>
      </c>
      <c r="C95" s="286">
        <f>C16+C47</f>
        <v>504556.9</v>
      </c>
      <c r="D95" s="286">
        <f>D16+D47</f>
        <v>11382.9</v>
      </c>
      <c r="E95" s="281">
        <f t="shared" si="2"/>
        <v>515939.80000000005</v>
      </c>
      <c r="F95" s="286">
        <f>F16+F47</f>
        <v>504340.19999999995</v>
      </c>
      <c r="G95" s="286">
        <f>G16+G47</f>
        <v>18891.900000000001</v>
      </c>
      <c r="H95" s="299">
        <f t="shared" si="3"/>
        <v>523232.1</v>
      </c>
    </row>
    <row r="96" spans="1:8" x14ac:dyDescent="0.2">
      <c r="C96" s="321">
        <f>C95-C93</f>
        <v>503386.9</v>
      </c>
      <c r="D96" s="321"/>
      <c r="E96" s="321"/>
      <c r="F96" s="321">
        <f>F95-F93</f>
        <v>503062.19999999995</v>
      </c>
    </row>
    <row r="98" spans="3:6" x14ac:dyDescent="0.2">
      <c r="C98" s="322">
        <f>+C16+C49</f>
        <v>186508.6</v>
      </c>
      <c r="D98" s="322"/>
      <c r="E98" s="322"/>
      <c r="F98" s="322">
        <f>+F16+F49</f>
        <v>187878.9</v>
      </c>
    </row>
    <row r="99" spans="3:6" x14ac:dyDescent="0.2">
      <c r="C99" s="293">
        <f>C98*2.5%</f>
        <v>4662.7150000000001</v>
      </c>
      <c r="F99" s="293">
        <f>F98*5%</f>
        <v>9393.9449999999997</v>
      </c>
    </row>
  </sheetData>
  <mergeCells count="12">
    <mergeCell ref="B1:H1"/>
    <mergeCell ref="B2:H2"/>
    <mergeCell ref="B3:H3"/>
    <mergeCell ref="B4:H4"/>
    <mergeCell ref="B5:H5"/>
    <mergeCell ref="A8:H8"/>
    <mergeCell ref="A9:H9"/>
    <mergeCell ref="A11:A13"/>
    <mergeCell ref="B11:B13"/>
    <mergeCell ref="C12:E12"/>
    <mergeCell ref="F12:H12"/>
    <mergeCell ref="C11:H11"/>
  </mergeCells>
  <pageMargins left="0.51181102362204722" right="0.15748031496062992" top="0.43307086614173229" bottom="0.27559055118110237" header="0.15748031496062992" footer="0.15748031496062992"/>
  <pageSetup paperSize="9" scale="52" fitToHeight="4" orientation="portrait" useFirstPageNumber="1" r:id="rId1"/>
  <headerFooter alignWithMargins="0">
    <oddHeader>&amp;R&amp;P</oddHeader>
  </headerFooter>
  <rowBreaks count="1" manualBreakCount="1">
    <brk id="50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20"/>
  <sheetViews>
    <sheetView showGridLines="0" zoomScaleNormal="100" workbookViewId="0">
      <selection activeCell="V21" sqref="U21:V21"/>
    </sheetView>
  </sheetViews>
  <sheetFormatPr defaultColWidth="9.140625" defaultRowHeight="12.75" x14ac:dyDescent="0.2"/>
  <cols>
    <col min="1" max="1" width="1.7109375" style="194" customWidth="1"/>
    <col min="2" max="11" width="0" style="194" hidden="1" customWidth="1"/>
    <col min="12" max="12" width="44" style="194" customWidth="1"/>
    <col min="13" max="14" width="5.7109375" style="194" customWidth="1"/>
    <col min="15" max="15" width="9.5703125" style="194" customWidth="1"/>
    <col min="16" max="16" width="5.7109375" style="194" customWidth="1"/>
    <col min="17" max="211" width="9.140625" style="194" customWidth="1"/>
    <col min="212" max="16384" width="9.140625" style="194"/>
  </cols>
  <sheetData>
    <row r="1" spans="1:19" s="141" customFormat="1" ht="12.75" customHeight="1" x14ac:dyDescent="0.2">
      <c r="A1" s="138"/>
      <c r="B1" s="138"/>
      <c r="C1" s="138"/>
      <c r="D1" s="138"/>
      <c r="E1" s="138"/>
      <c r="F1" s="139"/>
      <c r="G1" s="140"/>
      <c r="H1" s="140"/>
      <c r="I1" s="140"/>
      <c r="J1" s="140"/>
      <c r="K1" s="140"/>
      <c r="L1" s="147"/>
      <c r="M1" s="147"/>
      <c r="N1" s="616" t="s">
        <v>799</v>
      </c>
      <c r="O1" s="616"/>
      <c r="P1" s="616"/>
      <c r="Q1" s="616"/>
      <c r="R1" s="616"/>
      <c r="S1" s="616"/>
    </row>
    <row r="2" spans="1:19" s="141" customFormat="1" ht="12" customHeight="1" x14ac:dyDescent="0.2">
      <c r="A2" s="142"/>
      <c r="B2" s="143"/>
      <c r="C2" s="143"/>
      <c r="D2" s="143"/>
      <c r="E2" s="143"/>
      <c r="F2" s="139"/>
      <c r="G2" s="140"/>
      <c r="H2" s="140"/>
      <c r="I2" s="140"/>
      <c r="J2" s="140"/>
      <c r="K2" s="140"/>
      <c r="L2" s="147"/>
      <c r="M2" s="617" t="s">
        <v>144</v>
      </c>
      <c r="N2" s="617"/>
      <c r="O2" s="617"/>
      <c r="P2" s="617"/>
      <c r="Q2" s="617"/>
      <c r="R2" s="617"/>
      <c r="S2" s="617"/>
    </row>
    <row r="3" spans="1:19" s="141" customFormat="1" ht="1.5" customHeight="1" x14ac:dyDescent="0.2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400"/>
      <c r="M3" s="617"/>
      <c r="N3" s="617"/>
      <c r="O3" s="617"/>
      <c r="P3" s="617"/>
      <c r="Q3" s="617"/>
      <c r="R3" s="617"/>
      <c r="S3" s="617"/>
    </row>
    <row r="4" spans="1:19" s="141" customFormat="1" ht="13.5" customHeight="1" x14ac:dyDescent="0.2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617" t="s">
        <v>185</v>
      </c>
      <c r="M4" s="617"/>
      <c r="N4" s="617"/>
      <c r="O4" s="617"/>
      <c r="P4" s="617"/>
      <c r="Q4" s="617"/>
      <c r="R4" s="617"/>
      <c r="S4" s="617"/>
    </row>
    <row r="5" spans="1:19" s="141" customFormat="1" ht="12.75" customHeight="1" x14ac:dyDescent="0.2">
      <c r="A5" s="144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617" t="s">
        <v>294</v>
      </c>
      <c r="M5" s="617"/>
      <c r="N5" s="617"/>
      <c r="O5" s="617"/>
      <c r="P5" s="617"/>
      <c r="Q5" s="617"/>
      <c r="R5" s="617"/>
      <c r="S5" s="617"/>
    </row>
    <row r="6" spans="1:19" s="141" customFormat="1" ht="12.75" customHeight="1" x14ac:dyDescent="0.2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616" t="s">
        <v>646</v>
      </c>
      <c r="M6" s="616"/>
      <c r="N6" s="616"/>
      <c r="O6" s="616"/>
      <c r="P6" s="616"/>
      <c r="Q6" s="616"/>
      <c r="R6" s="616"/>
      <c r="S6" s="616"/>
    </row>
    <row r="7" spans="1:19" s="141" customFormat="1" ht="12.75" customHeight="1" x14ac:dyDescent="0.2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7"/>
      <c r="M7" s="147"/>
      <c r="N7" s="147"/>
      <c r="O7" s="147"/>
      <c r="P7" s="147"/>
      <c r="Q7" s="147"/>
      <c r="R7" s="151"/>
      <c r="S7" s="151"/>
    </row>
    <row r="8" spans="1:19" s="141" customFormat="1" ht="12.75" customHeight="1" x14ac:dyDescent="0.2">
      <c r="A8" s="618" t="s">
        <v>706</v>
      </c>
      <c r="B8" s="618"/>
      <c r="C8" s="618"/>
      <c r="D8" s="618"/>
      <c r="E8" s="618"/>
      <c r="F8" s="618"/>
      <c r="G8" s="618"/>
      <c r="H8" s="618"/>
      <c r="I8" s="618"/>
      <c r="J8" s="618"/>
      <c r="K8" s="618"/>
      <c r="L8" s="618"/>
      <c r="M8" s="618"/>
      <c r="N8" s="618"/>
      <c r="O8" s="618"/>
      <c r="P8" s="618"/>
      <c r="Q8" s="618"/>
    </row>
    <row r="9" spans="1:19" s="141" customFormat="1" ht="62.25" customHeight="1" x14ac:dyDescent="0.2">
      <c r="A9" s="619" t="s">
        <v>707</v>
      </c>
      <c r="B9" s="619"/>
      <c r="C9" s="619"/>
      <c r="D9" s="619"/>
      <c r="E9" s="619"/>
      <c r="F9" s="619"/>
      <c r="G9" s="619"/>
      <c r="H9" s="619"/>
      <c r="I9" s="619"/>
      <c r="J9" s="619"/>
      <c r="K9" s="619"/>
      <c r="L9" s="619"/>
      <c r="M9" s="619"/>
      <c r="N9" s="619"/>
      <c r="O9" s="619"/>
      <c r="P9" s="619"/>
      <c r="Q9" s="619"/>
    </row>
    <row r="10" spans="1:19" ht="12.75" customHeight="1" x14ac:dyDescent="0.2">
      <c r="A10" s="201"/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193"/>
    </row>
    <row r="11" spans="1:19" ht="12.75" customHeight="1" x14ac:dyDescent="0.2">
      <c r="A11" s="202" t="s">
        <v>423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193"/>
    </row>
    <row r="12" spans="1:19" ht="12.75" customHeight="1" x14ac:dyDescent="0.2">
      <c r="A12" s="202" t="s">
        <v>424</v>
      </c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2"/>
      <c r="M12" s="201"/>
      <c r="N12" s="201"/>
      <c r="O12" s="201"/>
      <c r="P12" s="201"/>
      <c r="Q12" s="193"/>
    </row>
    <row r="13" spans="1:19" ht="8.25" customHeight="1" x14ac:dyDescent="0.2">
      <c r="A13" s="201"/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3"/>
      <c r="M13" s="201"/>
      <c r="N13" s="201"/>
      <c r="O13" s="201"/>
      <c r="P13" s="201"/>
      <c r="Q13" s="193"/>
    </row>
    <row r="14" spans="1:19" ht="6.75" customHeight="1" thickBot="1" x14ac:dyDescent="0.25">
      <c r="A14" s="201"/>
      <c r="B14" s="201"/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193"/>
    </row>
    <row r="15" spans="1:19" ht="12.75" customHeight="1" thickBot="1" x14ac:dyDescent="0.25">
      <c r="A15" s="201"/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69"/>
      <c r="M15" s="270"/>
      <c r="N15" s="270"/>
      <c r="O15" s="270"/>
      <c r="P15" s="271"/>
      <c r="Q15" s="210"/>
      <c r="R15" s="601"/>
      <c r="S15" s="601"/>
    </row>
    <row r="16" spans="1:19" ht="66" customHeight="1" thickBot="1" x14ac:dyDescent="0.25">
      <c r="A16" s="211"/>
      <c r="B16" s="212" t="s">
        <v>425</v>
      </c>
      <c r="C16" s="213" t="s">
        <v>426</v>
      </c>
      <c r="D16" s="213"/>
      <c r="E16" s="213"/>
      <c r="F16" s="213"/>
      <c r="G16" s="213" t="s">
        <v>427</v>
      </c>
      <c r="H16" s="213"/>
      <c r="I16" s="213"/>
      <c r="J16" s="213" t="s">
        <v>428</v>
      </c>
      <c r="K16" s="213" t="s">
        <v>429</v>
      </c>
      <c r="L16" s="273" t="s">
        <v>0</v>
      </c>
      <c r="M16" s="216" t="s">
        <v>1</v>
      </c>
      <c r="N16" s="216" t="s">
        <v>2</v>
      </c>
      <c r="O16" s="216" t="s">
        <v>3</v>
      </c>
      <c r="P16" s="215" t="s">
        <v>4</v>
      </c>
      <c r="Q16" s="215" t="s">
        <v>754</v>
      </c>
      <c r="R16" s="217" t="s">
        <v>755</v>
      </c>
      <c r="S16" s="217" t="s">
        <v>667</v>
      </c>
    </row>
    <row r="17" spans="1:19" ht="12.75" customHeight="1" x14ac:dyDescent="0.2">
      <c r="A17" s="211"/>
      <c r="B17" s="226"/>
      <c r="C17" s="226"/>
      <c r="D17" s="226"/>
      <c r="E17" s="226"/>
      <c r="F17" s="226"/>
      <c r="G17" s="226"/>
      <c r="H17" s="226"/>
      <c r="I17" s="226"/>
      <c r="J17" s="226"/>
      <c r="K17" s="227"/>
      <c r="L17" s="274">
        <v>1</v>
      </c>
      <c r="M17" s="275">
        <v>2</v>
      </c>
      <c r="N17" s="275">
        <v>3</v>
      </c>
      <c r="O17" s="275">
        <v>4</v>
      </c>
      <c r="P17" s="275">
        <v>5</v>
      </c>
      <c r="Q17" s="276">
        <v>6</v>
      </c>
      <c r="R17" s="602">
        <v>7</v>
      </c>
      <c r="S17" s="602">
        <v>8</v>
      </c>
    </row>
    <row r="18" spans="1:19" s="551" customFormat="1" ht="12" customHeight="1" thickBot="1" x14ac:dyDescent="0.25">
      <c r="A18" s="545"/>
      <c r="B18" s="568"/>
      <c r="C18" s="568"/>
      <c r="D18" s="569"/>
      <c r="E18" s="570"/>
      <c r="F18" s="570"/>
      <c r="G18" s="571"/>
      <c r="H18" s="572"/>
      <c r="I18" s="572"/>
      <c r="J18" s="571"/>
      <c r="K18" s="572"/>
      <c r="L18" s="573" t="s">
        <v>143</v>
      </c>
      <c r="M18" s="574"/>
      <c r="N18" s="567"/>
      <c r="O18" s="575"/>
      <c r="P18" s="576"/>
      <c r="Q18" s="578">
        <f>+Q19+Q199+Q215+Q237+Q305+Q339+Q421+Q527+Q534+Q674+Q688+Q695</f>
        <v>526487.91599999997</v>
      </c>
      <c r="R18" s="578">
        <f t="shared" ref="R18:S18" si="0">+R19+R199+R215+R237+R305+R339+R421+R527+R534+R674+R688+R695</f>
        <v>13138.473999999998</v>
      </c>
      <c r="S18" s="578">
        <f t="shared" si="0"/>
        <v>539626.39</v>
      </c>
    </row>
    <row r="19" spans="1:19" s="551" customFormat="1" ht="12.75" customHeight="1" x14ac:dyDescent="0.2">
      <c r="A19" s="545"/>
      <c r="B19" s="622" t="s">
        <v>436</v>
      </c>
      <c r="C19" s="622"/>
      <c r="D19" s="622"/>
      <c r="E19" s="622"/>
      <c r="F19" s="622"/>
      <c r="G19" s="622"/>
      <c r="H19" s="622"/>
      <c r="I19" s="622"/>
      <c r="J19" s="622"/>
      <c r="K19" s="622"/>
      <c r="L19" s="623"/>
      <c r="M19" s="546">
        <v>1</v>
      </c>
      <c r="N19" s="546">
        <v>0</v>
      </c>
      <c r="O19" s="547">
        <v>0</v>
      </c>
      <c r="P19" s="548">
        <v>0</v>
      </c>
      <c r="Q19" s="549">
        <v>36356.262000000002</v>
      </c>
      <c r="R19" s="550">
        <v>203.828</v>
      </c>
      <c r="S19" s="549">
        <v>36560.089999999997</v>
      </c>
    </row>
    <row r="20" spans="1:19" s="551" customFormat="1" ht="30" customHeight="1" x14ac:dyDescent="0.2">
      <c r="A20" s="545"/>
      <c r="B20" s="620" t="s">
        <v>86</v>
      </c>
      <c r="C20" s="620"/>
      <c r="D20" s="620"/>
      <c r="E20" s="620"/>
      <c r="F20" s="620"/>
      <c r="G20" s="620"/>
      <c r="H20" s="620"/>
      <c r="I20" s="620"/>
      <c r="J20" s="620"/>
      <c r="K20" s="620"/>
      <c r="L20" s="621"/>
      <c r="M20" s="552">
        <v>1</v>
      </c>
      <c r="N20" s="552">
        <v>2</v>
      </c>
      <c r="O20" s="553">
        <v>0</v>
      </c>
      <c r="P20" s="554">
        <v>0</v>
      </c>
      <c r="Q20" s="555">
        <v>1058.002</v>
      </c>
      <c r="R20" s="556">
        <v>0</v>
      </c>
      <c r="S20" s="555">
        <v>1058.002</v>
      </c>
    </row>
    <row r="21" spans="1:19" s="551" customFormat="1" ht="32.25" customHeight="1" x14ac:dyDescent="0.2">
      <c r="A21" s="545"/>
      <c r="B21" s="612" t="s">
        <v>437</v>
      </c>
      <c r="C21" s="612"/>
      <c r="D21" s="612"/>
      <c r="E21" s="612"/>
      <c r="F21" s="612"/>
      <c r="G21" s="612"/>
      <c r="H21" s="612"/>
      <c r="I21" s="612"/>
      <c r="J21" s="612"/>
      <c r="K21" s="612"/>
      <c r="L21" s="613"/>
      <c r="M21" s="557">
        <v>1</v>
      </c>
      <c r="N21" s="557">
        <v>2</v>
      </c>
      <c r="O21" s="558" t="s">
        <v>438</v>
      </c>
      <c r="P21" s="559">
        <v>0</v>
      </c>
      <c r="Q21" s="560">
        <v>1058.002</v>
      </c>
      <c r="R21" s="561">
        <v>0</v>
      </c>
      <c r="S21" s="560">
        <v>1058.002</v>
      </c>
    </row>
    <row r="22" spans="1:19" s="551" customFormat="1" ht="21.75" customHeight="1" x14ac:dyDescent="0.2">
      <c r="A22" s="545"/>
      <c r="B22" s="612" t="s">
        <v>439</v>
      </c>
      <c r="C22" s="612"/>
      <c r="D22" s="612"/>
      <c r="E22" s="612"/>
      <c r="F22" s="612"/>
      <c r="G22" s="612"/>
      <c r="H22" s="612"/>
      <c r="I22" s="612"/>
      <c r="J22" s="612"/>
      <c r="K22" s="612"/>
      <c r="L22" s="613"/>
      <c r="M22" s="557">
        <v>1</v>
      </c>
      <c r="N22" s="557">
        <v>2</v>
      </c>
      <c r="O22" s="558" t="s">
        <v>440</v>
      </c>
      <c r="P22" s="559">
        <v>0</v>
      </c>
      <c r="Q22" s="560">
        <v>1058.002</v>
      </c>
      <c r="R22" s="561">
        <v>0</v>
      </c>
      <c r="S22" s="560">
        <v>1058.002</v>
      </c>
    </row>
    <row r="23" spans="1:19" s="551" customFormat="1" ht="53.25" customHeight="1" x14ac:dyDescent="0.2">
      <c r="A23" s="545"/>
      <c r="B23" s="612" t="s">
        <v>18</v>
      </c>
      <c r="C23" s="612"/>
      <c r="D23" s="612"/>
      <c r="E23" s="612"/>
      <c r="F23" s="612"/>
      <c r="G23" s="612"/>
      <c r="H23" s="612"/>
      <c r="I23" s="612"/>
      <c r="J23" s="612"/>
      <c r="K23" s="612"/>
      <c r="L23" s="613"/>
      <c r="M23" s="557">
        <v>1</v>
      </c>
      <c r="N23" s="557">
        <v>2</v>
      </c>
      <c r="O23" s="558" t="s">
        <v>440</v>
      </c>
      <c r="P23" s="559" t="s">
        <v>19</v>
      </c>
      <c r="Q23" s="560">
        <v>1058.002</v>
      </c>
      <c r="R23" s="561">
        <v>0</v>
      </c>
      <c r="S23" s="560">
        <v>1058.002</v>
      </c>
    </row>
    <row r="24" spans="1:19" s="551" customFormat="1" ht="21.75" customHeight="1" x14ac:dyDescent="0.2">
      <c r="A24" s="545"/>
      <c r="B24" s="612" t="s">
        <v>38</v>
      </c>
      <c r="C24" s="612"/>
      <c r="D24" s="612"/>
      <c r="E24" s="612"/>
      <c r="F24" s="612"/>
      <c r="G24" s="612"/>
      <c r="H24" s="612"/>
      <c r="I24" s="612"/>
      <c r="J24" s="612"/>
      <c r="K24" s="612"/>
      <c r="L24" s="613"/>
      <c r="M24" s="557">
        <v>1</v>
      </c>
      <c r="N24" s="557">
        <v>2</v>
      </c>
      <c r="O24" s="558" t="s">
        <v>440</v>
      </c>
      <c r="P24" s="559" t="s">
        <v>39</v>
      </c>
      <c r="Q24" s="560">
        <v>1058.002</v>
      </c>
      <c r="R24" s="561">
        <v>0</v>
      </c>
      <c r="S24" s="560">
        <v>1058.002</v>
      </c>
    </row>
    <row r="25" spans="1:19" s="551" customFormat="1" ht="21.75" customHeight="1" x14ac:dyDescent="0.2">
      <c r="A25" s="545"/>
      <c r="B25" s="612" t="s">
        <v>441</v>
      </c>
      <c r="C25" s="612"/>
      <c r="D25" s="612"/>
      <c r="E25" s="612"/>
      <c r="F25" s="612"/>
      <c r="G25" s="612"/>
      <c r="H25" s="612"/>
      <c r="I25" s="612"/>
      <c r="J25" s="612"/>
      <c r="K25" s="612"/>
      <c r="L25" s="613"/>
      <c r="M25" s="557">
        <v>1</v>
      </c>
      <c r="N25" s="557">
        <v>2</v>
      </c>
      <c r="O25" s="558" t="s">
        <v>440</v>
      </c>
      <c r="P25" s="559" t="s">
        <v>40</v>
      </c>
      <c r="Q25" s="560">
        <v>812.59799999999996</v>
      </c>
      <c r="R25" s="561">
        <v>0</v>
      </c>
      <c r="S25" s="560">
        <v>812.59799999999996</v>
      </c>
    </row>
    <row r="26" spans="1:19" s="551" customFormat="1" ht="32.25" customHeight="1" x14ac:dyDescent="0.2">
      <c r="A26" s="545"/>
      <c r="B26" s="612" t="s">
        <v>442</v>
      </c>
      <c r="C26" s="612"/>
      <c r="D26" s="612"/>
      <c r="E26" s="612"/>
      <c r="F26" s="612"/>
      <c r="G26" s="612"/>
      <c r="H26" s="612"/>
      <c r="I26" s="612"/>
      <c r="J26" s="612"/>
      <c r="K26" s="612"/>
      <c r="L26" s="613"/>
      <c r="M26" s="557">
        <v>1</v>
      </c>
      <c r="N26" s="557">
        <v>2</v>
      </c>
      <c r="O26" s="558" t="s">
        <v>440</v>
      </c>
      <c r="P26" s="559" t="s">
        <v>42</v>
      </c>
      <c r="Q26" s="560">
        <v>245.404</v>
      </c>
      <c r="R26" s="561">
        <v>0</v>
      </c>
      <c r="S26" s="560">
        <v>245.404</v>
      </c>
    </row>
    <row r="27" spans="1:19" s="551" customFormat="1" ht="39.75" customHeight="1" x14ac:dyDescent="0.2">
      <c r="A27" s="545"/>
      <c r="B27" s="620" t="s">
        <v>83</v>
      </c>
      <c r="C27" s="620"/>
      <c r="D27" s="620"/>
      <c r="E27" s="620"/>
      <c r="F27" s="620"/>
      <c r="G27" s="620"/>
      <c r="H27" s="620"/>
      <c r="I27" s="620"/>
      <c r="J27" s="620"/>
      <c r="K27" s="620"/>
      <c r="L27" s="621"/>
      <c r="M27" s="552">
        <v>1</v>
      </c>
      <c r="N27" s="552">
        <v>3</v>
      </c>
      <c r="O27" s="553">
        <v>0</v>
      </c>
      <c r="P27" s="554">
        <v>0</v>
      </c>
      <c r="Q27" s="555">
        <v>3598.0819999999999</v>
      </c>
      <c r="R27" s="556">
        <v>15</v>
      </c>
      <c r="S27" s="555">
        <v>3613.0819999999999</v>
      </c>
    </row>
    <row r="28" spans="1:19" s="551" customFormat="1" ht="21.75" customHeight="1" x14ac:dyDescent="0.2">
      <c r="A28" s="545"/>
      <c r="B28" s="612" t="s">
        <v>443</v>
      </c>
      <c r="C28" s="612"/>
      <c r="D28" s="612"/>
      <c r="E28" s="612"/>
      <c r="F28" s="612"/>
      <c r="G28" s="612"/>
      <c r="H28" s="612"/>
      <c r="I28" s="612"/>
      <c r="J28" s="612"/>
      <c r="K28" s="612"/>
      <c r="L28" s="613"/>
      <c r="M28" s="557">
        <v>1</v>
      </c>
      <c r="N28" s="557">
        <v>3</v>
      </c>
      <c r="O28" s="558" t="s">
        <v>444</v>
      </c>
      <c r="P28" s="559">
        <v>0</v>
      </c>
      <c r="Q28" s="560">
        <v>3598.0819999999999</v>
      </c>
      <c r="R28" s="561">
        <v>15</v>
      </c>
      <c r="S28" s="560">
        <v>3613.0819999999999</v>
      </c>
    </row>
    <row r="29" spans="1:19" s="551" customFormat="1" ht="21.75" customHeight="1" x14ac:dyDescent="0.2">
      <c r="A29" s="545"/>
      <c r="B29" s="612" t="s">
        <v>445</v>
      </c>
      <c r="C29" s="612"/>
      <c r="D29" s="612"/>
      <c r="E29" s="612"/>
      <c r="F29" s="612"/>
      <c r="G29" s="612"/>
      <c r="H29" s="612"/>
      <c r="I29" s="612"/>
      <c r="J29" s="612"/>
      <c r="K29" s="612"/>
      <c r="L29" s="613"/>
      <c r="M29" s="557">
        <v>1</v>
      </c>
      <c r="N29" s="557">
        <v>3</v>
      </c>
      <c r="O29" s="558" t="s">
        <v>446</v>
      </c>
      <c r="P29" s="559">
        <v>0</v>
      </c>
      <c r="Q29" s="560">
        <v>1122.6389999999999</v>
      </c>
      <c r="R29" s="561">
        <v>0</v>
      </c>
      <c r="S29" s="560">
        <v>1122.6389999999999</v>
      </c>
    </row>
    <row r="30" spans="1:19" s="551" customFormat="1" ht="53.25" customHeight="1" x14ac:dyDescent="0.2">
      <c r="A30" s="545"/>
      <c r="B30" s="612" t="s">
        <v>18</v>
      </c>
      <c r="C30" s="612"/>
      <c r="D30" s="612"/>
      <c r="E30" s="612"/>
      <c r="F30" s="612"/>
      <c r="G30" s="612"/>
      <c r="H30" s="612"/>
      <c r="I30" s="612"/>
      <c r="J30" s="612"/>
      <c r="K30" s="612"/>
      <c r="L30" s="613"/>
      <c r="M30" s="557">
        <v>1</v>
      </c>
      <c r="N30" s="557">
        <v>3</v>
      </c>
      <c r="O30" s="558" t="s">
        <v>446</v>
      </c>
      <c r="P30" s="559" t="s">
        <v>19</v>
      </c>
      <c r="Q30" s="560">
        <v>1122.6389999999999</v>
      </c>
      <c r="R30" s="561">
        <v>0</v>
      </c>
      <c r="S30" s="560">
        <v>1122.6389999999999</v>
      </c>
    </row>
    <row r="31" spans="1:19" s="551" customFormat="1" ht="21.75" customHeight="1" x14ac:dyDescent="0.2">
      <c r="A31" s="545"/>
      <c r="B31" s="612" t="s">
        <v>38</v>
      </c>
      <c r="C31" s="612"/>
      <c r="D31" s="612"/>
      <c r="E31" s="612"/>
      <c r="F31" s="612"/>
      <c r="G31" s="612"/>
      <c r="H31" s="612"/>
      <c r="I31" s="612"/>
      <c r="J31" s="612"/>
      <c r="K31" s="612"/>
      <c r="L31" s="613"/>
      <c r="M31" s="557">
        <v>1</v>
      </c>
      <c r="N31" s="557">
        <v>3</v>
      </c>
      <c r="O31" s="558" t="s">
        <v>446</v>
      </c>
      <c r="P31" s="559" t="s">
        <v>39</v>
      </c>
      <c r="Q31" s="560">
        <v>1122.6389999999999</v>
      </c>
      <c r="R31" s="561">
        <v>0</v>
      </c>
      <c r="S31" s="560">
        <v>1122.6389999999999</v>
      </c>
    </row>
    <row r="32" spans="1:19" s="551" customFormat="1" ht="21.75" customHeight="1" x14ac:dyDescent="0.2">
      <c r="A32" s="545"/>
      <c r="B32" s="612" t="s">
        <v>441</v>
      </c>
      <c r="C32" s="612"/>
      <c r="D32" s="612"/>
      <c r="E32" s="612"/>
      <c r="F32" s="612"/>
      <c r="G32" s="612"/>
      <c r="H32" s="612"/>
      <c r="I32" s="612"/>
      <c r="J32" s="612"/>
      <c r="K32" s="612"/>
      <c r="L32" s="613"/>
      <c r="M32" s="557">
        <v>1</v>
      </c>
      <c r="N32" s="557">
        <v>3</v>
      </c>
      <c r="O32" s="558" t="s">
        <v>446</v>
      </c>
      <c r="P32" s="559" t="s">
        <v>40</v>
      </c>
      <c r="Q32" s="560">
        <v>862.24199999999996</v>
      </c>
      <c r="R32" s="561">
        <v>0</v>
      </c>
      <c r="S32" s="560">
        <v>862.24199999999996</v>
      </c>
    </row>
    <row r="33" spans="1:19" s="551" customFormat="1" ht="32.25" customHeight="1" x14ac:dyDescent="0.2">
      <c r="A33" s="545"/>
      <c r="B33" s="612" t="s">
        <v>442</v>
      </c>
      <c r="C33" s="612"/>
      <c r="D33" s="612"/>
      <c r="E33" s="612"/>
      <c r="F33" s="612"/>
      <c r="G33" s="612"/>
      <c r="H33" s="612"/>
      <c r="I33" s="612"/>
      <c r="J33" s="612"/>
      <c r="K33" s="612"/>
      <c r="L33" s="613"/>
      <c r="M33" s="557">
        <v>1</v>
      </c>
      <c r="N33" s="557">
        <v>3</v>
      </c>
      <c r="O33" s="558" t="s">
        <v>446</v>
      </c>
      <c r="P33" s="559" t="s">
        <v>42</v>
      </c>
      <c r="Q33" s="560">
        <v>260.39699999999999</v>
      </c>
      <c r="R33" s="561">
        <v>0</v>
      </c>
      <c r="S33" s="560">
        <v>260.39699999999999</v>
      </c>
    </row>
    <row r="34" spans="1:19" s="551" customFormat="1" ht="21.75" customHeight="1" x14ac:dyDescent="0.2">
      <c r="A34" s="545"/>
      <c r="B34" s="612" t="s">
        <v>447</v>
      </c>
      <c r="C34" s="612"/>
      <c r="D34" s="612"/>
      <c r="E34" s="612"/>
      <c r="F34" s="612"/>
      <c r="G34" s="612"/>
      <c r="H34" s="612"/>
      <c r="I34" s="612"/>
      <c r="J34" s="612"/>
      <c r="K34" s="612"/>
      <c r="L34" s="613"/>
      <c r="M34" s="557">
        <v>1</v>
      </c>
      <c r="N34" s="557">
        <v>3</v>
      </c>
      <c r="O34" s="558" t="s">
        <v>448</v>
      </c>
      <c r="P34" s="559">
        <v>0</v>
      </c>
      <c r="Q34" s="560">
        <v>968.26499999999999</v>
      </c>
      <c r="R34" s="561">
        <v>0</v>
      </c>
      <c r="S34" s="560">
        <v>968.26499999999999</v>
      </c>
    </row>
    <row r="35" spans="1:19" s="551" customFormat="1" ht="53.25" customHeight="1" x14ac:dyDescent="0.2">
      <c r="A35" s="545"/>
      <c r="B35" s="612" t="s">
        <v>18</v>
      </c>
      <c r="C35" s="612"/>
      <c r="D35" s="612"/>
      <c r="E35" s="612"/>
      <c r="F35" s="612"/>
      <c r="G35" s="612"/>
      <c r="H35" s="612"/>
      <c r="I35" s="612"/>
      <c r="J35" s="612"/>
      <c r="K35" s="612"/>
      <c r="L35" s="613"/>
      <c r="M35" s="557">
        <v>1</v>
      </c>
      <c r="N35" s="557">
        <v>3</v>
      </c>
      <c r="O35" s="558" t="s">
        <v>448</v>
      </c>
      <c r="P35" s="559" t="s">
        <v>19</v>
      </c>
      <c r="Q35" s="560">
        <v>968.26499999999999</v>
      </c>
      <c r="R35" s="561">
        <v>0</v>
      </c>
      <c r="S35" s="560">
        <v>968.26499999999999</v>
      </c>
    </row>
    <row r="36" spans="1:19" s="551" customFormat="1" ht="21.75" customHeight="1" x14ac:dyDescent="0.2">
      <c r="A36" s="545"/>
      <c r="B36" s="612" t="s">
        <v>38</v>
      </c>
      <c r="C36" s="612"/>
      <c r="D36" s="612"/>
      <c r="E36" s="612"/>
      <c r="F36" s="612"/>
      <c r="G36" s="612"/>
      <c r="H36" s="612"/>
      <c r="I36" s="612"/>
      <c r="J36" s="612"/>
      <c r="K36" s="612"/>
      <c r="L36" s="613"/>
      <c r="M36" s="557">
        <v>1</v>
      </c>
      <c r="N36" s="557">
        <v>3</v>
      </c>
      <c r="O36" s="558" t="s">
        <v>448</v>
      </c>
      <c r="P36" s="559" t="s">
        <v>39</v>
      </c>
      <c r="Q36" s="560">
        <v>968.26499999999999</v>
      </c>
      <c r="R36" s="561">
        <v>0</v>
      </c>
      <c r="S36" s="560">
        <v>968.26499999999999</v>
      </c>
    </row>
    <row r="37" spans="1:19" s="551" customFormat="1" ht="21.75" customHeight="1" x14ac:dyDescent="0.2">
      <c r="A37" s="545"/>
      <c r="B37" s="612" t="s">
        <v>441</v>
      </c>
      <c r="C37" s="612"/>
      <c r="D37" s="612"/>
      <c r="E37" s="612"/>
      <c r="F37" s="612"/>
      <c r="G37" s="612"/>
      <c r="H37" s="612"/>
      <c r="I37" s="612"/>
      <c r="J37" s="612"/>
      <c r="K37" s="612"/>
      <c r="L37" s="613"/>
      <c r="M37" s="557">
        <v>1</v>
      </c>
      <c r="N37" s="557">
        <v>3</v>
      </c>
      <c r="O37" s="558" t="s">
        <v>448</v>
      </c>
      <c r="P37" s="559" t="s">
        <v>40</v>
      </c>
      <c r="Q37" s="560">
        <v>743.67499999999995</v>
      </c>
      <c r="R37" s="561">
        <v>0</v>
      </c>
      <c r="S37" s="560">
        <v>743.67499999999995</v>
      </c>
    </row>
    <row r="38" spans="1:19" s="551" customFormat="1" ht="32.25" customHeight="1" x14ac:dyDescent="0.2">
      <c r="A38" s="545"/>
      <c r="B38" s="612" t="s">
        <v>442</v>
      </c>
      <c r="C38" s="612"/>
      <c r="D38" s="612"/>
      <c r="E38" s="612"/>
      <c r="F38" s="612"/>
      <c r="G38" s="612"/>
      <c r="H38" s="612"/>
      <c r="I38" s="612"/>
      <c r="J38" s="612"/>
      <c r="K38" s="612"/>
      <c r="L38" s="613"/>
      <c r="M38" s="557">
        <v>1</v>
      </c>
      <c r="N38" s="557">
        <v>3</v>
      </c>
      <c r="O38" s="558" t="s">
        <v>448</v>
      </c>
      <c r="P38" s="559" t="s">
        <v>42</v>
      </c>
      <c r="Q38" s="560">
        <v>224.59</v>
      </c>
      <c r="R38" s="561">
        <v>0</v>
      </c>
      <c r="S38" s="560">
        <v>224.59</v>
      </c>
    </row>
    <row r="39" spans="1:19" s="551" customFormat="1" ht="42.75" customHeight="1" x14ac:dyDescent="0.2">
      <c r="A39" s="545"/>
      <c r="B39" s="612" t="s">
        <v>449</v>
      </c>
      <c r="C39" s="612"/>
      <c r="D39" s="612"/>
      <c r="E39" s="612"/>
      <c r="F39" s="612"/>
      <c r="G39" s="612"/>
      <c r="H39" s="612"/>
      <c r="I39" s="612"/>
      <c r="J39" s="612"/>
      <c r="K39" s="612"/>
      <c r="L39" s="613"/>
      <c r="M39" s="557">
        <v>1</v>
      </c>
      <c r="N39" s="557">
        <v>3</v>
      </c>
      <c r="O39" s="558" t="s">
        <v>450</v>
      </c>
      <c r="P39" s="559">
        <v>0</v>
      </c>
      <c r="Q39" s="560">
        <v>779.33799999999997</v>
      </c>
      <c r="R39" s="561">
        <v>0</v>
      </c>
      <c r="S39" s="560">
        <v>779.33799999999997</v>
      </c>
    </row>
    <row r="40" spans="1:19" s="551" customFormat="1" ht="53.25" customHeight="1" x14ac:dyDescent="0.2">
      <c r="A40" s="545"/>
      <c r="B40" s="612" t="s">
        <v>18</v>
      </c>
      <c r="C40" s="612"/>
      <c r="D40" s="612"/>
      <c r="E40" s="612"/>
      <c r="F40" s="612"/>
      <c r="G40" s="612"/>
      <c r="H40" s="612"/>
      <c r="I40" s="612"/>
      <c r="J40" s="612"/>
      <c r="K40" s="612"/>
      <c r="L40" s="613"/>
      <c r="M40" s="557">
        <v>1</v>
      </c>
      <c r="N40" s="557">
        <v>3</v>
      </c>
      <c r="O40" s="558" t="s">
        <v>450</v>
      </c>
      <c r="P40" s="559" t="s">
        <v>19</v>
      </c>
      <c r="Q40" s="560">
        <v>779.33799999999997</v>
      </c>
      <c r="R40" s="561">
        <v>0</v>
      </c>
      <c r="S40" s="560">
        <v>779.33799999999997</v>
      </c>
    </row>
    <row r="41" spans="1:19" s="551" customFormat="1" ht="21.75" customHeight="1" x14ac:dyDescent="0.2">
      <c r="A41" s="545"/>
      <c r="B41" s="612" t="s">
        <v>38</v>
      </c>
      <c r="C41" s="612"/>
      <c r="D41" s="612"/>
      <c r="E41" s="612"/>
      <c r="F41" s="612"/>
      <c r="G41" s="612"/>
      <c r="H41" s="612"/>
      <c r="I41" s="612"/>
      <c r="J41" s="612"/>
      <c r="K41" s="612"/>
      <c r="L41" s="613"/>
      <c r="M41" s="557">
        <v>1</v>
      </c>
      <c r="N41" s="557">
        <v>3</v>
      </c>
      <c r="O41" s="558" t="s">
        <v>450</v>
      </c>
      <c r="P41" s="559" t="s">
        <v>39</v>
      </c>
      <c r="Q41" s="560">
        <v>779.33799999999997</v>
      </c>
      <c r="R41" s="561">
        <v>0</v>
      </c>
      <c r="S41" s="560">
        <v>779.33799999999997</v>
      </c>
    </row>
    <row r="42" spans="1:19" s="551" customFormat="1" ht="21.75" customHeight="1" x14ac:dyDescent="0.2">
      <c r="A42" s="545"/>
      <c r="B42" s="612" t="s">
        <v>441</v>
      </c>
      <c r="C42" s="612"/>
      <c r="D42" s="612"/>
      <c r="E42" s="612"/>
      <c r="F42" s="612"/>
      <c r="G42" s="612"/>
      <c r="H42" s="612"/>
      <c r="I42" s="612"/>
      <c r="J42" s="612"/>
      <c r="K42" s="612"/>
      <c r="L42" s="613"/>
      <c r="M42" s="557">
        <v>1</v>
      </c>
      <c r="N42" s="557">
        <v>3</v>
      </c>
      <c r="O42" s="558" t="s">
        <v>450</v>
      </c>
      <c r="P42" s="559" t="s">
        <v>40</v>
      </c>
      <c r="Q42" s="560">
        <v>598.57000000000005</v>
      </c>
      <c r="R42" s="561">
        <v>0</v>
      </c>
      <c r="S42" s="560">
        <v>598.57000000000005</v>
      </c>
    </row>
    <row r="43" spans="1:19" s="551" customFormat="1" ht="32.25" customHeight="1" x14ac:dyDescent="0.2">
      <c r="A43" s="545"/>
      <c r="B43" s="612" t="s">
        <v>442</v>
      </c>
      <c r="C43" s="612"/>
      <c r="D43" s="612"/>
      <c r="E43" s="612"/>
      <c r="F43" s="612"/>
      <c r="G43" s="612"/>
      <c r="H43" s="612"/>
      <c r="I43" s="612"/>
      <c r="J43" s="612"/>
      <c r="K43" s="612"/>
      <c r="L43" s="613"/>
      <c r="M43" s="557">
        <v>1</v>
      </c>
      <c r="N43" s="557">
        <v>3</v>
      </c>
      <c r="O43" s="558" t="s">
        <v>450</v>
      </c>
      <c r="P43" s="559" t="s">
        <v>42</v>
      </c>
      <c r="Q43" s="560">
        <v>180.768</v>
      </c>
      <c r="R43" s="561">
        <v>0</v>
      </c>
      <c r="S43" s="560">
        <v>180.768</v>
      </c>
    </row>
    <row r="44" spans="1:19" s="551" customFormat="1" ht="32.25" customHeight="1" x14ac:dyDescent="0.2">
      <c r="A44" s="545"/>
      <c r="B44" s="612" t="s">
        <v>451</v>
      </c>
      <c r="C44" s="612"/>
      <c r="D44" s="612"/>
      <c r="E44" s="612"/>
      <c r="F44" s="612"/>
      <c r="G44" s="612"/>
      <c r="H44" s="612"/>
      <c r="I44" s="612"/>
      <c r="J44" s="612"/>
      <c r="K44" s="612"/>
      <c r="L44" s="613"/>
      <c r="M44" s="557">
        <v>1</v>
      </c>
      <c r="N44" s="557">
        <v>3</v>
      </c>
      <c r="O44" s="558" t="s">
        <v>452</v>
      </c>
      <c r="P44" s="559">
        <v>0</v>
      </c>
      <c r="Q44" s="560">
        <v>727.84</v>
      </c>
      <c r="R44" s="561">
        <v>15</v>
      </c>
      <c r="S44" s="560">
        <v>742.84</v>
      </c>
    </row>
    <row r="45" spans="1:19" s="551" customFormat="1" ht="21.75" customHeight="1" x14ac:dyDescent="0.2">
      <c r="A45" s="545"/>
      <c r="B45" s="612" t="s">
        <v>453</v>
      </c>
      <c r="C45" s="612"/>
      <c r="D45" s="612"/>
      <c r="E45" s="612"/>
      <c r="F45" s="612"/>
      <c r="G45" s="612"/>
      <c r="H45" s="612"/>
      <c r="I45" s="612"/>
      <c r="J45" s="612"/>
      <c r="K45" s="612"/>
      <c r="L45" s="613"/>
      <c r="M45" s="557">
        <v>1</v>
      </c>
      <c r="N45" s="557">
        <v>3</v>
      </c>
      <c r="O45" s="558" t="s">
        <v>452</v>
      </c>
      <c r="P45" s="559" t="s">
        <v>25</v>
      </c>
      <c r="Q45" s="560">
        <v>717.84</v>
      </c>
      <c r="R45" s="561">
        <v>15</v>
      </c>
      <c r="S45" s="560">
        <v>732.84</v>
      </c>
    </row>
    <row r="46" spans="1:19" s="551" customFormat="1" ht="21.75" customHeight="1" x14ac:dyDescent="0.2">
      <c r="A46" s="545"/>
      <c r="B46" s="612" t="s">
        <v>454</v>
      </c>
      <c r="C46" s="612"/>
      <c r="D46" s="612"/>
      <c r="E46" s="612"/>
      <c r="F46" s="612"/>
      <c r="G46" s="612"/>
      <c r="H46" s="612"/>
      <c r="I46" s="612"/>
      <c r="J46" s="612"/>
      <c r="K46" s="612"/>
      <c r="L46" s="613"/>
      <c r="M46" s="557">
        <v>1</v>
      </c>
      <c r="N46" s="557">
        <v>3</v>
      </c>
      <c r="O46" s="558" t="s">
        <v>452</v>
      </c>
      <c r="P46" s="559" t="s">
        <v>27</v>
      </c>
      <c r="Q46" s="560">
        <v>717.84</v>
      </c>
      <c r="R46" s="561">
        <v>15</v>
      </c>
      <c r="S46" s="560">
        <v>732.84</v>
      </c>
    </row>
    <row r="47" spans="1:19" s="551" customFormat="1" ht="21.75" customHeight="1" x14ac:dyDescent="0.2">
      <c r="A47" s="545"/>
      <c r="B47" s="612" t="s">
        <v>455</v>
      </c>
      <c r="C47" s="612"/>
      <c r="D47" s="612"/>
      <c r="E47" s="612"/>
      <c r="F47" s="612"/>
      <c r="G47" s="612"/>
      <c r="H47" s="612"/>
      <c r="I47" s="612"/>
      <c r="J47" s="612"/>
      <c r="K47" s="612"/>
      <c r="L47" s="613"/>
      <c r="M47" s="557">
        <v>1</v>
      </c>
      <c r="N47" s="557">
        <v>3</v>
      </c>
      <c r="O47" s="558" t="s">
        <v>452</v>
      </c>
      <c r="P47" s="559" t="s">
        <v>28</v>
      </c>
      <c r="Q47" s="560">
        <v>111.643</v>
      </c>
      <c r="R47" s="561">
        <v>0</v>
      </c>
      <c r="S47" s="560">
        <v>111.643</v>
      </c>
    </row>
    <row r="48" spans="1:19" s="551" customFormat="1" ht="12.75" customHeight="1" x14ac:dyDescent="0.2">
      <c r="A48" s="545"/>
      <c r="B48" s="612" t="s">
        <v>456</v>
      </c>
      <c r="C48" s="612"/>
      <c r="D48" s="612"/>
      <c r="E48" s="612"/>
      <c r="F48" s="612"/>
      <c r="G48" s="612"/>
      <c r="H48" s="612"/>
      <c r="I48" s="612"/>
      <c r="J48" s="612"/>
      <c r="K48" s="612"/>
      <c r="L48" s="613"/>
      <c r="M48" s="557">
        <v>1</v>
      </c>
      <c r="N48" s="557">
        <v>3</v>
      </c>
      <c r="O48" s="558" t="s">
        <v>452</v>
      </c>
      <c r="P48" s="559" t="s">
        <v>29</v>
      </c>
      <c r="Q48" s="560">
        <v>606.197</v>
      </c>
      <c r="R48" s="561">
        <v>15</v>
      </c>
      <c r="S48" s="560">
        <v>621.197</v>
      </c>
    </row>
    <row r="49" spans="1:19" s="551" customFormat="1" ht="12.75" customHeight="1" x14ac:dyDescent="0.2">
      <c r="A49" s="545"/>
      <c r="B49" s="612" t="s">
        <v>30</v>
      </c>
      <c r="C49" s="612"/>
      <c r="D49" s="612"/>
      <c r="E49" s="612"/>
      <c r="F49" s="612"/>
      <c r="G49" s="612"/>
      <c r="H49" s="612"/>
      <c r="I49" s="612"/>
      <c r="J49" s="612"/>
      <c r="K49" s="612"/>
      <c r="L49" s="613"/>
      <c r="M49" s="557">
        <v>1</v>
      </c>
      <c r="N49" s="557">
        <v>3</v>
      </c>
      <c r="O49" s="558" t="s">
        <v>452</v>
      </c>
      <c r="P49" s="559" t="s">
        <v>31</v>
      </c>
      <c r="Q49" s="560">
        <v>10</v>
      </c>
      <c r="R49" s="561">
        <v>0</v>
      </c>
      <c r="S49" s="560">
        <v>10</v>
      </c>
    </row>
    <row r="50" spans="1:19" s="551" customFormat="1" ht="12.75" customHeight="1" x14ac:dyDescent="0.2">
      <c r="A50" s="545"/>
      <c r="B50" s="612" t="s">
        <v>457</v>
      </c>
      <c r="C50" s="612"/>
      <c r="D50" s="612"/>
      <c r="E50" s="612"/>
      <c r="F50" s="612"/>
      <c r="G50" s="612"/>
      <c r="H50" s="612"/>
      <c r="I50" s="612"/>
      <c r="J50" s="612"/>
      <c r="K50" s="612"/>
      <c r="L50" s="613"/>
      <c r="M50" s="557">
        <v>1</v>
      </c>
      <c r="N50" s="557">
        <v>3</v>
      </c>
      <c r="O50" s="558" t="s">
        <v>452</v>
      </c>
      <c r="P50" s="559" t="s">
        <v>32</v>
      </c>
      <c r="Q50" s="560">
        <v>10</v>
      </c>
      <c r="R50" s="561">
        <v>0</v>
      </c>
      <c r="S50" s="560">
        <v>10</v>
      </c>
    </row>
    <row r="51" spans="1:19" s="551" customFormat="1" ht="21.75" customHeight="1" x14ac:dyDescent="0.2">
      <c r="A51" s="545"/>
      <c r="B51" s="612" t="s">
        <v>33</v>
      </c>
      <c r="C51" s="612"/>
      <c r="D51" s="612"/>
      <c r="E51" s="612"/>
      <c r="F51" s="612"/>
      <c r="G51" s="612"/>
      <c r="H51" s="612"/>
      <c r="I51" s="612"/>
      <c r="J51" s="612"/>
      <c r="K51" s="612"/>
      <c r="L51" s="613"/>
      <c r="M51" s="557">
        <v>1</v>
      </c>
      <c r="N51" s="557">
        <v>3</v>
      </c>
      <c r="O51" s="558" t="s">
        <v>452</v>
      </c>
      <c r="P51" s="559" t="s">
        <v>34</v>
      </c>
      <c r="Q51" s="560">
        <v>6.5</v>
      </c>
      <c r="R51" s="561">
        <v>0</v>
      </c>
      <c r="S51" s="560">
        <v>6.5</v>
      </c>
    </row>
    <row r="52" spans="1:19" s="551" customFormat="1" ht="12.75" customHeight="1" x14ac:dyDescent="0.2">
      <c r="A52" s="545"/>
      <c r="B52" s="612" t="s">
        <v>458</v>
      </c>
      <c r="C52" s="612"/>
      <c r="D52" s="612"/>
      <c r="E52" s="612"/>
      <c r="F52" s="612"/>
      <c r="G52" s="612"/>
      <c r="H52" s="612"/>
      <c r="I52" s="612"/>
      <c r="J52" s="612"/>
      <c r="K52" s="612"/>
      <c r="L52" s="613"/>
      <c r="M52" s="557">
        <v>1</v>
      </c>
      <c r="N52" s="557">
        <v>3</v>
      </c>
      <c r="O52" s="558" t="s">
        <v>452</v>
      </c>
      <c r="P52" s="559" t="s">
        <v>35</v>
      </c>
      <c r="Q52" s="560">
        <v>2</v>
      </c>
      <c r="R52" s="561">
        <v>0</v>
      </c>
      <c r="S52" s="560">
        <v>2</v>
      </c>
    </row>
    <row r="53" spans="1:19" s="551" customFormat="1" ht="12.75" customHeight="1" x14ac:dyDescent="0.2">
      <c r="A53" s="545"/>
      <c r="B53" s="612" t="s">
        <v>88</v>
      </c>
      <c r="C53" s="612"/>
      <c r="D53" s="612"/>
      <c r="E53" s="612"/>
      <c r="F53" s="612"/>
      <c r="G53" s="612"/>
      <c r="H53" s="612"/>
      <c r="I53" s="612"/>
      <c r="J53" s="612"/>
      <c r="K53" s="612"/>
      <c r="L53" s="613"/>
      <c r="M53" s="557">
        <v>1</v>
      </c>
      <c r="N53" s="557">
        <v>3</v>
      </c>
      <c r="O53" s="558" t="s">
        <v>452</v>
      </c>
      <c r="P53" s="559" t="s">
        <v>89</v>
      </c>
      <c r="Q53" s="560">
        <v>1.5</v>
      </c>
      <c r="R53" s="561">
        <v>0</v>
      </c>
      <c r="S53" s="560">
        <v>1.5</v>
      </c>
    </row>
    <row r="54" spans="1:19" s="551" customFormat="1" ht="39.75" customHeight="1" x14ac:dyDescent="0.2">
      <c r="A54" s="545"/>
      <c r="B54" s="620" t="s">
        <v>87</v>
      </c>
      <c r="C54" s="620"/>
      <c r="D54" s="620"/>
      <c r="E54" s="620"/>
      <c r="F54" s="620"/>
      <c r="G54" s="620"/>
      <c r="H54" s="620"/>
      <c r="I54" s="620"/>
      <c r="J54" s="620"/>
      <c r="K54" s="620"/>
      <c r="L54" s="621"/>
      <c r="M54" s="552">
        <v>1</v>
      </c>
      <c r="N54" s="552">
        <v>4</v>
      </c>
      <c r="O54" s="553">
        <v>0</v>
      </c>
      <c r="P54" s="554">
        <v>0</v>
      </c>
      <c r="Q54" s="555">
        <v>17919.289000000001</v>
      </c>
      <c r="R54" s="556">
        <v>-147.15199999999999</v>
      </c>
      <c r="S54" s="555">
        <v>17772.136999999999</v>
      </c>
    </row>
    <row r="55" spans="1:19" s="551" customFormat="1" ht="32.25" customHeight="1" x14ac:dyDescent="0.2">
      <c r="A55" s="545"/>
      <c r="B55" s="612" t="s">
        <v>171</v>
      </c>
      <c r="C55" s="612"/>
      <c r="D55" s="612"/>
      <c r="E55" s="612"/>
      <c r="F55" s="612"/>
      <c r="G55" s="612"/>
      <c r="H55" s="612"/>
      <c r="I55" s="612"/>
      <c r="J55" s="612"/>
      <c r="K55" s="612"/>
      <c r="L55" s="613"/>
      <c r="M55" s="557">
        <v>1</v>
      </c>
      <c r="N55" s="557">
        <v>4</v>
      </c>
      <c r="O55" s="558" t="s">
        <v>553</v>
      </c>
      <c r="P55" s="559">
        <v>0</v>
      </c>
      <c r="Q55" s="560">
        <v>55</v>
      </c>
      <c r="R55" s="561">
        <v>0</v>
      </c>
      <c r="S55" s="560">
        <v>55</v>
      </c>
    </row>
    <row r="56" spans="1:19" s="551" customFormat="1" ht="21.75" customHeight="1" x14ac:dyDescent="0.2">
      <c r="A56" s="545"/>
      <c r="B56" s="612" t="s">
        <v>26</v>
      </c>
      <c r="C56" s="612"/>
      <c r="D56" s="612"/>
      <c r="E56" s="612"/>
      <c r="F56" s="612"/>
      <c r="G56" s="612"/>
      <c r="H56" s="612"/>
      <c r="I56" s="612"/>
      <c r="J56" s="612"/>
      <c r="K56" s="612"/>
      <c r="L56" s="613"/>
      <c r="M56" s="557">
        <v>1</v>
      </c>
      <c r="N56" s="557">
        <v>4</v>
      </c>
      <c r="O56" s="558" t="s">
        <v>554</v>
      </c>
      <c r="P56" s="559">
        <v>0</v>
      </c>
      <c r="Q56" s="560">
        <v>55</v>
      </c>
      <c r="R56" s="561">
        <v>0</v>
      </c>
      <c r="S56" s="560">
        <v>55</v>
      </c>
    </row>
    <row r="57" spans="1:19" s="551" customFormat="1" ht="21.75" customHeight="1" x14ac:dyDescent="0.2">
      <c r="A57" s="545"/>
      <c r="B57" s="612" t="s">
        <v>453</v>
      </c>
      <c r="C57" s="612"/>
      <c r="D57" s="612"/>
      <c r="E57" s="612"/>
      <c r="F57" s="612"/>
      <c r="G57" s="612"/>
      <c r="H57" s="612"/>
      <c r="I57" s="612"/>
      <c r="J57" s="612"/>
      <c r="K57" s="612"/>
      <c r="L57" s="613"/>
      <c r="M57" s="557">
        <v>1</v>
      </c>
      <c r="N57" s="557">
        <v>4</v>
      </c>
      <c r="O57" s="558" t="s">
        <v>554</v>
      </c>
      <c r="P57" s="559" t="s">
        <v>25</v>
      </c>
      <c r="Q57" s="560">
        <v>55</v>
      </c>
      <c r="R57" s="561">
        <v>0</v>
      </c>
      <c r="S57" s="560">
        <v>55</v>
      </c>
    </row>
    <row r="58" spans="1:19" s="551" customFormat="1" ht="21.75" customHeight="1" x14ac:dyDescent="0.2">
      <c r="A58" s="545"/>
      <c r="B58" s="612" t="s">
        <v>454</v>
      </c>
      <c r="C58" s="612"/>
      <c r="D58" s="612"/>
      <c r="E58" s="612"/>
      <c r="F58" s="612"/>
      <c r="G58" s="612"/>
      <c r="H58" s="612"/>
      <c r="I58" s="612"/>
      <c r="J58" s="612"/>
      <c r="K58" s="612"/>
      <c r="L58" s="613"/>
      <c r="M58" s="557">
        <v>1</v>
      </c>
      <c r="N58" s="557">
        <v>4</v>
      </c>
      <c r="O58" s="558" t="s">
        <v>554</v>
      </c>
      <c r="P58" s="559" t="s">
        <v>27</v>
      </c>
      <c r="Q58" s="560">
        <v>55</v>
      </c>
      <c r="R58" s="561">
        <v>0</v>
      </c>
      <c r="S58" s="560">
        <v>55</v>
      </c>
    </row>
    <row r="59" spans="1:19" s="551" customFormat="1" ht="12.75" customHeight="1" x14ac:dyDescent="0.2">
      <c r="A59" s="545"/>
      <c r="B59" s="612" t="s">
        <v>456</v>
      </c>
      <c r="C59" s="612"/>
      <c r="D59" s="612"/>
      <c r="E59" s="612"/>
      <c r="F59" s="612"/>
      <c r="G59" s="612"/>
      <c r="H59" s="612"/>
      <c r="I59" s="612"/>
      <c r="J59" s="612"/>
      <c r="K59" s="612"/>
      <c r="L59" s="613"/>
      <c r="M59" s="557">
        <v>1</v>
      </c>
      <c r="N59" s="557">
        <v>4</v>
      </c>
      <c r="O59" s="558" t="s">
        <v>554</v>
      </c>
      <c r="P59" s="559" t="s">
        <v>29</v>
      </c>
      <c r="Q59" s="560">
        <v>55</v>
      </c>
      <c r="R59" s="561">
        <v>0</v>
      </c>
      <c r="S59" s="560">
        <v>55</v>
      </c>
    </row>
    <row r="60" spans="1:19" s="551" customFormat="1" ht="32.25" customHeight="1" x14ac:dyDescent="0.2">
      <c r="A60" s="545"/>
      <c r="B60" s="612" t="s">
        <v>437</v>
      </c>
      <c r="C60" s="612"/>
      <c r="D60" s="612"/>
      <c r="E60" s="612"/>
      <c r="F60" s="612"/>
      <c r="G60" s="612"/>
      <c r="H60" s="612"/>
      <c r="I60" s="612"/>
      <c r="J60" s="612"/>
      <c r="K60" s="612"/>
      <c r="L60" s="613"/>
      <c r="M60" s="557">
        <v>1</v>
      </c>
      <c r="N60" s="557">
        <v>4</v>
      </c>
      <c r="O60" s="558" t="s">
        <v>438</v>
      </c>
      <c r="P60" s="559">
        <v>0</v>
      </c>
      <c r="Q60" s="560">
        <v>17864.289000000001</v>
      </c>
      <c r="R60" s="561">
        <v>-219.072</v>
      </c>
      <c r="S60" s="560">
        <v>17645.217000000001</v>
      </c>
    </row>
    <row r="61" spans="1:19" s="551" customFormat="1" ht="21.75" customHeight="1" x14ac:dyDescent="0.2">
      <c r="A61" s="545"/>
      <c r="B61" s="612" t="s">
        <v>460</v>
      </c>
      <c r="C61" s="612"/>
      <c r="D61" s="612"/>
      <c r="E61" s="612"/>
      <c r="F61" s="612"/>
      <c r="G61" s="612"/>
      <c r="H61" s="612"/>
      <c r="I61" s="612"/>
      <c r="J61" s="612"/>
      <c r="K61" s="612"/>
      <c r="L61" s="613"/>
      <c r="M61" s="557">
        <v>1</v>
      </c>
      <c r="N61" s="557">
        <v>4</v>
      </c>
      <c r="O61" s="558" t="s">
        <v>461</v>
      </c>
      <c r="P61" s="559">
        <v>0</v>
      </c>
      <c r="Q61" s="560">
        <v>12458.701999999999</v>
      </c>
      <c r="R61" s="561">
        <v>240.928</v>
      </c>
      <c r="S61" s="560">
        <v>12699.63</v>
      </c>
    </row>
    <row r="62" spans="1:19" s="551" customFormat="1" ht="53.25" customHeight="1" x14ac:dyDescent="0.2">
      <c r="A62" s="545"/>
      <c r="B62" s="612" t="s">
        <v>18</v>
      </c>
      <c r="C62" s="612"/>
      <c r="D62" s="612"/>
      <c r="E62" s="612"/>
      <c r="F62" s="612"/>
      <c r="G62" s="612"/>
      <c r="H62" s="612"/>
      <c r="I62" s="612"/>
      <c r="J62" s="612"/>
      <c r="K62" s="612"/>
      <c r="L62" s="613"/>
      <c r="M62" s="557">
        <v>1</v>
      </c>
      <c r="N62" s="557">
        <v>4</v>
      </c>
      <c r="O62" s="558" t="s">
        <v>461</v>
      </c>
      <c r="P62" s="559" t="s">
        <v>19</v>
      </c>
      <c r="Q62" s="560">
        <v>12458.701999999999</v>
      </c>
      <c r="R62" s="561">
        <v>240.928</v>
      </c>
      <c r="S62" s="560">
        <v>12699.63</v>
      </c>
    </row>
    <row r="63" spans="1:19" s="551" customFormat="1" ht="21.75" customHeight="1" x14ac:dyDescent="0.2">
      <c r="A63" s="545"/>
      <c r="B63" s="612" t="s">
        <v>38</v>
      </c>
      <c r="C63" s="612"/>
      <c r="D63" s="612"/>
      <c r="E63" s="612"/>
      <c r="F63" s="612"/>
      <c r="G63" s="612"/>
      <c r="H63" s="612"/>
      <c r="I63" s="612"/>
      <c r="J63" s="612"/>
      <c r="K63" s="612"/>
      <c r="L63" s="613"/>
      <c r="M63" s="557">
        <v>1</v>
      </c>
      <c r="N63" s="557">
        <v>4</v>
      </c>
      <c r="O63" s="558" t="s">
        <v>461</v>
      </c>
      <c r="P63" s="559" t="s">
        <v>39</v>
      </c>
      <c r="Q63" s="560">
        <v>12458.701999999999</v>
      </c>
      <c r="R63" s="561">
        <v>240.928</v>
      </c>
      <c r="S63" s="560">
        <v>12699.63</v>
      </c>
    </row>
    <row r="64" spans="1:19" s="551" customFormat="1" ht="21.75" customHeight="1" x14ac:dyDescent="0.2">
      <c r="A64" s="545"/>
      <c r="B64" s="612" t="s">
        <v>441</v>
      </c>
      <c r="C64" s="612"/>
      <c r="D64" s="612"/>
      <c r="E64" s="612"/>
      <c r="F64" s="612"/>
      <c r="G64" s="612"/>
      <c r="H64" s="612"/>
      <c r="I64" s="612"/>
      <c r="J64" s="612"/>
      <c r="K64" s="612"/>
      <c r="L64" s="613"/>
      <c r="M64" s="557">
        <v>1</v>
      </c>
      <c r="N64" s="557">
        <v>4</v>
      </c>
      <c r="O64" s="558" t="s">
        <v>461</v>
      </c>
      <c r="P64" s="559" t="s">
        <v>40</v>
      </c>
      <c r="Q64" s="560">
        <v>9568.8960000000006</v>
      </c>
      <c r="R64" s="561">
        <v>240.928</v>
      </c>
      <c r="S64" s="560">
        <v>9809.8240000000005</v>
      </c>
    </row>
    <row r="65" spans="1:19" s="551" customFormat="1" ht="32.25" customHeight="1" x14ac:dyDescent="0.2">
      <c r="A65" s="545"/>
      <c r="B65" s="612" t="s">
        <v>442</v>
      </c>
      <c r="C65" s="612"/>
      <c r="D65" s="612"/>
      <c r="E65" s="612"/>
      <c r="F65" s="612"/>
      <c r="G65" s="612"/>
      <c r="H65" s="612"/>
      <c r="I65" s="612"/>
      <c r="J65" s="612"/>
      <c r="K65" s="612"/>
      <c r="L65" s="613"/>
      <c r="M65" s="557">
        <v>1</v>
      </c>
      <c r="N65" s="557">
        <v>4</v>
      </c>
      <c r="O65" s="558" t="s">
        <v>461</v>
      </c>
      <c r="P65" s="559" t="s">
        <v>42</v>
      </c>
      <c r="Q65" s="560">
        <v>2889.806</v>
      </c>
      <c r="R65" s="561">
        <v>0</v>
      </c>
      <c r="S65" s="560">
        <v>2889.806</v>
      </c>
    </row>
    <row r="66" spans="1:19" s="551" customFormat="1" ht="32.25" customHeight="1" x14ac:dyDescent="0.2">
      <c r="A66" s="545"/>
      <c r="B66" s="612" t="s">
        <v>462</v>
      </c>
      <c r="C66" s="612"/>
      <c r="D66" s="612"/>
      <c r="E66" s="612"/>
      <c r="F66" s="612"/>
      <c r="G66" s="612"/>
      <c r="H66" s="612"/>
      <c r="I66" s="612"/>
      <c r="J66" s="612"/>
      <c r="K66" s="612"/>
      <c r="L66" s="613"/>
      <c r="M66" s="557">
        <v>1</v>
      </c>
      <c r="N66" s="557">
        <v>4</v>
      </c>
      <c r="O66" s="558" t="s">
        <v>463</v>
      </c>
      <c r="P66" s="559">
        <v>0</v>
      </c>
      <c r="Q66" s="560">
        <v>5383.1869999999999</v>
      </c>
      <c r="R66" s="561">
        <v>-460</v>
      </c>
      <c r="S66" s="560">
        <v>4923.1869999999999</v>
      </c>
    </row>
    <row r="67" spans="1:19" s="551" customFormat="1" ht="21.75" customHeight="1" x14ac:dyDescent="0.2">
      <c r="A67" s="545"/>
      <c r="B67" s="612" t="s">
        <v>453</v>
      </c>
      <c r="C67" s="612"/>
      <c r="D67" s="612"/>
      <c r="E67" s="612"/>
      <c r="F67" s="612"/>
      <c r="G67" s="612"/>
      <c r="H67" s="612"/>
      <c r="I67" s="612"/>
      <c r="J67" s="612"/>
      <c r="K67" s="612"/>
      <c r="L67" s="613"/>
      <c r="M67" s="557">
        <v>1</v>
      </c>
      <c r="N67" s="557">
        <v>4</v>
      </c>
      <c r="O67" s="558" t="s">
        <v>463</v>
      </c>
      <c r="P67" s="559" t="s">
        <v>25</v>
      </c>
      <c r="Q67" s="560">
        <v>4926.1869999999999</v>
      </c>
      <c r="R67" s="561">
        <v>-371.1</v>
      </c>
      <c r="S67" s="560">
        <v>4555.0870000000004</v>
      </c>
    </row>
    <row r="68" spans="1:19" s="551" customFormat="1" ht="21.75" customHeight="1" x14ac:dyDescent="0.2">
      <c r="A68" s="545"/>
      <c r="B68" s="612" t="s">
        <v>454</v>
      </c>
      <c r="C68" s="612"/>
      <c r="D68" s="612"/>
      <c r="E68" s="612"/>
      <c r="F68" s="612"/>
      <c r="G68" s="612"/>
      <c r="H68" s="612"/>
      <c r="I68" s="612"/>
      <c r="J68" s="612"/>
      <c r="K68" s="612"/>
      <c r="L68" s="613"/>
      <c r="M68" s="557">
        <v>1</v>
      </c>
      <c r="N68" s="557">
        <v>4</v>
      </c>
      <c r="O68" s="558" t="s">
        <v>463</v>
      </c>
      <c r="P68" s="559" t="s">
        <v>27</v>
      </c>
      <c r="Q68" s="560">
        <v>4926.1869999999999</v>
      </c>
      <c r="R68" s="561">
        <v>-371.1</v>
      </c>
      <c r="S68" s="560">
        <v>4555.0870000000004</v>
      </c>
    </row>
    <row r="69" spans="1:19" s="551" customFormat="1" ht="21.75" customHeight="1" x14ac:dyDescent="0.2">
      <c r="A69" s="545"/>
      <c r="B69" s="612" t="s">
        <v>455</v>
      </c>
      <c r="C69" s="612"/>
      <c r="D69" s="612"/>
      <c r="E69" s="612"/>
      <c r="F69" s="612"/>
      <c r="G69" s="612"/>
      <c r="H69" s="612"/>
      <c r="I69" s="612"/>
      <c r="J69" s="612"/>
      <c r="K69" s="612"/>
      <c r="L69" s="613"/>
      <c r="M69" s="557">
        <v>1</v>
      </c>
      <c r="N69" s="557">
        <v>4</v>
      </c>
      <c r="O69" s="558" t="s">
        <v>463</v>
      </c>
      <c r="P69" s="559" t="s">
        <v>28</v>
      </c>
      <c r="Q69" s="560">
        <v>722.91600000000005</v>
      </c>
      <c r="R69" s="561">
        <v>2</v>
      </c>
      <c r="S69" s="560">
        <v>724.91600000000005</v>
      </c>
    </row>
    <row r="70" spans="1:19" s="551" customFormat="1" ht="12.75" customHeight="1" x14ac:dyDescent="0.2">
      <c r="A70" s="545"/>
      <c r="B70" s="612" t="s">
        <v>456</v>
      </c>
      <c r="C70" s="612"/>
      <c r="D70" s="612"/>
      <c r="E70" s="612"/>
      <c r="F70" s="612"/>
      <c r="G70" s="612"/>
      <c r="H70" s="612"/>
      <c r="I70" s="612"/>
      <c r="J70" s="612"/>
      <c r="K70" s="612"/>
      <c r="L70" s="613"/>
      <c r="M70" s="557">
        <v>1</v>
      </c>
      <c r="N70" s="557">
        <v>4</v>
      </c>
      <c r="O70" s="558" t="s">
        <v>463</v>
      </c>
      <c r="P70" s="559" t="s">
        <v>29</v>
      </c>
      <c r="Q70" s="560">
        <v>4203.2709999999997</v>
      </c>
      <c r="R70" s="561">
        <v>-373.1</v>
      </c>
      <c r="S70" s="560">
        <v>3830.1709999999998</v>
      </c>
    </row>
    <row r="71" spans="1:19" s="551" customFormat="1" ht="12.75" customHeight="1" x14ac:dyDescent="0.2">
      <c r="A71" s="545"/>
      <c r="B71" s="612" t="s">
        <v>30</v>
      </c>
      <c r="C71" s="612"/>
      <c r="D71" s="612"/>
      <c r="E71" s="612"/>
      <c r="F71" s="612"/>
      <c r="G71" s="612"/>
      <c r="H71" s="612"/>
      <c r="I71" s="612"/>
      <c r="J71" s="612"/>
      <c r="K71" s="612"/>
      <c r="L71" s="613"/>
      <c r="M71" s="557">
        <v>1</v>
      </c>
      <c r="N71" s="557">
        <v>4</v>
      </c>
      <c r="O71" s="558" t="s">
        <v>463</v>
      </c>
      <c r="P71" s="559" t="s">
        <v>31</v>
      </c>
      <c r="Q71" s="560">
        <v>457</v>
      </c>
      <c r="R71" s="561">
        <v>-88.9</v>
      </c>
      <c r="S71" s="560">
        <v>368.1</v>
      </c>
    </row>
    <row r="72" spans="1:19" s="551" customFormat="1" ht="12.75" customHeight="1" x14ac:dyDescent="0.2">
      <c r="A72" s="545"/>
      <c r="B72" s="612" t="s">
        <v>457</v>
      </c>
      <c r="C72" s="612"/>
      <c r="D72" s="612"/>
      <c r="E72" s="612"/>
      <c r="F72" s="612"/>
      <c r="G72" s="612"/>
      <c r="H72" s="612"/>
      <c r="I72" s="612"/>
      <c r="J72" s="612"/>
      <c r="K72" s="612"/>
      <c r="L72" s="613"/>
      <c r="M72" s="557">
        <v>1</v>
      </c>
      <c r="N72" s="557">
        <v>4</v>
      </c>
      <c r="O72" s="558" t="s">
        <v>463</v>
      </c>
      <c r="P72" s="559" t="s">
        <v>32</v>
      </c>
      <c r="Q72" s="560">
        <v>457</v>
      </c>
      <c r="R72" s="561">
        <v>-88.9</v>
      </c>
      <c r="S72" s="560">
        <v>368.1</v>
      </c>
    </row>
    <row r="73" spans="1:19" s="551" customFormat="1" ht="21.75" customHeight="1" x14ac:dyDescent="0.2">
      <c r="A73" s="545"/>
      <c r="B73" s="612" t="s">
        <v>33</v>
      </c>
      <c r="C73" s="612"/>
      <c r="D73" s="612"/>
      <c r="E73" s="612"/>
      <c r="F73" s="612"/>
      <c r="G73" s="612"/>
      <c r="H73" s="612"/>
      <c r="I73" s="612"/>
      <c r="J73" s="612"/>
      <c r="K73" s="612"/>
      <c r="L73" s="613"/>
      <c r="M73" s="557">
        <v>1</v>
      </c>
      <c r="N73" s="557">
        <v>4</v>
      </c>
      <c r="O73" s="558" t="s">
        <v>463</v>
      </c>
      <c r="P73" s="559" t="s">
        <v>34</v>
      </c>
      <c r="Q73" s="560">
        <v>145</v>
      </c>
      <c r="R73" s="561">
        <v>0</v>
      </c>
      <c r="S73" s="560">
        <v>145</v>
      </c>
    </row>
    <row r="74" spans="1:19" s="551" customFormat="1" ht="12.75" customHeight="1" x14ac:dyDescent="0.2">
      <c r="A74" s="545"/>
      <c r="B74" s="612" t="s">
        <v>458</v>
      </c>
      <c r="C74" s="612"/>
      <c r="D74" s="612"/>
      <c r="E74" s="612"/>
      <c r="F74" s="612"/>
      <c r="G74" s="612"/>
      <c r="H74" s="612"/>
      <c r="I74" s="612"/>
      <c r="J74" s="612"/>
      <c r="K74" s="612"/>
      <c r="L74" s="613"/>
      <c r="M74" s="557">
        <v>1</v>
      </c>
      <c r="N74" s="557">
        <v>4</v>
      </c>
      <c r="O74" s="558" t="s">
        <v>463</v>
      </c>
      <c r="P74" s="559" t="s">
        <v>35</v>
      </c>
      <c r="Q74" s="560">
        <v>80</v>
      </c>
      <c r="R74" s="561">
        <v>0</v>
      </c>
      <c r="S74" s="560">
        <v>80</v>
      </c>
    </row>
    <row r="75" spans="1:19" s="551" customFormat="1" ht="12.75" customHeight="1" x14ac:dyDescent="0.2">
      <c r="A75" s="545"/>
      <c r="B75" s="612" t="s">
        <v>88</v>
      </c>
      <c r="C75" s="612"/>
      <c r="D75" s="612"/>
      <c r="E75" s="612"/>
      <c r="F75" s="612"/>
      <c r="G75" s="612"/>
      <c r="H75" s="612"/>
      <c r="I75" s="612"/>
      <c r="J75" s="612"/>
      <c r="K75" s="612"/>
      <c r="L75" s="613"/>
      <c r="M75" s="557">
        <v>1</v>
      </c>
      <c r="N75" s="557">
        <v>4</v>
      </c>
      <c r="O75" s="558" t="s">
        <v>463</v>
      </c>
      <c r="P75" s="559" t="s">
        <v>89</v>
      </c>
      <c r="Q75" s="560">
        <v>232</v>
      </c>
      <c r="R75" s="561">
        <v>-88.9</v>
      </c>
      <c r="S75" s="560">
        <v>143.1</v>
      </c>
    </row>
    <row r="76" spans="1:19" s="551" customFormat="1" ht="32.25" customHeight="1" x14ac:dyDescent="0.2">
      <c r="A76" s="545"/>
      <c r="B76" s="612" t="s">
        <v>668</v>
      </c>
      <c r="C76" s="612"/>
      <c r="D76" s="612"/>
      <c r="E76" s="612"/>
      <c r="F76" s="612"/>
      <c r="G76" s="612"/>
      <c r="H76" s="612"/>
      <c r="I76" s="612"/>
      <c r="J76" s="612"/>
      <c r="K76" s="612"/>
      <c r="L76" s="613"/>
      <c r="M76" s="557">
        <v>1</v>
      </c>
      <c r="N76" s="557">
        <v>4</v>
      </c>
      <c r="O76" s="558" t="s">
        <v>669</v>
      </c>
      <c r="P76" s="559">
        <v>0</v>
      </c>
      <c r="Q76" s="560">
        <v>22.4</v>
      </c>
      <c r="R76" s="561">
        <v>0</v>
      </c>
      <c r="S76" s="560">
        <v>22.4</v>
      </c>
    </row>
    <row r="77" spans="1:19" s="551" customFormat="1" ht="53.25" customHeight="1" x14ac:dyDescent="0.2">
      <c r="A77" s="545"/>
      <c r="B77" s="612" t="s">
        <v>18</v>
      </c>
      <c r="C77" s="612"/>
      <c r="D77" s="612"/>
      <c r="E77" s="612"/>
      <c r="F77" s="612"/>
      <c r="G77" s="612"/>
      <c r="H77" s="612"/>
      <c r="I77" s="612"/>
      <c r="J77" s="612"/>
      <c r="K77" s="612"/>
      <c r="L77" s="613"/>
      <c r="M77" s="557">
        <v>1</v>
      </c>
      <c r="N77" s="557">
        <v>4</v>
      </c>
      <c r="O77" s="558" t="s">
        <v>669</v>
      </c>
      <c r="P77" s="559" t="s">
        <v>19</v>
      </c>
      <c r="Q77" s="560">
        <v>22.4</v>
      </c>
      <c r="R77" s="561">
        <v>0</v>
      </c>
      <c r="S77" s="560">
        <v>22.4</v>
      </c>
    </row>
    <row r="78" spans="1:19" s="551" customFormat="1" ht="21.75" customHeight="1" x14ac:dyDescent="0.2">
      <c r="A78" s="545"/>
      <c r="B78" s="612" t="s">
        <v>38</v>
      </c>
      <c r="C78" s="612"/>
      <c r="D78" s="612"/>
      <c r="E78" s="612"/>
      <c r="F78" s="612"/>
      <c r="G78" s="612"/>
      <c r="H78" s="612"/>
      <c r="I78" s="612"/>
      <c r="J78" s="612"/>
      <c r="K78" s="612"/>
      <c r="L78" s="613"/>
      <c r="M78" s="557">
        <v>1</v>
      </c>
      <c r="N78" s="557">
        <v>4</v>
      </c>
      <c r="O78" s="558" t="s">
        <v>669</v>
      </c>
      <c r="P78" s="559" t="s">
        <v>39</v>
      </c>
      <c r="Q78" s="560">
        <v>22.4</v>
      </c>
      <c r="R78" s="561">
        <v>0</v>
      </c>
      <c r="S78" s="560">
        <v>22.4</v>
      </c>
    </row>
    <row r="79" spans="1:19" s="551" customFormat="1" ht="32.25" customHeight="1" x14ac:dyDescent="0.2">
      <c r="A79" s="545"/>
      <c r="B79" s="612" t="s">
        <v>459</v>
      </c>
      <c r="C79" s="612"/>
      <c r="D79" s="612"/>
      <c r="E79" s="612"/>
      <c r="F79" s="612"/>
      <c r="G79" s="612"/>
      <c r="H79" s="612"/>
      <c r="I79" s="612"/>
      <c r="J79" s="612"/>
      <c r="K79" s="612"/>
      <c r="L79" s="613"/>
      <c r="M79" s="557">
        <v>1</v>
      </c>
      <c r="N79" s="557">
        <v>4</v>
      </c>
      <c r="O79" s="558" t="s">
        <v>669</v>
      </c>
      <c r="P79" s="559" t="s">
        <v>41</v>
      </c>
      <c r="Q79" s="560">
        <v>22.4</v>
      </c>
      <c r="R79" s="561">
        <v>0</v>
      </c>
      <c r="S79" s="560">
        <v>22.4</v>
      </c>
    </row>
    <row r="80" spans="1:19" s="551" customFormat="1" ht="21.75" customHeight="1" x14ac:dyDescent="0.2">
      <c r="A80" s="545"/>
      <c r="B80" s="612" t="s">
        <v>487</v>
      </c>
      <c r="C80" s="612"/>
      <c r="D80" s="612"/>
      <c r="E80" s="612"/>
      <c r="F80" s="612"/>
      <c r="G80" s="612"/>
      <c r="H80" s="612"/>
      <c r="I80" s="612"/>
      <c r="J80" s="612"/>
      <c r="K80" s="612"/>
      <c r="L80" s="613"/>
      <c r="M80" s="557">
        <v>1</v>
      </c>
      <c r="N80" s="557">
        <v>4</v>
      </c>
      <c r="O80" s="558" t="s">
        <v>488</v>
      </c>
      <c r="P80" s="559">
        <v>0</v>
      </c>
      <c r="Q80" s="560">
        <v>0</v>
      </c>
      <c r="R80" s="561">
        <v>71.92</v>
      </c>
      <c r="S80" s="560">
        <v>71.92</v>
      </c>
    </row>
    <row r="81" spans="1:19" s="551" customFormat="1" ht="12.75" customHeight="1" x14ac:dyDescent="0.2">
      <c r="A81" s="545"/>
      <c r="B81" s="612" t="s">
        <v>489</v>
      </c>
      <c r="C81" s="612"/>
      <c r="D81" s="612"/>
      <c r="E81" s="612"/>
      <c r="F81" s="612"/>
      <c r="G81" s="612"/>
      <c r="H81" s="612"/>
      <c r="I81" s="612"/>
      <c r="J81" s="612"/>
      <c r="K81" s="612"/>
      <c r="L81" s="613"/>
      <c r="M81" s="557">
        <v>1</v>
      </c>
      <c r="N81" s="557">
        <v>4</v>
      </c>
      <c r="O81" s="558" t="s">
        <v>490</v>
      </c>
      <c r="P81" s="559">
        <v>0</v>
      </c>
      <c r="Q81" s="560">
        <v>0</v>
      </c>
      <c r="R81" s="561">
        <v>71.92</v>
      </c>
      <c r="S81" s="560">
        <v>71.92</v>
      </c>
    </row>
    <row r="82" spans="1:19" s="551" customFormat="1" ht="21.75" customHeight="1" x14ac:dyDescent="0.2">
      <c r="A82" s="545"/>
      <c r="B82" s="612" t="s">
        <v>453</v>
      </c>
      <c r="C82" s="612"/>
      <c r="D82" s="612"/>
      <c r="E82" s="612"/>
      <c r="F82" s="612"/>
      <c r="G82" s="612"/>
      <c r="H82" s="612"/>
      <c r="I82" s="612"/>
      <c r="J82" s="612"/>
      <c r="K82" s="612"/>
      <c r="L82" s="613"/>
      <c r="M82" s="557">
        <v>1</v>
      </c>
      <c r="N82" s="557">
        <v>4</v>
      </c>
      <c r="O82" s="558" t="s">
        <v>490</v>
      </c>
      <c r="P82" s="559" t="s">
        <v>25</v>
      </c>
      <c r="Q82" s="560">
        <v>0</v>
      </c>
      <c r="R82" s="561">
        <v>71.92</v>
      </c>
      <c r="S82" s="560">
        <v>71.92</v>
      </c>
    </row>
    <row r="83" spans="1:19" s="551" customFormat="1" ht="21.75" customHeight="1" x14ac:dyDescent="0.2">
      <c r="A83" s="545"/>
      <c r="B83" s="612" t="s">
        <v>454</v>
      </c>
      <c r="C83" s="612"/>
      <c r="D83" s="612"/>
      <c r="E83" s="612"/>
      <c r="F83" s="612"/>
      <c r="G83" s="612"/>
      <c r="H83" s="612"/>
      <c r="I83" s="612"/>
      <c r="J83" s="612"/>
      <c r="K83" s="612"/>
      <c r="L83" s="613"/>
      <c r="M83" s="557">
        <v>1</v>
      </c>
      <c r="N83" s="557">
        <v>4</v>
      </c>
      <c r="O83" s="558" t="s">
        <v>490</v>
      </c>
      <c r="P83" s="559" t="s">
        <v>27</v>
      </c>
      <c r="Q83" s="560">
        <v>0</v>
      </c>
      <c r="R83" s="561">
        <v>71.92</v>
      </c>
      <c r="S83" s="560">
        <v>71.92</v>
      </c>
    </row>
    <row r="84" spans="1:19" s="551" customFormat="1" ht="12.75" customHeight="1" x14ac:dyDescent="0.2">
      <c r="A84" s="545"/>
      <c r="B84" s="612" t="s">
        <v>456</v>
      </c>
      <c r="C84" s="612"/>
      <c r="D84" s="612"/>
      <c r="E84" s="612"/>
      <c r="F84" s="612"/>
      <c r="G84" s="612"/>
      <c r="H84" s="612"/>
      <c r="I84" s="612"/>
      <c r="J84" s="612"/>
      <c r="K84" s="612"/>
      <c r="L84" s="613"/>
      <c r="M84" s="557">
        <v>1</v>
      </c>
      <c r="N84" s="557">
        <v>4</v>
      </c>
      <c r="O84" s="558" t="s">
        <v>490</v>
      </c>
      <c r="P84" s="559" t="s">
        <v>29</v>
      </c>
      <c r="Q84" s="560">
        <v>0</v>
      </c>
      <c r="R84" s="561">
        <v>71.92</v>
      </c>
      <c r="S84" s="560">
        <v>71.92</v>
      </c>
    </row>
    <row r="85" spans="1:19" s="551" customFormat="1" ht="12.75" customHeight="1" x14ac:dyDescent="0.2">
      <c r="A85" s="545"/>
      <c r="B85" s="620" t="s">
        <v>464</v>
      </c>
      <c r="C85" s="620"/>
      <c r="D85" s="620"/>
      <c r="E85" s="620"/>
      <c r="F85" s="620"/>
      <c r="G85" s="620"/>
      <c r="H85" s="620"/>
      <c r="I85" s="620"/>
      <c r="J85" s="620"/>
      <c r="K85" s="620"/>
      <c r="L85" s="621"/>
      <c r="M85" s="552">
        <v>1</v>
      </c>
      <c r="N85" s="552">
        <v>5</v>
      </c>
      <c r="O85" s="553">
        <v>0</v>
      </c>
      <c r="P85" s="554">
        <v>0</v>
      </c>
      <c r="Q85" s="555">
        <v>18.600000000000001</v>
      </c>
      <c r="R85" s="556">
        <v>0</v>
      </c>
      <c r="S85" s="555">
        <v>18.600000000000001</v>
      </c>
    </row>
    <row r="86" spans="1:19" s="551" customFormat="1" ht="32.25" customHeight="1" x14ac:dyDescent="0.2">
      <c r="A86" s="545"/>
      <c r="B86" s="612" t="s">
        <v>465</v>
      </c>
      <c r="C86" s="612"/>
      <c r="D86" s="612"/>
      <c r="E86" s="612"/>
      <c r="F86" s="612"/>
      <c r="G86" s="612"/>
      <c r="H86" s="612"/>
      <c r="I86" s="612"/>
      <c r="J86" s="612"/>
      <c r="K86" s="612"/>
      <c r="L86" s="613"/>
      <c r="M86" s="557">
        <v>1</v>
      </c>
      <c r="N86" s="557">
        <v>5</v>
      </c>
      <c r="O86" s="558" t="s">
        <v>466</v>
      </c>
      <c r="P86" s="559">
        <v>0</v>
      </c>
      <c r="Q86" s="560">
        <v>18.600000000000001</v>
      </c>
      <c r="R86" s="561">
        <v>0</v>
      </c>
      <c r="S86" s="560">
        <v>18.600000000000001</v>
      </c>
    </row>
    <row r="87" spans="1:19" s="551" customFormat="1" ht="42.75" customHeight="1" x14ac:dyDescent="0.2">
      <c r="A87" s="545"/>
      <c r="B87" s="612" t="s">
        <v>467</v>
      </c>
      <c r="C87" s="612"/>
      <c r="D87" s="612"/>
      <c r="E87" s="612"/>
      <c r="F87" s="612"/>
      <c r="G87" s="612"/>
      <c r="H87" s="612"/>
      <c r="I87" s="612"/>
      <c r="J87" s="612"/>
      <c r="K87" s="612"/>
      <c r="L87" s="613"/>
      <c r="M87" s="557">
        <v>1</v>
      </c>
      <c r="N87" s="557">
        <v>5</v>
      </c>
      <c r="O87" s="558" t="s">
        <v>468</v>
      </c>
      <c r="P87" s="559">
        <v>0</v>
      </c>
      <c r="Q87" s="560">
        <v>18.600000000000001</v>
      </c>
      <c r="R87" s="561">
        <v>0</v>
      </c>
      <c r="S87" s="560">
        <v>18.600000000000001</v>
      </c>
    </row>
    <row r="88" spans="1:19" s="551" customFormat="1" ht="21.75" customHeight="1" x14ac:dyDescent="0.2">
      <c r="A88" s="545"/>
      <c r="B88" s="612" t="s">
        <v>453</v>
      </c>
      <c r="C88" s="612"/>
      <c r="D88" s="612"/>
      <c r="E88" s="612"/>
      <c r="F88" s="612"/>
      <c r="G88" s="612"/>
      <c r="H88" s="612"/>
      <c r="I88" s="612"/>
      <c r="J88" s="612"/>
      <c r="K88" s="612"/>
      <c r="L88" s="613"/>
      <c r="M88" s="557">
        <v>1</v>
      </c>
      <c r="N88" s="557">
        <v>5</v>
      </c>
      <c r="O88" s="558" t="s">
        <v>468</v>
      </c>
      <c r="P88" s="559" t="s">
        <v>25</v>
      </c>
      <c r="Q88" s="560">
        <v>18.600000000000001</v>
      </c>
      <c r="R88" s="561">
        <v>0</v>
      </c>
      <c r="S88" s="560">
        <v>18.600000000000001</v>
      </c>
    </row>
    <row r="89" spans="1:19" s="551" customFormat="1" ht="21.75" customHeight="1" x14ac:dyDescent="0.2">
      <c r="A89" s="545"/>
      <c r="B89" s="612" t="s">
        <v>454</v>
      </c>
      <c r="C89" s="612"/>
      <c r="D89" s="612"/>
      <c r="E89" s="612"/>
      <c r="F89" s="612"/>
      <c r="G89" s="612"/>
      <c r="H89" s="612"/>
      <c r="I89" s="612"/>
      <c r="J89" s="612"/>
      <c r="K89" s="612"/>
      <c r="L89" s="613"/>
      <c r="M89" s="557">
        <v>1</v>
      </c>
      <c r="N89" s="557">
        <v>5</v>
      </c>
      <c r="O89" s="558" t="s">
        <v>468</v>
      </c>
      <c r="P89" s="559" t="s">
        <v>27</v>
      </c>
      <c r="Q89" s="560">
        <v>18.600000000000001</v>
      </c>
      <c r="R89" s="561">
        <v>0</v>
      </c>
      <c r="S89" s="560">
        <v>18.600000000000001</v>
      </c>
    </row>
    <row r="90" spans="1:19" s="551" customFormat="1" ht="12.75" customHeight="1" x14ac:dyDescent="0.2">
      <c r="A90" s="545"/>
      <c r="B90" s="612" t="s">
        <v>456</v>
      </c>
      <c r="C90" s="612"/>
      <c r="D90" s="612"/>
      <c r="E90" s="612"/>
      <c r="F90" s="612"/>
      <c r="G90" s="612"/>
      <c r="H90" s="612"/>
      <c r="I90" s="612"/>
      <c r="J90" s="612"/>
      <c r="K90" s="612"/>
      <c r="L90" s="613"/>
      <c r="M90" s="557">
        <v>1</v>
      </c>
      <c r="N90" s="557">
        <v>5</v>
      </c>
      <c r="O90" s="558" t="s">
        <v>468</v>
      </c>
      <c r="P90" s="559" t="s">
        <v>29</v>
      </c>
      <c r="Q90" s="560">
        <v>18.600000000000001</v>
      </c>
      <c r="R90" s="561">
        <v>0</v>
      </c>
      <c r="S90" s="560">
        <v>18.600000000000001</v>
      </c>
    </row>
    <row r="91" spans="1:19" s="551" customFormat="1" ht="30" customHeight="1" x14ac:dyDescent="0.2">
      <c r="A91" s="545"/>
      <c r="B91" s="620" t="s">
        <v>84</v>
      </c>
      <c r="C91" s="620"/>
      <c r="D91" s="620"/>
      <c r="E91" s="620"/>
      <c r="F91" s="620"/>
      <c r="G91" s="620"/>
      <c r="H91" s="620"/>
      <c r="I91" s="620"/>
      <c r="J91" s="620"/>
      <c r="K91" s="620"/>
      <c r="L91" s="621"/>
      <c r="M91" s="552">
        <v>1</v>
      </c>
      <c r="N91" s="552">
        <v>6</v>
      </c>
      <c r="O91" s="553">
        <v>0</v>
      </c>
      <c r="P91" s="554">
        <v>0</v>
      </c>
      <c r="Q91" s="555">
        <v>7911.8180000000002</v>
      </c>
      <c r="R91" s="556">
        <v>-135</v>
      </c>
      <c r="S91" s="555">
        <v>7776.8180000000002</v>
      </c>
    </row>
    <row r="92" spans="1:19" s="551" customFormat="1" ht="21.75" customHeight="1" x14ac:dyDescent="0.2">
      <c r="A92" s="545"/>
      <c r="B92" s="612" t="s">
        <v>61</v>
      </c>
      <c r="C92" s="612"/>
      <c r="D92" s="612"/>
      <c r="E92" s="612"/>
      <c r="F92" s="612"/>
      <c r="G92" s="612"/>
      <c r="H92" s="612"/>
      <c r="I92" s="612"/>
      <c r="J92" s="612"/>
      <c r="K92" s="612"/>
      <c r="L92" s="613"/>
      <c r="M92" s="557">
        <v>1</v>
      </c>
      <c r="N92" s="557">
        <v>6</v>
      </c>
      <c r="O92" s="558" t="s">
        <v>469</v>
      </c>
      <c r="P92" s="559">
        <v>0</v>
      </c>
      <c r="Q92" s="560">
        <v>6496.8280000000004</v>
      </c>
      <c r="R92" s="561">
        <v>-135</v>
      </c>
      <c r="S92" s="560">
        <v>6361.8280000000004</v>
      </c>
    </row>
    <row r="93" spans="1:19" s="551" customFormat="1" ht="42.75" customHeight="1" x14ac:dyDescent="0.2">
      <c r="A93" s="545"/>
      <c r="B93" s="612" t="s">
        <v>470</v>
      </c>
      <c r="C93" s="612"/>
      <c r="D93" s="612"/>
      <c r="E93" s="612"/>
      <c r="F93" s="612"/>
      <c r="G93" s="612"/>
      <c r="H93" s="612"/>
      <c r="I93" s="612"/>
      <c r="J93" s="612"/>
      <c r="K93" s="612"/>
      <c r="L93" s="613"/>
      <c r="M93" s="557">
        <v>1</v>
      </c>
      <c r="N93" s="557">
        <v>6</v>
      </c>
      <c r="O93" s="558" t="s">
        <v>471</v>
      </c>
      <c r="P93" s="559">
        <v>0</v>
      </c>
      <c r="Q93" s="560">
        <v>4116.5280000000002</v>
      </c>
      <c r="R93" s="561">
        <v>0</v>
      </c>
      <c r="S93" s="560">
        <v>4116.5280000000002</v>
      </c>
    </row>
    <row r="94" spans="1:19" s="551" customFormat="1" ht="53.25" customHeight="1" x14ac:dyDescent="0.2">
      <c r="A94" s="545"/>
      <c r="B94" s="612" t="s">
        <v>18</v>
      </c>
      <c r="C94" s="612"/>
      <c r="D94" s="612"/>
      <c r="E94" s="612"/>
      <c r="F94" s="612"/>
      <c r="G94" s="612"/>
      <c r="H94" s="612"/>
      <c r="I94" s="612"/>
      <c r="J94" s="612"/>
      <c r="K94" s="612"/>
      <c r="L94" s="613"/>
      <c r="M94" s="557">
        <v>1</v>
      </c>
      <c r="N94" s="557">
        <v>6</v>
      </c>
      <c r="O94" s="558" t="s">
        <v>471</v>
      </c>
      <c r="P94" s="559" t="s">
        <v>19</v>
      </c>
      <c r="Q94" s="560">
        <v>4116.5280000000002</v>
      </c>
      <c r="R94" s="561">
        <v>0</v>
      </c>
      <c r="S94" s="560">
        <v>4116.5280000000002</v>
      </c>
    </row>
    <row r="95" spans="1:19" s="551" customFormat="1" ht="21.75" customHeight="1" x14ac:dyDescent="0.2">
      <c r="A95" s="545"/>
      <c r="B95" s="612" t="s">
        <v>38</v>
      </c>
      <c r="C95" s="612"/>
      <c r="D95" s="612"/>
      <c r="E95" s="612"/>
      <c r="F95" s="612"/>
      <c r="G95" s="612"/>
      <c r="H95" s="612"/>
      <c r="I95" s="612"/>
      <c r="J95" s="612"/>
      <c r="K95" s="612"/>
      <c r="L95" s="613"/>
      <c r="M95" s="557">
        <v>1</v>
      </c>
      <c r="N95" s="557">
        <v>6</v>
      </c>
      <c r="O95" s="558" t="s">
        <v>471</v>
      </c>
      <c r="P95" s="559" t="s">
        <v>39</v>
      </c>
      <c r="Q95" s="560">
        <v>4116.5280000000002</v>
      </c>
      <c r="R95" s="561">
        <v>0</v>
      </c>
      <c r="S95" s="560">
        <v>4116.5280000000002</v>
      </c>
    </row>
    <row r="96" spans="1:19" s="551" customFormat="1" ht="21.75" customHeight="1" x14ac:dyDescent="0.2">
      <c r="A96" s="545"/>
      <c r="B96" s="612" t="s">
        <v>441</v>
      </c>
      <c r="C96" s="612"/>
      <c r="D96" s="612"/>
      <c r="E96" s="612"/>
      <c r="F96" s="612"/>
      <c r="G96" s="612"/>
      <c r="H96" s="612"/>
      <c r="I96" s="612"/>
      <c r="J96" s="612"/>
      <c r="K96" s="612"/>
      <c r="L96" s="613"/>
      <c r="M96" s="557">
        <v>1</v>
      </c>
      <c r="N96" s="557">
        <v>6</v>
      </c>
      <c r="O96" s="558" t="s">
        <v>471</v>
      </c>
      <c r="P96" s="559" t="s">
        <v>40</v>
      </c>
      <c r="Q96" s="560">
        <v>3161.7080000000001</v>
      </c>
      <c r="R96" s="561">
        <v>0</v>
      </c>
      <c r="S96" s="560">
        <v>3161.7080000000001</v>
      </c>
    </row>
    <row r="97" spans="1:19" s="551" customFormat="1" ht="32.25" customHeight="1" x14ac:dyDescent="0.2">
      <c r="A97" s="545"/>
      <c r="B97" s="612" t="s">
        <v>442</v>
      </c>
      <c r="C97" s="612"/>
      <c r="D97" s="612"/>
      <c r="E97" s="612"/>
      <c r="F97" s="612"/>
      <c r="G97" s="612"/>
      <c r="H97" s="612"/>
      <c r="I97" s="612"/>
      <c r="J97" s="612"/>
      <c r="K97" s="612"/>
      <c r="L97" s="613"/>
      <c r="M97" s="557">
        <v>1</v>
      </c>
      <c r="N97" s="557">
        <v>6</v>
      </c>
      <c r="O97" s="558" t="s">
        <v>471</v>
      </c>
      <c r="P97" s="559" t="s">
        <v>42</v>
      </c>
      <c r="Q97" s="560">
        <v>954.82</v>
      </c>
      <c r="R97" s="561">
        <v>0</v>
      </c>
      <c r="S97" s="560">
        <v>954.82</v>
      </c>
    </row>
    <row r="98" spans="1:19" s="551" customFormat="1" ht="21.75" customHeight="1" x14ac:dyDescent="0.2">
      <c r="A98" s="545"/>
      <c r="B98" s="612" t="s">
        <v>61</v>
      </c>
      <c r="C98" s="612"/>
      <c r="D98" s="612"/>
      <c r="E98" s="612"/>
      <c r="F98" s="612"/>
      <c r="G98" s="612"/>
      <c r="H98" s="612"/>
      <c r="I98" s="612"/>
      <c r="J98" s="612"/>
      <c r="K98" s="612"/>
      <c r="L98" s="613"/>
      <c r="M98" s="557">
        <v>1</v>
      </c>
      <c r="N98" s="557">
        <v>6</v>
      </c>
      <c r="O98" s="558" t="s">
        <v>472</v>
      </c>
      <c r="P98" s="559">
        <v>0</v>
      </c>
      <c r="Q98" s="560">
        <v>2221.4</v>
      </c>
      <c r="R98" s="561">
        <v>-135</v>
      </c>
      <c r="S98" s="560">
        <v>2086.4</v>
      </c>
    </row>
    <row r="99" spans="1:19" s="551" customFormat="1" ht="21.75" customHeight="1" x14ac:dyDescent="0.2">
      <c r="A99" s="545"/>
      <c r="B99" s="612" t="s">
        <v>453</v>
      </c>
      <c r="C99" s="612"/>
      <c r="D99" s="612"/>
      <c r="E99" s="612"/>
      <c r="F99" s="612"/>
      <c r="G99" s="612"/>
      <c r="H99" s="612"/>
      <c r="I99" s="612"/>
      <c r="J99" s="612"/>
      <c r="K99" s="612"/>
      <c r="L99" s="613"/>
      <c r="M99" s="557">
        <v>1</v>
      </c>
      <c r="N99" s="557">
        <v>6</v>
      </c>
      <c r="O99" s="558" t="s">
        <v>472</v>
      </c>
      <c r="P99" s="559" t="s">
        <v>25</v>
      </c>
      <c r="Q99" s="560">
        <v>2212.4</v>
      </c>
      <c r="R99" s="561">
        <v>-135</v>
      </c>
      <c r="S99" s="560">
        <v>2077.4</v>
      </c>
    </row>
    <row r="100" spans="1:19" s="551" customFormat="1" ht="21.75" customHeight="1" x14ac:dyDescent="0.2">
      <c r="A100" s="545"/>
      <c r="B100" s="612" t="s">
        <v>454</v>
      </c>
      <c r="C100" s="612"/>
      <c r="D100" s="612"/>
      <c r="E100" s="612"/>
      <c r="F100" s="612"/>
      <c r="G100" s="612"/>
      <c r="H100" s="612"/>
      <c r="I100" s="612"/>
      <c r="J100" s="612"/>
      <c r="K100" s="612"/>
      <c r="L100" s="613"/>
      <c r="M100" s="557">
        <v>1</v>
      </c>
      <c r="N100" s="557">
        <v>6</v>
      </c>
      <c r="O100" s="558" t="s">
        <v>472</v>
      </c>
      <c r="P100" s="559" t="s">
        <v>27</v>
      </c>
      <c r="Q100" s="560">
        <v>2212.4</v>
      </c>
      <c r="R100" s="561">
        <v>-135</v>
      </c>
      <c r="S100" s="560">
        <v>2077.4</v>
      </c>
    </row>
    <row r="101" spans="1:19" s="551" customFormat="1" ht="21.75" customHeight="1" x14ac:dyDescent="0.2">
      <c r="A101" s="545"/>
      <c r="B101" s="612" t="s">
        <v>455</v>
      </c>
      <c r="C101" s="612"/>
      <c r="D101" s="612"/>
      <c r="E101" s="612"/>
      <c r="F101" s="612"/>
      <c r="G101" s="612"/>
      <c r="H101" s="612"/>
      <c r="I101" s="612"/>
      <c r="J101" s="612"/>
      <c r="K101" s="612"/>
      <c r="L101" s="613"/>
      <c r="M101" s="557">
        <v>1</v>
      </c>
      <c r="N101" s="557">
        <v>6</v>
      </c>
      <c r="O101" s="558" t="s">
        <v>472</v>
      </c>
      <c r="P101" s="559" t="s">
        <v>28</v>
      </c>
      <c r="Q101" s="560">
        <v>567.20000000000005</v>
      </c>
      <c r="R101" s="561">
        <v>0</v>
      </c>
      <c r="S101" s="560">
        <v>567.20000000000005</v>
      </c>
    </row>
    <row r="102" spans="1:19" s="551" customFormat="1" ht="12.75" customHeight="1" x14ac:dyDescent="0.2">
      <c r="A102" s="545"/>
      <c r="B102" s="612" t="s">
        <v>456</v>
      </c>
      <c r="C102" s="612"/>
      <c r="D102" s="612"/>
      <c r="E102" s="612"/>
      <c r="F102" s="612"/>
      <c r="G102" s="612"/>
      <c r="H102" s="612"/>
      <c r="I102" s="612"/>
      <c r="J102" s="612"/>
      <c r="K102" s="612"/>
      <c r="L102" s="613"/>
      <c r="M102" s="557">
        <v>1</v>
      </c>
      <c r="N102" s="557">
        <v>6</v>
      </c>
      <c r="O102" s="558" t="s">
        <v>472</v>
      </c>
      <c r="P102" s="559" t="s">
        <v>29</v>
      </c>
      <c r="Q102" s="560">
        <v>1645.2</v>
      </c>
      <c r="R102" s="561">
        <v>-135</v>
      </c>
      <c r="S102" s="560">
        <v>1510.2</v>
      </c>
    </row>
    <row r="103" spans="1:19" s="551" customFormat="1" ht="12.75" customHeight="1" x14ac:dyDescent="0.2">
      <c r="A103" s="545"/>
      <c r="B103" s="612" t="s">
        <v>30</v>
      </c>
      <c r="C103" s="612"/>
      <c r="D103" s="612"/>
      <c r="E103" s="612"/>
      <c r="F103" s="612"/>
      <c r="G103" s="612"/>
      <c r="H103" s="612"/>
      <c r="I103" s="612"/>
      <c r="J103" s="612"/>
      <c r="K103" s="612"/>
      <c r="L103" s="613"/>
      <c r="M103" s="557">
        <v>1</v>
      </c>
      <c r="N103" s="557">
        <v>6</v>
      </c>
      <c r="O103" s="558" t="s">
        <v>472</v>
      </c>
      <c r="P103" s="559" t="s">
        <v>31</v>
      </c>
      <c r="Q103" s="560">
        <v>9</v>
      </c>
      <c r="R103" s="561">
        <v>0</v>
      </c>
      <c r="S103" s="560">
        <v>9</v>
      </c>
    </row>
    <row r="104" spans="1:19" s="551" customFormat="1" ht="12.75" customHeight="1" x14ac:dyDescent="0.2">
      <c r="A104" s="545"/>
      <c r="B104" s="612" t="s">
        <v>457</v>
      </c>
      <c r="C104" s="612"/>
      <c r="D104" s="612"/>
      <c r="E104" s="612"/>
      <c r="F104" s="612"/>
      <c r="G104" s="612"/>
      <c r="H104" s="612"/>
      <c r="I104" s="612"/>
      <c r="J104" s="612"/>
      <c r="K104" s="612"/>
      <c r="L104" s="613"/>
      <c r="M104" s="557">
        <v>1</v>
      </c>
      <c r="N104" s="557">
        <v>6</v>
      </c>
      <c r="O104" s="558" t="s">
        <v>472</v>
      </c>
      <c r="P104" s="559" t="s">
        <v>32</v>
      </c>
      <c r="Q104" s="560">
        <v>9</v>
      </c>
      <c r="R104" s="561">
        <v>0</v>
      </c>
      <c r="S104" s="560">
        <v>9</v>
      </c>
    </row>
    <row r="105" spans="1:19" s="551" customFormat="1" ht="21.75" customHeight="1" x14ac:dyDescent="0.2">
      <c r="A105" s="545"/>
      <c r="B105" s="612" t="s">
        <v>33</v>
      </c>
      <c r="C105" s="612"/>
      <c r="D105" s="612"/>
      <c r="E105" s="612"/>
      <c r="F105" s="612"/>
      <c r="G105" s="612"/>
      <c r="H105" s="612"/>
      <c r="I105" s="612"/>
      <c r="J105" s="612"/>
      <c r="K105" s="612"/>
      <c r="L105" s="613"/>
      <c r="M105" s="557">
        <v>1</v>
      </c>
      <c r="N105" s="557">
        <v>6</v>
      </c>
      <c r="O105" s="558" t="s">
        <v>472</v>
      </c>
      <c r="P105" s="559" t="s">
        <v>34</v>
      </c>
      <c r="Q105" s="560">
        <v>5</v>
      </c>
      <c r="R105" s="561">
        <v>0</v>
      </c>
      <c r="S105" s="560">
        <v>5</v>
      </c>
    </row>
    <row r="106" spans="1:19" s="551" customFormat="1" ht="12.75" customHeight="1" x14ac:dyDescent="0.2">
      <c r="A106" s="545"/>
      <c r="B106" s="612" t="s">
        <v>458</v>
      </c>
      <c r="C106" s="612"/>
      <c r="D106" s="612"/>
      <c r="E106" s="612"/>
      <c r="F106" s="612"/>
      <c r="G106" s="612"/>
      <c r="H106" s="612"/>
      <c r="I106" s="612"/>
      <c r="J106" s="612"/>
      <c r="K106" s="612"/>
      <c r="L106" s="613"/>
      <c r="M106" s="557">
        <v>1</v>
      </c>
      <c r="N106" s="557">
        <v>6</v>
      </c>
      <c r="O106" s="558" t="s">
        <v>472</v>
      </c>
      <c r="P106" s="559" t="s">
        <v>35</v>
      </c>
      <c r="Q106" s="560">
        <v>3</v>
      </c>
      <c r="R106" s="561">
        <v>0</v>
      </c>
      <c r="S106" s="560">
        <v>3</v>
      </c>
    </row>
    <row r="107" spans="1:19" s="551" customFormat="1" ht="12.75" customHeight="1" x14ac:dyDescent="0.2">
      <c r="A107" s="545"/>
      <c r="B107" s="612" t="s">
        <v>88</v>
      </c>
      <c r="C107" s="612"/>
      <c r="D107" s="612"/>
      <c r="E107" s="612"/>
      <c r="F107" s="612"/>
      <c r="G107" s="612"/>
      <c r="H107" s="612"/>
      <c r="I107" s="612"/>
      <c r="J107" s="612"/>
      <c r="K107" s="612"/>
      <c r="L107" s="613"/>
      <c r="M107" s="557">
        <v>1</v>
      </c>
      <c r="N107" s="557">
        <v>6</v>
      </c>
      <c r="O107" s="558" t="s">
        <v>472</v>
      </c>
      <c r="P107" s="559" t="s">
        <v>89</v>
      </c>
      <c r="Q107" s="560">
        <v>1</v>
      </c>
      <c r="R107" s="561">
        <v>0</v>
      </c>
      <c r="S107" s="560">
        <v>1</v>
      </c>
    </row>
    <row r="108" spans="1:19" s="551" customFormat="1" ht="42.75" customHeight="1" x14ac:dyDescent="0.2">
      <c r="A108" s="545"/>
      <c r="B108" s="612" t="s">
        <v>473</v>
      </c>
      <c r="C108" s="612"/>
      <c r="D108" s="612"/>
      <c r="E108" s="612"/>
      <c r="F108" s="612"/>
      <c r="G108" s="612"/>
      <c r="H108" s="612"/>
      <c r="I108" s="612"/>
      <c r="J108" s="612"/>
      <c r="K108" s="612"/>
      <c r="L108" s="613"/>
      <c r="M108" s="557">
        <v>1</v>
      </c>
      <c r="N108" s="557">
        <v>6</v>
      </c>
      <c r="O108" s="558" t="s">
        <v>474</v>
      </c>
      <c r="P108" s="559">
        <v>0</v>
      </c>
      <c r="Q108" s="560">
        <v>158.9</v>
      </c>
      <c r="R108" s="561">
        <v>0</v>
      </c>
      <c r="S108" s="560">
        <v>158.9</v>
      </c>
    </row>
    <row r="109" spans="1:19" s="551" customFormat="1" ht="53.25" customHeight="1" x14ac:dyDescent="0.2">
      <c r="A109" s="545"/>
      <c r="B109" s="612" t="s">
        <v>18</v>
      </c>
      <c r="C109" s="612"/>
      <c r="D109" s="612"/>
      <c r="E109" s="612"/>
      <c r="F109" s="612"/>
      <c r="G109" s="612"/>
      <c r="H109" s="612"/>
      <c r="I109" s="612"/>
      <c r="J109" s="612"/>
      <c r="K109" s="612"/>
      <c r="L109" s="613"/>
      <c r="M109" s="557">
        <v>1</v>
      </c>
      <c r="N109" s="557">
        <v>6</v>
      </c>
      <c r="O109" s="558" t="s">
        <v>474</v>
      </c>
      <c r="P109" s="559" t="s">
        <v>19</v>
      </c>
      <c r="Q109" s="560">
        <v>158.9</v>
      </c>
      <c r="R109" s="561">
        <v>0</v>
      </c>
      <c r="S109" s="560">
        <v>158.9</v>
      </c>
    </row>
    <row r="110" spans="1:19" s="551" customFormat="1" ht="21.75" customHeight="1" x14ac:dyDescent="0.2">
      <c r="A110" s="545"/>
      <c r="B110" s="612" t="s">
        <v>38</v>
      </c>
      <c r="C110" s="612"/>
      <c r="D110" s="612"/>
      <c r="E110" s="612"/>
      <c r="F110" s="612"/>
      <c r="G110" s="612"/>
      <c r="H110" s="612"/>
      <c r="I110" s="612"/>
      <c r="J110" s="612"/>
      <c r="K110" s="612"/>
      <c r="L110" s="613"/>
      <c r="M110" s="557">
        <v>1</v>
      </c>
      <c r="N110" s="557">
        <v>6</v>
      </c>
      <c r="O110" s="558" t="s">
        <v>474</v>
      </c>
      <c r="P110" s="559" t="s">
        <v>39</v>
      </c>
      <c r="Q110" s="560">
        <v>158.9</v>
      </c>
      <c r="R110" s="561">
        <v>0</v>
      </c>
      <c r="S110" s="560">
        <v>158.9</v>
      </c>
    </row>
    <row r="111" spans="1:19" s="551" customFormat="1" ht="32.25" customHeight="1" x14ac:dyDescent="0.2">
      <c r="A111" s="545"/>
      <c r="B111" s="612" t="s">
        <v>459</v>
      </c>
      <c r="C111" s="612"/>
      <c r="D111" s="612"/>
      <c r="E111" s="612"/>
      <c r="F111" s="612"/>
      <c r="G111" s="612"/>
      <c r="H111" s="612"/>
      <c r="I111" s="612"/>
      <c r="J111" s="612"/>
      <c r="K111" s="612"/>
      <c r="L111" s="613"/>
      <c r="M111" s="557">
        <v>1</v>
      </c>
      <c r="N111" s="557">
        <v>6</v>
      </c>
      <c r="O111" s="558" t="s">
        <v>474</v>
      </c>
      <c r="P111" s="559" t="s">
        <v>41</v>
      </c>
      <c r="Q111" s="560">
        <v>158.9</v>
      </c>
      <c r="R111" s="561">
        <v>0</v>
      </c>
      <c r="S111" s="560">
        <v>158.9</v>
      </c>
    </row>
    <row r="112" spans="1:19" s="551" customFormat="1" ht="32.25" customHeight="1" x14ac:dyDescent="0.2">
      <c r="A112" s="545"/>
      <c r="B112" s="612" t="s">
        <v>475</v>
      </c>
      <c r="C112" s="612"/>
      <c r="D112" s="612"/>
      <c r="E112" s="612"/>
      <c r="F112" s="612"/>
      <c r="G112" s="612"/>
      <c r="H112" s="612"/>
      <c r="I112" s="612"/>
      <c r="J112" s="612"/>
      <c r="K112" s="612"/>
      <c r="L112" s="613"/>
      <c r="M112" s="557">
        <v>1</v>
      </c>
      <c r="N112" s="557">
        <v>6</v>
      </c>
      <c r="O112" s="558" t="s">
        <v>476</v>
      </c>
      <c r="P112" s="559">
        <v>0</v>
      </c>
      <c r="Q112" s="560">
        <v>1414.99</v>
      </c>
      <c r="R112" s="561">
        <v>0</v>
      </c>
      <c r="S112" s="560">
        <v>1414.99</v>
      </c>
    </row>
    <row r="113" spans="1:19" s="551" customFormat="1" ht="32.25" customHeight="1" x14ac:dyDescent="0.2">
      <c r="A113" s="545"/>
      <c r="B113" s="612" t="s">
        <v>477</v>
      </c>
      <c r="C113" s="612"/>
      <c r="D113" s="612"/>
      <c r="E113" s="612"/>
      <c r="F113" s="612"/>
      <c r="G113" s="612"/>
      <c r="H113" s="612"/>
      <c r="I113" s="612"/>
      <c r="J113" s="612"/>
      <c r="K113" s="612"/>
      <c r="L113" s="613"/>
      <c r="M113" s="557">
        <v>1</v>
      </c>
      <c r="N113" s="557">
        <v>6</v>
      </c>
      <c r="O113" s="558" t="s">
        <v>478</v>
      </c>
      <c r="P113" s="559">
        <v>0</v>
      </c>
      <c r="Q113" s="560">
        <v>764.73599999999999</v>
      </c>
      <c r="R113" s="561">
        <v>0</v>
      </c>
      <c r="S113" s="560">
        <v>764.73599999999999</v>
      </c>
    </row>
    <row r="114" spans="1:19" s="551" customFormat="1" ht="53.25" customHeight="1" x14ac:dyDescent="0.2">
      <c r="A114" s="545"/>
      <c r="B114" s="612" t="s">
        <v>18</v>
      </c>
      <c r="C114" s="612"/>
      <c r="D114" s="612"/>
      <c r="E114" s="612"/>
      <c r="F114" s="612"/>
      <c r="G114" s="612"/>
      <c r="H114" s="612"/>
      <c r="I114" s="612"/>
      <c r="J114" s="612"/>
      <c r="K114" s="612"/>
      <c r="L114" s="613"/>
      <c r="M114" s="557">
        <v>1</v>
      </c>
      <c r="N114" s="557">
        <v>6</v>
      </c>
      <c r="O114" s="558" t="s">
        <v>478</v>
      </c>
      <c r="P114" s="559" t="s">
        <v>19</v>
      </c>
      <c r="Q114" s="560">
        <v>764.73599999999999</v>
      </c>
      <c r="R114" s="561">
        <v>0</v>
      </c>
      <c r="S114" s="560">
        <v>764.73599999999999</v>
      </c>
    </row>
    <row r="115" spans="1:19" s="551" customFormat="1" ht="21.75" customHeight="1" x14ac:dyDescent="0.2">
      <c r="A115" s="545"/>
      <c r="B115" s="612" t="s">
        <v>38</v>
      </c>
      <c r="C115" s="612"/>
      <c r="D115" s="612"/>
      <c r="E115" s="612"/>
      <c r="F115" s="612"/>
      <c r="G115" s="612"/>
      <c r="H115" s="612"/>
      <c r="I115" s="612"/>
      <c r="J115" s="612"/>
      <c r="K115" s="612"/>
      <c r="L115" s="613"/>
      <c r="M115" s="557">
        <v>1</v>
      </c>
      <c r="N115" s="557">
        <v>6</v>
      </c>
      <c r="O115" s="558" t="s">
        <v>478</v>
      </c>
      <c r="P115" s="559" t="s">
        <v>39</v>
      </c>
      <c r="Q115" s="560">
        <v>764.73599999999999</v>
      </c>
      <c r="R115" s="561">
        <v>0</v>
      </c>
      <c r="S115" s="560">
        <v>764.73599999999999</v>
      </c>
    </row>
    <row r="116" spans="1:19" s="551" customFormat="1" ht="21.75" customHeight="1" x14ac:dyDescent="0.2">
      <c r="A116" s="545"/>
      <c r="B116" s="612" t="s">
        <v>441</v>
      </c>
      <c r="C116" s="612"/>
      <c r="D116" s="612"/>
      <c r="E116" s="612"/>
      <c r="F116" s="612"/>
      <c r="G116" s="612"/>
      <c r="H116" s="612"/>
      <c r="I116" s="612"/>
      <c r="J116" s="612"/>
      <c r="K116" s="612"/>
      <c r="L116" s="613"/>
      <c r="M116" s="557">
        <v>1</v>
      </c>
      <c r="N116" s="557">
        <v>6</v>
      </c>
      <c r="O116" s="558" t="s">
        <v>478</v>
      </c>
      <c r="P116" s="559" t="s">
        <v>40</v>
      </c>
      <c r="Q116" s="560">
        <v>587.35500000000002</v>
      </c>
      <c r="R116" s="561">
        <v>0</v>
      </c>
      <c r="S116" s="560">
        <v>587.35500000000002</v>
      </c>
    </row>
    <row r="117" spans="1:19" s="551" customFormat="1" ht="32.25" customHeight="1" x14ac:dyDescent="0.2">
      <c r="A117" s="545"/>
      <c r="B117" s="612" t="s">
        <v>442</v>
      </c>
      <c r="C117" s="612"/>
      <c r="D117" s="612"/>
      <c r="E117" s="612"/>
      <c r="F117" s="612"/>
      <c r="G117" s="612"/>
      <c r="H117" s="612"/>
      <c r="I117" s="612"/>
      <c r="J117" s="612"/>
      <c r="K117" s="612"/>
      <c r="L117" s="613"/>
      <c r="M117" s="557">
        <v>1</v>
      </c>
      <c r="N117" s="557">
        <v>6</v>
      </c>
      <c r="O117" s="558" t="s">
        <v>478</v>
      </c>
      <c r="P117" s="559" t="s">
        <v>42</v>
      </c>
      <c r="Q117" s="560">
        <v>177.381</v>
      </c>
      <c r="R117" s="561">
        <v>0</v>
      </c>
      <c r="S117" s="560">
        <v>177.381</v>
      </c>
    </row>
    <row r="118" spans="1:19" s="551" customFormat="1" ht="32.25" customHeight="1" x14ac:dyDescent="0.2">
      <c r="A118" s="545"/>
      <c r="B118" s="612" t="s">
        <v>479</v>
      </c>
      <c r="C118" s="612"/>
      <c r="D118" s="612"/>
      <c r="E118" s="612"/>
      <c r="F118" s="612"/>
      <c r="G118" s="612"/>
      <c r="H118" s="612"/>
      <c r="I118" s="612"/>
      <c r="J118" s="612"/>
      <c r="K118" s="612"/>
      <c r="L118" s="613"/>
      <c r="M118" s="557">
        <v>1</v>
      </c>
      <c r="N118" s="557">
        <v>6</v>
      </c>
      <c r="O118" s="558" t="s">
        <v>480</v>
      </c>
      <c r="P118" s="559">
        <v>0</v>
      </c>
      <c r="Q118" s="560">
        <v>581.28499999999997</v>
      </c>
      <c r="R118" s="561">
        <v>0</v>
      </c>
      <c r="S118" s="560">
        <v>581.28499999999997</v>
      </c>
    </row>
    <row r="119" spans="1:19" s="551" customFormat="1" ht="53.25" customHeight="1" x14ac:dyDescent="0.2">
      <c r="A119" s="545"/>
      <c r="B119" s="612" t="s">
        <v>18</v>
      </c>
      <c r="C119" s="612"/>
      <c r="D119" s="612"/>
      <c r="E119" s="612"/>
      <c r="F119" s="612"/>
      <c r="G119" s="612"/>
      <c r="H119" s="612"/>
      <c r="I119" s="612"/>
      <c r="J119" s="612"/>
      <c r="K119" s="612"/>
      <c r="L119" s="613"/>
      <c r="M119" s="557">
        <v>1</v>
      </c>
      <c r="N119" s="557">
        <v>6</v>
      </c>
      <c r="O119" s="558" t="s">
        <v>480</v>
      </c>
      <c r="P119" s="559" t="s">
        <v>19</v>
      </c>
      <c r="Q119" s="560">
        <v>581.28499999999997</v>
      </c>
      <c r="R119" s="561">
        <v>0</v>
      </c>
      <c r="S119" s="560">
        <v>581.28499999999997</v>
      </c>
    </row>
    <row r="120" spans="1:19" s="551" customFormat="1" ht="21.75" customHeight="1" x14ac:dyDescent="0.2">
      <c r="A120" s="545"/>
      <c r="B120" s="612" t="s">
        <v>38</v>
      </c>
      <c r="C120" s="612"/>
      <c r="D120" s="612"/>
      <c r="E120" s="612"/>
      <c r="F120" s="612"/>
      <c r="G120" s="612"/>
      <c r="H120" s="612"/>
      <c r="I120" s="612"/>
      <c r="J120" s="612"/>
      <c r="K120" s="612"/>
      <c r="L120" s="613"/>
      <c r="M120" s="557">
        <v>1</v>
      </c>
      <c r="N120" s="557">
        <v>6</v>
      </c>
      <c r="O120" s="558" t="s">
        <v>480</v>
      </c>
      <c r="P120" s="559" t="s">
        <v>39</v>
      </c>
      <c r="Q120" s="560">
        <v>581.28499999999997</v>
      </c>
      <c r="R120" s="561">
        <v>0</v>
      </c>
      <c r="S120" s="560">
        <v>581.28499999999997</v>
      </c>
    </row>
    <row r="121" spans="1:19" s="551" customFormat="1" ht="21.75" customHeight="1" x14ac:dyDescent="0.2">
      <c r="A121" s="545"/>
      <c r="B121" s="612" t="s">
        <v>441</v>
      </c>
      <c r="C121" s="612"/>
      <c r="D121" s="612"/>
      <c r="E121" s="612"/>
      <c r="F121" s="612"/>
      <c r="G121" s="612"/>
      <c r="H121" s="612"/>
      <c r="I121" s="612"/>
      <c r="J121" s="612"/>
      <c r="K121" s="612"/>
      <c r="L121" s="613"/>
      <c r="M121" s="557">
        <v>1</v>
      </c>
      <c r="N121" s="557">
        <v>6</v>
      </c>
      <c r="O121" s="558" t="s">
        <v>480</v>
      </c>
      <c r="P121" s="559" t="s">
        <v>40</v>
      </c>
      <c r="Q121" s="560">
        <v>446.45499999999998</v>
      </c>
      <c r="R121" s="561">
        <v>0</v>
      </c>
      <c r="S121" s="560">
        <v>446.45499999999998</v>
      </c>
    </row>
    <row r="122" spans="1:19" s="551" customFormat="1" ht="32.25" customHeight="1" x14ac:dyDescent="0.2">
      <c r="A122" s="545"/>
      <c r="B122" s="612" t="s">
        <v>442</v>
      </c>
      <c r="C122" s="612"/>
      <c r="D122" s="612"/>
      <c r="E122" s="612"/>
      <c r="F122" s="612"/>
      <c r="G122" s="612"/>
      <c r="H122" s="612"/>
      <c r="I122" s="612"/>
      <c r="J122" s="612"/>
      <c r="K122" s="612"/>
      <c r="L122" s="613"/>
      <c r="M122" s="557">
        <v>1</v>
      </c>
      <c r="N122" s="557">
        <v>6</v>
      </c>
      <c r="O122" s="558" t="s">
        <v>480</v>
      </c>
      <c r="P122" s="559" t="s">
        <v>42</v>
      </c>
      <c r="Q122" s="560">
        <v>134.83000000000001</v>
      </c>
      <c r="R122" s="561">
        <v>0</v>
      </c>
      <c r="S122" s="560">
        <v>134.83000000000001</v>
      </c>
    </row>
    <row r="123" spans="1:19" s="551" customFormat="1" ht="32.25" customHeight="1" x14ac:dyDescent="0.2">
      <c r="A123" s="545"/>
      <c r="B123" s="612" t="s">
        <v>481</v>
      </c>
      <c r="C123" s="612"/>
      <c r="D123" s="612"/>
      <c r="E123" s="612"/>
      <c r="F123" s="612"/>
      <c r="G123" s="612"/>
      <c r="H123" s="612"/>
      <c r="I123" s="612"/>
      <c r="J123" s="612"/>
      <c r="K123" s="612"/>
      <c r="L123" s="613"/>
      <c r="M123" s="557">
        <v>1</v>
      </c>
      <c r="N123" s="557">
        <v>6</v>
      </c>
      <c r="O123" s="558" t="s">
        <v>482</v>
      </c>
      <c r="P123" s="559">
        <v>0</v>
      </c>
      <c r="Q123" s="560">
        <v>68.968999999999994</v>
      </c>
      <c r="R123" s="561">
        <v>0</v>
      </c>
      <c r="S123" s="560">
        <v>68.968999999999994</v>
      </c>
    </row>
    <row r="124" spans="1:19" s="551" customFormat="1" ht="21.75" customHeight="1" x14ac:dyDescent="0.2">
      <c r="A124" s="545"/>
      <c r="B124" s="612" t="s">
        <v>453</v>
      </c>
      <c r="C124" s="612"/>
      <c r="D124" s="612"/>
      <c r="E124" s="612"/>
      <c r="F124" s="612"/>
      <c r="G124" s="612"/>
      <c r="H124" s="612"/>
      <c r="I124" s="612"/>
      <c r="J124" s="612"/>
      <c r="K124" s="612"/>
      <c r="L124" s="613"/>
      <c r="M124" s="557">
        <v>1</v>
      </c>
      <c r="N124" s="557">
        <v>6</v>
      </c>
      <c r="O124" s="558" t="s">
        <v>482</v>
      </c>
      <c r="P124" s="559" t="s">
        <v>25</v>
      </c>
      <c r="Q124" s="560">
        <v>68.968999999999994</v>
      </c>
      <c r="R124" s="561">
        <v>0</v>
      </c>
      <c r="S124" s="560">
        <v>68.968999999999994</v>
      </c>
    </row>
    <row r="125" spans="1:19" s="551" customFormat="1" ht="21.75" customHeight="1" x14ac:dyDescent="0.2">
      <c r="A125" s="545"/>
      <c r="B125" s="612" t="s">
        <v>454</v>
      </c>
      <c r="C125" s="612"/>
      <c r="D125" s="612"/>
      <c r="E125" s="612"/>
      <c r="F125" s="612"/>
      <c r="G125" s="612"/>
      <c r="H125" s="612"/>
      <c r="I125" s="612"/>
      <c r="J125" s="612"/>
      <c r="K125" s="612"/>
      <c r="L125" s="613"/>
      <c r="M125" s="557">
        <v>1</v>
      </c>
      <c r="N125" s="557">
        <v>6</v>
      </c>
      <c r="O125" s="558" t="s">
        <v>482</v>
      </c>
      <c r="P125" s="559" t="s">
        <v>27</v>
      </c>
      <c r="Q125" s="560">
        <v>68.968999999999994</v>
      </c>
      <c r="R125" s="561">
        <v>0</v>
      </c>
      <c r="S125" s="560">
        <v>68.968999999999994</v>
      </c>
    </row>
    <row r="126" spans="1:19" s="551" customFormat="1" ht="21.75" customHeight="1" x14ac:dyDescent="0.2">
      <c r="A126" s="545"/>
      <c r="B126" s="612" t="s">
        <v>455</v>
      </c>
      <c r="C126" s="612"/>
      <c r="D126" s="612"/>
      <c r="E126" s="612"/>
      <c r="F126" s="612"/>
      <c r="G126" s="612"/>
      <c r="H126" s="612"/>
      <c r="I126" s="612"/>
      <c r="J126" s="612"/>
      <c r="K126" s="612"/>
      <c r="L126" s="613"/>
      <c r="M126" s="557">
        <v>1</v>
      </c>
      <c r="N126" s="557">
        <v>6</v>
      </c>
      <c r="O126" s="558" t="s">
        <v>482</v>
      </c>
      <c r="P126" s="559" t="s">
        <v>28</v>
      </c>
      <c r="Q126" s="560">
        <v>38.448999999999998</v>
      </c>
      <c r="R126" s="561">
        <v>0</v>
      </c>
      <c r="S126" s="560">
        <v>38.448999999999998</v>
      </c>
    </row>
    <row r="127" spans="1:19" s="551" customFormat="1" ht="12.75" customHeight="1" x14ac:dyDescent="0.2">
      <c r="A127" s="545"/>
      <c r="B127" s="612" t="s">
        <v>456</v>
      </c>
      <c r="C127" s="612"/>
      <c r="D127" s="612"/>
      <c r="E127" s="612"/>
      <c r="F127" s="612"/>
      <c r="G127" s="612"/>
      <c r="H127" s="612"/>
      <c r="I127" s="612"/>
      <c r="J127" s="612"/>
      <c r="K127" s="612"/>
      <c r="L127" s="613"/>
      <c r="M127" s="557">
        <v>1</v>
      </c>
      <c r="N127" s="557">
        <v>6</v>
      </c>
      <c r="O127" s="558" t="s">
        <v>482</v>
      </c>
      <c r="P127" s="559" t="s">
        <v>29</v>
      </c>
      <c r="Q127" s="560">
        <v>30.52</v>
      </c>
      <c r="R127" s="561">
        <v>0</v>
      </c>
      <c r="S127" s="560">
        <v>30.52</v>
      </c>
    </row>
    <row r="128" spans="1:19" s="551" customFormat="1" ht="12.75" customHeight="1" x14ac:dyDescent="0.2">
      <c r="A128" s="545"/>
      <c r="B128" s="620" t="s">
        <v>310</v>
      </c>
      <c r="C128" s="620"/>
      <c r="D128" s="620"/>
      <c r="E128" s="620"/>
      <c r="F128" s="620"/>
      <c r="G128" s="620"/>
      <c r="H128" s="620"/>
      <c r="I128" s="620"/>
      <c r="J128" s="620"/>
      <c r="K128" s="620"/>
      <c r="L128" s="621"/>
      <c r="M128" s="552">
        <v>1</v>
      </c>
      <c r="N128" s="552">
        <v>7</v>
      </c>
      <c r="O128" s="553">
        <v>0</v>
      </c>
      <c r="P128" s="554">
        <v>0</v>
      </c>
      <c r="Q128" s="555">
        <v>292</v>
      </c>
      <c r="R128" s="556">
        <v>0</v>
      </c>
      <c r="S128" s="555">
        <v>292</v>
      </c>
    </row>
    <row r="129" spans="1:19" s="551" customFormat="1" ht="21.75" customHeight="1" x14ac:dyDescent="0.2">
      <c r="A129" s="545"/>
      <c r="B129" s="612" t="s">
        <v>483</v>
      </c>
      <c r="C129" s="612"/>
      <c r="D129" s="612"/>
      <c r="E129" s="612"/>
      <c r="F129" s="612"/>
      <c r="G129" s="612"/>
      <c r="H129" s="612"/>
      <c r="I129" s="612"/>
      <c r="J129" s="612"/>
      <c r="K129" s="612"/>
      <c r="L129" s="613"/>
      <c r="M129" s="557">
        <v>1</v>
      </c>
      <c r="N129" s="557">
        <v>7</v>
      </c>
      <c r="O129" s="558" t="s">
        <v>484</v>
      </c>
      <c r="P129" s="559">
        <v>0</v>
      </c>
      <c r="Q129" s="560">
        <v>292</v>
      </c>
      <c r="R129" s="561">
        <v>0</v>
      </c>
      <c r="S129" s="560">
        <v>292</v>
      </c>
    </row>
    <row r="130" spans="1:19" s="551" customFormat="1" ht="21.75" customHeight="1" x14ac:dyDescent="0.2">
      <c r="A130" s="545"/>
      <c r="B130" s="612" t="s">
        <v>485</v>
      </c>
      <c r="C130" s="612"/>
      <c r="D130" s="612"/>
      <c r="E130" s="612"/>
      <c r="F130" s="612"/>
      <c r="G130" s="612"/>
      <c r="H130" s="612"/>
      <c r="I130" s="612"/>
      <c r="J130" s="612"/>
      <c r="K130" s="612"/>
      <c r="L130" s="613"/>
      <c r="M130" s="557">
        <v>1</v>
      </c>
      <c r="N130" s="557">
        <v>7</v>
      </c>
      <c r="O130" s="558" t="s">
        <v>486</v>
      </c>
      <c r="P130" s="559">
        <v>0</v>
      </c>
      <c r="Q130" s="560">
        <v>292</v>
      </c>
      <c r="R130" s="561">
        <v>0</v>
      </c>
      <c r="S130" s="560">
        <v>292</v>
      </c>
    </row>
    <row r="131" spans="1:19" s="551" customFormat="1" ht="12.75" customHeight="1" x14ac:dyDescent="0.2">
      <c r="A131" s="545"/>
      <c r="B131" s="612" t="s">
        <v>30</v>
      </c>
      <c r="C131" s="612"/>
      <c r="D131" s="612"/>
      <c r="E131" s="612"/>
      <c r="F131" s="612"/>
      <c r="G131" s="612"/>
      <c r="H131" s="612"/>
      <c r="I131" s="612"/>
      <c r="J131" s="612"/>
      <c r="K131" s="612"/>
      <c r="L131" s="613"/>
      <c r="M131" s="557">
        <v>1</v>
      </c>
      <c r="N131" s="557">
        <v>7</v>
      </c>
      <c r="O131" s="558" t="s">
        <v>486</v>
      </c>
      <c r="P131" s="559" t="s">
        <v>31</v>
      </c>
      <c r="Q131" s="560">
        <v>292</v>
      </c>
      <c r="R131" s="561">
        <v>0</v>
      </c>
      <c r="S131" s="560">
        <v>292</v>
      </c>
    </row>
    <row r="132" spans="1:19" s="551" customFormat="1" ht="12.75" customHeight="1" x14ac:dyDescent="0.2">
      <c r="A132" s="545"/>
      <c r="B132" s="612" t="s">
        <v>311</v>
      </c>
      <c r="C132" s="612"/>
      <c r="D132" s="612"/>
      <c r="E132" s="612"/>
      <c r="F132" s="612"/>
      <c r="G132" s="612"/>
      <c r="H132" s="612"/>
      <c r="I132" s="612"/>
      <c r="J132" s="612"/>
      <c r="K132" s="612"/>
      <c r="L132" s="613"/>
      <c r="M132" s="557">
        <v>1</v>
      </c>
      <c r="N132" s="557">
        <v>7</v>
      </c>
      <c r="O132" s="558" t="s">
        <v>486</v>
      </c>
      <c r="P132" s="559" t="s">
        <v>312</v>
      </c>
      <c r="Q132" s="560">
        <v>292</v>
      </c>
      <c r="R132" s="561">
        <v>0</v>
      </c>
      <c r="S132" s="560">
        <v>292</v>
      </c>
    </row>
    <row r="133" spans="1:19" s="551" customFormat="1" ht="12.75" customHeight="1" x14ac:dyDescent="0.2">
      <c r="A133" s="545"/>
      <c r="B133" s="620" t="s">
        <v>91</v>
      </c>
      <c r="C133" s="620"/>
      <c r="D133" s="620"/>
      <c r="E133" s="620"/>
      <c r="F133" s="620"/>
      <c r="G133" s="620"/>
      <c r="H133" s="620"/>
      <c r="I133" s="620"/>
      <c r="J133" s="620"/>
      <c r="K133" s="620"/>
      <c r="L133" s="621"/>
      <c r="M133" s="552">
        <v>1</v>
      </c>
      <c r="N133" s="552">
        <v>11</v>
      </c>
      <c r="O133" s="553">
        <v>0</v>
      </c>
      <c r="P133" s="554">
        <v>0</v>
      </c>
      <c r="Q133" s="555">
        <v>100</v>
      </c>
      <c r="R133" s="556">
        <v>300.08</v>
      </c>
      <c r="S133" s="555">
        <v>400.08</v>
      </c>
    </row>
    <row r="134" spans="1:19" s="551" customFormat="1" ht="21.75" customHeight="1" x14ac:dyDescent="0.2">
      <c r="A134" s="545"/>
      <c r="B134" s="612" t="s">
        <v>487</v>
      </c>
      <c r="C134" s="612"/>
      <c r="D134" s="612"/>
      <c r="E134" s="612"/>
      <c r="F134" s="612"/>
      <c r="G134" s="612"/>
      <c r="H134" s="612"/>
      <c r="I134" s="612"/>
      <c r="J134" s="612"/>
      <c r="K134" s="612"/>
      <c r="L134" s="613"/>
      <c r="M134" s="557">
        <v>1</v>
      </c>
      <c r="N134" s="557">
        <v>11</v>
      </c>
      <c r="O134" s="558" t="s">
        <v>488</v>
      </c>
      <c r="P134" s="559">
        <v>0</v>
      </c>
      <c r="Q134" s="560">
        <v>100</v>
      </c>
      <c r="R134" s="561">
        <v>300.08</v>
      </c>
      <c r="S134" s="560">
        <v>400.08</v>
      </c>
    </row>
    <row r="135" spans="1:19" s="551" customFormat="1" ht="12.75" customHeight="1" x14ac:dyDescent="0.2">
      <c r="A135" s="545"/>
      <c r="B135" s="612" t="s">
        <v>489</v>
      </c>
      <c r="C135" s="612"/>
      <c r="D135" s="612"/>
      <c r="E135" s="612"/>
      <c r="F135" s="612"/>
      <c r="G135" s="612"/>
      <c r="H135" s="612"/>
      <c r="I135" s="612"/>
      <c r="J135" s="612"/>
      <c r="K135" s="612"/>
      <c r="L135" s="613"/>
      <c r="M135" s="557">
        <v>1</v>
      </c>
      <c r="N135" s="557">
        <v>11</v>
      </c>
      <c r="O135" s="558" t="s">
        <v>490</v>
      </c>
      <c r="P135" s="559">
        <v>0</v>
      </c>
      <c r="Q135" s="560">
        <v>100</v>
      </c>
      <c r="R135" s="561">
        <v>300.08</v>
      </c>
      <c r="S135" s="560">
        <v>400.08</v>
      </c>
    </row>
    <row r="136" spans="1:19" s="551" customFormat="1" ht="12.75" customHeight="1" x14ac:dyDescent="0.2">
      <c r="A136" s="545"/>
      <c r="B136" s="612" t="s">
        <v>30</v>
      </c>
      <c r="C136" s="612"/>
      <c r="D136" s="612"/>
      <c r="E136" s="612"/>
      <c r="F136" s="612"/>
      <c r="G136" s="612"/>
      <c r="H136" s="612"/>
      <c r="I136" s="612"/>
      <c r="J136" s="612"/>
      <c r="K136" s="612"/>
      <c r="L136" s="613"/>
      <c r="M136" s="557">
        <v>1</v>
      </c>
      <c r="N136" s="557">
        <v>11</v>
      </c>
      <c r="O136" s="558" t="s">
        <v>490</v>
      </c>
      <c r="P136" s="559" t="s">
        <v>31</v>
      </c>
      <c r="Q136" s="560">
        <v>100</v>
      </c>
      <c r="R136" s="561">
        <v>300.08</v>
      </c>
      <c r="S136" s="560">
        <v>400.08</v>
      </c>
    </row>
    <row r="137" spans="1:19" s="551" customFormat="1" ht="12.75" customHeight="1" x14ac:dyDescent="0.2">
      <c r="A137" s="545"/>
      <c r="B137" s="612" t="s">
        <v>90</v>
      </c>
      <c r="C137" s="612"/>
      <c r="D137" s="612"/>
      <c r="E137" s="612"/>
      <c r="F137" s="612"/>
      <c r="G137" s="612"/>
      <c r="H137" s="612"/>
      <c r="I137" s="612"/>
      <c r="J137" s="612"/>
      <c r="K137" s="612"/>
      <c r="L137" s="613"/>
      <c r="M137" s="557">
        <v>1</v>
      </c>
      <c r="N137" s="557">
        <v>11</v>
      </c>
      <c r="O137" s="558" t="s">
        <v>490</v>
      </c>
      <c r="P137" s="559" t="s">
        <v>491</v>
      </c>
      <c r="Q137" s="560">
        <v>100</v>
      </c>
      <c r="R137" s="561">
        <v>300.08</v>
      </c>
      <c r="S137" s="560">
        <v>400.08</v>
      </c>
    </row>
    <row r="138" spans="1:19" s="551" customFormat="1" ht="12.75" customHeight="1" x14ac:dyDescent="0.2">
      <c r="A138" s="545"/>
      <c r="B138" s="620" t="s">
        <v>93</v>
      </c>
      <c r="C138" s="620"/>
      <c r="D138" s="620"/>
      <c r="E138" s="620"/>
      <c r="F138" s="620"/>
      <c r="G138" s="620"/>
      <c r="H138" s="620"/>
      <c r="I138" s="620"/>
      <c r="J138" s="620"/>
      <c r="K138" s="620"/>
      <c r="L138" s="621"/>
      <c r="M138" s="552">
        <v>1</v>
      </c>
      <c r="N138" s="552">
        <v>13</v>
      </c>
      <c r="O138" s="553">
        <v>0</v>
      </c>
      <c r="P138" s="554">
        <v>0</v>
      </c>
      <c r="Q138" s="555">
        <v>5458.4709999999995</v>
      </c>
      <c r="R138" s="556">
        <v>170.9</v>
      </c>
      <c r="S138" s="555">
        <v>5629.3710000000001</v>
      </c>
    </row>
    <row r="139" spans="1:19" s="551" customFormat="1" ht="21.75" customHeight="1" x14ac:dyDescent="0.2">
      <c r="A139" s="545"/>
      <c r="B139" s="612" t="s">
        <v>492</v>
      </c>
      <c r="C139" s="612"/>
      <c r="D139" s="612"/>
      <c r="E139" s="612"/>
      <c r="F139" s="612"/>
      <c r="G139" s="612"/>
      <c r="H139" s="612"/>
      <c r="I139" s="612"/>
      <c r="J139" s="612"/>
      <c r="K139" s="612"/>
      <c r="L139" s="613"/>
      <c r="M139" s="557">
        <v>1</v>
      </c>
      <c r="N139" s="557">
        <v>13</v>
      </c>
      <c r="O139" s="558" t="s">
        <v>493</v>
      </c>
      <c r="P139" s="559">
        <v>0</v>
      </c>
      <c r="Q139" s="560">
        <v>64</v>
      </c>
      <c r="R139" s="561">
        <v>0</v>
      </c>
      <c r="S139" s="560">
        <v>64</v>
      </c>
    </row>
    <row r="140" spans="1:19" s="551" customFormat="1" ht="12.75" customHeight="1" x14ac:dyDescent="0.2">
      <c r="A140" s="545"/>
      <c r="B140" s="612" t="s">
        <v>494</v>
      </c>
      <c r="C140" s="612"/>
      <c r="D140" s="612"/>
      <c r="E140" s="612"/>
      <c r="F140" s="612"/>
      <c r="G140" s="612"/>
      <c r="H140" s="612"/>
      <c r="I140" s="612"/>
      <c r="J140" s="612"/>
      <c r="K140" s="612"/>
      <c r="L140" s="613"/>
      <c r="M140" s="557">
        <v>1</v>
      </c>
      <c r="N140" s="557">
        <v>13</v>
      </c>
      <c r="O140" s="558" t="s">
        <v>495</v>
      </c>
      <c r="P140" s="559">
        <v>0</v>
      </c>
      <c r="Q140" s="560">
        <v>64</v>
      </c>
      <c r="R140" s="561">
        <v>0</v>
      </c>
      <c r="S140" s="560">
        <v>64</v>
      </c>
    </row>
    <row r="141" spans="1:19" s="551" customFormat="1" ht="32.25" customHeight="1" x14ac:dyDescent="0.2">
      <c r="A141" s="545"/>
      <c r="B141" s="612" t="s">
        <v>496</v>
      </c>
      <c r="C141" s="612"/>
      <c r="D141" s="612"/>
      <c r="E141" s="612"/>
      <c r="F141" s="612"/>
      <c r="G141" s="612"/>
      <c r="H141" s="612"/>
      <c r="I141" s="612"/>
      <c r="J141" s="612"/>
      <c r="K141" s="612"/>
      <c r="L141" s="613"/>
      <c r="M141" s="557">
        <v>1</v>
      </c>
      <c r="N141" s="557">
        <v>13</v>
      </c>
      <c r="O141" s="558" t="s">
        <v>497</v>
      </c>
      <c r="P141" s="559">
        <v>0</v>
      </c>
      <c r="Q141" s="560">
        <v>64</v>
      </c>
      <c r="R141" s="561">
        <v>0</v>
      </c>
      <c r="S141" s="560">
        <v>64</v>
      </c>
    </row>
    <row r="142" spans="1:19" s="551" customFormat="1" ht="21.75" customHeight="1" x14ac:dyDescent="0.2">
      <c r="A142" s="545"/>
      <c r="B142" s="612" t="s">
        <v>453</v>
      </c>
      <c r="C142" s="612"/>
      <c r="D142" s="612"/>
      <c r="E142" s="612"/>
      <c r="F142" s="612"/>
      <c r="G142" s="612"/>
      <c r="H142" s="612"/>
      <c r="I142" s="612"/>
      <c r="J142" s="612"/>
      <c r="K142" s="612"/>
      <c r="L142" s="613"/>
      <c r="M142" s="557">
        <v>1</v>
      </c>
      <c r="N142" s="557">
        <v>13</v>
      </c>
      <c r="O142" s="558" t="s">
        <v>497</v>
      </c>
      <c r="P142" s="559" t="s">
        <v>25</v>
      </c>
      <c r="Q142" s="560">
        <v>64</v>
      </c>
      <c r="R142" s="561">
        <v>0</v>
      </c>
      <c r="S142" s="560">
        <v>64</v>
      </c>
    </row>
    <row r="143" spans="1:19" s="551" customFormat="1" ht="21.75" customHeight="1" x14ac:dyDescent="0.2">
      <c r="A143" s="545"/>
      <c r="B143" s="612" t="s">
        <v>454</v>
      </c>
      <c r="C143" s="612"/>
      <c r="D143" s="612"/>
      <c r="E143" s="612"/>
      <c r="F143" s="612"/>
      <c r="G143" s="612"/>
      <c r="H143" s="612"/>
      <c r="I143" s="612"/>
      <c r="J143" s="612"/>
      <c r="K143" s="612"/>
      <c r="L143" s="613"/>
      <c r="M143" s="557">
        <v>1</v>
      </c>
      <c r="N143" s="557">
        <v>13</v>
      </c>
      <c r="O143" s="558" t="s">
        <v>497</v>
      </c>
      <c r="P143" s="559" t="s">
        <v>27</v>
      </c>
      <c r="Q143" s="560">
        <v>64</v>
      </c>
      <c r="R143" s="561">
        <v>0</v>
      </c>
      <c r="S143" s="560">
        <v>64</v>
      </c>
    </row>
    <row r="144" spans="1:19" s="551" customFormat="1" ht="12.75" customHeight="1" x14ac:dyDescent="0.2">
      <c r="A144" s="545"/>
      <c r="B144" s="612" t="s">
        <v>456</v>
      </c>
      <c r="C144" s="612"/>
      <c r="D144" s="612"/>
      <c r="E144" s="612"/>
      <c r="F144" s="612"/>
      <c r="G144" s="612"/>
      <c r="H144" s="612"/>
      <c r="I144" s="612"/>
      <c r="J144" s="612"/>
      <c r="K144" s="612"/>
      <c r="L144" s="613"/>
      <c r="M144" s="557">
        <v>1</v>
      </c>
      <c r="N144" s="557">
        <v>13</v>
      </c>
      <c r="O144" s="558" t="s">
        <v>497</v>
      </c>
      <c r="P144" s="559" t="s">
        <v>29</v>
      </c>
      <c r="Q144" s="560">
        <v>64</v>
      </c>
      <c r="R144" s="561">
        <v>0</v>
      </c>
      <c r="S144" s="560">
        <v>64</v>
      </c>
    </row>
    <row r="145" spans="1:19" s="551" customFormat="1" ht="21.75" customHeight="1" x14ac:dyDescent="0.2">
      <c r="A145" s="545"/>
      <c r="B145" s="612" t="s">
        <v>94</v>
      </c>
      <c r="C145" s="612"/>
      <c r="D145" s="612"/>
      <c r="E145" s="612"/>
      <c r="F145" s="612"/>
      <c r="G145" s="612"/>
      <c r="H145" s="612"/>
      <c r="I145" s="612"/>
      <c r="J145" s="612"/>
      <c r="K145" s="612"/>
      <c r="L145" s="613"/>
      <c r="M145" s="557">
        <v>1</v>
      </c>
      <c r="N145" s="557">
        <v>13</v>
      </c>
      <c r="O145" s="558" t="s">
        <v>670</v>
      </c>
      <c r="P145" s="559">
        <v>0</v>
      </c>
      <c r="Q145" s="560">
        <v>100</v>
      </c>
      <c r="R145" s="561">
        <v>0</v>
      </c>
      <c r="S145" s="560">
        <v>100</v>
      </c>
    </row>
    <row r="146" spans="1:19" s="551" customFormat="1" ht="21.75" customHeight="1" x14ac:dyDescent="0.2">
      <c r="A146" s="545"/>
      <c r="B146" s="612" t="s">
        <v>671</v>
      </c>
      <c r="C146" s="612"/>
      <c r="D146" s="612"/>
      <c r="E146" s="612"/>
      <c r="F146" s="612"/>
      <c r="G146" s="612"/>
      <c r="H146" s="612"/>
      <c r="I146" s="612"/>
      <c r="J146" s="612"/>
      <c r="K146" s="612"/>
      <c r="L146" s="613"/>
      <c r="M146" s="557">
        <v>1</v>
      </c>
      <c r="N146" s="557">
        <v>13</v>
      </c>
      <c r="O146" s="558" t="s">
        <v>672</v>
      </c>
      <c r="P146" s="559">
        <v>0</v>
      </c>
      <c r="Q146" s="560">
        <v>100</v>
      </c>
      <c r="R146" s="561">
        <v>0</v>
      </c>
      <c r="S146" s="560">
        <v>100</v>
      </c>
    </row>
    <row r="147" spans="1:19" s="551" customFormat="1" ht="21.75" customHeight="1" x14ac:dyDescent="0.2">
      <c r="A147" s="545"/>
      <c r="B147" s="612" t="s">
        <v>671</v>
      </c>
      <c r="C147" s="612"/>
      <c r="D147" s="612"/>
      <c r="E147" s="612"/>
      <c r="F147" s="612"/>
      <c r="G147" s="612"/>
      <c r="H147" s="612"/>
      <c r="I147" s="612"/>
      <c r="J147" s="612"/>
      <c r="K147" s="612"/>
      <c r="L147" s="613"/>
      <c r="M147" s="557">
        <v>1</v>
      </c>
      <c r="N147" s="557">
        <v>13</v>
      </c>
      <c r="O147" s="558" t="s">
        <v>673</v>
      </c>
      <c r="P147" s="559">
        <v>0</v>
      </c>
      <c r="Q147" s="560">
        <v>100</v>
      </c>
      <c r="R147" s="561">
        <v>0</v>
      </c>
      <c r="S147" s="560">
        <v>100</v>
      </c>
    </row>
    <row r="148" spans="1:19" s="551" customFormat="1" ht="21.75" customHeight="1" x14ac:dyDescent="0.2">
      <c r="A148" s="545"/>
      <c r="B148" s="612" t="s">
        <v>453</v>
      </c>
      <c r="C148" s="612"/>
      <c r="D148" s="612"/>
      <c r="E148" s="612"/>
      <c r="F148" s="612"/>
      <c r="G148" s="612"/>
      <c r="H148" s="612"/>
      <c r="I148" s="612"/>
      <c r="J148" s="612"/>
      <c r="K148" s="612"/>
      <c r="L148" s="613"/>
      <c r="M148" s="557">
        <v>1</v>
      </c>
      <c r="N148" s="557">
        <v>13</v>
      </c>
      <c r="O148" s="558" t="s">
        <v>673</v>
      </c>
      <c r="P148" s="559" t="s">
        <v>25</v>
      </c>
      <c r="Q148" s="560">
        <v>100</v>
      </c>
      <c r="R148" s="561">
        <v>0</v>
      </c>
      <c r="S148" s="560">
        <v>100</v>
      </c>
    </row>
    <row r="149" spans="1:19" s="551" customFormat="1" ht="21.75" customHeight="1" x14ac:dyDescent="0.2">
      <c r="A149" s="545"/>
      <c r="B149" s="612" t="s">
        <v>454</v>
      </c>
      <c r="C149" s="612"/>
      <c r="D149" s="612"/>
      <c r="E149" s="612"/>
      <c r="F149" s="612"/>
      <c r="G149" s="612"/>
      <c r="H149" s="612"/>
      <c r="I149" s="612"/>
      <c r="J149" s="612"/>
      <c r="K149" s="612"/>
      <c r="L149" s="613"/>
      <c r="M149" s="557">
        <v>1</v>
      </c>
      <c r="N149" s="557">
        <v>13</v>
      </c>
      <c r="O149" s="558" t="s">
        <v>673</v>
      </c>
      <c r="P149" s="559" t="s">
        <v>27</v>
      </c>
      <c r="Q149" s="560">
        <v>100</v>
      </c>
      <c r="R149" s="561">
        <v>0</v>
      </c>
      <c r="S149" s="560">
        <v>100</v>
      </c>
    </row>
    <row r="150" spans="1:19" s="551" customFormat="1" ht="12.75" customHeight="1" x14ac:dyDescent="0.2">
      <c r="A150" s="545"/>
      <c r="B150" s="612" t="s">
        <v>456</v>
      </c>
      <c r="C150" s="612"/>
      <c r="D150" s="612"/>
      <c r="E150" s="612"/>
      <c r="F150" s="612"/>
      <c r="G150" s="612"/>
      <c r="H150" s="612"/>
      <c r="I150" s="612"/>
      <c r="J150" s="612"/>
      <c r="K150" s="612"/>
      <c r="L150" s="613"/>
      <c r="M150" s="557">
        <v>1</v>
      </c>
      <c r="N150" s="557">
        <v>13</v>
      </c>
      <c r="O150" s="558" t="s">
        <v>673</v>
      </c>
      <c r="P150" s="559" t="s">
        <v>29</v>
      </c>
      <c r="Q150" s="560">
        <v>100</v>
      </c>
      <c r="R150" s="561">
        <v>0</v>
      </c>
      <c r="S150" s="560">
        <v>100</v>
      </c>
    </row>
    <row r="151" spans="1:19" s="551" customFormat="1" ht="53.25" customHeight="1" x14ac:dyDescent="0.2">
      <c r="A151" s="545"/>
      <c r="B151" s="612" t="s">
        <v>674</v>
      </c>
      <c r="C151" s="612"/>
      <c r="D151" s="612"/>
      <c r="E151" s="612"/>
      <c r="F151" s="612"/>
      <c r="G151" s="612"/>
      <c r="H151" s="612"/>
      <c r="I151" s="612"/>
      <c r="J151" s="612"/>
      <c r="K151" s="612"/>
      <c r="L151" s="613"/>
      <c r="M151" s="557">
        <v>1</v>
      </c>
      <c r="N151" s="557">
        <v>13</v>
      </c>
      <c r="O151" s="558" t="s">
        <v>675</v>
      </c>
      <c r="P151" s="559">
        <v>0</v>
      </c>
      <c r="Q151" s="560">
        <v>50</v>
      </c>
      <c r="R151" s="561">
        <v>0</v>
      </c>
      <c r="S151" s="560">
        <v>50</v>
      </c>
    </row>
    <row r="152" spans="1:19" s="551" customFormat="1" ht="42.75" customHeight="1" x14ac:dyDescent="0.2">
      <c r="A152" s="545"/>
      <c r="B152" s="612" t="s">
        <v>777</v>
      </c>
      <c r="C152" s="612"/>
      <c r="D152" s="612"/>
      <c r="E152" s="612"/>
      <c r="F152" s="612"/>
      <c r="G152" s="612"/>
      <c r="H152" s="612"/>
      <c r="I152" s="612"/>
      <c r="J152" s="612"/>
      <c r="K152" s="612"/>
      <c r="L152" s="613"/>
      <c r="M152" s="557">
        <v>1</v>
      </c>
      <c r="N152" s="557">
        <v>13</v>
      </c>
      <c r="O152" s="558" t="s">
        <v>778</v>
      </c>
      <c r="P152" s="559">
        <v>0</v>
      </c>
      <c r="Q152" s="560">
        <v>50</v>
      </c>
      <c r="R152" s="561">
        <v>0</v>
      </c>
      <c r="S152" s="560">
        <v>50</v>
      </c>
    </row>
    <row r="153" spans="1:19" s="551" customFormat="1" ht="21.75" customHeight="1" x14ac:dyDescent="0.2">
      <c r="A153" s="545"/>
      <c r="B153" s="612" t="s">
        <v>453</v>
      </c>
      <c r="C153" s="612"/>
      <c r="D153" s="612"/>
      <c r="E153" s="612"/>
      <c r="F153" s="612"/>
      <c r="G153" s="612"/>
      <c r="H153" s="612"/>
      <c r="I153" s="612"/>
      <c r="J153" s="612"/>
      <c r="K153" s="612"/>
      <c r="L153" s="613"/>
      <c r="M153" s="557">
        <v>1</v>
      </c>
      <c r="N153" s="557">
        <v>13</v>
      </c>
      <c r="O153" s="558" t="s">
        <v>778</v>
      </c>
      <c r="P153" s="559" t="s">
        <v>25</v>
      </c>
      <c r="Q153" s="560">
        <v>50</v>
      </c>
      <c r="R153" s="561">
        <v>0</v>
      </c>
      <c r="S153" s="560">
        <v>50</v>
      </c>
    </row>
    <row r="154" spans="1:19" s="551" customFormat="1" ht="21.75" customHeight="1" x14ac:dyDescent="0.2">
      <c r="A154" s="545"/>
      <c r="B154" s="612" t="s">
        <v>454</v>
      </c>
      <c r="C154" s="612"/>
      <c r="D154" s="612"/>
      <c r="E154" s="612"/>
      <c r="F154" s="612"/>
      <c r="G154" s="612"/>
      <c r="H154" s="612"/>
      <c r="I154" s="612"/>
      <c r="J154" s="612"/>
      <c r="K154" s="612"/>
      <c r="L154" s="613"/>
      <c r="M154" s="557">
        <v>1</v>
      </c>
      <c r="N154" s="557">
        <v>13</v>
      </c>
      <c r="O154" s="558" t="s">
        <v>778</v>
      </c>
      <c r="P154" s="559" t="s">
        <v>27</v>
      </c>
      <c r="Q154" s="560">
        <v>50</v>
      </c>
      <c r="R154" s="561">
        <v>0</v>
      </c>
      <c r="S154" s="560">
        <v>50</v>
      </c>
    </row>
    <row r="155" spans="1:19" s="551" customFormat="1" ht="12.75" customHeight="1" x14ac:dyDescent="0.2">
      <c r="A155" s="545"/>
      <c r="B155" s="612" t="s">
        <v>456</v>
      </c>
      <c r="C155" s="612"/>
      <c r="D155" s="612"/>
      <c r="E155" s="612"/>
      <c r="F155" s="612"/>
      <c r="G155" s="612"/>
      <c r="H155" s="612"/>
      <c r="I155" s="612"/>
      <c r="J155" s="612"/>
      <c r="K155" s="612"/>
      <c r="L155" s="613"/>
      <c r="M155" s="557">
        <v>1</v>
      </c>
      <c r="N155" s="557">
        <v>13</v>
      </c>
      <c r="O155" s="558" t="s">
        <v>778</v>
      </c>
      <c r="P155" s="559" t="s">
        <v>29</v>
      </c>
      <c r="Q155" s="560">
        <v>50</v>
      </c>
      <c r="R155" s="561">
        <v>0</v>
      </c>
      <c r="S155" s="560">
        <v>50</v>
      </c>
    </row>
    <row r="156" spans="1:19" s="551" customFormat="1" ht="53.25" customHeight="1" x14ac:dyDescent="0.2">
      <c r="A156" s="545"/>
      <c r="B156" s="612" t="s">
        <v>676</v>
      </c>
      <c r="C156" s="612"/>
      <c r="D156" s="612"/>
      <c r="E156" s="612"/>
      <c r="F156" s="612"/>
      <c r="G156" s="612"/>
      <c r="H156" s="612"/>
      <c r="I156" s="612"/>
      <c r="J156" s="612"/>
      <c r="K156" s="612"/>
      <c r="L156" s="613"/>
      <c r="M156" s="557">
        <v>1</v>
      </c>
      <c r="N156" s="557">
        <v>13</v>
      </c>
      <c r="O156" s="558" t="s">
        <v>677</v>
      </c>
      <c r="P156" s="559">
        <v>0</v>
      </c>
      <c r="Q156" s="560">
        <v>100</v>
      </c>
      <c r="R156" s="561">
        <v>0</v>
      </c>
      <c r="S156" s="560">
        <v>100</v>
      </c>
    </row>
    <row r="157" spans="1:19" s="551" customFormat="1" ht="32.25" customHeight="1" x14ac:dyDescent="0.2">
      <c r="A157" s="545"/>
      <c r="B157" s="612" t="s">
        <v>678</v>
      </c>
      <c r="C157" s="612"/>
      <c r="D157" s="612"/>
      <c r="E157" s="612"/>
      <c r="F157" s="612"/>
      <c r="G157" s="612"/>
      <c r="H157" s="612"/>
      <c r="I157" s="612"/>
      <c r="J157" s="612"/>
      <c r="K157" s="612"/>
      <c r="L157" s="613"/>
      <c r="M157" s="557">
        <v>1</v>
      </c>
      <c r="N157" s="557">
        <v>13</v>
      </c>
      <c r="O157" s="558" t="s">
        <v>679</v>
      </c>
      <c r="P157" s="559">
        <v>0</v>
      </c>
      <c r="Q157" s="560">
        <v>100</v>
      </c>
      <c r="R157" s="561">
        <v>0</v>
      </c>
      <c r="S157" s="560">
        <v>100</v>
      </c>
    </row>
    <row r="158" spans="1:19" s="551" customFormat="1" ht="21.75" customHeight="1" x14ac:dyDescent="0.2">
      <c r="A158" s="545"/>
      <c r="B158" s="612" t="s">
        <v>453</v>
      </c>
      <c r="C158" s="612"/>
      <c r="D158" s="612"/>
      <c r="E158" s="612"/>
      <c r="F158" s="612"/>
      <c r="G158" s="612"/>
      <c r="H158" s="612"/>
      <c r="I158" s="612"/>
      <c r="J158" s="612"/>
      <c r="K158" s="612"/>
      <c r="L158" s="613"/>
      <c r="M158" s="557">
        <v>1</v>
      </c>
      <c r="N158" s="557">
        <v>13</v>
      </c>
      <c r="O158" s="558" t="s">
        <v>679</v>
      </c>
      <c r="P158" s="559" t="s">
        <v>25</v>
      </c>
      <c r="Q158" s="560">
        <v>100</v>
      </c>
      <c r="R158" s="561">
        <v>0</v>
      </c>
      <c r="S158" s="560">
        <v>100</v>
      </c>
    </row>
    <row r="159" spans="1:19" s="551" customFormat="1" ht="21.75" customHeight="1" x14ac:dyDescent="0.2">
      <c r="A159" s="545"/>
      <c r="B159" s="612" t="s">
        <v>454</v>
      </c>
      <c r="C159" s="612"/>
      <c r="D159" s="612"/>
      <c r="E159" s="612"/>
      <c r="F159" s="612"/>
      <c r="G159" s="612"/>
      <c r="H159" s="612"/>
      <c r="I159" s="612"/>
      <c r="J159" s="612"/>
      <c r="K159" s="612"/>
      <c r="L159" s="613"/>
      <c r="M159" s="557">
        <v>1</v>
      </c>
      <c r="N159" s="557">
        <v>13</v>
      </c>
      <c r="O159" s="558" t="s">
        <v>679</v>
      </c>
      <c r="P159" s="559" t="s">
        <v>27</v>
      </c>
      <c r="Q159" s="560">
        <v>100</v>
      </c>
      <c r="R159" s="561">
        <v>0</v>
      </c>
      <c r="S159" s="560">
        <v>100</v>
      </c>
    </row>
    <row r="160" spans="1:19" s="551" customFormat="1" ht="12.75" customHeight="1" x14ac:dyDescent="0.2">
      <c r="A160" s="545"/>
      <c r="B160" s="612" t="s">
        <v>456</v>
      </c>
      <c r="C160" s="612"/>
      <c r="D160" s="612"/>
      <c r="E160" s="612"/>
      <c r="F160" s="612"/>
      <c r="G160" s="612"/>
      <c r="H160" s="612"/>
      <c r="I160" s="612"/>
      <c r="J160" s="612"/>
      <c r="K160" s="612"/>
      <c r="L160" s="613"/>
      <c r="M160" s="557">
        <v>1</v>
      </c>
      <c r="N160" s="557">
        <v>13</v>
      </c>
      <c r="O160" s="558" t="s">
        <v>679</v>
      </c>
      <c r="P160" s="559" t="s">
        <v>29</v>
      </c>
      <c r="Q160" s="560">
        <v>100</v>
      </c>
      <c r="R160" s="561">
        <v>0</v>
      </c>
      <c r="S160" s="560">
        <v>100</v>
      </c>
    </row>
    <row r="161" spans="1:19" s="551" customFormat="1" ht="32.25" customHeight="1" x14ac:dyDescent="0.2">
      <c r="A161" s="545"/>
      <c r="B161" s="612" t="s">
        <v>437</v>
      </c>
      <c r="C161" s="612"/>
      <c r="D161" s="612"/>
      <c r="E161" s="612"/>
      <c r="F161" s="612"/>
      <c r="G161" s="612"/>
      <c r="H161" s="612"/>
      <c r="I161" s="612"/>
      <c r="J161" s="612"/>
      <c r="K161" s="612"/>
      <c r="L161" s="613"/>
      <c r="M161" s="557">
        <v>1</v>
      </c>
      <c r="N161" s="557">
        <v>13</v>
      </c>
      <c r="O161" s="558" t="s">
        <v>438</v>
      </c>
      <c r="P161" s="559">
        <v>0</v>
      </c>
      <c r="Q161" s="560">
        <v>4207.1490000000003</v>
      </c>
      <c r="R161" s="561">
        <v>0</v>
      </c>
      <c r="S161" s="560">
        <v>4207.1490000000003</v>
      </c>
    </row>
    <row r="162" spans="1:19" s="551" customFormat="1" ht="21.75" customHeight="1" x14ac:dyDescent="0.2">
      <c r="A162" s="545"/>
      <c r="B162" s="612" t="s">
        <v>501</v>
      </c>
      <c r="C162" s="612"/>
      <c r="D162" s="612"/>
      <c r="E162" s="612"/>
      <c r="F162" s="612"/>
      <c r="G162" s="612"/>
      <c r="H162" s="612"/>
      <c r="I162" s="612"/>
      <c r="J162" s="612"/>
      <c r="K162" s="612"/>
      <c r="L162" s="613"/>
      <c r="M162" s="557">
        <v>1</v>
      </c>
      <c r="N162" s="557">
        <v>13</v>
      </c>
      <c r="O162" s="558" t="s">
        <v>502</v>
      </c>
      <c r="P162" s="559">
        <v>0</v>
      </c>
      <c r="Q162" s="560">
        <v>4207.1490000000003</v>
      </c>
      <c r="R162" s="561">
        <v>0</v>
      </c>
      <c r="S162" s="560">
        <v>4207.1490000000003</v>
      </c>
    </row>
    <row r="163" spans="1:19" s="551" customFormat="1" ht="53.25" customHeight="1" x14ac:dyDescent="0.2">
      <c r="A163" s="545"/>
      <c r="B163" s="612" t="s">
        <v>18</v>
      </c>
      <c r="C163" s="612"/>
      <c r="D163" s="612"/>
      <c r="E163" s="612"/>
      <c r="F163" s="612"/>
      <c r="G163" s="612"/>
      <c r="H163" s="612"/>
      <c r="I163" s="612"/>
      <c r="J163" s="612"/>
      <c r="K163" s="612"/>
      <c r="L163" s="613"/>
      <c r="M163" s="557">
        <v>1</v>
      </c>
      <c r="N163" s="557">
        <v>13</v>
      </c>
      <c r="O163" s="558" t="s">
        <v>502</v>
      </c>
      <c r="P163" s="559" t="s">
        <v>19</v>
      </c>
      <c r="Q163" s="560">
        <v>4207.1490000000003</v>
      </c>
      <c r="R163" s="561">
        <v>0</v>
      </c>
      <c r="S163" s="560">
        <v>4207.1490000000003</v>
      </c>
    </row>
    <row r="164" spans="1:19" s="551" customFormat="1" ht="21.75" customHeight="1" x14ac:dyDescent="0.2">
      <c r="A164" s="545"/>
      <c r="B164" s="612" t="s">
        <v>38</v>
      </c>
      <c r="C164" s="612"/>
      <c r="D164" s="612"/>
      <c r="E164" s="612"/>
      <c r="F164" s="612"/>
      <c r="G164" s="612"/>
      <c r="H164" s="612"/>
      <c r="I164" s="612"/>
      <c r="J164" s="612"/>
      <c r="K164" s="612"/>
      <c r="L164" s="613"/>
      <c r="M164" s="557">
        <v>1</v>
      </c>
      <c r="N164" s="557">
        <v>13</v>
      </c>
      <c r="O164" s="558" t="s">
        <v>502</v>
      </c>
      <c r="P164" s="559" t="s">
        <v>39</v>
      </c>
      <c r="Q164" s="560">
        <v>4207.1490000000003</v>
      </c>
      <c r="R164" s="561">
        <v>0</v>
      </c>
      <c r="S164" s="560">
        <v>4207.1490000000003</v>
      </c>
    </row>
    <row r="165" spans="1:19" s="551" customFormat="1" ht="21.75" customHeight="1" x14ac:dyDescent="0.2">
      <c r="A165" s="545"/>
      <c r="B165" s="612" t="s">
        <v>441</v>
      </c>
      <c r="C165" s="612"/>
      <c r="D165" s="612"/>
      <c r="E165" s="612"/>
      <c r="F165" s="612"/>
      <c r="G165" s="612"/>
      <c r="H165" s="612"/>
      <c r="I165" s="612"/>
      <c r="J165" s="612"/>
      <c r="K165" s="612"/>
      <c r="L165" s="613"/>
      <c r="M165" s="557">
        <v>1</v>
      </c>
      <c r="N165" s="557">
        <v>13</v>
      </c>
      <c r="O165" s="558" t="s">
        <v>502</v>
      </c>
      <c r="P165" s="559" t="s">
        <v>40</v>
      </c>
      <c r="Q165" s="560">
        <v>3231.297</v>
      </c>
      <c r="R165" s="561">
        <v>0</v>
      </c>
      <c r="S165" s="560">
        <v>3231.297</v>
      </c>
    </row>
    <row r="166" spans="1:19" s="551" customFormat="1" ht="32.25" customHeight="1" x14ac:dyDescent="0.2">
      <c r="A166" s="545"/>
      <c r="B166" s="612" t="s">
        <v>442</v>
      </c>
      <c r="C166" s="612"/>
      <c r="D166" s="612"/>
      <c r="E166" s="612"/>
      <c r="F166" s="612"/>
      <c r="G166" s="612"/>
      <c r="H166" s="612"/>
      <c r="I166" s="612"/>
      <c r="J166" s="612"/>
      <c r="K166" s="612"/>
      <c r="L166" s="613"/>
      <c r="M166" s="557">
        <v>1</v>
      </c>
      <c r="N166" s="557">
        <v>13</v>
      </c>
      <c r="O166" s="558" t="s">
        <v>502</v>
      </c>
      <c r="P166" s="559" t="s">
        <v>42</v>
      </c>
      <c r="Q166" s="560">
        <v>975.85199999999998</v>
      </c>
      <c r="R166" s="561">
        <v>0</v>
      </c>
      <c r="S166" s="560">
        <v>975.85199999999998</v>
      </c>
    </row>
    <row r="167" spans="1:19" s="551" customFormat="1" ht="21.75" customHeight="1" x14ac:dyDescent="0.2">
      <c r="A167" s="545"/>
      <c r="B167" s="612" t="s">
        <v>61</v>
      </c>
      <c r="C167" s="612"/>
      <c r="D167" s="612"/>
      <c r="E167" s="612"/>
      <c r="F167" s="612"/>
      <c r="G167" s="612"/>
      <c r="H167" s="612"/>
      <c r="I167" s="612"/>
      <c r="J167" s="612"/>
      <c r="K167" s="612"/>
      <c r="L167" s="613"/>
      <c r="M167" s="557">
        <v>1</v>
      </c>
      <c r="N167" s="557">
        <v>13</v>
      </c>
      <c r="O167" s="558" t="s">
        <v>469</v>
      </c>
      <c r="P167" s="559">
        <v>0</v>
      </c>
      <c r="Q167" s="560">
        <v>380.22199999999998</v>
      </c>
      <c r="R167" s="561">
        <v>0</v>
      </c>
      <c r="S167" s="560">
        <v>380.22199999999998</v>
      </c>
    </row>
    <row r="168" spans="1:19" s="551" customFormat="1" ht="21.75" customHeight="1" x14ac:dyDescent="0.2">
      <c r="A168" s="545"/>
      <c r="B168" s="612" t="s">
        <v>503</v>
      </c>
      <c r="C168" s="612"/>
      <c r="D168" s="612"/>
      <c r="E168" s="612"/>
      <c r="F168" s="612"/>
      <c r="G168" s="612"/>
      <c r="H168" s="612"/>
      <c r="I168" s="612"/>
      <c r="J168" s="612"/>
      <c r="K168" s="612"/>
      <c r="L168" s="613"/>
      <c r="M168" s="557">
        <v>1</v>
      </c>
      <c r="N168" s="557">
        <v>13</v>
      </c>
      <c r="O168" s="558" t="s">
        <v>504</v>
      </c>
      <c r="P168" s="559">
        <v>0</v>
      </c>
      <c r="Q168" s="560">
        <v>377.22199999999998</v>
      </c>
      <c r="R168" s="561">
        <v>0</v>
      </c>
      <c r="S168" s="560">
        <v>377.22199999999998</v>
      </c>
    </row>
    <row r="169" spans="1:19" s="551" customFormat="1" ht="53.25" customHeight="1" x14ac:dyDescent="0.2">
      <c r="A169" s="545"/>
      <c r="B169" s="612" t="s">
        <v>18</v>
      </c>
      <c r="C169" s="612"/>
      <c r="D169" s="612"/>
      <c r="E169" s="612"/>
      <c r="F169" s="612"/>
      <c r="G169" s="612"/>
      <c r="H169" s="612"/>
      <c r="I169" s="612"/>
      <c r="J169" s="612"/>
      <c r="K169" s="612"/>
      <c r="L169" s="613"/>
      <c r="M169" s="557">
        <v>1</v>
      </c>
      <c r="N169" s="557">
        <v>13</v>
      </c>
      <c r="O169" s="558" t="s">
        <v>504</v>
      </c>
      <c r="P169" s="559" t="s">
        <v>19</v>
      </c>
      <c r="Q169" s="560">
        <v>377.22199999999998</v>
      </c>
      <c r="R169" s="561">
        <v>0</v>
      </c>
      <c r="S169" s="560">
        <v>377.22199999999998</v>
      </c>
    </row>
    <row r="170" spans="1:19" s="551" customFormat="1" ht="21.75" customHeight="1" x14ac:dyDescent="0.2">
      <c r="A170" s="545"/>
      <c r="B170" s="612" t="s">
        <v>38</v>
      </c>
      <c r="C170" s="612"/>
      <c r="D170" s="612"/>
      <c r="E170" s="612"/>
      <c r="F170" s="612"/>
      <c r="G170" s="612"/>
      <c r="H170" s="612"/>
      <c r="I170" s="612"/>
      <c r="J170" s="612"/>
      <c r="K170" s="612"/>
      <c r="L170" s="613"/>
      <c r="M170" s="557">
        <v>1</v>
      </c>
      <c r="N170" s="557">
        <v>13</v>
      </c>
      <c r="O170" s="558" t="s">
        <v>504</v>
      </c>
      <c r="P170" s="559" t="s">
        <v>39</v>
      </c>
      <c r="Q170" s="560">
        <v>377.22199999999998</v>
      </c>
      <c r="R170" s="561">
        <v>0</v>
      </c>
      <c r="S170" s="560">
        <v>377.22199999999998</v>
      </c>
    </row>
    <row r="171" spans="1:19" s="551" customFormat="1" ht="21.75" customHeight="1" x14ac:dyDescent="0.2">
      <c r="A171" s="545"/>
      <c r="B171" s="612" t="s">
        <v>441</v>
      </c>
      <c r="C171" s="612"/>
      <c r="D171" s="612"/>
      <c r="E171" s="612"/>
      <c r="F171" s="612"/>
      <c r="G171" s="612"/>
      <c r="H171" s="612"/>
      <c r="I171" s="612"/>
      <c r="J171" s="612"/>
      <c r="K171" s="612"/>
      <c r="L171" s="613"/>
      <c r="M171" s="557">
        <v>1</v>
      </c>
      <c r="N171" s="557">
        <v>13</v>
      </c>
      <c r="O171" s="558" t="s">
        <v>504</v>
      </c>
      <c r="P171" s="559" t="s">
        <v>40</v>
      </c>
      <c r="Q171" s="560">
        <v>289.72500000000002</v>
      </c>
      <c r="R171" s="561">
        <v>0</v>
      </c>
      <c r="S171" s="560">
        <v>289.72500000000002</v>
      </c>
    </row>
    <row r="172" spans="1:19" s="551" customFormat="1" ht="32.25" customHeight="1" x14ac:dyDescent="0.2">
      <c r="A172" s="545"/>
      <c r="B172" s="612" t="s">
        <v>442</v>
      </c>
      <c r="C172" s="612"/>
      <c r="D172" s="612"/>
      <c r="E172" s="612"/>
      <c r="F172" s="612"/>
      <c r="G172" s="612"/>
      <c r="H172" s="612"/>
      <c r="I172" s="612"/>
      <c r="J172" s="612"/>
      <c r="K172" s="612"/>
      <c r="L172" s="613"/>
      <c r="M172" s="557">
        <v>1</v>
      </c>
      <c r="N172" s="557">
        <v>13</v>
      </c>
      <c r="O172" s="558" t="s">
        <v>504</v>
      </c>
      <c r="P172" s="559" t="s">
        <v>42</v>
      </c>
      <c r="Q172" s="560">
        <v>87.497</v>
      </c>
      <c r="R172" s="561">
        <v>0</v>
      </c>
      <c r="S172" s="560">
        <v>87.497</v>
      </c>
    </row>
    <row r="173" spans="1:19" s="551" customFormat="1" ht="42.75" customHeight="1" x14ac:dyDescent="0.2">
      <c r="A173" s="545"/>
      <c r="B173" s="612" t="s">
        <v>473</v>
      </c>
      <c r="C173" s="612"/>
      <c r="D173" s="612"/>
      <c r="E173" s="612"/>
      <c r="F173" s="612"/>
      <c r="G173" s="612"/>
      <c r="H173" s="612"/>
      <c r="I173" s="612"/>
      <c r="J173" s="612"/>
      <c r="K173" s="612"/>
      <c r="L173" s="613"/>
      <c r="M173" s="557">
        <v>1</v>
      </c>
      <c r="N173" s="557">
        <v>13</v>
      </c>
      <c r="O173" s="558" t="s">
        <v>474</v>
      </c>
      <c r="P173" s="559">
        <v>0</v>
      </c>
      <c r="Q173" s="560">
        <v>3</v>
      </c>
      <c r="R173" s="561">
        <v>0</v>
      </c>
      <c r="S173" s="560">
        <v>3</v>
      </c>
    </row>
    <row r="174" spans="1:19" s="551" customFormat="1" ht="53.25" customHeight="1" x14ac:dyDescent="0.2">
      <c r="A174" s="545"/>
      <c r="B174" s="612" t="s">
        <v>18</v>
      </c>
      <c r="C174" s="612"/>
      <c r="D174" s="612"/>
      <c r="E174" s="612"/>
      <c r="F174" s="612"/>
      <c r="G174" s="612"/>
      <c r="H174" s="612"/>
      <c r="I174" s="612"/>
      <c r="J174" s="612"/>
      <c r="K174" s="612"/>
      <c r="L174" s="613"/>
      <c r="M174" s="557">
        <v>1</v>
      </c>
      <c r="N174" s="557">
        <v>13</v>
      </c>
      <c r="O174" s="558" t="s">
        <v>474</v>
      </c>
      <c r="P174" s="559" t="s">
        <v>19</v>
      </c>
      <c r="Q174" s="560">
        <v>3</v>
      </c>
      <c r="R174" s="561">
        <v>0</v>
      </c>
      <c r="S174" s="560">
        <v>3</v>
      </c>
    </row>
    <row r="175" spans="1:19" s="551" customFormat="1" ht="21.75" customHeight="1" x14ac:dyDescent="0.2">
      <c r="A175" s="545"/>
      <c r="B175" s="612" t="s">
        <v>38</v>
      </c>
      <c r="C175" s="612"/>
      <c r="D175" s="612"/>
      <c r="E175" s="612"/>
      <c r="F175" s="612"/>
      <c r="G175" s="612"/>
      <c r="H175" s="612"/>
      <c r="I175" s="612"/>
      <c r="J175" s="612"/>
      <c r="K175" s="612"/>
      <c r="L175" s="613"/>
      <c r="M175" s="557">
        <v>1</v>
      </c>
      <c r="N175" s="557">
        <v>13</v>
      </c>
      <c r="O175" s="558" t="s">
        <v>474</v>
      </c>
      <c r="P175" s="559" t="s">
        <v>39</v>
      </c>
      <c r="Q175" s="560">
        <v>3</v>
      </c>
      <c r="R175" s="561">
        <v>0</v>
      </c>
      <c r="S175" s="560">
        <v>3</v>
      </c>
    </row>
    <row r="176" spans="1:19" s="551" customFormat="1" ht="32.25" customHeight="1" x14ac:dyDescent="0.2">
      <c r="A176" s="545"/>
      <c r="B176" s="612" t="s">
        <v>459</v>
      </c>
      <c r="C176" s="612"/>
      <c r="D176" s="612"/>
      <c r="E176" s="612"/>
      <c r="F176" s="612"/>
      <c r="G176" s="612"/>
      <c r="H176" s="612"/>
      <c r="I176" s="612"/>
      <c r="J176" s="612"/>
      <c r="K176" s="612"/>
      <c r="L176" s="613"/>
      <c r="M176" s="557">
        <v>1</v>
      </c>
      <c r="N176" s="557">
        <v>13</v>
      </c>
      <c r="O176" s="558" t="s">
        <v>474</v>
      </c>
      <c r="P176" s="559" t="s">
        <v>41</v>
      </c>
      <c r="Q176" s="560">
        <v>3</v>
      </c>
      <c r="R176" s="561">
        <v>0</v>
      </c>
      <c r="S176" s="560">
        <v>3</v>
      </c>
    </row>
    <row r="177" spans="1:19" s="551" customFormat="1" ht="32.25" customHeight="1" x14ac:dyDescent="0.2">
      <c r="A177" s="545"/>
      <c r="B177" s="612" t="s">
        <v>465</v>
      </c>
      <c r="C177" s="612"/>
      <c r="D177" s="612"/>
      <c r="E177" s="612"/>
      <c r="F177" s="612"/>
      <c r="G177" s="612"/>
      <c r="H177" s="612"/>
      <c r="I177" s="612"/>
      <c r="J177" s="612"/>
      <c r="K177" s="612"/>
      <c r="L177" s="613"/>
      <c r="M177" s="557">
        <v>1</v>
      </c>
      <c r="N177" s="557">
        <v>13</v>
      </c>
      <c r="O177" s="558" t="s">
        <v>466</v>
      </c>
      <c r="P177" s="559">
        <v>0</v>
      </c>
      <c r="Q177" s="560">
        <v>0</v>
      </c>
      <c r="R177" s="561">
        <v>170.9</v>
      </c>
      <c r="S177" s="560">
        <v>170.9</v>
      </c>
    </row>
    <row r="178" spans="1:19" s="551" customFormat="1" ht="21.75" customHeight="1" x14ac:dyDescent="0.2">
      <c r="A178" s="545"/>
      <c r="B178" s="612" t="s">
        <v>779</v>
      </c>
      <c r="C178" s="612"/>
      <c r="D178" s="612"/>
      <c r="E178" s="612"/>
      <c r="F178" s="612"/>
      <c r="G178" s="612"/>
      <c r="H178" s="612"/>
      <c r="I178" s="612"/>
      <c r="J178" s="612"/>
      <c r="K178" s="612"/>
      <c r="L178" s="613"/>
      <c r="M178" s="557">
        <v>1</v>
      </c>
      <c r="N178" s="557">
        <v>13</v>
      </c>
      <c r="O178" s="558" t="s">
        <v>780</v>
      </c>
      <c r="P178" s="559">
        <v>0</v>
      </c>
      <c r="Q178" s="560">
        <v>0</v>
      </c>
      <c r="R178" s="561">
        <v>170.9</v>
      </c>
      <c r="S178" s="560">
        <v>170.9</v>
      </c>
    </row>
    <row r="179" spans="1:19" s="551" customFormat="1" ht="21.75" customHeight="1" x14ac:dyDescent="0.2">
      <c r="A179" s="545"/>
      <c r="B179" s="612" t="s">
        <v>453</v>
      </c>
      <c r="C179" s="612"/>
      <c r="D179" s="612"/>
      <c r="E179" s="612"/>
      <c r="F179" s="612"/>
      <c r="G179" s="612"/>
      <c r="H179" s="612"/>
      <c r="I179" s="612"/>
      <c r="J179" s="612"/>
      <c r="K179" s="612"/>
      <c r="L179" s="613"/>
      <c r="M179" s="557">
        <v>1</v>
      </c>
      <c r="N179" s="557">
        <v>13</v>
      </c>
      <c r="O179" s="558" t="s">
        <v>780</v>
      </c>
      <c r="P179" s="559" t="s">
        <v>25</v>
      </c>
      <c r="Q179" s="560">
        <v>0</v>
      </c>
      <c r="R179" s="561">
        <v>170.9</v>
      </c>
      <c r="S179" s="560">
        <v>170.9</v>
      </c>
    </row>
    <row r="180" spans="1:19" s="551" customFormat="1" ht="21.75" customHeight="1" x14ac:dyDescent="0.2">
      <c r="A180" s="545"/>
      <c r="B180" s="612" t="s">
        <v>454</v>
      </c>
      <c r="C180" s="612"/>
      <c r="D180" s="612"/>
      <c r="E180" s="612"/>
      <c r="F180" s="612"/>
      <c r="G180" s="612"/>
      <c r="H180" s="612"/>
      <c r="I180" s="612"/>
      <c r="J180" s="612"/>
      <c r="K180" s="612"/>
      <c r="L180" s="613"/>
      <c r="M180" s="557">
        <v>1</v>
      </c>
      <c r="N180" s="557">
        <v>13</v>
      </c>
      <c r="O180" s="558" t="s">
        <v>780</v>
      </c>
      <c r="P180" s="559" t="s">
        <v>27</v>
      </c>
      <c r="Q180" s="560">
        <v>0</v>
      </c>
      <c r="R180" s="561">
        <v>170.9</v>
      </c>
      <c r="S180" s="560">
        <v>170.9</v>
      </c>
    </row>
    <row r="181" spans="1:19" s="551" customFormat="1" ht="21.75" customHeight="1" x14ac:dyDescent="0.2">
      <c r="A181" s="545"/>
      <c r="B181" s="612" t="s">
        <v>455</v>
      </c>
      <c r="C181" s="612"/>
      <c r="D181" s="612"/>
      <c r="E181" s="612"/>
      <c r="F181" s="612"/>
      <c r="G181" s="612"/>
      <c r="H181" s="612"/>
      <c r="I181" s="612"/>
      <c r="J181" s="612"/>
      <c r="K181" s="612"/>
      <c r="L181" s="613"/>
      <c r="M181" s="557">
        <v>1</v>
      </c>
      <c r="N181" s="557">
        <v>13</v>
      </c>
      <c r="O181" s="558" t="s">
        <v>780</v>
      </c>
      <c r="P181" s="559" t="s">
        <v>28</v>
      </c>
      <c r="Q181" s="560">
        <v>0</v>
      </c>
      <c r="R181" s="561">
        <v>16.760000000000002</v>
      </c>
      <c r="S181" s="560">
        <v>16.760000000000002</v>
      </c>
    </row>
    <row r="182" spans="1:19" s="551" customFormat="1" ht="12.75" customHeight="1" x14ac:dyDescent="0.2">
      <c r="A182" s="545"/>
      <c r="B182" s="612" t="s">
        <v>456</v>
      </c>
      <c r="C182" s="612"/>
      <c r="D182" s="612"/>
      <c r="E182" s="612"/>
      <c r="F182" s="612"/>
      <c r="G182" s="612"/>
      <c r="H182" s="612"/>
      <c r="I182" s="612"/>
      <c r="J182" s="612"/>
      <c r="K182" s="612"/>
      <c r="L182" s="613"/>
      <c r="M182" s="557">
        <v>1</v>
      </c>
      <c r="N182" s="557">
        <v>13</v>
      </c>
      <c r="O182" s="558" t="s">
        <v>780</v>
      </c>
      <c r="P182" s="559" t="s">
        <v>29</v>
      </c>
      <c r="Q182" s="560">
        <v>0</v>
      </c>
      <c r="R182" s="561">
        <v>154.13999999999999</v>
      </c>
      <c r="S182" s="560">
        <v>154.13999999999999</v>
      </c>
    </row>
    <row r="183" spans="1:19" s="551" customFormat="1" ht="32.25" customHeight="1" x14ac:dyDescent="0.2">
      <c r="A183" s="545"/>
      <c r="B183" s="612" t="s">
        <v>465</v>
      </c>
      <c r="C183" s="612"/>
      <c r="D183" s="612"/>
      <c r="E183" s="612"/>
      <c r="F183" s="612"/>
      <c r="G183" s="612"/>
      <c r="H183" s="612"/>
      <c r="I183" s="612"/>
      <c r="J183" s="612"/>
      <c r="K183" s="612"/>
      <c r="L183" s="613"/>
      <c r="M183" s="557">
        <v>1</v>
      </c>
      <c r="N183" s="557">
        <v>13</v>
      </c>
      <c r="O183" s="558" t="s">
        <v>466</v>
      </c>
      <c r="P183" s="559">
        <v>0</v>
      </c>
      <c r="Q183" s="560">
        <v>557.1</v>
      </c>
      <c r="R183" s="561">
        <v>0</v>
      </c>
      <c r="S183" s="560">
        <v>557.1</v>
      </c>
    </row>
    <row r="184" spans="1:19" s="551" customFormat="1" ht="32.25" customHeight="1" x14ac:dyDescent="0.2">
      <c r="A184" s="545"/>
      <c r="B184" s="612" t="s">
        <v>505</v>
      </c>
      <c r="C184" s="612"/>
      <c r="D184" s="612"/>
      <c r="E184" s="612"/>
      <c r="F184" s="612"/>
      <c r="G184" s="612"/>
      <c r="H184" s="612"/>
      <c r="I184" s="612"/>
      <c r="J184" s="612"/>
      <c r="K184" s="612"/>
      <c r="L184" s="613"/>
      <c r="M184" s="557">
        <v>1</v>
      </c>
      <c r="N184" s="557">
        <v>13</v>
      </c>
      <c r="O184" s="558" t="s">
        <v>506</v>
      </c>
      <c r="P184" s="559">
        <v>0</v>
      </c>
      <c r="Q184" s="560">
        <v>6</v>
      </c>
      <c r="R184" s="561">
        <v>0</v>
      </c>
      <c r="S184" s="560">
        <v>6</v>
      </c>
    </row>
    <row r="185" spans="1:19" s="551" customFormat="1" ht="21.75" customHeight="1" x14ac:dyDescent="0.2">
      <c r="A185" s="545"/>
      <c r="B185" s="612" t="s">
        <v>453</v>
      </c>
      <c r="C185" s="612"/>
      <c r="D185" s="612"/>
      <c r="E185" s="612"/>
      <c r="F185" s="612"/>
      <c r="G185" s="612"/>
      <c r="H185" s="612"/>
      <c r="I185" s="612"/>
      <c r="J185" s="612"/>
      <c r="K185" s="612"/>
      <c r="L185" s="613"/>
      <c r="M185" s="557">
        <v>1</v>
      </c>
      <c r="N185" s="557">
        <v>13</v>
      </c>
      <c r="O185" s="558" t="s">
        <v>506</v>
      </c>
      <c r="P185" s="559" t="s">
        <v>25</v>
      </c>
      <c r="Q185" s="560">
        <v>1</v>
      </c>
      <c r="R185" s="561">
        <v>0</v>
      </c>
      <c r="S185" s="560">
        <v>1</v>
      </c>
    </row>
    <row r="186" spans="1:19" s="551" customFormat="1" ht="21.75" customHeight="1" x14ac:dyDescent="0.2">
      <c r="A186" s="545"/>
      <c r="B186" s="612" t="s">
        <v>454</v>
      </c>
      <c r="C186" s="612"/>
      <c r="D186" s="612"/>
      <c r="E186" s="612"/>
      <c r="F186" s="612"/>
      <c r="G186" s="612"/>
      <c r="H186" s="612"/>
      <c r="I186" s="612"/>
      <c r="J186" s="612"/>
      <c r="K186" s="612"/>
      <c r="L186" s="613"/>
      <c r="M186" s="557">
        <v>1</v>
      </c>
      <c r="N186" s="557">
        <v>13</v>
      </c>
      <c r="O186" s="558" t="s">
        <v>506</v>
      </c>
      <c r="P186" s="559" t="s">
        <v>27</v>
      </c>
      <c r="Q186" s="560">
        <v>1</v>
      </c>
      <c r="R186" s="561">
        <v>0</v>
      </c>
      <c r="S186" s="560">
        <v>1</v>
      </c>
    </row>
    <row r="187" spans="1:19" s="551" customFormat="1" ht="12.75" customHeight="1" x14ac:dyDescent="0.2">
      <c r="A187" s="545"/>
      <c r="B187" s="612" t="s">
        <v>456</v>
      </c>
      <c r="C187" s="612"/>
      <c r="D187" s="612"/>
      <c r="E187" s="612"/>
      <c r="F187" s="612"/>
      <c r="G187" s="612"/>
      <c r="H187" s="612"/>
      <c r="I187" s="612"/>
      <c r="J187" s="612"/>
      <c r="K187" s="612"/>
      <c r="L187" s="613"/>
      <c r="M187" s="557">
        <v>1</v>
      </c>
      <c r="N187" s="557">
        <v>13</v>
      </c>
      <c r="O187" s="558" t="s">
        <v>506</v>
      </c>
      <c r="P187" s="559" t="s">
        <v>29</v>
      </c>
      <c r="Q187" s="560">
        <v>1</v>
      </c>
      <c r="R187" s="561">
        <v>0</v>
      </c>
      <c r="S187" s="560">
        <v>1</v>
      </c>
    </row>
    <row r="188" spans="1:19" s="551" customFormat="1" ht="12.75" customHeight="1" x14ac:dyDescent="0.2">
      <c r="A188" s="545"/>
      <c r="B188" s="612" t="s">
        <v>63</v>
      </c>
      <c r="C188" s="612"/>
      <c r="D188" s="612"/>
      <c r="E188" s="612"/>
      <c r="F188" s="612"/>
      <c r="G188" s="612"/>
      <c r="H188" s="612"/>
      <c r="I188" s="612"/>
      <c r="J188" s="612"/>
      <c r="K188" s="612"/>
      <c r="L188" s="613"/>
      <c r="M188" s="557">
        <v>1</v>
      </c>
      <c r="N188" s="557">
        <v>13</v>
      </c>
      <c r="O188" s="558" t="s">
        <v>506</v>
      </c>
      <c r="P188" s="559" t="s">
        <v>117</v>
      </c>
      <c r="Q188" s="560">
        <v>5</v>
      </c>
      <c r="R188" s="561">
        <v>0</v>
      </c>
      <c r="S188" s="560">
        <v>5</v>
      </c>
    </row>
    <row r="189" spans="1:19" s="551" customFormat="1" ht="12.75" customHeight="1" x14ac:dyDescent="0.2">
      <c r="A189" s="545"/>
      <c r="B189" s="612" t="s">
        <v>118</v>
      </c>
      <c r="C189" s="612"/>
      <c r="D189" s="612"/>
      <c r="E189" s="612"/>
      <c r="F189" s="612"/>
      <c r="G189" s="612"/>
      <c r="H189" s="612"/>
      <c r="I189" s="612"/>
      <c r="J189" s="612"/>
      <c r="K189" s="612"/>
      <c r="L189" s="613"/>
      <c r="M189" s="557">
        <v>1</v>
      </c>
      <c r="N189" s="557">
        <v>13</v>
      </c>
      <c r="O189" s="558" t="s">
        <v>506</v>
      </c>
      <c r="P189" s="559" t="s">
        <v>119</v>
      </c>
      <c r="Q189" s="560">
        <v>5</v>
      </c>
      <c r="R189" s="561">
        <v>0</v>
      </c>
      <c r="S189" s="560">
        <v>5</v>
      </c>
    </row>
    <row r="190" spans="1:19" s="551" customFormat="1" ht="32.25" customHeight="1" x14ac:dyDescent="0.2">
      <c r="A190" s="545"/>
      <c r="B190" s="612" t="s">
        <v>507</v>
      </c>
      <c r="C190" s="612"/>
      <c r="D190" s="612"/>
      <c r="E190" s="612"/>
      <c r="F190" s="612"/>
      <c r="G190" s="612"/>
      <c r="H190" s="612"/>
      <c r="I190" s="612"/>
      <c r="J190" s="612"/>
      <c r="K190" s="612"/>
      <c r="L190" s="613"/>
      <c r="M190" s="557">
        <v>1</v>
      </c>
      <c r="N190" s="557">
        <v>13</v>
      </c>
      <c r="O190" s="558" t="s">
        <v>508</v>
      </c>
      <c r="P190" s="559">
        <v>0</v>
      </c>
      <c r="Q190" s="560">
        <v>551.1</v>
      </c>
      <c r="R190" s="561">
        <v>0</v>
      </c>
      <c r="S190" s="560">
        <v>551.1</v>
      </c>
    </row>
    <row r="191" spans="1:19" s="551" customFormat="1" ht="53.25" customHeight="1" x14ac:dyDescent="0.2">
      <c r="A191" s="545"/>
      <c r="B191" s="612" t="s">
        <v>18</v>
      </c>
      <c r="C191" s="612"/>
      <c r="D191" s="612"/>
      <c r="E191" s="612"/>
      <c r="F191" s="612"/>
      <c r="G191" s="612"/>
      <c r="H191" s="612"/>
      <c r="I191" s="612"/>
      <c r="J191" s="612"/>
      <c r="K191" s="612"/>
      <c r="L191" s="613"/>
      <c r="M191" s="557">
        <v>1</v>
      </c>
      <c r="N191" s="557">
        <v>13</v>
      </c>
      <c r="O191" s="558" t="s">
        <v>508</v>
      </c>
      <c r="P191" s="559" t="s">
        <v>19</v>
      </c>
      <c r="Q191" s="560">
        <v>446.86700000000002</v>
      </c>
      <c r="R191" s="561">
        <v>0</v>
      </c>
      <c r="S191" s="560">
        <v>446.86700000000002</v>
      </c>
    </row>
    <row r="192" spans="1:19" s="551" customFormat="1" ht="21.75" customHeight="1" x14ac:dyDescent="0.2">
      <c r="A192" s="545"/>
      <c r="B192" s="612" t="s">
        <v>38</v>
      </c>
      <c r="C192" s="612"/>
      <c r="D192" s="612"/>
      <c r="E192" s="612"/>
      <c r="F192" s="612"/>
      <c r="G192" s="612"/>
      <c r="H192" s="612"/>
      <c r="I192" s="612"/>
      <c r="J192" s="612"/>
      <c r="K192" s="612"/>
      <c r="L192" s="613"/>
      <c r="M192" s="557">
        <v>1</v>
      </c>
      <c r="N192" s="557">
        <v>13</v>
      </c>
      <c r="O192" s="558" t="s">
        <v>508</v>
      </c>
      <c r="P192" s="559" t="s">
        <v>39</v>
      </c>
      <c r="Q192" s="560">
        <v>446.86700000000002</v>
      </c>
      <c r="R192" s="561">
        <v>0</v>
      </c>
      <c r="S192" s="560">
        <v>446.86700000000002</v>
      </c>
    </row>
    <row r="193" spans="1:19" s="551" customFormat="1" ht="21.75" customHeight="1" x14ac:dyDescent="0.2">
      <c r="A193" s="545"/>
      <c r="B193" s="612" t="s">
        <v>441</v>
      </c>
      <c r="C193" s="612"/>
      <c r="D193" s="612"/>
      <c r="E193" s="612"/>
      <c r="F193" s="612"/>
      <c r="G193" s="612"/>
      <c r="H193" s="612"/>
      <c r="I193" s="612"/>
      <c r="J193" s="612"/>
      <c r="K193" s="612"/>
      <c r="L193" s="613"/>
      <c r="M193" s="557">
        <v>1</v>
      </c>
      <c r="N193" s="557">
        <v>13</v>
      </c>
      <c r="O193" s="558" t="s">
        <v>508</v>
      </c>
      <c r="P193" s="559" t="s">
        <v>40</v>
      </c>
      <c r="Q193" s="560">
        <v>343.21600000000001</v>
      </c>
      <c r="R193" s="561">
        <v>0</v>
      </c>
      <c r="S193" s="560">
        <v>343.21600000000001</v>
      </c>
    </row>
    <row r="194" spans="1:19" s="551" customFormat="1" ht="32.25" customHeight="1" x14ac:dyDescent="0.2">
      <c r="A194" s="545"/>
      <c r="B194" s="612" t="s">
        <v>442</v>
      </c>
      <c r="C194" s="612"/>
      <c r="D194" s="612"/>
      <c r="E194" s="612"/>
      <c r="F194" s="612"/>
      <c r="G194" s="612"/>
      <c r="H194" s="612"/>
      <c r="I194" s="612"/>
      <c r="J194" s="612"/>
      <c r="K194" s="612"/>
      <c r="L194" s="613"/>
      <c r="M194" s="557">
        <v>1</v>
      </c>
      <c r="N194" s="557">
        <v>13</v>
      </c>
      <c r="O194" s="558" t="s">
        <v>508</v>
      </c>
      <c r="P194" s="559" t="s">
        <v>42</v>
      </c>
      <c r="Q194" s="560">
        <v>103.651</v>
      </c>
      <c r="R194" s="561">
        <v>0</v>
      </c>
      <c r="S194" s="560">
        <v>103.651</v>
      </c>
    </row>
    <row r="195" spans="1:19" s="551" customFormat="1" ht="21.75" customHeight="1" x14ac:dyDescent="0.2">
      <c r="A195" s="545"/>
      <c r="B195" s="612" t="s">
        <v>453</v>
      </c>
      <c r="C195" s="612"/>
      <c r="D195" s="612"/>
      <c r="E195" s="612"/>
      <c r="F195" s="612"/>
      <c r="G195" s="612"/>
      <c r="H195" s="612"/>
      <c r="I195" s="612"/>
      <c r="J195" s="612"/>
      <c r="K195" s="612"/>
      <c r="L195" s="613"/>
      <c r="M195" s="557">
        <v>1</v>
      </c>
      <c r="N195" s="557">
        <v>13</v>
      </c>
      <c r="O195" s="558" t="s">
        <v>508</v>
      </c>
      <c r="P195" s="559" t="s">
        <v>25</v>
      </c>
      <c r="Q195" s="560">
        <v>104.233</v>
      </c>
      <c r="R195" s="561">
        <v>0</v>
      </c>
      <c r="S195" s="560">
        <v>104.233</v>
      </c>
    </row>
    <row r="196" spans="1:19" s="551" customFormat="1" ht="21.75" customHeight="1" x14ac:dyDescent="0.2">
      <c r="A196" s="545"/>
      <c r="B196" s="612" t="s">
        <v>454</v>
      </c>
      <c r="C196" s="612"/>
      <c r="D196" s="612"/>
      <c r="E196" s="612"/>
      <c r="F196" s="612"/>
      <c r="G196" s="612"/>
      <c r="H196" s="612"/>
      <c r="I196" s="612"/>
      <c r="J196" s="612"/>
      <c r="K196" s="612"/>
      <c r="L196" s="613"/>
      <c r="M196" s="557">
        <v>1</v>
      </c>
      <c r="N196" s="557">
        <v>13</v>
      </c>
      <c r="O196" s="558" t="s">
        <v>508</v>
      </c>
      <c r="P196" s="559" t="s">
        <v>27</v>
      </c>
      <c r="Q196" s="560">
        <v>104.233</v>
      </c>
      <c r="R196" s="561">
        <v>0</v>
      </c>
      <c r="S196" s="560">
        <v>104.233</v>
      </c>
    </row>
    <row r="197" spans="1:19" s="551" customFormat="1" ht="21.75" customHeight="1" x14ac:dyDescent="0.2">
      <c r="A197" s="545"/>
      <c r="B197" s="612" t="s">
        <v>455</v>
      </c>
      <c r="C197" s="612"/>
      <c r="D197" s="612"/>
      <c r="E197" s="612"/>
      <c r="F197" s="612"/>
      <c r="G197" s="612"/>
      <c r="H197" s="612"/>
      <c r="I197" s="612"/>
      <c r="J197" s="612"/>
      <c r="K197" s="612"/>
      <c r="L197" s="613"/>
      <c r="M197" s="557">
        <v>1</v>
      </c>
      <c r="N197" s="557">
        <v>13</v>
      </c>
      <c r="O197" s="558" t="s">
        <v>508</v>
      </c>
      <c r="P197" s="559" t="s">
        <v>28</v>
      </c>
      <c r="Q197" s="560">
        <v>5</v>
      </c>
      <c r="R197" s="561">
        <v>0</v>
      </c>
      <c r="S197" s="560">
        <v>5</v>
      </c>
    </row>
    <row r="198" spans="1:19" s="551" customFormat="1" ht="12.75" customHeight="1" x14ac:dyDescent="0.2">
      <c r="A198" s="545"/>
      <c r="B198" s="612" t="s">
        <v>456</v>
      </c>
      <c r="C198" s="612"/>
      <c r="D198" s="612"/>
      <c r="E198" s="612"/>
      <c r="F198" s="612"/>
      <c r="G198" s="612"/>
      <c r="H198" s="612"/>
      <c r="I198" s="612"/>
      <c r="J198" s="612"/>
      <c r="K198" s="612"/>
      <c r="L198" s="613"/>
      <c r="M198" s="557">
        <v>1</v>
      </c>
      <c r="N198" s="557">
        <v>13</v>
      </c>
      <c r="O198" s="558" t="s">
        <v>508</v>
      </c>
      <c r="P198" s="559" t="s">
        <v>29</v>
      </c>
      <c r="Q198" s="560">
        <v>99.233000000000004</v>
      </c>
      <c r="R198" s="561">
        <v>0</v>
      </c>
      <c r="S198" s="560">
        <v>99.233000000000004</v>
      </c>
    </row>
    <row r="199" spans="1:19" s="551" customFormat="1" ht="12.75" customHeight="1" x14ac:dyDescent="0.2">
      <c r="A199" s="545"/>
      <c r="B199" s="622" t="s">
        <v>509</v>
      </c>
      <c r="C199" s="622"/>
      <c r="D199" s="622"/>
      <c r="E199" s="622"/>
      <c r="F199" s="622"/>
      <c r="G199" s="622"/>
      <c r="H199" s="622"/>
      <c r="I199" s="622"/>
      <c r="J199" s="622"/>
      <c r="K199" s="622"/>
      <c r="L199" s="623"/>
      <c r="M199" s="546">
        <v>2</v>
      </c>
      <c r="N199" s="546">
        <v>0</v>
      </c>
      <c r="O199" s="547">
        <v>0</v>
      </c>
      <c r="P199" s="548">
        <v>0</v>
      </c>
      <c r="Q199" s="549">
        <v>1120.8</v>
      </c>
      <c r="R199" s="550">
        <v>0</v>
      </c>
      <c r="S199" s="549">
        <v>1120.8</v>
      </c>
    </row>
    <row r="200" spans="1:19" s="551" customFormat="1" ht="12.75" customHeight="1" x14ac:dyDescent="0.2">
      <c r="A200" s="545"/>
      <c r="B200" s="620" t="s">
        <v>100</v>
      </c>
      <c r="C200" s="620"/>
      <c r="D200" s="620"/>
      <c r="E200" s="620"/>
      <c r="F200" s="620"/>
      <c r="G200" s="620"/>
      <c r="H200" s="620"/>
      <c r="I200" s="620"/>
      <c r="J200" s="620"/>
      <c r="K200" s="620"/>
      <c r="L200" s="621"/>
      <c r="M200" s="552">
        <v>2</v>
      </c>
      <c r="N200" s="552">
        <v>3</v>
      </c>
      <c r="O200" s="553">
        <v>0</v>
      </c>
      <c r="P200" s="554">
        <v>0</v>
      </c>
      <c r="Q200" s="555">
        <v>1120.8</v>
      </c>
      <c r="R200" s="556">
        <v>0</v>
      </c>
      <c r="S200" s="555">
        <v>1120.8</v>
      </c>
    </row>
    <row r="201" spans="1:19" s="551" customFormat="1" ht="32.25" customHeight="1" x14ac:dyDescent="0.2">
      <c r="A201" s="545"/>
      <c r="B201" s="612" t="s">
        <v>465</v>
      </c>
      <c r="C201" s="612"/>
      <c r="D201" s="612"/>
      <c r="E201" s="612"/>
      <c r="F201" s="612"/>
      <c r="G201" s="612"/>
      <c r="H201" s="612"/>
      <c r="I201" s="612"/>
      <c r="J201" s="612"/>
      <c r="K201" s="612"/>
      <c r="L201" s="613"/>
      <c r="M201" s="557">
        <v>2</v>
      </c>
      <c r="N201" s="557">
        <v>3</v>
      </c>
      <c r="O201" s="558" t="s">
        <v>466</v>
      </c>
      <c r="P201" s="559">
        <v>0</v>
      </c>
      <c r="Q201" s="560">
        <v>1120.8</v>
      </c>
      <c r="R201" s="561">
        <v>0</v>
      </c>
      <c r="S201" s="560">
        <v>1120.8</v>
      </c>
    </row>
    <row r="202" spans="1:19" s="551" customFormat="1" ht="32.25" customHeight="1" x14ac:dyDescent="0.2">
      <c r="A202" s="545"/>
      <c r="B202" s="612" t="s">
        <v>510</v>
      </c>
      <c r="C202" s="612"/>
      <c r="D202" s="612"/>
      <c r="E202" s="612"/>
      <c r="F202" s="612"/>
      <c r="G202" s="612"/>
      <c r="H202" s="612"/>
      <c r="I202" s="612"/>
      <c r="J202" s="612"/>
      <c r="K202" s="612"/>
      <c r="L202" s="613"/>
      <c r="M202" s="557">
        <v>2</v>
      </c>
      <c r="N202" s="557">
        <v>3</v>
      </c>
      <c r="O202" s="558" t="s">
        <v>511</v>
      </c>
      <c r="P202" s="559">
        <v>0</v>
      </c>
      <c r="Q202" s="560">
        <v>1120.8</v>
      </c>
      <c r="R202" s="561">
        <v>0</v>
      </c>
      <c r="S202" s="560">
        <v>1120.8</v>
      </c>
    </row>
    <row r="203" spans="1:19" s="551" customFormat="1" ht="53.25" customHeight="1" x14ac:dyDescent="0.2">
      <c r="A203" s="545"/>
      <c r="B203" s="612" t="s">
        <v>18</v>
      </c>
      <c r="C203" s="612"/>
      <c r="D203" s="612"/>
      <c r="E203" s="612"/>
      <c r="F203" s="612"/>
      <c r="G203" s="612"/>
      <c r="H203" s="612"/>
      <c r="I203" s="612"/>
      <c r="J203" s="612"/>
      <c r="K203" s="612"/>
      <c r="L203" s="613"/>
      <c r="M203" s="557">
        <v>2</v>
      </c>
      <c r="N203" s="557">
        <v>3</v>
      </c>
      <c r="O203" s="558" t="s">
        <v>511</v>
      </c>
      <c r="P203" s="559" t="s">
        <v>19</v>
      </c>
      <c r="Q203" s="560">
        <v>368</v>
      </c>
      <c r="R203" s="561">
        <v>0</v>
      </c>
      <c r="S203" s="560">
        <v>368</v>
      </c>
    </row>
    <row r="204" spans="1:19" s="551" customFormat="1" ht="12.75" customHeight="1" x14ac:dyDescent="0.2">
      <c r="A204" s="545"/>
      <c r="B204" s="612" t="s">
        <v>20</v>
      </c>
      <c r="C204" s="612"/>
      <c r="D204" s="612"/>
      <c r="E204" s="612"/>
      <c r="F204" s="612"/>
      <c r="G204" s="612"/>
      <c r="H204" s="612"/>
      <c r="I204" s="612"/>
      <c r="J204" s="612"/>
      <c r="K204" s="612"/>
      <c r="L204" s="613"/>
      <c r="M204" s="557">
        <v>2</v>
      </c>
      <c r="N204" s="557">
        <v>3</v>
      </c>
      <c r="O204" s="558" t="s">
        <v>511</v>
      </c>
      <c r="P204" s="559" t="s">
        <v>21</v>
      </c>
      <c r="Q204" s="560">
        <v>0</v>
      </c>
      <c r="R204" s="561">
        <v>368</v>
      </c>
      <c r="S204" s="560">
        <v>368</v>
      </c>
    </row>
    <row r="205" spans="1:19" s="551" customFormat="1" ht="12.75" customHeight="1" x14ac:dyDescent="0.2">
      <c r="A205" s="545"/>
      <c r="B205" s="612" t="s">
        <v>512</v>
      </c>
      <c r="C205" s="612"/>
      <c r="D205" s="612"/>
      <c r="E205" s="612"/>
      <c r="F205" s="612"/>
      <c r="G205" s="612"/>
      <c r="H205" s="612"/>
      <c r="I205" s="612"/>
      <c r="J205" s="612"/>
      <c r="K205" s="612"/>
      <c r="L205" s="613"/>
      <c r="M205" s="557">
        <v>2</v>
      </c>
      <c r="N205" s="557">
        <v>3</v>
      </c>
      <c r="O205" s="558" t="s">
        <v>511</v>
      </c>
      <c r="P205" s="559" t="s">
        <v>22</v>
      </c>
      <c r="Q205" s="560">
        <v>0</v>
      </c>
      <c r="R205" s="561">
        <v>282.64</v>
      </c>
      <c r="S205" s="560">
        <v>282.64</v>
      </c>
    </row>
    <row r="206" spans="1:19" s="551" customFormat="1" ht="32.25" customHeight="1" x14ac:dyDescent="0.2">
      <c r="A206" s="545"/>
      <c r="B206" s="612" t="s">
        <v>514</v>
      </c>
      <c r="C206" s="612"/>
      <c r="D206" s="612"/>
      <c r="E206" s="612"/>
      <c r="F206" s="612"/>
      <c r="G206" s="612"/>
      <c r="H206" s="612"/>
      <c r="I206" s="612"/>
      <c r="J206" s="612"/>
      <c r="K206" s="612"/>
      <c r="L206" s="613"/>
      <c r="M206" s="557">
        <v>2</v>
      </c>
      <c r="N206" s="557">
        <v>3</v>
      </c>
      <c r="O206" s="558" t="s">
        <v>511</v>
      </c>
      <c r="P206" s="559" t="s">
        <v>24</v>
      </c>
      <c r="Q206" s="560">
        <v>0</v>
      </c>
      <c r="R206" s="561">
        <v>85.36</v>
      </c>
      <c r="S206" s="560">
        <v>85.36</v>
      </c>
    </row>
    <row r="207" spans="1:19" s="551" customFormat="1" ht="21.75" customHeight="1" x14ac:dyDescent="0.2">
      <c r="A207" s="545"/>
      <c r="B207" s="612" t="s">
        <v>38</v>
      </c>
      <c r="C207" s="612"/>
      <c r="D207" s="612"/>
      <c r="E207" s="612"/>
      <c r="F207" s="612"/>
      <c r="G207" s="612"/>
      <c r="H207" s="612"/>
      <c r="I207" s="612"/>
      <c r="J207" s="612"/>
      <c r="K207" s="612"/>
      <c r="L207" s="613"/>
      <c r="M207" s="557">
        <v>2</v>
      </c>
      <c r="N207" s="557">
        <v>3</v>
      </c>
      <c r="O207" s="558" t="s">
        <v>511</v>
      </c>
      <c r="P207" s="559" t="s">
        <v>39</v>
      </c>
      <c r="Q207" s="560">
        <v>368</v>
      </c>
      <c r="R207" s="561">
        <v>-368</v>
      </c>
      <c r="S207" s="560">
        <v>0</v>
      </c>
    </row>
    <row r="208" spans="1:19" s="551" customFormat="1" ht="21.75" customHeight="1" x14ac:dyDescent="0.2">
      <c r="A208" s="545"/>
      <c r="B208" s="612" t="s">
        <v>441</v>
      </c>
      <c r="C208" s="612"/>
      <c r="D208" s="612"/>
      <c r="E208" s="612"/>
      <c r="F208" s="612"/>
      <c r="G208" s="612"/>
      <c r="H208" s="612"/>
      <c r="I208" s="612"/>
      <c r="J208" s="612"/>
      <c r="K208" s="612"/>
      <c r="L208" s="613"/>
      <c r="M208" s="557">
        <v>2</v>
      </c>
      <c r="N208" s="557">
        <v>3</v>
      </c>
      <c r="O208" s="558" t="s">
        <v>511</v>
      </c>
      <c r="P208" s="559" t="s">
        <v>40</v>
      </c>
      <c r="Q208" s="560">
        <v>282.64</v>
      </c>
      <c r="R208" s="561">
        <v>-282.64</v>
      </c>
      <c r="S208" s="560">
        <v>0</v>
      </c>
    </row>
    <row r="209" spans="1:19" s="551" customFormat="1" ht="32.25" customHeight="1" x14ac:dyDescent="0.2">
      <c r="A209" s="545"/>
      <c r="B209" s="612" t="s">
        <v>442</v>
      </c>
      <c r="C209" s="612"/>
      <c r="D209" s="612"/>
      <c r="E209" s="612"/>
      <c r="F209" s="612"/>
      <c r="G209" s="612"/>
      <c r="H209" s="612"/>
      <c r="I209" s="612"/>
      <c r="J209" s="612"/>
      <c r="K209" s="612"/>
      <c r="L209" s="613"/>
      <c r="M209" s="557">
        <v>2</v>
      </c>
      <c r="N209" s="557">
        <v>3</v>
      </c>
      <c r="O209" s="558" t="s">
        <v>511</v>
      </c>
      <c r="P209" s="559" t="s">
        <v>42</v>
      </c>
      <c r="Q209" s="560">
        <v>85.36</v>
      </c>
      <c r="R209" s="561">
        <v>-85.36</v>
      </c>
      <c r="S209" s="560">
        <v>0</v>
      </c>
    </row>
    <row r="210" spans="1:19" s="551" customFormat="1" ht="21.75" customHeight="1" x14ac:dyDescent="0.2">
      <c r="A210" s="545"/>
      <c r="B210" s="612" t="s">
        <v>453</v>
      </c>
      <c r="C210" s="612"/>
      <c r="D210" s="612"/>
      <c r="E210" s="612"/>
      <c r="F210" s="612"/>
      <c r="G210" s="612"/>
      <c r="H210" s="612"/>
      <c r="I210" s="612"/>
      <c r="J210" s="612"/>
      <c r="K210" s="612"/>
      <c r="L210" s="613"/>
      <c r="M210" s="557">
        <v>2</v>
      </c>
      <c r="N210" s="557">
        <v>3</v>
      </c>
      <c r="O210" s="558" t="s">
        <v>511</v>
      </c>
      <c r="P210" s="559" t="s">
        <v>25</v>
      </c>
      <c r="Q210" s="560">
        <v>46.1</v>
      </c>
      <c r="R210" s="561">
        <v>0</v>
      </c>
      <c r="S210" s="560">
        <v>46.1</v>
      </c>
    </row>
    <row r="211" spans="1:19" s="551" customFormat="1" ht="21.75" customHeight="1" x14ac:dyDescent="0.2">
      <c r="A211" s="545"/>
      <c r="B211" s="612" t="s">
        <v>454</v>
      </c>
      <c r="C211" s="612"/>
      <c r="D211" s="612"/>
      <c r="E211" s="612"/>
      <c r="F211" s="612"/>
      <c r="G211" s="612"/>
      <c r="H211" s="612"/>
      <c r="I211" s="612"/>
      <c r="J211" s="612"/>
      <c r="K211" s="612"/>
      <c r="L211" s="613"/>
      <c r="M211" s="557">
        <v>2</v>
      </c>
      <c r="N211" s="557">
        <v>3</v>
      </c>
      <c r="O211" s="558" t="s">
        <v>511</v>
      </c>
      <c r="P211" s="559" t="s">
        <v>27</v>
      </c>
      <c r="Q211" s="560">
        <v>46.1</v>
      </c>
      <c r="R211" s="561">
        <v>0</v>
      </c>
      <c r="S211" s="560">
        <v>46.1</v>
      </c>
    </row>
    <row r="212" spans="1:19" s="551" customFormat="1" ht="12.75" customHeight="1" x14ac:dyDescent="0.2">
      <c r="A212" s="545"/>
      <c r="B212" s="612" t="s">
        <v>456</v>
      </c>
      <c r="C212" s="612"/>
      <c r="D212" s="612"/>
      <c r="E212" s="612"/>
      <c r="F212" s="612"/>
      <c r="G212" s="612"/>
      <c r="H212" s="612"/>
      <c r="I212" s="612"/>
      <c r="J212" s="612"/>
      <c r="K212" s="612"/>
      <c r="L212" s="613"/>
      <c r="M212" s="557">
        <v>2</v>
      </c>
      <c r="N212" s="557">
        <v>3</v>
      </c>
      <c r="O212" s="558" t="s">
        <v>511</v>
      </c>
      <c r="P212" s="559" t="s">
        <v>29</v>
      </c>
      <c r="Q212" s="560">
        <v>46.1</v>
      </c>
      <c r="R212" s="561">
        <v>0</v>
      </c>
      <c r="S212" s="560">
        <v>46.1</v>
      </c>
    </row>
    <row r="213" spans="1:19" s="551" customFormat="1" ht="12.75" customHeight="1" x14ac:dyDescent="0.2">
      <c r="A213" s="545"/>
      <c r="B213" s="612" t="s">
        <v>63</v>
      </c>
      <c r="C213" s="612"/>
      <c r="D213" s="612"/>
      <c r="E213" s="612"/>
      <c r="F213" s="612"/>
      <c r="G213" s="612"/>
      <c r="H213" s="612"/>
      <c r="I213" s="612"/>
      <c r="J213" s="612"/>
      <c r="K213" s="612"/>
      <c r="L213" s="613"/>
      <c r="M213" s="557">
        <v>2</v>
      </c>
      <c r="N213" s="557">
        <v>3</v>
      </c>
      <c r="O213" s="558" t="s">
        <v>511</v>
      </c>
      <c r="P213" s="559" t="s">
        <v>117</v>
      </c>
      <c r="Q213" s="560">
        <v>706.7</v>
      </c>
      <c r="R213" s="561">
        <v>0</v>
      </c>
      <c r="S213" s="560">
        <v>706.7</v>
      </c>
    </row>
    <row r="214" spans="1:19" s="551" customFormat="1" ht="12.75" customHeight="1" x14ac:dyDescent="0.2">
      <c r="A214" s="545"/>
      <c r="B214" s="612" t="s">
        <v>118</v>
      </c>
      <c r="C214" s="612"/>
      <c r="D214" s="612"/>
      <c r="E214" s="612"/>
      <c r="F214" s="612"/>
      <c r="G214" s="612"/>
      <c r="H214" s="612"/>
      <c r="I214" s="612"/>
      <c r="J214" s="612"/>
      <c r="K214" s="612"/>
      <c r="L214" s="613"/>
      <c r="M214" s="557">
        <v>2</v>
      </c>
      <c r="N214" s="557">
        <v>3</v>
      </c>
      <c r="O214" s="558" t="s">
        <v>511</v>
      </c>
      <c r="P214" s="559" t="s">
        <v>119</v>
      </c>
      <c r="Q214" s="560">
        <v>706.7</v>
      </c>
      <c r="R214" s="561">
        <v>0</v>
      </c>
      <c r="S214" s="560">
        <v>706.7</v>
      </c>
    </row>
    <row r="215" spans="1:19" s="551" customFormat="1" ht="23.25" customHeight="1" x14ac:dyDescent="0.2">
      <c r="A215" s="545"/>
      <c r="B215" s="622" t="s">
        <v>515</v>
      </c>
      <c r="C215" s="622"/>
      <c r="D215" s="622"/>
      <c r="E215" s="622"/>
      <c r="F215" s="622"/>
      <c r="G215" s="622"/>
      <c r="H215" s="622"/>
      <c r="I215" s="622"/>
      <c r="J215" s="622"/>
      <c r="K215" s="622"/>
      <c r="L215" s="623"/>
      <c r="M215" s="546">
        <v>3</v>
      </c>
      <c r="N215" s="546">
        <v>0</v>
      </c>
      <c r="O215" s="547">
        <v>0</v>
      </c>
      <c r="P215" s="548">
        <v>0</v>
      </c>
      <c r="Q215" s="549">
        <v>1733.8789999999999</v>
      </c>
      <c r="R215" s="550">
        <v>-142</v>
      </c>
      <c r="S215" s="549">
        <v>1591.8789999999999</v>
      </c>
    </row>
    <row r="216" spans="1:19" s="551" customFormat="1" ht="30" customHeight="1" x14ac:dyDescent="0.2">
      <c r="A216" s="545"/>
      <c r="B216" s="620" t="s">
        <v>516</v>
      </c>
      <c r="C216" s="620"/>
      <c r="D216" s="620"/>
      <c r="E216" s="620"/>
      <c r="F216" s="620"/>
      <c r="G216" s="620"/>
      <c r="H216" s="620"/>
      <c r="I216" s="620"/>
      <c r="J216" s="620"/>
      <c r="K216" s="620"/>
      <c r="L216" s="621"/>
      <c r="M216" s="552">
        <v>3</v>
      </c>
      <c r="N216" s="552">
        <v>9</v>
      </c>
      <c r="O216" s="553">
        <v>0</v>
      </c>
      <c r="P216" s="554">
        <v>0</v>
      </c>
      <c r="Q216" s="555">
        <v>1591.8789999999999</v>
      </c>
      <c r="R216" s="556">
        <v>0</v>
      </c>
      <c r="S216" s="555">
        <v>1591.8789999999999</v>
      </c>
    </row>
    <row r="217" spans="1:19" s="551" customFormat="1" ht="21.75" customHeight="1" x14ac:dyDescent="0.2">
      <c r="A217" s="545"/>
      <c r="B217" s="612" t="s">
        <v>517</v>
      </c>
      <c r="C217" s="612"/>
      <c r="D217" s="612"/>
      <c r="E217" s="612"/>
      <c r="F217" s="612"/>
      <c r="G217" s="612"/>
      <c r="H217" s="612"/>
      <c r="I217" s="612"/>
      <c r="J217" s="612"/>
      <c r="K217" s="612"/>
      <c r="L217" s="613"/>
      <c r="M217" s="557">
        <v>3</v>
      </c>
      <c r="N217" s="557">
        <v>9</v>
      </c>
      <c r="O217" s="558" t="s">
        <v>518</v>
      </c>
      <c r="P217" s="559">
        <v>0</v>
      </c>
      <c r="Q217" s="560">
        <v>1591.8789999999999</v>
      </c>
      <c r="R217" s="561">
        <v>0</v>
      </c>
      <c r="S217" s="560">
        <v>1591.8789999999999</v>
      </c>
    </row>
    <row r="218" spans="1:19" s="551" customFormat="1" ht="12.75" customHeight="1" x14ac:dyDescent="0.2">
      <c r="A218" s="545"/>
      <c r="B218" s="612" t="s">
        <v>519</v>
      </c>
      <c r="C218" s="612"/>
      <c r="D218" s="612"/>
      <c r="E218" s="612"/>
      <c r="F218" s="612"/>
      <c r="G218" s="612"/>
      <c r="H218" s="612"/>
      <c r="I218" s="612"/>
      <c r="J218" s="612"/>
      <c r="K218" s="612"/>
      <c r="L218" s="613"/>
      <c r="M218" s="557">
        <v>3</v>
      </c>
      <c r="N218" s="557">
        <v>9</v>
      </c>
      <c r="O218" s="558" t="s">
        <v>520</v>
      </c>
      <c r="P218" s="559">
        <v>0</v>
      </c>
      <c r="Q218" s="560">
        <v>1405.6590000000001</v>
      </c>
      <c r="R218" s="561">
        <v>0</v>
      </c>
      <c r="S218" s="560">
        <v>1405.6590000000001</v>
      </c>
    </row>
    <row r="219" spans="1:19" s="551" customFormat="1" ht="53.25" customHeight="1" x14ac:dyDescent="0.2">
      <c r="A219" s="545"/>
      <c r="B219" s="612" t="s">
        <v>18</v>
      </c>
      <c r="C219" s="612"/>
      <c r="D219" s="612"/>
      <c r="E219" s="612"/>
      <c r="F219" s="612"/>
      <c r="G219" s="612"/>
      <c r="H219" s="612"/>
      <c r="I219" s="612"/>
      <c r="J219" s="612"/>
      <c r="K219" s="612"/>
      <c r="L219" s="613"/>
      <c r="M219" s="557">
        <v>3</v>
      </c>
      <c r="N219" s="557">
        <v>9</v>
      </c>
      <c r="O219" s="558" t="s">
        <v>520</v>
      </c>
      <c r="P219" s="559" t="s">
        <v>19</v>
      </c>
      <c r="Q219" s="560">
        <v>1405.6590000000001</v>
      </c>
      <c r="R219" s="561">
        <v>0</v>
      </c>
      <c r="S219" s="560">
        <v>1405.6590000000001</v>
      </c>
    </row>
    <row r="220" spans="1:19" s="551" customFormat="1" ht="12.75" customHeight="1" x14ac:dyDescent="0.2">
      <c r="A220" s="545"/>
      <c r="B220" s="612" t="s">
        <v>20</v>
      </c>
      <c r="C220" s="612"/>
      <c r="D220" s="612"/>
      <c r="E220" s="612"/>
      <c r="F220" s="612"/>
      <c r="G220" s="612"/>
      <c r="H220" s="612"/>
      <c r="I220" s="612"/>
      <c r="J220" s="612"/>
      <c r="K220" s="612"/>
      <c r="L220" s="613"/>
      <c r="M220" s="557">
        <v>3</v>
      </c>
      <c r="N220" s="557">
        <v>9</v>
      </c>
      <c r="O220" s="558" t="s">
        <v>520</v>
      </c>
      <c r="P220" s="559" t="s">
        <v>21</v>
      </c>
      <c r="Q220" s="560">
        <v>0</v>
      </c>
      <c r="R220" s="561">
        <v>1405.6590000000001</v>
      </c>
      <c r="S220" s="560">
        <v>1405.6590000000001</v>
      </c>
    </row>
    <row r="221" spans="1:19" s="551" customFormat="1" ht="12.75" customHeight="1" x14ac:dyDescent="0.2">
      <c r="A221" s="545"/>
      <c r="B221" s="612" t="s">
        <v>512</v>
      </c>
      <c r="C221" s="612"/>
      <c r="D221" s="612"/>
      <c r="E221" s="612"/>
      <c r="F221" s="612"/>
      <c r="G221" s="612"/>
      <c r="H221" s="612"/>
      <c r="I221" s="612"/>
      <c r="J221" s="612"/>
      <c r="K221" s="612"/>
      <c r="L221" s="613"/>
      <c r="M221" s="557">
        <v>3</v>
      </c>
      <c r="N221" s="557">
        <v>9</v>
      </c>
      <c r="O221" s="558" t="s">
        <v>520</v>
      </c>
      <c r="P221" s="559" t="s">
        <v>22</v>
      </c>
      <c r="Q221" s="560">
        <v>0</v>
      </c>
      <c r="R221" s="561">
        <v>1079.615</v>
      </c>
      <c r="S221" s="560">
        <v>1079.615</v>
      </c>
    </row>
    <row r="222" spans="1:19" s="551" customFormat="1" ht="32.25" customHeight="1" x14ac:dyDescent="0.2">
      <c r="A222" s="545"/>
      <c r="B222" s="612" t="s">
        <v>514</v>
      </c>
      <c r="C222" s="612"/>
      <c r="D222" s="612"/>
      <c r="E222" s="612"/>
      <c r="F222" s="612"/>
      <c r="G222" s="612"/>
      <c r="H222" s="612"/>
      <c r="I222" s="612"/>
      <c r="J222" s="612"/>
      <c r="K222" s="612"/>
      <c r="L222" s="613"/>
      <c r="M222" s="557">
        <v>3</v>
      </c>
      <c r="N222" s="557">
        <v>9</v>
      </c>
      <c r="O222" s="558" t="s">
        <v>520</v>
      </c>
      <c r="P222" s="559" t="s">
        <v>24</v>
      </c>
      <c r="Q222" s="560">
        <v>0</v>
      </c>
      <c r="R222" s="561">
        <v>326.04399999999998</v>
      </c>
      <c r="S222" s="560">
        <v>326.04399999999998</v>
      </c>
    </row>
    <row r="223" spans="1:19" s="551" customFormat="1" ht="21.75" customHeight="1" x14ac:dyDescent="0.2">
      <c r="A223" s="545"/>
      <c r="B223" s="612" t="s">
        <v>38</v>
      </c>
      <c r="C223" s="612"/>
      <c r="D223" s="612"/>
      <c r="E223" s="612"/>
      <c r="F223" s="612"/>
      <c r="G223" s="612"/>
      <c r="H223" s="612"/>
      <c r="I223" s="612"/>
      <c r="J223" s="612"/>
      <c r="K223" s="612"/>
      <c r="L223" s="613"/>
      <c r="M223" s="557">
        <v>3</v>
      </c>
      <c r="N223" s="557">
        <v>9</v>
      </c>
      <c r="O223" s="558" t="s">
        <v>520</v>
      </c>
      <c r="P223" s="559" t="s">
        <v>39</v>
      </c>
      <c r="Q223" s="560">
        <v>1405.6590000000001</v>
      </c>
      <c r="R223" s="561">
        <v>-1405.6590000000001</v>
      </c>
      <c r="S223" s="560">
        <v>0</v>
      </c>
    </row>
    <row r="224" spans="1:19" s="551" customFormat="1" ht="21.75" customHeight="1" x14ac:dyDescent="0.2">
      <c r="A224" s="545"/>
      <c r="B224" s="612" t="s">
        <v>441</v>
      </c>
      <c r="C224" s="612"/>
      <c r="D224" s="612"/>
      <c r="E224" s="612"/>
      <c r="F224" s="612"/>
      <c r="G224" s="612"/>
      <c r="H224" s="612"/>
      <c r="I224" s="612"/>
      <c r="J224" s="612"/>
      <c r="K224" s="612"/>
      <c r="L224" s="613"/>
      <c r="M224" s="557">
        <v>3</v>
      </c>
      <c r="N224" s="557">
        <v>9</v>
      </c>
      <c r="O224" s="558" t="s">
        <v>520</v>
      </c>
      <c r="P224" s="559" t="s">
        <v>40</v>
      </c>
      <c r="Q224" s="560">
        <v>1079.615</v>
      </c>
      <c r="R224" s="561">
        <v>-1079.615</v>
      </c>
      <c r="S224" s="560">
        <v>0</v>
      </c>
    </row>
    <row r="225" spans="1:19" s="551" customFormat="1" ht="32.25" customHeight="1" x14ac:dyDescent="0.2">
      <c r="A225" s="545"/>
      <c r="B225" s="612" t="s">
        <v>442</v>
      </c>
      <c r="C225" s="612"/>
      <c r="D225" s="612"/>
      <c r="E225" s="612"/>
      <c r="F225" s="612"/>
      <c r="G225" s="612"/>
      <c r="H225" s="612"/>
      <c r="I225" s="612"/>
      <c r="J225" s="612"/>
      <c r="K225" s="612"/>
      <c r="L225" s="613"/>
      <c r="M225" s="557">
        <v>3</v>
      </c>
      <c r="N225" s="557">
        <v>9</v>
      </c>
      <c r="O225" s="558" t="s">
        <v>520</v>
      </c>
      <c r="P225" s="559" t="s">
        <v>42</v>
      </c>
      <c r="Q225" s="560">
        <v>326.04399999999998</v>
      </c>
      <c r="R225" s="561">
        <v>-326.04399999999998</v>
      </c>
      <c r="S225" s="560">
        <v>0</v>
      </c>
    </row>
    <row r="226" spans="1:19" s="551" customFormat="1" ht="12.75" customHeight="1" x14ac:dyDescent="0.2">
      <c r="A226" s="545"/>
      <c r="B226" s="612" t="s">
        <v>521</v>
      </c>
      <c r="C226" s="612"/>
      <c r="D226" s="612"/>
      <c r="E226" s="612"/>
      <c r="F226" s="612"/>
      <c r="G226" s="612"/>
      <c r="H226" s="612"/>
      <c r="I226" s="612"/>
      <c r="J226" s="612"/>
      <c r="K226" s="612"/>
      <c r="L226" s="613"/>
      <c r="M226" s="557">
        <v>3</v>
      </c>
      <c r="N226" s="557">
        <v>9</v>
      </c>
      <c r="O226" s="558" t="s">
        <v>522</v>
      </c>
      <c r="P226" s="559">
        <v>0</v>
      </c>
      <c r="Q226" s="560">
        <v>186.22</v>
      </c>
      <c r="R226" s="561">
        <v>0</v>
      </c>
      <c r="S226" s="560">
        <v>186.22</v>
      </c>
    </row>
    <row r="227" spans="1:19" s="551" customFormat="1" ht="21.75" customHeight="1" x14ac:dyDescent="0.2">
      <c r="A227" s="545"/>
      <c r="B227" s="612" t="s">
        <v>453</v>
      </c>
      <c r="C227" s="612"/>
      <c r="D227" s="612"/>
      <c r="E227" s="612"/>
      <c r="F227" s="612"/>
      <c r="G227" s="612"/>
      <c r="H227" s="612"/>
      <c r="I227" s="612"/>
      <c r="J227" s="612"/>
      <c r="K227" s="612"/>
      <c r="L227" s="613"/>
      <c r="M227" s="557">
        <v>3</v>
      </c>
      <c r="N227" s="557">
        <v>9</v>
      </c>
      <c r="O227" s="558" t="s">
        <v>522</v>
      </c>
      <c r="P227" s="559" t="s">
        <v>25</v>
      </c>
      <c r="Q227" s="560">
        <v>186.22</v>
      </c>
      <c r="R227" s="561">
        <v>0</v>
      </c>
      <c r="S227" s="560">
        <v>186.22</v>
      </c>
    </row>
    <row r="228" spans="1:19" s="551" customFormat="1" ht="21.75" customHeight="1" x14ac:dyDescent="0.2">
      <c r="A228" s="545"/>
      <c r="B228" s="612" t="s">
        <v>454</v>
      </c>
      <c r="C228" s="612"/>
      <c r="D228" s="612"/>
      <c r="E228" s="612"/>
      <c r="F228" s="612"/>
      <c r="G228" s="612"/>
      <c r="H228" s="612"/>
      <c r="I228" s="612"/>
      <c r="J228" s="612"/>
      <c r="K228" s="612"/>
      <c r="L228" s="613"/>
      <c r="M228" s="557">
        <v>3</v>
      </c>
      <c r="N228" s="557">
        <v>9</v>
      </c>
      <c r="O228" s="558" t="s">
        <v>522</v>
      </c>
      <c r="P228" s="559" t="s">
        <v>27</v>
      </c>
      <c r="Q228" s="560">
        <v>186.22</v>
      </c>
      <c r="R228" s="561">
        <v>0</v>
      </c>
      <c r="S228" s="560">
        <v>186.22</v>
      </c>
    </row>
    <row r="229" spans="1:19" s="551" customFormat="1" ht="21.75" customHeight="1" x14ac:dyDescent="0.2">
      <c r="A229" s="545"/>
      <c r="B229" s="612" t="s">
        <v>455</v>
      </c>
      <c r="C229" s="612"/>
      <c r="D229" s="612"/>
      <c r="E229" s="612"/>
      <c r="F229" s="612"/>
      <c r="G229" s="612"/>
      <c r="H229" s="612"/>
      <c r="I229" s="612"/>
      <c r="J229" s="612"/>
      <c r="K229" s="612"/>
      <c r="L229" s="613"/>
      <c r="M229" s="557">
        <v>3</v>
      </c>
      <c r="N229" s="557">
        <v>9</v>
      </c>
      <c r="O229" s="558" t="s">
        <v>522</v>
      </c>
      <c r="P229" s="559" t="s">
        <v>28</v>
      </c>
      <c r="Q229" s="560">
        <v>186.22</v>
      </c>
      <c r="R229" s="561">
        <v>0</v>
      </c>
      <c r="S229" s="560">
        <v>186.22</v>
      </c>
    </row>
    <row r="230" spans="1:19" s="551" customFormat="1" ht="30" customHeight="1" x14ac:dyDescent="0.2">
      <c r="A230" s="545"/>
      <c r="B230" s="620" t="s">
        <v>680</v>
      </c>
      <c r="C230" s="620"/>
      <c r="D230" s="620"/>
      <c r="E230" s="620"/>
      <c r="F230" s="620"/>
      <c r="G230" s="620"/>
      <c r="H230" s="620"/>
      <c r="I230" s="620"/>
      <c r="J230" s="620"/>
      <c r="K230" s="620"/>
      <c r="L230" s="621"/>
      <c r="M230" s="552">
        <v>3</v>
      </c>
      <c r="N230" s="552">
        <v>14</v>
      </c>
      <c r="O230" s="553">
        <v>0</v>
      </c>
      <c r="P230" s="554">
        <v>0</v>
      </c>
      <c r="Q230" s="555">
        <v>142</v>
      </c>
      <c r="R230" s="556">
        <v>-142</v>
      </c>
      <c r="S230" s="555">
        <v>0</v>
      </c>
    </row>
    <row r="231" spans="1:19" s="551" customFormat="1" ht="21.75" customHeight="1" x14ac:dyDescent="0.2">
      <c r="A231" s="545"/>
      <c r="B231" s="612" t="s">
        <v>492</v>
      </c>
      <c r="C231" s="612"/>
      <c r="D231" s="612"/>
      <c r="E231" s="612"/>
      <c r="F231" s="612"/>
      <c r="G231" s="612"/>
      <c r="H231" s="612"/>
      <c r="I231" s="612"/>
      <c r="J231" s="612"/>
      <c r="K231" s="612"/>
      <c r="L231" s="613"/>
      <c r="M231" s="557">
        <v>3</v>
      </c>
      <c r="N231" s="557">
        <v>14</v>
      </c>
      <c r="O231" s="558" t="s">
        <v>493</v>
      </c>
      <c r="P231" s="559">
        <v>0</v>
      </c>
      <c r="Q231" s="560">
        <v>142</v>
      </c>
      <c r="R231" s="561">
        <v>-142</v>
      </c>
      <c r="S231" s="560">
        <v>0</v>
      </c>
    </row>
    <row r="232" spans="1:19" s="551" customFormat="1" ht="12.75" customHeight="1" x14ac:dyDescent="0.2">
      <c r="A232" s="545"/>
      <c r="B232" s="612" t="s">
        <v>494</v>
      </c>
      <c r="C232" s="612"/>
      <c r="D232" s="612"/>
      <c r="E232" s="612"/>
      <c r="F232" s="612"/>
      <c r="G232" s="612"/>
      <c r="H232" s="612"/>
      <c r="I232" s="612"/>
      <c r="J232" s="612"/>
      <c r="K232" s="612"/>
      <c r="L232" s="613"/>
      <c r="M232" s="557">
        <v>3</v>
      </c>
      <c r="N232" s="557">
        <v>14</v>
      </c>
      <c r="O232" s="558" t="s">
        <v>495</v>
      </c>
      <c r="P232" s="559">
        <v>0</v>
      </c>
      <c r="Q232" s="560">
        <v>142</v>
      </c>
      <c r="R232" s="561">
        <v>-142</v>
      </c>
      <c r="S232" s="560">
        <v>0</v>
      </c>
    </row>
    <row r="233" spans="1:19" s="551" customFormat="1" ht="32.25" customHeight="1" x14ac:dyDescent="0.2">
      <c r="A233" s="545"/>
      <c r="B233" s="612" t="s">
        <v>496</v>
      </c>
      <c r="C233" s="612"/>
      <c r="D233" s="612"/>
      <c r="E233" s="612"/>
      <c r="F233" s="612"/>
      <c r="G233" s="612"/>
      <c r="H233" s="612"/>
      <c r="I233" s="612"/>
      <c r="J233" s="612"/>
      <c r="K233" s="612"/>
      <c r="L233" s="613"/>
      <c r="M233" s="557">
        <v>3</v>
      </c>
      <c r="N233" s="557">
        <v>14</v>
      </c>
      <c r="O233" s="558" t="s">
        <v>497</v>
      </c>
      <c r="P233" s="559">
        <v>0</v>
      </c>
      <c r="Q233" s="560">
        <v>142</v>
      </c>
      <c r="R233" s="561">
        <v>-142</v>
      </c>
      <c r="S233" s="560">
        <v>0</v>
      </c>
    </row>
    <row r="234" spans="1:19" s="551" customFormat="1" ht="21.75" customHeight="1" x14ac:dyDescent="0.2">
      <c r="A234" s="545"/>
      <c r="B234" s="612" t="s">
        <v>453</v>
      </c>
      <c r="C234" s="612"/>
      <c r="D234" s="612"/>
      <c r="E234" s="612"/>
      <c r="F234" s="612"/>
      <c r="G234" s="612"/>
      <c r="H234" s="612"/>
      <c r="I234" s="612"/>
      <c r="J234" s="612"/>
      <c r="K234" s="612"/>
      <c r="L234" s="613"/>
      <c r="M234" s="557">
        <v>3</v>
      </c>
      <c r="N234" s="557">
        <v>14</v>
      </c>
      <c r="O234" s="558" t="s">
        <v>497</v>
      </c>
      <c r="P234" s="559" t="s">
        <v>25</v>
      </c>
      <c r="Q234" s="560">
        <v>142</v>
      </c>
      <c r="R234" s="561">
        <v>-142</v>
      </c>
      <c r="S234" s="560">
        <v>0</v>
      </c>
    </row>
    <row r="235" spans="1:19" s="551" customFormat="1" ht="21.75" customHeight="1" x14ac:dyDescent="0.2">
      <c r="A235" s="545"/>
      <c r="B235" s="612" t="s">
        <v>454</v>
      </c>
      <c r="C235" s="612"/>
      <c r="D235" s="612"/>
      <c r="E235" s="612"/>
      <c r="F235" s="612"/>
      <c r="G235" s="612"/>
      <c r="H235" s="612"/>
      <c r="I235" s="612"/>
      <c r="J235" s="612"/>
      <c r="K235" s="612"/>
      <c r="L235" s="613"/>
      <c r="M235" s="557">
        <v>3</v>
      </c>
      <c r="N235" s="557">
        <v>14</v>
      </c>
      <c r="O235" s="558" t="s">
        <v>497</v>
      </c>
      <c r="P235" s="559" t="s">
        <v>27</v>
      </c>
      <c r="Q235" s="560">
        <v>142</v>
      </c>
      <c r="R235" s="561">
        <v>-142</v>
      </c>
      <c r="S235" s="560">
        <v>0</v>
      </c>
    </row>
    <row r="236" spans="1:19" s="551" customFormat="1" ht="12.75" customHeight="1" x14ac:dyDescent="0.2">
      <c r="A236" s="545"/>
      <c r="B236" s="612" t="s">
        <v>456</v>
      </c>
      <c r="C236" s="612"/>
      <c r="D236" s="612"/>
      <c r="E236" s="612"/>
      <c r="F236" s="612"/>
      <c r="G236" s="612"/>
      <c r="H236" s="612"/>
      <c r="I236" s="612"/>
      <c r="J236" s="612"/>
      <c r="K236" s="612"/>
      <c r="L236" s="613"/>
      <c r="M236" s="557">
        <v>3</v>
      </c>
      <c r="N236" s="557">
        <v>14</v>
      </c>
      <c r="O236" s="558" t="s">
        <v>497</v>
      </c>
      <c r="P236" s="559" t="s">
        <v>29</v>
      </c>
      <c r="Q236" s="560">
        <v>142</v>
      </c>
      <c r="R236" s="561">
        <v>-142</v>
      </c>
      <c r="S236" s="560">
        <v>0</v>
      </c>
    </row>
    <row r="237" spans="1:19" s="551" customFormat="1" ht="12.75" customHeight="1" x14ac:dyDescent="0.2">
      <c r="A237" s="545"/>
      <c r="B237" s="622" t="s">
        <v>523</v>
      </c>
      <c r="C237" s="622"/>
      <c r="D237" s="622"/>
      <c r="E237" s="622"/>
      <c r="F237" s="622"/>
      <c r="G237" s="622"/>
      <c r="H237" s="622"/>
      <c r="I237" s="622"/>
      <c r="J237" s="622"/>
      <c r="K237" s="622"/>
      <c r="L237" s="623"/>
      <c r="M237" s="546">
        <v>4</v>
      </c>
      <c r="N237" s="546">
        <v>0</v>
      </c>
      <c r="O237" s="547">
        <v>0</v>
      </c>
      <c r="P237" s="548">
        <v>0</v>
      </c>
      <c r="Q237" s="549">
        <v>7243.7280000000001</v>
      </c>
      <c r="R237" s="550">
        <v>1062.2190000000001</v>
      </c>
      <c r="S237" s="549">
        <v>8305.9470000000001</v>
      </c>
    </row>
    <row r="238" spans="1:19" s="551" customFormat="1" ht="12.75" customHeight="1" x14ac:dyDescent="0.2">
      <c r="A238" s="545"/>
      <c r="B238" s="620" t="s">
        <v>65</v>
      </c>
      <c r="C238" s="620"/>
      <c r="D238" s="620"/>
      <c r="E238" s="620"/>
      <c r="F238" s="620"/>
      <c r="G238" s="620"/>
      <c r="H238" s="620"/>
      <c r="I238" s="620"/>
      <c r="J238" s="620"/>
      <c r="K238" s="620"/>
      <c r="L238" s="621"/>
      <c r="M238" s="552">
        <v>4</v>
      </c>
      <c r="N238" s="552">
        <v>5</v>
      </c>
      <c r="O238" s="553">
        <v>0</v>
      </c>
      <c r="P238" s="554">
        <v>0</v>
      </c>
      <c r="Q238" s="555">
        <v>3115.4059999999999</v>
      </c>
      <c r="R238" s="556">
        <v>2221.1</v>
      </c>
      <c r="S238" s="555">
        <v>5336.5060000000003</v>
      </c>
    </row>
    <row r="239" spans="1:19" s="551" customFormat="1" ht="21.75" customHeight="1" x14ac:dyDescent="0.2">
      <c r="A239" s="545"/>
      <c r="B239" s="612" t="s">
        <v>67</v>
      </c>
      <c r="C239" s="612"/>
      <c r="D239" s="612"/>
      <c r="E239" s="612"/>
      <c r="F239" s="612"/>
      <c r="G239" s="612"/>
      <c r="H239" s="612"/>
      <c r="I239" s="612"/>
      <c r="J239" s="612"/>
      <c r="K239" s="612"/>
      <c r="L239" s="613"/>
      <c r="M239" s="557">
        <v>4</v>
      </c>
      <c r="N239" s="557">
        <v>5</v>
      </c>
      <c r="O239" s="558" t="s">
        <v>524</v>
      </c>
      <c r="P239" s="559">
        <v>0</v>
      </c>
      <c r="Q239" s="560">
        <v>349</v>
      </c>
      <c r="R239" s="561">
        <v>0</v>
      </c>
      <c r="S239" s="560">
        <v>349</v>
      </c>
    </row>
    <row r="240" spans="1:19" s="551" customFormat="1" ht="32.25" customHeight="1" x14ac:dyDescent="0.2">
      <c r="A240" s="545"/>
      <c r="B240" s="612" t="s">
        <v>70</v>
      </c>
      <c r="C240" s="612"/>
      <c r="D240" s="612"/>
      <c r="E240" s="612"/>
      <c r="F240" s="612"/>
      <c r="G240" s="612"/>
      <c r="H240" s="612"/>
      <c r="I240" s="612"/>
      <c r="J240" s="612"/>
      <c r="K240" s="612"/>
      <c r="L240" s="613"/>
      <c r="M240" s="557">
        <v>4</v>
      </c>
      <c r="N240" s="557">
        <v>5</v>
      </c>
      <c r="O240" s="558" t="s">
        <v>525</v>
      </c>
      <c r="P240" s="559">
        <v>0</v>
      </c>
      <c r="Q240" s="560">
        <v>349</v>
      </c>
      <c r="R240" s="561">
        <v>0</v>
      </c>
      <c r="S240" s="560">
        <v>349</v>
      </c>
    </row>
    <row r="241" spans="1:19" s="551" customFormat="1" ht="12.75" customHeight="1" x14ac:dyDescent="0.2">
      <c r="A241" s="545"/>
      <c r="B241" s="612" t="s">
        <v>526</v>
      </c>
      <c r="C241" s="612"/>
      <c r="D241" s="612"/>
      <c r="E241" s="612"/>
      <c r="F241" s="612"/>
      <c r="G241" s="612"/>
      <c r="H241" s="612"/>
      <c r="I241" s="612"/>
      <c r="J241" s="612"/>
      <c r="K241" s="612"/>
      <c r="L241" s="613"/>
      <c r="M241" s="557">
        <v>4</v>
      </c>
      <c r="N241" s="557">
        <v>5</v>
      </c>
      <c r="O241" s="558" t="s">
        <v>527</v>
      </c>
      <c r="P241" s="559">
        <v>0</v>
      </c>
      <c r="Q241" s="560">
        <v>349</v>
      </c>
      <c r="R241" s="561">
        <v>0</v>
      </c>
      <c r="S241" s="560">
        <v>349</v>
      </c>
    </row>
    <row r="242" spans="1:19" s="551" customFormat="1" ht="21.75" customHeight="1" x14ac:dyDescent="0.2">
      <c r="A242" s="545"/>
      <c r="B242" s="612" t="s">
        <v>453</v>
      </c>
      <c r="C242" s="612"/>
      <c r="D242" s="612"/>
      <c r="E242" s="612"/>
      <c r="F242" s="612"/>
      <c r="G242" s="612"/>
      <c r="H242" s="612"/>
      <c r="I242" s="612"/>
      <c r="J242" s="612"/>
      <c r="K242" s="612"/>
      <c r="L242" s="613"/>
      <c r="M242" s="557">
        <v>4</v>
      </c>
      <c r="N242" s="557">
        <v>5</v>
      </c>
      <c r="O242" s="558" t="s">
        <v>527</v>
      </c>
      <c r="P242" s="559" t="s">
        <v>25</v>
      </c>
      <c r="Q242" s="560">
        <v>199</v>
      </c>
      <c r="R242" s="561">
        <v>50</v>
      </c>
      <c r="S242" s="560">
        <v>249</v>
      </c>
    </row>
    <row r="243" spans="1:19" s="551" customFormat="1" ht="21.75" customHeight="1" x14ac:dyDescent="0.2">
      <c r="A243" s="545"/>
      <c r="B243" s="612" t="s">
        <v>454</v>
      </c>
      <c r="C243" s="612"/>
      <c r="D243" s="612"/>
      <c r="E243" s="612"/>
      <c r="F243" s="612"/>
      <c r="G243" s="612"/>
      <c r="H243" s="612"/>
      <c r="I243" s="612"/>
      <c r="J243" s="612"/>
      <c r="K243" s="612"/>
      <c r="L243" s="613"/>
      <c r="M243" s="557">
        <v>4</v>
      </c>
      <c r="N243" s="557">
        <v>5</v>
      </c>
      <c r="O243" s="558" t="s">
        <v>527</v>
      </c>
      <c r="P243" s="559" t="s">
        <v>27</v>
      </c>
      <c r="Q243" s="560">
        <v>199</v>
      </c>
      <c r="R243" s="561">
        <v>50</v>
      </c>
      <c r="S243" s="560">
        <v>249</v>
      </c>
    </row>
    <row r="244" spans="1:19" s="551" customFormat="1" ht="12.75" customHeight="1" x14ac:dyDescent="0.2">
      <c r="A244" s="545"/>
      <c r="B244" s="612" t="s">
        <v>456</v>
      </c>
      <c r="C244" s="612"/>
      <c r="D244" s="612"/>
      <c r="E244" s="612"/>
      <c r="F244" s="612"/>
      <c r="G244" s="612"/>
      <c r="H244" s="612"/>
      <c r="I244" s="612"/>
      <c r="J244" s="612"/>
      <c r="K244" s="612"/>
      <c r="L244" s="613"/>
      <c r="M244" s="557">
        <v>4</v>
      </c>
      <c r="N244" s="557">
        <v>5</v>
      </c>
      <c r="O244" s="558" t="s">
        <v>527</v>
      </c>
      <c r="P244" s="559" t="s">
        <v>29</v>
      </c>
      <c r="Q244" s="560">
        <v>199</v>
      </c>
      <c r="R244" s="561">
        <v>50</v>
      </c>
      <c r="S244" s="560">
        <v>249</v>
      </c>
    </row>
    <row r="245" spans="1:19" s="551" customFormat="1" ht="12.75" customHeight="1" x14ac:dyDescent="0.2">
      <c r="A245" s="545"/>
      <c r="B245" s="612" t="s">
        <v>30</v>
      </c>
      <c r="C245" s="612"/>
      <c r="D245" s="612"/>
      <c r="E245" s="612"/>
      <c r="F245" s="612"/>
      <c r="G245" s="612"/>
      <c r="H245" s="612"/>
      <c r="I245" s="612"/>
      <c r="J245" s="612"/>
      <c r="K245" s="612"/>
      <c r="L245" s="613"/>
      <c r="M245" s="557">
        <v>4</v>
      </c>
      <c r="N245" s="557">
        <v>5</v>
      </c>
      <c r="O245" s="558" t="s">
        <v>527</v>
      </c>
      <c r="P245" s="559" t="s">
        <v>31</v>
      </c>
      <c r="Q245" s="560">
        <v>150</v>
      </c>
      <c r="R245" s="561">
        <v>-50</v>
      </c>
      <c r="S245" s="560">
        <v>100</v>
      </c>
    </row>
    <row r="246" spans="1:19" s="551" customFormat="1" ht="42.75" customHeight="1" x14ac:dyDescent="0.2">
      <c r="A246" s="545"/>
      <c r="B246" s="612" t="s">
        <v>528</v>
      </c>
      <c r="C246" s="612"/>
      <c r="D246" s="612"/>
      <c r="E246" s="612"/>
      <c r="F246" s="612"/>
      <c r="G246" s="612"/>
      <c r="H246" s="612"/>
      <c r="I246" s="612"/>
      <c r="J246" s="612"/>
      <c r="K246" s="612"/>
      <c r="L246" s="613"/>
      <c r="M246" s="557">
        <v>4</v>
      </c>
      <c r="N246" s="557">
        <v>5</v>
      </c>
      <c r="O246" s="558" t="s">
        <v>527</v>
      </c>
      <c r="P246" s="559" t="s">
        <v>69</v>
      </c>
      <c r="Q246" s="560">
        <v>150</v>
      </c>
      <c r="R246" s="561">
        <v>-50</v>
      </c>
      <c r="S246" s="560">
        <v>100</v>
      </c>
    </row>
    <row r="247" spans="1:19" s="551" customFormat="1" ht="74.25" customHeight="1" x14ac:dyDescent="0.2">
      <c r="A247" s="545"/>
      <c r="B247" s="612" t="s">
        <v>681</v>
      </c>
      <c r="C247" s="612"/>
      <c r="D247" s="612"/>
      <c r="E247" s="612"/>
      <c r="F247" s="612"/>
      <c r="G247" s="612"/>
      <c r="H247" s="612"/>
      <c r="I247" s="612"/>
      <c r="J247" s="612"/>
      <c r="K247" s="612"/>
      <c r="L247" s="613"/>
      <c r="M247" s="557">
        <v>4</v>
      </c>
      <c r="N247" s="557">
        <v>5</v>
      </c>
      <c r="O247" s="558" t="s">
        <v>527</v>
      </c>
      <c r="P247" s="559" t="s">
        <v>682</v>
      </c>
      <c r="Q247" s="560">
        <v>150</v>
      </c>
      <c r="R247" s="561">
        <v>-50</v>
      </c>
      <c r="S247" s="560">
        <v>100</v>
      </c>
    </row>
    <row r="248" spans="1:19" s="551" customFormat="1" ht="21.75" customHeight="1" x14ac:dyDescent="0.2">
      <c r="A248" s="545"/>
      <c r="B248" s="612" t="s">
        <v>67</v>
      </c>
      <c r="C248" s="612"/>
      <c r="D248" s="612"/>
      <c r="E248" s="612"/>
      <c r="F248" s="612"/>
      <c r="G248" s="612"/>
      <c r="H248" s="612"/>
      <c r="I248" s="612"/>
      <c r="J248" s="612"/>
      <c r="K248" s="612"/>
      <c r="L248" s="613"/>
      <c r="M248" s="557">
        <v>4</v>
      </c>
      <c r="N248" s="557">
        <v>5</v>
      </c>
      <c r="O248" s="558" t="s">
        <v>524</v>
      </c>
      <c r="P248" s="559">
        <v>0</v>
      </c>
      <c r="Q248" s="560">
        <v>0</v>
      </c>
      <c r="R248" s="561">
        <v>2100</v>
      </c>
      <c r="S248" s="560">
        <v>2100</v>
      </c>
    </row>
    <row r="249" spans="1:19" s="551" customFormat="1" ht="32.25" customHeight="1" x14ac:dyDescent="0.2">
      <c r="A249" s="545"/>
      <c r="B249" s="612" t="s">
        <v>70</v>
      </c>
      <c r="C249" s="612"/>
      <c r="D249" s="612"/>
      <c r="E249" s="612"/>
      <c r="F249" s="612"/>
      <c r="G249" s="612"/>
      <c r="H249" s="612"/>
      <c r="I249" s="612"/>
      <c r="J249" s="612"/>
      <c r="K249" s="612"/>
      <c r="L249" s="613"/>
      <c r="M249" s="557">
        <v>4</v>
      </c>
      <c r="N249" s="557">
        <v>5</v>
      </c>
      <c r="O249" s="558" t="s">
        <v>525</v>
      </c>
      <c r="P249" s="559">
        <v>0</v>
      </c>
      <c r="Q249" s="560">
        <v>0</v>
      </c>
      <c r="R249" s="561">
        <v>2100</v>
      </c>
      <c r="S249" s="560">
        <v>2100</v>
      </c>
    </row>
    <row r="250" spans="1:19" s="551" customFormat="1" ht="42.75" customHeight="1" x14ac:dyDescent="0.2">
      <c r="A250" s="545"/>
      <c r="B250" s="612" t="s">
        <v>768</v>
      </c>
      <c r="C250" s="612"/>
      <c r="D250" s="612"/>
      <c r="E250" s="612"/>
      <c r="F250" s="612"/>
      <c r="G250" s="612"/>
      <c r="H250" s="612"/>
      <c r="I250" s="612"/>
      <c r="J250" s="612"/>
      <c r="K250" s="612"/>
      <c r="L250" s="613"/>
      <c r="M250" s="557">
        <v>4</v>
      </c>
      <c r="N250" s="557">
        <v>5</v>
      </c>
      <c r="O250" s="558" t="s">
        <v>781</v>
      </c>
      <c r="P250" s="559">
        <v>0</v>
      </c>
      <c r="Q250" s="560">
        <v>0</v>
      </c>
      <c r="R250" s="561">
        <v>2100</v>
      </c>
      <c r="S250" s="560">
        <v>2100</v>
      </c>
    </row>
    <row r="251" spans="1:19" s="551" customFormat="1" ht="12.75" customHeight="1" x14ac:dyDescent="0.2">
      <c r="A251" s="545"/>
      <c r="B251" s="612" t="s">
        <v>30</v>
      </c>
      <c r="C251" s="612"/>
      <c r="D251" s="612"/>
      <c r="E251" s="612"/>
      <c r="F251" s="612"/>
      <c r="G251" s="612"/>
      <c r="H251" s="612"/>
      <c r="I251" s="612"/>
      <c r="J251" s="612"/>
      <c r="K251" s="612"/>
      <c r="L251" s="613"/>
      <c r="M251" s="557">
        <v>4</v>
      </c>
      <c r="N251" s="557">
        <v>5</v>
      </c>
      <c r="O251" s="558" t="s">
        <v>781</v>
      </c>
      <c r="P251" s="559" t="s">
        <v>31</v>
      </c>
      <c r="Q251" s="560">
        <v>0</v>
      </c>
      <c r="R251" s="561">
        <v>2100</v>
      </c>
      <c r="S251" s="560">
        <v>2100</v>
      </c>
    </row>
    <row r="252" spans="1:19" s="551" customFormat="1" ht="42.75" customHeight="1" x14ac:dyDescent="0.2">
      <c r="A252" s="545"/>
      <c r="B252" s="612" t="s">
        <v>528</v>
      </c>
      <c r="C252" s="612"/>
      <c r="D252" s="612"/>
      <c r="E252" s="612"/>
      <c r="F252" s="612"/>
      <c r="G252" s="612"/>
      <c r="H252" s="612"/>
      <c r="I252" s="612"/>
      <c r="J252" s="612"/>
      <c r="K252" s="612"/>
      <c r="L252" s="613"/>
      <c r="M252" s="557">
        <v>4</v>
      </c>
      <c r="N252" s="557">
        <v>5</v>
      </c>
      <c r="O252" s="558" t="s">
        <v>781</v>
      </c>
      <c r="P252" s="559" t="s">
        <v>69</v>
      </c>
      <c r="Q252" s="560">
        <v>0</v>
      </c>
      <c r="R252" s="561">
        <v>2100</v>
      </c>
      <c r="S252" s="560">
        <v>2100</v>
      </c>
    </row>
    <row r="253" spans="1:19" s="551" customFormat="1" ht="74.25" customHeight="1" x14ac:dyDescent="0.2">
      <c r="A253" s="545"/>
      <c r="B253" s="612" t="s">
        <v>681</v>
      </c>
      <c r="C253" s="612"/>
      <c r="D253" s="612"/>
      <c r="E253" s="612"/>
      <c r="F253" s="612"/>
      <c r="G253" s="612"/>
      <c r="H253" s="612"/>
      <c r="I253" s="612"/>
      <c r="J253" s="612"/>
      <c r="K253" s="612"/>
      <c r="L253" s="613"/>
      <c r="M253" s="557">
        <v>4</v>
      </c>
      <c r="N253" s="557">
        <v>5</v>
      </c>
      <c r="O253" s="558" t="s">
        <v>781</v>
      </c>
      <c r="P253" s="559" t="s">
        <v>682</v>
      </c>
      <c r="Q253" s="560">
        <v>0</v>
      </c>
      <c r="R253" s="561">
        <v>2100</v>
      </c>
      <c r="S253" s="560">
        <v>2100</v>
      </c>
    </row>
    <row r="254" spans="1:19" s="551" customFormat="1" ht="21.75" customHeight="1" x14ac:dyDescent="0.2">
      <c r="A254" s="545"/>
      <c r="B254" s="612" t="s">
        <v>67</v>
      </c>
      <c r="C254" s="612"/>
      <c r="D254" s="612"/>
      <c r="E254" s="612"/>
      <c r="F254" s="612"/>
      <c r="G254" s="612"/>
      <c r="H254" s="612"/>
      <c r="I254" s="612"/>
      <c r="J254" s="612"/>
      <c r="K254" s="612"/>
      <c r="L254" s="613"/>
      <c r="M254" s="557">
        <v>4</v>
      </c>
      <c r="N254" s="557">
        <v>5</v>
      </c>
      <c r="O254" s="558" t="s">
        <v>524</v>
      </c>
      <c r="P254" s="559">
        <v>0</v>
      </c>
      <c r="Q254" s="560">
        <v>0</v>
      </c>
      <c r="R254" s="561">
        <v>121.1</v>
      </c>
      <c r="S254" s="560">
        <v>121.1</v>
      </c>
    </row>
    <row r="255" spans="1:19" s="551" customFormat="1" ht="42.75" customHeight="1" x14ac:dyDescent="0.2">
      <c r="A255" s="545"/>
      <c r="B255" s="612" t="s">
        <v>763</v>
      </c>
      <c r="C255" s="612"/>
      <c r="D255" s="612"/>
      <c r="E255" s="612"/>
      <c r="F255" s="612"/>
      <c r="G255" s="612"/>
      <c r="H255" s="612"/>
      <c r="I255" s="612"/>
      <c r="J255" s="612"/>
      <c r="K255" s="612"/>
      <c r="L255" s="613"/>
      <c r="M255" s="557">
        <v>4</v>
      </c>
      <c r="N255" s="557">
        <v>5</v>
      </c>
      <c r="O255" s="558" t="s">
        <v>696</v>
      </c>
      <c r="P255" s="559">
        <v>0</v>
      </c>
      <c r="Q255" s="560">
        <v>0</v>
      </c>
      <c r="R255" s="561">
        <v>121.1</v>
      </c>
      <c r="S255" s="560">
        <v>121.1</v>
      </c>
    </row>
    <row r="256" spans="1:19" s="551" customFormat="1" ht="42.75" customHeight="1" x14ac:dyDescent="0.2">
      <c r="A256" s="545"/>
      <c r="B256" s="612" t="s">
        <v>763</v>
      </c>
      <c r="C256" s="612"/>
      <c r="D256" s="612"/>
      <c r="E256" s="612"/>
      <c r="F256" s="612"/>
      <c r="G256" s="612"/>
      <c r="H256" s="612"/>
      <c r="I256" s="612"/>
      <c r="J256" s="612"/>
      <c r="K256" s="612"/>
      <c r="L256" s="613"/>
      <c r="M256" s="557">
        <v>4</v>
      </c>
      <c r="N256" s="557">
        <v>5</v>
      </c>
      <c r="O256" s="558" t="s">
        <v>782</v>
      </c>
      <c r="P256" s="559">
        <v>0</v>
      </c>
      <c r="Q256" s="560">
        <v>0</v>
      </c>
      <c r="R256" s="561">
        <v>121.1</v>
      </c>
      <c r="S256" s="560">
        <v>121.1</v>
      </c>
    </row>
    <row r="257" spans="1:19" s="551" customFormat="1" ht="21.75" customHeight="1" x14ac:dyDescent="0.2">
      <c r="A257" s="545"/>
      <c r="B257" s="612" t="s">
        <v>453</v>
      </c>
      <c r="C257" s="612"/>
      <c r="D257" s="612"/>
      <c r="E257" s="612"/>
      <c r="F257" s="612"/>
      <c r="G257" s="612"/>
      <c r="H257" s="612"/>
      <c r="I257" s="612"/>
      <c r="J257" s="612"/>
      <c r="K257" s="612"/>
      <c r="L257" s="613"/>
      <c r="M257" s="557">
        <v>4</v>
      </c>
      <c r="N257" s="557">
        <v>5</v>
      </c>
      <c r="O257" s="558" t="s">
        <v>782</v>
      </c>
      <c r="P257" s="559" t="s">
        <v>25</v>
      </c>
      <c r="Q257" s="560">
        <v>0</v>
      </c>
      <c r="R257" s="561">
        <v>121.1</v>
      </c>
      <c r="S257" s="560">
        <v>121.1</v>
      </c>
    </row>
    <row r="258" spans="1:19" s="551" customFormat="1" ht="21.75" customHeight="1" x14ac:dyDescent="0.2">
      <c r="A258" s="545"/>
      <c r="B258" s="612" t="s">
        <v>454</v>
      </c>
      <c r="C258" s="612"/>
      <c r="D258" s="612"/>
      <c r="E258" s="612"/>
      <c r="F258" s="612"/>
      <c r="G258" s="612"/>
      <c r="H258" s="612"/>
      <c r="I258" s="612"/>
      <c r="J258" s="612"/>
      <c r="K258" s="612"/>
      <c r="L258" s="613"/>
      <c r="M258" s="557">
        <v>4</v>
      </c>
      <c r="N258" s="557">
        <v>5</v>
      </c>
      <c r="O258" s="558" t="s">
        <v>782</v>
      </c>
      <c r="P258" s="559" t="s">
        <v>27</v>
      </c>
      <c r="Q258" s="560">
        <v>0</v>
      </c>
      <c r="R258" s="561">
        <v>121.1</v>
      </c>
      <c r="S258" s="560">
        <v>121.1</v>
      </c>
    </row>
    <row r="259" spans="1:19" s="551" customFormat="1" ht="12.75" customHeight="1" x14ac:dyDescent="0.2">
      <c r="A259" s="545"/>
      <c r="B259" s="612" t="s">
        <v>456</v>
      </c>
      <c r="C259" s="612"/>
      <c r="D259" s="612"/>
      <c r="E259" s="612"/>
      <c r="F259" s="612"/>
      <c r="G259" s="612"/>
      <c r="H259" s="612"/>
      <c r="I259" s="612"/>
      <c r="J259" s="612"/>
      <c r="K259" s="612"/>
      <c r="L259" s="613"/>
      <c r="M259" s="557">
        <v>4</v>
      </c>
      <c r="N259" s="557">
        <v>5</v>
      </c>
      <c r="O259" s="558" t="s">
        <v>782</v>
      </c>
      <c r="P259" s="559" t="s">
        <v>29</v>
      </c>
      <c r="Q259" s="560">
        <v>0</v>
      </c>
      <c r="R259" s="561">
        <v>121.1</v>
      </c>
      <c r="S259" s="560">
        <v>121.1</v>
      </c>
    </row>
    <row r="260" spans="1:19" s="551" customFormat="1" ht="21.75" customHeight="1" x14ac:dyDescent="0.2">
      <c r="A260" s="545"/>
      <c r="B260" s="612" t="s">
        <v>61</v>
      </c>
      <c r="C260" s="612"/>
      <c r="D260" s="612"/>
      <c r="E260" s="612"/>
      <c r="F260" s="612"/>
      <c r="G260" s="612"/>
      <c r="H260" s="612"/>
      <c r="I260" s="612"/>
      <c r="J260" s="612"/>
      <c r="K260" s="612"/>
      <c r="L260" s="613"/>
      <c r="M260" s="557">
        <v>4</v>
      </c>
      <c r="N260" s="557">
        <v>5</v>
      </c>
      <c r="O260" s="558" t="s">
        <v>469</v>
      </c>
      <c r="P260" s="559">
        <v>0</v>
      </c>
      <c r="Q260" s="560">
        <v>2766.4059999999999</v>
      </c>
      <c r="R260" s="561">
        <v>0</v>
      </c>
      <c r="S260" s="560">
        <v>2766.4059999999999</v>
      </c>
    </row>
    <row r="261" spans="1:19" s="551" customFormat="1" ht="42.75" customHeight="1" x14ac:dyDescent="0.2">
      <c r="A261" s="545"/>
      <c r="B261" s="612" t="s">
        <v>470</v>
      </c>
      <c r="C261" s="612"/>
      <c r="D261" s="612"/>
      <c r="E261" s="612"/>
      <c r="F261" s="612"/>
      <c r="G261" s="612"/>
      <c r="H261" s="612"/>
      <c r="I261" s="612"/>
      <c r="J261" s="612"/>
      <c r="K261" s="612"/>
      <c r="L261" s="613"/>
      <c r="M261" s="557">
        <v>4</v>
      </c>
      <c r="N261" s="557">
        <v>5</v>
      </c>
      <c r="O261" s="558" t="s">
        <v>471</v>
      </c>
      <c r="P261" s="559">
        <v>0</v>
      </c>
      <c r="Q261" s="560">
        <v>2224.7429999999999</v>
      </c>
      <c r="R261" s="561">
        <v>0</v>
      </c>
      <c r="S261" s="560">
        <v>2224.7429999999999</v>
      </c>
    </row>
    <row r="262" spans="1:19" s="551" customFormat="1" ht="53.25" customHeight="1" x14ac:dyDescent="0.2">
      <c r="A262" s="545"/>
      <c r="B262" s="612" t="s">
        <v>18</v>
      </c>
      <c r="C262" s="612"/>
      <c r="D262" s="612"/>
      <c r="E262" s="612"/>
      <c r="F262" s="612"/>
      <c r="G262" s="612"/>
      <c r="H262" s="612"/>
      <c r="I262" s="612"/>
      <c r="J262" s="612"/>
      <c r="K262" s="612"/>
      <c r="L262" s="613"/>
      <c r="M262" s="557">
        <v>4</v>
      </c>
      <c r="N262" s="557">
        <v>5</v>
      </c>
      <c r="O262" s="558" t="s">
        <v>471</v>
      </c>
      <c r="P262" s="559" t="s">
        <v>19</v>
      </c>
      <c r="Q262" s="560">
        <v>2224.7429999999999</v>
      </c>
      <c r="R262" s="561">
        <v>0</v>
      </c>
      <c r="S262" s="560">
        <v>2224.7429999999999</v>
      </c>
    </row>
    <row r="263" spans="1:19" s="551" customFormat="1" ht="21.75" customHeight="1" x14ac:dyDescent="0.2">
      <c r="A263" s="545"/>
      <c r="B263" s="612" t="s">
        <v>38</v>
      </c>
      <c r="C263" s="612"/>
      <c r="D263" s="612"/>
      <c r="E263" s="612"/>
      <c r="F263" s="612"/>
      <c r="G263" s="612"/>
      <c r="H263" s="612"/>
      <c r="I263" s="612"/>
      <c r="J263" s="612"/>
      <c r="K263" s="612"/>
      <c r="L263" s="613"/>
      <c r="M263" s="557">
        <v>4</v>
      </c>
      <c r="N263" s="557">
        <v>5</v>
      </c>
      <c r="O263" s="558" t="s">
        <v>471</v>
      </c>
      <c r="P263" s="559" t="s">
        <v>39</v>
      </c>
      <c r="Q263" s="560">
        <v>2224.7429999999999</v>
      </c>
      <c r="R263" s="561">
        <v>0</v>
      </c>
      <c r="S263" s="560">
        <v>2224.7429999999999</v>
      </c>
    </row>
    <row r="264" spans="1:19" s="551" customFormat="1" ht="21.75" customHeight="1" x14ac:dyDescent="0.2">
      <c r="A264" s="545"/>
      <c r="B264" s="612" t="s">
        <v>441</v>
      </c>
      <c r="C264" s="612"/>
      <c r="D264" s="612"/>
      <c r="E264" s="612"/>
      <c r="F264" s="612"/>
      <c r="G264" s="612"/>
      <c r="H264" s="612"/>
      <c r="I264" s="612"/>
      <c r="J264" s="612"/>
      <c r="K264" s="612"/>
      <c r="L264" s="613"/>
      <c r="M264" s="557">
        <v>4</v>
      </c>
      <c r="N264" s="557">
        <v>5</v>
      </c>
      <c r="O264" s="558" t="s">
        <v>471</v>
      </c>
      <c r="P264" s="559" t="s">
        <v>40</v>
      </c>
      <c r="Q264" s="560">
        <v>1708.712</v>
      </c>
      <c r="R264" s="561">
        <v>0</v>
      </c>
      <c r="S264" s="560">
        <v>1708.712</v>
      </c>
    </row>
    <row r="265" spans="1:19" s="551" customFormat="1" ht="32.25" customHeight="1" x14ac:dyDescent="0.2">
      <c r="A265" s="545"/>
      <c r="B265" s="612" t="s">
        <v>442</v>
      </c>
      <c r="C265" s="612"/>
      <c r="D265" s="612"/>
      <c r="E265" s="612"/>
      <c r="F265" s="612"/>
      <c r="G265" s="612"/>
      <c r="H265" s="612"/>
      <c r="I265" s="612"/>
      <c r="J265" s="612"/>
      <c r="K265" s="612"/>
      <c r="L265" s="613"/>
      <c r="M265" s="557">
        <v>4</v>
      </c>
      <c r="N265" s="557">
        <v>5</v>
      </c>
      <c r="O265" s="558" t="s">
        <v>471</v>
      </c>
      <c r="P265" s="559" t="s">
        <v>42</v>
      </c>
      <c r="Q265" s="560">
        <v>516.03099999999995</v>
      </c>
      <c r="R265" s="561">
        <v>0</v>
      </c>
      <c r="S265" s="560">
        <v>516.03099999999995</v>
      </c>
    </row>
    <row r="266" spans="1:19" s="551" customFormat="1" ht="21.75" customHeight="1" x14ac:dyDescent="0.2">
      <c r="A266" s="545"/>
      <c r="B266" s="612" t="s">
        <v>61</v>
      </c>
      <c r="C266" s="612"/>
      <c r="D266" s="612"/>
      <c r="E266" s="612"/>
      <c r="F266" s="612"/>
      <c r="G266" s="612"/>
      <c r="H266" s="612"/>
      <c r="I266" s="612"/>
      <c r="J266" s="612"/>
      <c r="K266" s="612"/>
      <c r="L266" s="613"/>
      <c r="M266" s="557">
        <v>4</v>
      </c>
      <c r="N266" s="557">
        <v>5</v>
      </c>
      <c r="O266" s="558" t="s">
        <v>472</v>
      </c>
      <c r="P266" s="559">
        <v>0</v>
      </c>
      <c r="Q266" s="560">
        <v>520.48699999999997</v>
      </c>
      <c r="R266" s="561">
        <v>21.175999999999998</v>
      </c>
      <c r="S266" s="560">
        <v>541.66300000000001</v>
      </c>
    </row>
    <row r="267" spans="1:19" s="551" customFormat="1" ht="21.75" customHeight="1" x14ac:dyDescent="0.2">
      <c r="A267" s="545"/>
      <c r="B267" s="612" t="s">
        <v>453</v>
      </c>
      <c r="C267" s="612"/>
      <c r="D267" s="612"/>
      <c r="E267" s="612"/>
      <c r="F267" s="612"/>
      <c r="G267" s="612"/>
      <c r="H267" s="612"/>
      <c r="I267" s="612"/>
      <c r="J267" s="612"/>
      <c r="K267" s="612"/>
      <c r="L267" s="613"/>
      <c r="M267" s="557">
        <v>4</v>
      </c>
      <c r="N267" s="557">
        <v>5</v>
      </c>
      <c r="O267" s="558" t="s">
        <v>472</v>
      </c>
      <c r="P267" s="559" t="s">
        <v>25</v>
      </c>
      <c r="Q267" s="560">
        <v>502.24700000000001</v>
      </c>
      <c r="R267" s="561">
        <v>21.175999999999998</v>
      </c>
      <c r="S267" s="560">
        <v>523.423</v>
      </c>
    </row>
    <row r="268" spans="1:19" s="551" customFormat="1" ht="21.75" customHeight="1" x14ac:dyDescent="0.2">
      <c r="A268" s="545"/>
      <c r="B268" s="612" t="s">
        <v>454</v>
      </c>
      <c r="C268" s="612"/>
      <c r="D268" s="612"/>
      <c r="E268" s="612"/>
      <c r="F268" s="612"/>
      <c r="G268" s="612"/>
      <c r="H268" s="612"/>
      <c r="I268" s="612"/>
      <c r="J268" s="612"/>
      <c r="K268" s="612"/>
      <c r="L268" s="613"/>
      <c r="M268" s="557">
        <v>4</v>
      </c>
      <c r="N268" s="557">
        <v>5</v>
      </c>
      <c r="O268" s="558" t="s">
        <v>472</v>
      </c>
      <c r="P268" s="559" t="s">
        <v>27</v>
      </c>
      <c r="Q268" s="560">
        <v>502.24700000000001</v>
      </c>
      <c r="R268" s="561">
        <v>21.175999999999998</v>
      </c>
      <c r="S268" s="560">
        <v>523.423</v>
      </c>
    </row>
    <row r="269" spans="1:19" s="551" customFormat="1" ht="21.75" customHeight="1" x14ac:dyDescent="0.2">
      <c r="A269" s="545"/>
      <c r="B269" s="612" t="s">
        <v>455</v>
      </c>
      <c r="C269" s="612"/>
      <c r="D269" s="612"/>
      <c r="E269" s="612"/>
      <c r="F269" s="612"/>
      <c r="G269" s="612"/>
      <c r="H269" s="612"/>
      <c r="I269" s="612"/>
      <c r="J269" s="612"/>
      <c r="K269" s="612"/>
      <c r="L269" s="613"/>
      <c r="M269" s="557">
        <v>4</v>
      </c>
      <c r="N269" s="557">
        <v>5</v>
      </c>
      <c r="O269" s="558" t="s">
        <v>472</v>
      </c>
      <c r="P269" s="559" t="s">
        <v>28</v>
      </c>
      <c r="Q269" s="560">
        <v>147.709</v>
      </c>
      <c r="R269" s="561">
        <v>0</v>
      </c>
      <c r="S269" s="560">
        <v>147.709</v>
      </c>
    </row>
    <row r="270" spans="1:19" s="551" customFormat="1" ht="12.75" customHeight="1" x14ac:dyDescent="0.2">
      <c r="A270" s="545"/>
      <c r="B270" s="612" t="s">
        <v>456</v>
      </c>
      <c r="C270" s="612"/>
      <c r="D270" s="612"/>
      <c r="E270" s="612"/>
      <c r="F270" s="612"/>
      <c r="G270" s="612"/>
      <c r="H270" s="612"/>
      <c r="I270" s="612"/>
      <c r="J270" s="612"/>
      <c r="K270" s="612"/>
      <c r="L270" s="613"/>
      <c r="M270" s="557">
        <v>4</v>
      </c>
      <c r="N270" s="557">
        <v>5</v>
      </c>
      <c r="O270" s="558" t="s">
        <v>472</v>
      </c>
      <c r="P270" s="559" t="s">
        <v>29</v>
      </c>
      <c r="Q270" s="560">
        <v>354.53800000000001</v>
      </c>
      <c r="R270" s="561">
        <v>21.175999999999998</v>
      </c>
      <c r="S270" s="560">
        <v>375.714</v>
      </c>
    </row>
    <row r="271" spans="1:19" s="551" customFormat="1" ht="12.75" customHeight="1" x14ac:dyDescent="0.2">
      <c r="A271" s="545"/>
      <c r="B271" s="612" t="s">
        <v>30</v>
      </c>
      <c r="C271" s="612"/>
      <c r="D271" s="612"/>
      <c r="E271" s="612"/>
      <c r="F271" s="612"/>
      <c r="G271" s="612"/>
      <c r="H271" s="612"/>
      <c r="I271" s="612"/>
      <c r="J271" s="612"/>
      <c r="K271" s="612"/>
      <c r="L271" s="613"/>
      <c r="M271" s="557">
        <v>4</v>
      </c>
      <c r="N271" s="557">
        <v>5</v>
      </c>
      <c r="O271" s="558" t="s">
        <v>472</v>
      </c>
      <c r="P271" s="559" t="s">
        <v>31</v>
      </c>
      <c r="Q271" s="560">
        <v>18.239999999999998</v>
      </c>
      <c r="R271" s="561">
        <v>0</v>
      </c>
      <c r="S271" s="560">
        <v>18.239999999999998</v>
      </c>
    </row>
    <row r="272" spans="1:19" s="551" customFormat="1" ht="12.75" customHeight="1" x14ac:dyDescent="0.2">
      <c r="A272" s="545"/>
      <c r="B272" s="612" t="s">
        <v>457</v>
      </c>
      <c r="C272" s="612"/>
      <c r="D272" s="612"/>
      <c r="E272" s="612"/>
      <c r="F272" s="612"/>
      <c r="G272" s="612"/>
      <c r="H272" s="612"/>
      <c r="I272" s="612"/>
      <c r="J272" s="612"/>
      <c r="K272" s="612"/>
      <c r="L272" s="613"/>
      <c r="M272" s="557">
        <v>4</v>
      </c>
      <c r="N272" s="557">
        <v>5</v>
      </c>
      <c r="O272" s="558" t="s">
        <v>472</v>
      </c>
      <c r="P272" s="559" t="s">
        <v>32</v>
      </c>
      <c r="Q272" s="560">
        <v>18.239999999999998</v>
      </c>
      <c r="R272" s="561">
        <v>0</v>
      </c>
      <c r="S272" s="560">
        <v>18.239999999999998</v>
      </c>
    </row>
    <row r="273" spans="1:19" s="551" customFormat="1" ht="21.75" customHeight="1" x14ac:dyDescent="0.2">
      <c r="A273" s="545"/>
      <c r="B273" s="612" t="s">
        <v>33</v>
      </c>
      <c r="C273" s="612"/>
      <c r="D273" s="612"/>
      <c r="E273" s="612"/>
      <c r="F273" s="612"/>
      <c r="G273" s="612"/>
      <c r="H273" s="612"/>
      <c r="I273" s="612"/>
      <c r="J273" s="612"/>
      <c r="K273" s="612"/>
      <c r="L273" s="613"/>
      <c r="M273" s="557">
        <v>4</v>
      </c>
      <c r="N273" s="557">
        <v>5</v>
      </c>
      <c r="O273" s="558" t="s">
        <v>472</v>
      </c>
      <c r="P273" s="559" t="s">
        <v>34</v>
      </c>
      <c r="Q273" s="560">
        <v>14.6</v>
      </c>
      <c r="R273" s="561">
        <v>0</v>
      </c>
      <c r="S273" s="560">
        <v>14.6</v>
      </c>
    </row>
    <row r="274" spans="1:19" s="551" customFormat="1" ht="12.75" customHeight="1" x14ac:dyDescent="0.2">
      <c r="A274" s="545"/>
      <c r="B274" s="612" t="s">
        <v>458</v>
      </c>
      <c r="C274" s="612"/>
      <c r="D274" s="612"/>
      <c r="E274" s="612"/>
      <c r="F274" s="612"/>
      <c r="G274" s="612"/>
      <c r="H274" s="612"/>
      <c r="I274" s="612"/>
      <c r="J274" s="612"/>
      <c r="K274" s="612"/>
      <c r="L274" s="613"/>
      <c r="M274" s="557">
        <v>4</v>
      </c>
      <c r="N274" s="557">
        <v>5</v>
      </c>
      <c r="O274" s="558" t="s">
        <v>472</v>
      </c>
      <c r="P274" s="559" t="s">
        <v>35</v>
      </c>
      <c r="Q274" s="560">
        <v>3.64</v>
      </c>
      <c r="R274" s="561">
        <v>0</v>
      </c>
      <c r="S274" s="560">
        <v>3.64</v>
      </c>
    </row>
    <row r="275" spans="1:19" s="551" customFormat="1" ht="42.75" customHeight="1" x14ac:dyDescent="0.2">
      <c r="A275" s="545"/>
      <c r="B275" s="612" t="s">
        <v>473</v>
      </c>
      <c r="C275" s="612"/>
      <c r="D275" s="612"/>
      <c r="E275" s="612"/>
      <c r="F275" s="612"/>
      <c r="G275" s="612"/>
      <c r="H275" s="612"/>
      <c r="I275" s="612"/>
      <c r="J275" s="612"/>
      <c r="K275" s="612"/>
      <c r="L275" s="613"/>
      <c r="M275" s="557">
        <v>4</v>
      </c>
      <c r="N275" s="557">
        <v>5</v>
      </c>
      <c r="O275" s="558" t="s">
        <v>474</v>
      </c>
      <c r="P275" s="559">
        <v>0</v>
      </c>
      <c r="Q275" s="560">
        <v>21.175999999999998</v>
      </c>
      <c r="R275" s="561">
        <v>-21.175999999999998</v>
      </c>
      <c r="S275" s="560">
        <v>0</v>
      </c>
    </row>
    <row r="276" spans="1:19" s="551" customFormat="1" ht="53.25" customHeight="1" x14ac:dyDescent="0.2">
      <c r="A276" s="545"/>
      <c r="B276" s="612" t="s">
        <v>18</v>
      </c>
      <c r="C276" s="612"/>
      <c r="D276" s="612"/>
      <c r="E276" s="612"/>
      <c r="F276" s="612"/>
      <c r="G276" s="612"/>
      <c r="H276" s="612"/>
      <c r="I276" s="612"/>
      <c r="J276" s="612"/>
      <c r="K276" s="612"/>
      <c r="L276" s="613"/>
      <c r="M276" s="557">
        <v>4</v>
      </c>
      <c r="N276" s="557">
        <v>5</v>
      </c>
      <c r="O276" s="558" t="s">
        <v>474</v>
      </c>
      <c r="P276" s="559" t="s">
        <v>19</v>
      </c>
      <c r="Q276" s="560">
        <v>21.175999999999998</v>
      </c>
      <c r="R276" s="561">
        <v>-21.175999999999998</v>
      </c>
      <c r="S276" s="560">
        <v>0</v>
      </c>
    </row>
    <row r="277" spans="1:19" s="551" customFormat="1" ht="21.75" customHeight="1" x14ac:dyDescent="0.2">
      <c r="A277" s="545"/>
      <c r="B277" s="612" t="s">
        <v>38</v>
      </c>
      <c r="C277" s="612"/>
      <c r="D277" s="612"/>
      <c r="E277" s="612"/>
      <c r="F277" s="612"/>
      <c r="G277" s="612"/>
      <c r="H277" s="612"/>
      <c r="I277" s="612"/>
      <c r="J277" s="612"/>
      <c r="K277" s="612"/>
      <c r="L277" s="613"/>
      <c r="M277" s="557">
        <v>4</v>
      </c>
      <c r="N277" s="557">
        <v>5</v>
      </c>
      <c r="O277" s="558" t="s">
        <v>474</v>
      </c>
      <c r="P277" s="559" t="s">
        <v>39</v>
      </c>
      <c r="Q277" s="560">
        <v>21.175999999999998</v>
      </c>
      <c r="R277" s="561">
        <v>-21.175999999999998</v>
      </c>
      <c r="S277" s="560">
        <v>0</v>
      </c>
    </row>
    <row r="278" spans="1:19" s="551" customFormat="1" ht="32.25" customHeight="1" x14ac:dyDescent="0.2">
      <c r="A278" s="545"/>
      <c r="B278" s="612" t="s">
        <v>459</v>
      </c>
      <c r="C278" s="612"/>
      <c r="D278" s="612"/>
      <c r="E278" s="612"/>
      <c r="F278" s="612"/>
      <c r="G278" s="612"/>
      <c r="H278" s="612"/>
      <c r="I278" s="612"/>
      <c r="J278" s="612"/>
      <c r="K278" s="612"/>
      <c r="L278" s="613"/>
      <c r="M278" s="557">
        <v>4</v>
      </c>
      <c r="N278" s="557">
        <v>5</v>
      </c>
      <c r="O278" s="558" t="s">
        <v>474</v>
      </c>
      <c r="P278" s="559" t="s">
        <v>41</v>
      </c>
      <c r="Q278" s="560">
        <v>21.175999999999998</v>
      </c>
      <c r="R278" s="561">
        <v>-21.175999999999998</v>
      </c>
      <c r="S278" s="560">
        <v>0</v>
      </c>
    </row>
    <row r="279" spans="1:19" s="551" customFormat="1" ht="12.75" customHeight="1" x14ac:dyDescent="0.2">
      <c r="A279" s="545"/>
      <c r="B279" s="620" t="s">
        <v>102</v>
      </c>
      <c r="C279" s="620"/>
      <c r="D279" s="620"/>
      <c r="E279" s="620"/>
      <c r="F279" s="620"/>
      <c r="G279" s="620"/>
      <c r="H279" s="620"/>
      <c r="I279" s="620"/>
      <c r="J279" s="620"/>
      <c r="K279" s="620"/>
      <c r="L279" s="621"/>
      <c r="M279" s="552">
        <v>4</v>
      </c>
      <c r="N279" s="552">
        <v>9</v>
      </c>
      <c r="O279" s="553">
        <v>0</v>
      </c>
      <c r="P279" s="554">
        <v>0</v>
      </c>
      <c r="Q279" s="555">
        <v>1076</v>
      </c>
      <c r="R279" s="556">
        <v>48.018999999999998</v>
      </c>
      <c r="S279" s="555">
        <v>1124.019</v>
      </c>
    </row>
    <row r="280" spans="1:19" s="551" customFormat="1" ht="21.75" customHeight="1" x14ac:dyDescent="0.2">
      <c r="A280" s="545"/>
      <c r="B280" s="612" t="s">
        <v>103</v>
      </c>
      <c r="C280" s="612"/>
      <c r="D280" s="612"/>
      <c r="E280" s="612"/>
      <c r="F280" s="612"/>
      <c r="G280" s="612"/>
      <c r="H280" s="612"/>
      <c r="I280" s="612"/>
      <c r="J280" s="612"/>
      <c r="K280" s="612"/>
      <c r="L280" s="613"/>
      <c r="M280" s="557">
        <v>4</v>
      </c>
      <c r="N280" s="557">
        <v>9</v>
      </c>
      <c r="O280" s="558" t="s">
        <v>529</v>
      </c>
      <c r="P280" s="559">
        <v>0</v>
      </c>
      <c r="Q280" s="560">
        <v>1076</v>
      </c>
      <c r="R280" s="561">
        <v>48.018999999999998</v>
      </c>
      <c r="S280" s="560">
        <v>1124.019</v>
      </c>
    </row>
    <row r="281" spans="1:19" s="551" customFormat="1" ht="21.75" customHeight="1" x14ac:dyDescent="0.2">
      <c r="A281" s="545"/>
      <c r="B281" s="612" t="s">
        <v>309</v>
      </c>
      <c r="C281" s="612"/>
      <c r="D281" s="612"/>
      <c r="E281" s="612"/>
      <c r="F281" s="612"/>
      <c r="G281" s="612"/>
      <c r="H281" s="612"/>
      <c r="I281" s="612"/>
      <c r="J281" s="612"/>
      <c r="K281" s="612"/>
      <c r="L281" s="613"/>
      <c r="M281" s="557">
        <v>4</v>
      </c>
      <c r="N281" s="557">
        <v>9</v>
      </c>
      <c r="O281" s="558" t="s">
        <v>530</v>
      </c>
      <c r="P281" s="559">
        <v>0</v>
      </c>
      <c r="Q281" s="560">
        <v>1076</v>
      </c>
      <c r="R281" s="561">
        <v>48.018999999999998</v>
      </c>
      <c r="S281" s="560">
        <v>1124.019</v>
      </c>
    </row>
    <row r="282" spans="1:19" s="551" customFormat="1" ht="42.75" customHeight="1" x14ac:dyDescent="0.2">
      <c r="A282" s="545"/>
      <c r="B282" s="612" t="s">
        <v>104</v>
      </c>
      <c r="C282" s="612"/>
      <c r="D282" s="612"/>
      <c r="E282" s="612"/>
      <c r="F282" s="612"/>
      <c r="G282" s="612"/>
      <c r="H282" s="612"/>
      <c r="I282" s="612"/>
      <c r="J282" s="612"/>
      <c r="K282" s="612"/>
      <c r="L282" s="613"/>
      <c r="M282" s="557">
        <v>4</v>
      </c>
      <c r="N282" s="557">
        <v>9</v>
      </c>
      <c r="O282" s="558" t="s">
        <v>531</v>
      </c>
      <c r="P282" s="559">
        <v>0</v>
      </c>
      <c r="Q282" s="560">
        <v>1076</v>
      </c>
      <c r="R282" s="561">
        <v>48.018999999999998</v>
      </c>
      <c r="S282" s="560">
        <v>1124.019</v>
      </c>
    </row>
    <row r="283" spans="1:19" s="551" customFormat="1" ht="21.75" customHeight="1" x14ac:dyDescent="0.2">
      <c r="A283" s="545"/>
      <c r="B283" s="612" t="s">
        <v>453</v>
      </c>
      <c r="C283" s="612"/>
      <c r="D283" s="612"/>
      <c r="E283" s="612"/>
      <c r="F283" s="612"/>
      <c r="G283" s="612"/>
      <c r="H283" s="612"/>
      <c r="I283" s="612"/>
      <c r="J283" s="612"/>
      <c r="K283" s="612"/>
      <c r="L283" s="613"/>
      <c r="M283" s="557">
        <v>4</v>
      </c>
      <c r="N283" s="557">
        <v>9</v>
      </c>
      <c r="O283" s="558" t="s">
        <v>531</v>
      </c>
      <c r="P283" s="559" t="s">
        <v>25</v>
      </c>
      <c r="Q283" s="560">
        <v>1076</v>
      </c>
      <c r="R283" s="561">
        <v>48.018999999999998</v>
      </c>
      <c r="S283" s="560">
        <v>1124.019</v>
      </c>
    </row>
    <row r="284" spans="1:19" s="551" customFormat="1" ht="21.75" customHeight="1" x14ac:dyDescent="0.2">
      <c r="A284" s="545"/>
      <c r="B284" s="612" t="s">
        <v>454</v>
      </c>
      <c r="C284" s="612"/>
      <c r="D284" s="612"/>
      <c r="E284" s="612"/>
      <c r="F284" s="612"/>
      <c r="G284" s="612"/>
      <c r="H284" s="612"/>
      <c r="I284" s="612"/>
      <c r="J284" s="612"/>
      <c r="K284" s="612"/>
      <c r="L284" s="613"/>
      <c r="M284" s="557">
        <v>4</v>
      </c>
      <c r="N284" s="557">
        <v>9</v>
      </c>
      <c r="O284" s="558" t="s">
        <v>531</v>
      </c>
      <c r="P284" s="559" t="s">
        <v>27</v>
      </c>
      <c r="Q284" s="560">
        <v>1076</v>
      </c>
      <c r="R284" s="561">
        <v>48.018999999999998</v>
      </c>
      <c r="S284" s="560">
        <v>1124.019</v>
      </c>
    </row>
    <row r="285" spans="1:19" s="551" customFormat="1" ht="12.75" customHeight="1" x14ac:dyDescent="0.2">
      <c r="A285" s="545"/>
      <c r="B285" s="612" t="s">
        <v>456</v>
      </c>
      <c r="C285" s="612"/>
      <c r="D285" s="612"/>
      <c r="E285" s="612"/>
      <c r="F285" s="612"/>
      <c r="G285" s="612"/>
      <c r="H285" s="612"/>
      <c r="I285" s="612"/>
      <c r="J285" s="612"/>
      <c r="K285" s="612"/>
      <c r="L285" s="613"/>
      <c r="M285" s="557">
        <v>4</v>
      </c>
      <c r="N285" s="557">
        <v>9</v>
      </c>
      <c r="O285" s="558" t="s">
        <v>531</v>
      </c>
      <c r="P285" s="559" t="s">
        <v>29</v>
      </c>
      <c r="Q285" s="560">
        <v>1076</v>
      </c>
      <c r="R285" s="561">
        <v>48.018999999999998</v>
      </c>
      <c r="S285" s="560">
        <v>1124.019</v>
      </c>
    </row>
    <row r="286" spans="1:19" s="551" customFormat="1" ht="20.25" customHeight="1" x14ac:dyDescent="0.2">
      <c r="A286" s="545"/>
      <c r="B286" s="620" t="s">
        <v>532</v>
      </c>
      <c r="C286" s="620"/>
      <c r="D286" s="620"/>
      <c r="E286" s="620"/>
      <c r="F286" s="620"/>
      <c r="G286" s="620"/>
      <c r="H286" s="620"/>
      <c r="I286" s="620"/>
      <c r="J286" s="620"/>
      <c r="K286" s="620"/>
      <c r="L286" s="621"/>
      <c r="M286" s="552">
        <v>4</v>
      </c>
      <c r="N286" s="552">
        <v>12</v>
      </c>
      <c r="O286" s="553">
        <v>0</v>
      </c>
      <c r="P286" s="554">
        <v>0</v>
      </c>
      <c r="Q286" s="555">
        <v>3052.3220000000001</v>
      </c>
      <c r="R286" s="556">
        <v>-1206.9000000000001</v>
      </c>
      <c r="S286" s="555">
        <v>1845.422</v>
      </c>
    </row>
    <row r="287" spans="1:19" s="551" customFormat="1" ht="32.25" customHeight="1" x14ac:dyDescent="0.2">
      <c r="A287" s="545"/>
      <c r="B287" s="612" t="s">
        <v>105</v>
      </c>
      <c r="C287" s="612"/>
      <c r="D287" s="612"/>
      <c r="E287" s="612"/>
      <c r="F287" s="612"/>
      <c r="G287" s="612"/>
      <c r="H287" s="612"/>
      <c r="I287" s="612"/>
      <c r="J287" s="612"/>
      <c r="K287" s="612"/>
      <c r="L287" s="613"/>
      <c r="M287" s="557">
        <v>4</v>
      </c>
      <c r="N287" s="557">
        <v>12</v>
      </c>
      <c r="O287" s="558" t="s">
        <v>533</v>
      </c>
      <c r="P287" s="559">
        <v>0</v>
      </c>
      <c r="Q287" s="560">
        <v>350</v>
      </c>
      <c r="R287" s="561">
        <v>266</v>
      </c>
      <c r="S287" s="560">
        <v>616</v>
      </c>
    </row>
    <row r="288" spans="1:19" s="551" customFormat="1" ht="21.75" customHeight="1" x14ac:dyDescent="0.2">
      <c r="A288" s="545"/>
      <c r="B288" s="612" t="s">
        <v>106</v>
      </c>
      <c r="C288" s="612"/>
      <c r="D288" s="612"/>
      <c r="E288" s="612"/>
      <c r="F288" s="612"/>
      <c r="G288" s="612"/>
      <c r="H288" s="612"/>
      <c r="I288" s="612"/>
      <c r="J288" s="612"/>
      <c r="K288" s="612"/>
      <c r="L288" s="613"/>
      <c r="M288" s="557">
        <v>4</v>
      </c>
      <c r="N288" s="557">
        <v>12</v>
      </c>
      <c r="O288" s="558" t="s">
        <v>534</v>
      </c>
      <c r="P288" s="559">
        <v>0</v>
      </c>
      <c r="Q288" s="560">
        <v>350</v>
      </c>
      <c r="R288" s="561">
        <v>266</v>
      </c>
      <c r="S288" s="560">
        <v>616</v>
      </c>
    </row>
    <row r="289" spans="1:19" s="551" customFormat="1" ht="21.75" customHeight="1" x14ac:dyDescent="0.2">
      <c r="A289" s="545"/>
      <c r="B289" s="612" t="s">
        <v>107</v>
      </c>
      <c r="C289" s="612"/>
      <c r="D289" s="612"/>
      <c r="E289" s="612"/>
      <c r="F289" s="612"/>
      <c r="G289" s="612"/>
      <c r="H289" s="612"/>
      <c r="I289" s="612"/>
      <c r="J289" s="612"/>
      <c r="K289" s="612"/>
      <c r="L289" s="613"/>
      <c r="M289" s="557">
        <v>4</v>
      </c>
      <c r="N289" s="557">
        <v>12</v>
      </c>
      <c r="O289" s="558" t="s">
        <v>535</v>
      </c>
      <c r="P289" s="559">
        <v>0</v>
      </c>
      <c r="Q289" s="560">
        <v>350</v>
      </c>
      <c r="R289" s="561">
        <v>266</v>
      </c>
      <c r="S289" s="560">
        <v>616</v>
      </c>
    </row>
    <row r="290" spans="1:19" s="551" customFormat="1" ht="21.75" customHeight="1" x14ac:dyDescent="0.2">
      <c r="A290" s="545"/>
      <c r="B290" s="612" t="s">
        <v>453</v>
      </c>
      <c r="C290" s="612"/>
      <c r="D290" s="612"/>
      <c r="E290" s="612"/>
      <c r="F290" s="612"/>
      <c r="G290" s="612"/>
      <c r="H290" s="612"/>
      <c r="I290" s="612"/>
      <c r="J290" s="612"/>
      <c r="K290" s="612"/>
      <c r="L290" s="613"/>
      <c r="M290" s="557">
        <v>4</v>
      </c>
      <c r="N290" s="557">
        <v>12</v>
      </c>
      <c r="O290" s="558" t="s">
        <v>535</v>
      </c>
      <c r="P290" s="559" t="s">
        <v>25</v>
      </c>
      <c r="Q290" s="560">
        <v>350</v>
      </c>
      <c r="R290" s="561">
        <v>266</v>
      </c>
      <c r="S290" s="560">
        <v>616</v>
      </c>
    </row>
    <row r="291" spans="1:19" s="551" customFormat="1" ht="21.75" customHeight="1" x14ac:dyDescent="0.2">
      <c r="A291" s="545"/>
      <c r="B291" s="612" t="s">
        <v>454</v>
      </c>
      <c r="C291" s="612"/>
      <c r="D291" s="612"/>
      <c r="E291" s="612"/>
      <c r="F291" s="612"/>
      <c r="G291" s="612"/>
      <c r="H291" s="612"/>
      <c r="I291" s="612"/>
      <c r="J291" s="612"/>
      <c r="K291" s="612"/>
      <c r="L291" s="613"/>
      <c r="M291" s="557">
        <v>4</v>
      </c>
      <c r="N291" s="557">
        <v>12</v>
      </c>
      <c r="O291" s="558" t="s">
        <v>535</v>
      </c>
      <c r="P291" s="559" t="s">
        <v>27</v>
      </c>
      <c r="Q291" s="560">
        <v>350</v>
      </c>
      <c r="R291" s="561">
        <v>266</v>
      </c>
      <c r="S291" s="560">
        <v>616</v>
      </c>
    </row>
    <row r="292" spans="1:19" s="551" customFormat="1" ht="12.75" customHeight="1" x14ac:dyDescent="0.2">
      <c r="A292" s="545"/>
      <c r="B292" s="612" t="s">
        <v>456</v>
      </c>
      <c r="C292" s="612"/>
      <c r="D292" s="612"/>
      <c r="E292" s="612"/>
      <c r="F292" s="612"/>
      <c r="G292" s="612"/>
      <c r="H292" s="612"/>
      <c r="I292" s="612"/>
      <c r="J292" s="612"/>
      <c r="K292" s="612"/>
      <c r="L292" s="613"/>
      <c r="M292" s="557">
        <v>4</v>
      </c>
      <c r="N292" s="557">
        <v>12</v>
      </c>
      <c r="O292" s="558" t="s">
        <v>535</v>
      </c>
      <c r="P292" s="559" t="s">
        <v>29</v>
      </c>
      <c r="Q292" s="560">
        <v>350</v>
      </c>
      <c r="R292" s="561">
        <v>266</v>
      </c>
      <c r="S292" s="560">
        <v>616</v>
      </c>
    </row>
    <row r="293" spans="1:19" s="551" customFormat="1" ht="32.25" customHeight="1" x14ac:dyDescent="0.2">
      <c r="A293" s="545"/>
      <c r="B293" s="612" t="s">
        <v>105</v>
      </c>
      <c r="C293" s="612"/>
      <c r="D293" s="612"/>
      <c r="E293" s="612"/>
      <c r="F293" s="612"/>
      <c r="G293" s="612"/>
      <c r="H293" s="612"/>
      <c r="I293" s="612"/>
      <c r="J293" s="612"/>
      <c r="K293" s="612"/>
      <c r="L293" s="613"/>
      <c r="M293" s="557">
        <v>4</v>
      </c>
      <c r="N293" s="557">
        <v>12</v>
      </c>
      <c r="O293" s="558" t="s">
        <v>533</v>
      </c>
      <c r="P293" s="559">
        <v>0</v>
      </c>
      <c r="Q293" s="560">
        <v>2325.1</v>
      </c>
      <c r="R293" s="561">
        <v>-1472.9</v>
      </c>
      <c r="S293" s="560">
        <v>852.2</v>
      </c>
    </row>
    <row r="294" spans="1:19" s="551" customFormat="1" ht="21.75" customHeight="1" x14ac:dyDescent="0.2">
      <c r="A294" s="545"/>
      <c r="B294" s="612" t="s">
        <v>106</v>
      </c>
      <c r="C294" s="612"/>
      <c r="D294" s="612"/>
      <c r="E294" s="612"/>
      <c r="F294" s="612"/>
      <c r="G294" s="612"/>
      <c r="H294" s="612"/>
      <c r="I294" s="612"/>
      <c r="J294" s="612"/>
      <c r="K294" s="612"/>
      <c r="L294" s="613"/>
      <c r="M294" s="557">
        <v>4</v>
      </c>
      <c r="N294" s="557">
        <v>12</v>
      </c>
      <c r="O294" s="558" t="s">
        <v>534</v>
      </c>
      <c r="P294" s="559">
        <v>0</v>
      </c>
      <c r="Q294" s="560">
        <v>2325.1</v>
      </c>
      <c r="R294" s="561">
        <v>-1472.9</v>
      </c>
      <c r="S294" s="560">
        <v>852.2</v>
      </c>
    </row>
    <row r="295" spans="1:19" s="551" customFormat="1" ht="12.75" customHeight="1" x14ac:dyDescent="0.2">
      <c r="A295" s="545"/>
      <c r="B295" s="612" t="s">
        <v>683</v>
      </c>
      <c r="C295" s="612"/>
      <c r="D295" s="612"/>
      <c r="E295" s="612"/>
      <c r="F295" s="612"/>
      <c r="G295" s="612"/>
      <c r="H295" s="612"/>
      <c r="I295" s="612"/>
      <c r="J295" s="612"/>
      <c r="K295" s="612"/>
      <c r="L295" s="613"/>
      <c r="M295" s="557">
        <v>4</v>
      </c>
      <c r="N295" s="557">
        <v>12</v>
      </c>
      <c r="O295" s="558" t="s">
        <v>684</v>
      </c>
      <c r="P295" s="559">
        <v>0</v>
      </c>
      <c r="Q295" s="560">
        <v>2325.1</v>
      </c>
      <c r="R295" s="561">
        <v>-1472.9</v>
      </c>
      <c r="S295" s="560">
        <v>852.2</v>
      </c>
    </row>
    <row r="296" spans="1:19" s="551" customFormat="1" ht="21.75" customHeight="1" x14ac:dyDescent="0.2">
      <c r="A296" s="545"/>
      <c r="B296" s="612" t="s">
        <v>453</v>
      </c>
      <c r="C296" s="612"/>
      <c r="D296" s="612"/>
      <c r="E296" s="612"/>
      <c r="F296" s="612"/>
      <c r="G296" s="612"/>
      <c r="H296" s="612"/>
      <c r="I296" s="612"/>
      <c r="J296" s="612"/>
      <c r="K296" s="612"/>
      <c r="L296" s="613"/>
      <c r="M296" s="557">
        <v>4</v>
      </c>
      <c r="N296" s="557">
        <v>12</v>
      </c>
      <c r="O296" s="558" t="s">
        <v>684</v>
      </c>
      <c r="P296" s="559" t="s">
        <v>25</v>
      </c>
      <c r="Q296" s="560">
        <v>2325.1</v>
      </c>
      <c r="R296" s="561">
        <v>-1472.9</v>
      </c>
      <c r="S296" s="560">
        <v>852.2</v>
      </c>
    </row>
    <row r="297" spans="1:19" s="551" customFormat="1" ht="21.75" customHeight="1" x14ac:dyDescent="0.2">
      <c r="A297" s="545"/>
      <c r="B297" s="612" t="s">
        <v>454</v>
      </c>
      <c r="C297" s="612"/>
      <c r="D297" s="612"/>
      <c r="E297" s="612"/>
      <c r="F297" s="612"/>
      <c r="G297" s="612"/>
      <c r="H297" s="612"/>
      <c r="I297" s="612"/>
      <c r="J297" s="612"/>
      <c r="K297" s="612"/>
      <c r="L297" s="613"/>
      <c r="M297" s="557">
        <v>4</v>
      </c>
      <c r="N297" s="557">
        <v>12</v>
      </c>
      <c r="O297" s="558" t="s">
        <v>684</v>
      </c>
      <c r="P297" s="559" t="s">
        <v>27</v>
      </c>
      <c r="Q297" s="560">
        <v>2325.1</v>
      </c>
      <c r="R297" s="561">
        <v>-1472.9</v>
      </c>
      <c r="S297" s="560">
        <v>852.2</v>
      </c>
    </row>
    <row r="298" spans="1:19" s="551" customFormat="1" ht="12.75" customHeight="1" x14ac:dyDescent="0.2">
      <c r="A298" s="545"/>
      <c r="B298" s="612" t="s">
        <v>456</v>
      </c>
      <c r="C298" s="612"/>
      <c r="D298" s="612"/>
      <c r="E298" s="612"/>
      <c r="F298" s="612"/>
      <c r="G298" s="612"/>
      <c r="H298" s="612"/>
      <c r="I298" s="612"/>
      <c r="J298" s="612"/>
      <c r="K298" s="612"/>
      <c r="L298" s="613"/>
      <c r="M298" s="557">
        <v>4</v>
      </c>
      <c r="N298" s="557">
        <v>12</v>
      </c>
      <c r="O298" s="558" t="s">
        <v>684</v>
      </c>
      <c r="P298" s="559" t="s">
        <v>29</v>
      </c>
      <c r="Q298" s="560">
        <v>2325.1</v>
      </c>
      <c r="R298" s="561">
        <v>-1472.9</v>
      </c>
      <c r="S298" s="560">
        <v>852.2</v>
      </c>
    </row>
    <row r="299" spans="1:19" s="551" customFormat="1" ht="21.75" customHeight="1" x14ac:dyDescent="0.2">
      <c r="A299" s="545"/>
      <c r="B299" s="612" t="s">
        <v>61</v>
      </c>
      <c r="C299" s="612"/>
      <c r="D299" s="612"/>
      <c r="E299" s="612"/>
      <c r="F299" s="612"/>
      <c r="G299" s="612"/>
      <c r="H299" s="612"/>
      <c r="I299" s="612"/>
      <c r="J299" s="612"/>
      <c r="K299" s="612"/>
      <c r="L299" s="613"/>
      <c r="M299" s="557">
        <v>4</v>
      </c>
      <c r="N299" s="557">
        <v>12</v>
      </c>
      <c r="O299" s="558" t="s">
        <v>469</v>
      </c>
      <c r="P299" s="559">
        <v>0</v>
      </c>
      <c r="Q299" s="560">
        <v>377.22199999999998</v>
      </c>
      <c r="R299" s="561">
        <v>0</v>
      </c>
      <c r="S299" s="560">
        <v>377.22199999999998</v>
      </c>
    </row>
    <row r="300" spans="1:19" s="551" customFormat="1" ht="21.75" customHeight="1" x14ac:dyDescent="0.2">
      <c r="A300" s="545"/>
      <c r="B300" s="612" t="s">
        <v>503</v>
      </c>
      <c r="C300" s="612"/>
      <c r="D300" s="612"/>
      <c r="E300" s="612"/>
      <c r="F300" s="612"/>
      <c r="G300" s="612"/>
      <c r="H300" s="612"/>
      <c r="I300" s="612"/>
      <c r="J300" s="612"/>
      <c r="K300" s="612"/>
      <c r="L300" s="613"/>
      <c r="M300" s="557">
        <v>4</v>
      </c>
      <c r="N300" s="557">
        <v>12</v>
      </c>
      <c r="O300" s="558" t="s">
        <v>504</v>
      </c>
      <c r="P300" s="559">
        <v>0</v>
      </c>
      <c r="Q300" s="560">
        <v>377.22199999999998</v>
      </c>
      <c r="R300" s="561">
        <v>0</v>
      </c>
      <c r="S300" s="560">
        <v>377.22199999999998</v>
      </c>
    </row>
    <row r="301" spans="1:19" s="551" customFormat="1" ht="53.25" customHeight="1" x14ac:dyDescent="0.2">
      <c r="A301" s="545"/>
      <c r="B301" s="612" t="s">
        <v>18</v>
      </c>
      <c r="C301" s="612"/>
      <c r="D301" s="612"/>
      <c r="E301" s="612"/>
      <c r="F301" s="612"/>
      <c r="G301" s="612"/>
      <c r="H301" s="612"/>
      <c r="I301" s="612"/>
      <c r="J301" s="612"/>
      <c r="K301" s="612"/>
      <c r="L301" s="613"/>
      <c r="M301" s="557">
        <v>4</v>
      </c>
      <c r="N301" s="557">
        <v>12</v>
      </c>
      <c r="O301" s="558" t="s">
        <v>504</v>
      </c>
      <c r="P301" s="559" t="s">
        <v>19</v>
      </c>
      <c r="Q301" s="560">
        <v>377.22199999999998</v>
      </c>
      <c r="R301" s="561">
        <v>0</v>
      </c>
      <c r="S301" s="560">
        <v>377.22199999999998</v>
      </c>
    </row>
    <row r="302" spans="1:19" s="551" customFormat="1" ht="21.75" customHeight="1" x14ac:dyDescent="0.2">
      <c r="A302" s="545"/>
      <c r="B302" s="612" t="s">
        <v>38</v>
      </c>
      <c r="C302" s="612"/>
      <c r="D302" s="612"/>
      <c r="E302" s="612"/>
      <c r="F302" s="612"/>
      <c r="G302" s="612"/>
      <c r="H302" s="612"/>
      <c r="I302" s="612"/>
      <c r="J302" s="612"/>
      <c r="K302" s="612"/>
      <c r="L302" s="613"/>
      <c r="M302" s="557">
        <v>4</v>
      </c>
      <c r="N302" s="557">
        <v>12</v>
      </c>
      <c r="O302" s="558" t="s">
        <v>504</v>
      </c>
      <c r="P302" s="559" t="s">
        <v>39</v>
      </c>
      <c r="Q302" s="560">
        <v>377.22199999999998</v>
      </c>
      <c r="R302" s="561">
        <v>0</v>
      </c>
      <c r="S302" s="560">
        <v>377.22199999999998</v>
      </c>
    </row>
    <row r="303" spans="1:19" s="551" customFormat="1" ht="21.75" customHeight="1" x14ac:dyDescent="0.2">
      <c r="A303" s="545"/>
      <c r="B303" s="612" t="s">
        <v>441</v>
      </c>
      <c r="C303" s="612"/>
      <c r="D303" s="612"/>
      <c r="E303" s="612"/>
      <c r="F303" s="612"/>
      <c r="G303" s="612"/>
      <c r="H303" s="612"/>
      <c r="I303" s="612"/>
      <c r="J303" s="612"/>
      <c r="K303" s="612"/>
      <c r="L303" s="613"/>
      <c r="M303" s="557">
        <v>4</v>
      </c>
      <c r="N303" s="557">
        <v>12</v>
      </c>
      <c r="O303" s="558" t="s">
        <v>504</v>
      </c>
      <c r="P303" s="559" t="s">
        <v>40</v>
      </c>
      <c r="Q303" s="560">
        <v>289.72500000000002</v>
      </c>
      <c r="R303" s="561">
        <v>0</v>
      </c>
      <c r="S303" s="560">
        <v>289.72500000000002</v>
      </c>
    </row>
    <row r="304" spans="1:19" s="551" customFormat="1" ht="32.25" customHeight="1" x14ac:dyDescent="0.2">
      <c r="A304" s="545"/>
      <c r="B304" s="612" t="s">
        <v>442</v>
      </c>
      <c r="C304" s="612"/>
      <c r="D304" s="612"/>
      <c r="E304" s="612"/>
      <c r="F304" s="612"/>
      <c r="G304" s="612"/>
      <c r="H304" s="612"/>
      <c r="I304" s="612"/>
      <c r="J304" s="612"/>
      <c r="K304" s="612"/>
      <c r="L304" s="613"/>
      <c r="M304" s="557">
        <v>4</v>
      </c>
      <c r="N304" s="557">
        <v>12</v>
      </c>
      <c r="O304" s="558" t="s">
        <v>504</v>
      </c>
      <c r="P304" s="559" t="s">
        <v>42</v>
      </c>
      <c r="Q304" s="560">
        <v>87.497</v>
      </c>
      <c r="R304" s="561">
        <v>0</v>
      </c>
      <c r="S304" s="560">
        <v>87.497</v>
      </c>
    </row>
    <row r="305" spans="1:19" s="551" customFormat="1" ht="12.75" customHeight="1" x14ac:dyDescent="0.2">
      <c r="A305" s="545"/>
      <c r="B305" s="622" t="s">
        <v>536</v>
      </c>
      <c r="C305" s="622"/>
      <c r="D305" s="622"/>
      <c r="E305" s="622"/>
      <c r="F305" s="622"/>
      <c r="G305" s="622"/>
      <c r="H305" s="622"/>
      <c r="I305" s="622"/>
      <c r="J305" s="622"/>
      <c r="K305" s="622"/>
      <c r="L305" s="623"/>
      <c r="M305" s="546">
        <v>5</v>
      </c>
      <c r="N305" s="546">
        <v>0</v>
      </c>
      <c r="O305" s="547">
        <v>0</v>
      </c>
      <c r="P305" s="548">
        <v>0</v>
      </c>
      <c r="Q305" s="549">
        <v>1060</v>
      </c>
      <c r="R305" s="550">
        <v>16122.407999999999</v>
      </c>
      <c r="S305" s="549">
        <v>17182.407999999999</v>
      </c>
    </row>
    <row r="306" spans="1:19" s="551" customFormat="1" ht="12.75" customHeight="1" x14ac:dyDescent="0.2">
      <c r="A306" s="545"/>
      <c r="B306" s="620" t="s">
        <v>783</v>
      </c>
      <c r="C306" s="620"/>
      <c r="D306" s="620"/>
      <c r="E306" s="620"/>
      <c r="F306" s="620"/>
      <c r="G306" s="620"/>
      <c r="H306" s="620"/>
      <c r="I306" s="620"/>
      <c r="J306" s="620"/>
      <c r="K306" s="620"/>
      <c r="L306" s="621"/>
      <c r="M306" s="552">
        <v>5</v>
      </c>
      <c r="N306" s="552">
        <v>1</v>
      </c>
      <c r="O306" s="553">
        <v>0</v>
      </c>
      <c r="P306" s="554">
        <v>0</v>
      </c>
      <c r="Q306" s="555">
        <v>0</v>
      </c>
      <c r="R306" s="556">
        <v>3828.837</v>
      </c>
      <c r="S306" s="555">
        <v>3828.837</v>
      </c>
    </row>
    <row r="307" spans="1:19" s="551" customFormat="1" ht="21.75" customHeight="1" x14ac:dyDescent="0.2">
      <c r="A307" s="545"/>
      <c r="B307" s="612" t="s">
        <v>67</v>
      </c>
      <c r="C307" s="612"/>
      <c r="D307" s="612"/>
      <c r="E307" s="612"/>
      <c r="F307" s="612"/>
      <c r="G307" s="612"/>
      <c r="H307" s="612"/>
      <c r="I307" s="612"/>
      <c r="J307" s="612"/>
      <c r="K307" s="612"/>
      <c r="L307" s="613"/>
      <c r="M307" s="557">
        <v>5</v>
      </c>
      <c r="N307" s="557">
        <v>1</v>
      </c>
      <c r="O307" s="558" t="s">
        <v>524</v>
      </c>
      <c r="P307" s="559">
        <v>0</v>
      </c>
      <c r="Q307" s="560">
        <v>0</v>
      </c>
      <c r="R307" s="561">
        <v>3828.837</v>
      </c>
      <c r="S307" s="560">
        <v>3828.837</v>
      </c>
    </row>
    <row r="308" spans="1:19" s="551" customFormat="1" ht="42.75" customHeight="1" x14ac:dyDescent="0.2">
      <c r="A308" s="545"/>
      <c r="B308" s="612" t="s">
        <v>763</v>
      </c>
      <c r="C308" s="612"/>
      <c r="D308" s="612"/>
      <c r="E308" s="612"/>
      <c r="F308" s="612"/>
      <c r="G308" s="612"/>
      <c r="H308" s="612"/>
      <c r="I308" s="612"/>
      <c r="J308" s="612"/>
      <c r="K308" s="612"/>
      <c r="L308" s="613"/>
      <c r="M308" s="557">
        <v>5</v>
      </c>
      <c r="N308" s="557">
        <v>1</v>
      </c>
      <c r="O308" s="558" t="s">
        <v>696</v>
      </c>
      <c r="P308" s="559">
        <v>0</v>
      </c>
      <c r="Q308" s="560">
        <v>0</v>
      </c>
      <c r="R308" s="561">
        <v>3828.837</v>
      </c>
      <c r="S308" s="560">
        <v>3828.837</v>
      </c>
    </row>
    <row r="309" spans="1:19" s="551" customFormat="1" ht="12.75" customHeight="1" x14ac:dyDescent="0.2">
      <c r="A309" s="545"/>
      <c r="B309" s="612" t="s">
        <v>695</v>
      </c>
      <c r="C309" s="612"/>
      <c r="D309" s="612"/>
      <c r="E309" s="612"/>
      <c r="F309" s="612"/>
      <c r="G309" s="612"/>
      <c r="H309" s="612"/>
      <c r="I309" s="612"/>
      <c r="J309" s="612"/>
      <c r="K309" s="612"/>
      <c r="L309" s="613"/>
      <c r="M309" s="557">
        <v>5</v>
      </c>
      <c r="N309" s="557">
        <v>1</v>
      </c>
      <c r="O309" s="558" t="s">
        <v>697</v>
      </c>
      <c r="P309" s="559">
        <v>0</v>
      </c>
      <c r="Q309" s="560">
        <v>0</v>
      </c>
      <c r="R309" s="561">
        <v>3828.837</v>
      </c>
      <c r="S309" s="560">
        <v>3828.837</v>
      </c>
    </row>
    <row r="310" spans="1:19" s="551" customFormat="1" ht="21.75" customHeight="1" x14ac:dyDescent="0.2">
      <c r="A310" s="545"/>
      <c r="B310" s="612" t="s">
        <v>784</v>
      </c>
      <c r="C310" s="612"/>
      <c r="D310" s="612"/>
      <c r="E310" s="612"/>
      <c r="F310" s="612"/>
      <c r="G310" s="612"/>
      <c r="H310" s="612"/>
      <c r="I310" s="612"/>
      <c r="J310" s="612"/>
      <c r="K310" s="612"/>
      <c r="L310" s="613"/>
      <c r="M310" s="557">
        <v>5</v>
      </c>
      <c r="N310" s="557">
        <v>1</v>
      </c>
      <c r="O310" s="558" t="s">
        <v>697</v>
      </c>
      <c r="P310" s="559" t="s">
        <v>785</v>
      </c>
      <c r="Q310" s="560">
        <v>0</v>
      </c>
      <c r="R310" s="561">
        <v>3828.837</v>
      </c>
      <c r="S310" s="560">
        <v>3828.837</v>
      </c>
    </row>
    <row r="311" spans="1:19" s="551" customFormat="1" ht="12.75" customHeight="1" x14ac:dyDescent="0.2">
      <c r="A311" s="545"/>
      <c r="B311" s="612" t="s">
        <v>786</v>
      </c>
      <c r="C311" s="612"/>
      <c r="D311" s="612"/>
      <c r="E311" s="612"/>
      <c r="F311" s="612"/>
      <c r="G311" s="612"/>
      <c r="H311" s="612"/>
      <c r="I311" s="612"/>
      <c r="J311" s="612"/>
      <c r="K311" s="612"/>
      <c r="L311" s="613"/>
      <c r="M311" s="557">
        <v>5</v>
      </c>
      <c r="N311" s="557">
        <v>1</v>
      </c>
      <c r="O311" s="558" t="s">
        <v>697</v>
      </c>
      <c r="P311" s="559" t="s">
        <v>787</v>
      </c>
      <c r="Q311" s="560">
        <v>0</v>
      </c>
      <c r="R311" s="561">
        <v>3828.837</v>
      </c>
      <c r="S311" s="560">
        <v>3828.837</v>
      </c>
    </row>
    <row r="312" spans="1:19" s="551" customFormat="1" ht="32.25" customHeight="1" x14ac:dyDescent="0.2">
      <c r="A312" s="545"/>
      <c r="B312" s="612" t="s">
        <v>788</v>
      </c>
      <c r="C312" s="612"/>
      <c r="D312" s="612"/>
      <c r="E312" s="612"/>
      <c r="F312" s="612"/>
      <c r="G312" s="612"/>
      <c r="H312" s="612"/>
      <c r="I312" s="612"/>
      <c r="J312" s="612"/>
      <c r="K312" s="612"/>
      <c r="L312" s="613"/>
      <c r="M312" s="557">
        <v>5</v>
      </c>
      <c r="N312" s="557">
        <v>1</v>
      </c>
      <c r="O312" s="558" t="s">
        <v>697</v>
      </c>
      <c r="P312" s="559" t="s">
        <v>789</v>
      </c>
      <c r="Q312" s="560">
        <v>0</v>
      </c>
      <c r="R312" s="561">
        <v>3828.837</v>
      </c>
      <c r="S312" s="560">
        <v>3828.837</v>
      </c>
    </row>
    <row r="313" spans="1:19" s="551" customFormat="1" ht="12.75" customHeight="1" x14ac:dyDescent="0.2">
      <c r="A313" s="545"/>
      <c r="B313" s="620" t="s">
        <v>790</v>
      </c>
      <c r="C313" s="620"/>
      <c r="D313" s="620"/>
      <c r="E313" s="620"/>
      <c r="F313" s="620"/>
      <c r="G313" s="620"/>
      <c r="H313" s="620"/>
      <c r="I313" s="620"/>
      <c r="J313" s="620"/>
      <c r="K313" s="620"/>
      <c r="L313" s="621"/>
      <c r="M313" s="552">
        <v>5</v>
      </c>
      <c r="N313" s="552">
        <v>2</v>
      </c>
      <c r="O313" s="553">
        <v>0</v>
      </c>
      <c r="P313" s="554">
        <v>0</v>
      </c>
      <c r="Q313" s="555">
        <v>0</v>
      </c>
      <c r="R313" s="556">
        <v>470</v>
      </c>
      <c r="S313" s="555">
        <v>470</v>
      </c>
    </row>
    <row r="314" spans="1:19" s="551" customFormat="1" ht="21.75" customHeight="1" x14ac:dyDescent="0.2">
      <c r="A314" s="545"/>
      <c r="B314" s="612" t="s">
        <v>103</v>
      </c>
      <c r="C314" s="612"/>
      <c r="D314" s="612"/>
      <c r="E314" s="612"/>
      <c r="F314" s="612"/>
      <c r="G314" s="612"/>
      <c r="H314" s="612"/>
      <c r="I314" s="612"/>
      <c r="J314" s="612"/>
      <c r="K314" s="612"/>
      <c r="L314" s="613"/>
      <c r="M314" s="557">
        <v>5</v>
      </c>
      <c r="N314" s="557">
        <v>2</v>
      </c>
      <c r="O314" s="558" t="s">
        <v>529</v>
      </c>
      <c r="P314" s="559">
        <v>0</v>
      </c>
      <c r="Q314" s="560">
        <v>0</v>
      </c>
      <c r="R314" s="561">
        <v>470</v>
      </c>
      <c r="S314" s="560">
        <v>470</v>
      </c>
    </row>
    <row r="315" spans="1:19" s="551" customFormat="1" ht="12.75" customHeight="1" x14ac:dyDescent="0.2">
      <c r="A315" s="545"/>
      <c r="B315" s="612" t="s">
        <v>110</v>
      </c>
      <c r="C315" s="612"/>
      <c r="D315" s="612"/>
      <c r="E315" s="612"/>
      <c r="F315" s="612"/>
      <c r="G315" s="612"/>
      <c r="H315" s="612"/>
      <c r="I315" s="612"/>
      <c r="J315" s="612"/>
      <c r="K315" s="612"/>
      <c r="L315" s="613"/>
      <c r="M315" s="557">
        <v>5</v>
      </c>
      <c r="N315" s="557">
        <v>2</v>
      </c>
      <c r="O315" s="558" t="s">
        <v>537</v>
      </c>
      <c r="P315" s="559">
        <v>0</v>
      </c>
      <c r="Q315" s="560">
        <v>0</v>
      </c>
      <c r="R315" s="561">
        <v>470</v>
      </c>
      <c r="S315" s="560">
        <v>470</v>
      </c>
    </row>
    <row r="316" spans="1:19" s="551" customFormat="1" ht="12.75" customHeight="1" x14ac:dyDescent="0.2">
      <c r="A316" s="545"/>
      <c r="B316" s="612" t="s">
        <v>791</v>
      </c>
      <c r="C316" s="612"/>
      <c r="D316" s="612"/>
      <c r="E316" s="612"/>
      <c r="F316" s="612"/>
      <c r="G316" s="612"/>
      <c r="H316" s="612"/>
      <c r="I316" s="612"/>
      <c r="J316" s="612"/>
      <c r="K316" s="612"/>
      <c r="L316" s="613"/>
      <c r="M316" s="557">
        <v>5</v>
      </c>
      <c r="N316" s="557">
        <v>2</v>
      </c>
      <c r="O316" s="558" t="s">
        <v>792</v>
      </c>
      <c r="P316" s="559">
        <v>0</v>
      </c>
      <c r="Q316" s="560">
        <v>0</v>
      </c>
      <c r="R316" s="561">
        <v>470</v>
      </c>
      <c r="S316" s="560">
        <v>470</v>
      </c>
    </row>
    <row r="317" spans="1:19" s="551" customFormat="1" ht="21.75" customHeight="1" x14ac:dyDescent="0.2">
      <c r="A317" s="545"/>
      <c r="B317" s="612" t="s">
        <v>784</v>
      </c>
      <c r="C317" s="612"/>
      <c r="D317" s="612"/>
      <c r="E317" s="612"/>
      <c r="F317" s="612"/>
      <c r="G317" s="612"/>
      <c r="H317" s="612"/>
      <c r="I317" s="612"/>
      <c r="J317" s="612"/>
      <c r="K317" s="612"/>
      <c r="L317" s="613"/>
      <c r="M317" s="557">
        <v>5</v>
      </c>
      <c r="N317" s="557">
        <v>2</v>
      </c>
      <c r="O317" s="558" t="s">
        <v>792</v>
      </c>
      <c r="P317" s="559" t="s">
        <v>785</v>
      </c>
      <c r="Q317" s="560">
        <v>0</v>
      </c>
      <c r="R317" s="561">
        <v>470</v>
      </c>
      <c r="S317" s="560">
        <v>470</v>
      </c>
    </row>
    <row r="318" spans="1:19" s="551" customFormat="1" ht="12.75" customHeight="1" x14ac:dyDescent="0.2">
      <c r="A318" s="545"/>
      <c r="B318" s="612" t="s">
        <v>786</v>
      </c>
      <c r="C318" s="612"/>
      <c r="D318" s="612"/>
      <c r="E318" s="612"/>
      <c r="F318" s="612"/>
      <c r="G318" s="612"/>
      <c r="H318" s="612"/>
      <c r="I318" s="612"/>
      <c r="J318" s="612"/>
      <c r="K318" s="612"/>
      <c r="L318" s="613"/>
      <c r="M318" s="557">
        <v>5</v>
      </c>
      <c r="N318" s="557">
        <v>2</v>
      </c>
      <c r="O318" s="558" t="s">
        <v>792</v>
      </c>
      <c r="P318" s="559" t="s">
        <v>787</v>
      </c>
      <c r="Q318" s="560">
        <v>0</v>
      </c>
      <c r="R318" s="561">
        <v>470</v>
      </c>
      <c r="S318" s="560">
        <v>470</v>
      </c>
    </row>
    <row r="319" spans="1:19" s="551" customFormat="1" ht="32.25" customHeight="1" x14ac:dyDescent="0.2">
      <c r="A319" s="545"/>
      <c r="B319" s="612" t="s">
        <v>788</v>
      </c>
      <c r="C319" s="612"/>
      <c r="D319" s="612"/>
      <c r="E319" s="612"/>
      <c r="F319" s="612"/>
      <c r="G319" s="612"/>
      <c r="H319" s="612"/>
      <c r="I319" s="612"/>
      <c r="J319" s="612"/>
      <c r="K319" s="612"/>
      <c r="L319" s="613"/>
      <c r="M319" s="557">
        <v>5</v>
      </c>
      <c r="N319" s="557">
        <v>2</v>
      </c>
      <c r="O319" s="558" t="s">
        <v>792</v>
      </c>
      <c r="P319" s="559" t="s">
        <v>789</v>
      </c>
      <c r="Q319" s="560">
        <v>0</v>
      </c>
      <c r="R319" s="561">
        <v>470</v>
      </c>
      <c r="S319" s="560">
        <v>470</v>
      </c>
    </row>
    <row r="320" spans="1:19" s="551" customFormat="1" ht="12.75" customHeight="1" x14ac:dyDescent="0.2">
      <c r="A320" s="545"/>
      <c r="B320" s="620" t="s">
        <v>109</v>
      </c>
      <c r="C320" s="620"/>
      <c r="D320" s="620"/>
      <c r="E320" s="620"/>
      <c r="F320" s="620"/>
      <c r="G320" s="620"/>
      <c r="H320" s="620"/>
      <c r="I320" s="620"/>
      <c r="J320" s="620"/>
      <c r="K320" s="620"/>
      <c r="L320" s="621"/>
      <c r="M320" s="552">
        <v>5</v>
      </c>
      <c r="N320" s="552">
        <v>3</v>
      </c>
      <c r="O320" s="553">
        <v>0</v>
      </c>
      <c r="P320" s="554">
        <v>0</v>
      </c>
      <c r="Q320" s="555">
        <v>1060</v>
      </c>
      <c r="R320" s="556">
        <v>11823.571</v>
      </c>
      <c r="S320" s="555">
        <v>12883.571</v>
      </c>
    </row>
    <row r="321" spans="1:19" s="551" customFormat="1" ht="21.75" customHeight="1" x14ac:dyDescent="0.2">
      <c r="A321" s="545"/>
      <c r="B321" s="612" t="s">
        <v>103</v>
      </c>
      <c r="C321" s="612"/>
      <c r="D321" s="612"/>
      <c r="E321" s="612"/>
      <c r="F321" s="612"/>
      <c r="G321" s="612"/>
      <c r="H321" s="612"/>
      <c r="I321" s="612"/>
      <c r="J321" s="612"/>
      <c r="K321" s="612"/>
      <c r="L321" s="613"/>
      <c r="M321" s="557">
        <v>5</v>
      </c>
      <c r="N321" s="557">
        <v>3</v>
      </c>
      <c r="O321" s="558" t="s">
        <v>529</v>
      </c>
      <c r="P321" s="559">
        <v>0</v>
      </c>
      <c r="Q321" s="560">
        <v>1060</v>
      </c>
      <c r="R321" s="561">
        <v>-81.25</v>
      </c>
      <c r="S321" s="560">
        <v>978.75</v>
      </c>
    </row>
    <row r="322" spans="1:19" s="551" customFormat="1" ht="12.75" customHeight="1" x14ac:dyDescent="0.2">
      <c r="A322" s="545"/>
      <c r="B322" s="612" t="s">
        <v>110</v>
      </c>
      <c r="C322" s="612"/>
      <c r="D322" s="612"/>
      <c r="E322" s="612"/>
      <c r="F322" s="612"/>
      <c r="G322" s="612"/>
      <c r="H322" s="612"/>
      <c r="I322" s="612"/>
      <c r="J322" s="612"/>
      <c r="K322" s="612"/>
      <c r="L322" s="613"/>
      <c r="M322" s="557">
        <v>5</v>
      </c>
      <c r="N322" s="557">
        <v>3</v>
      </c>
      <c r="O322" s="558" t="s">
        <v>537</v>
      </c>
      <c r="P322" s="559">
        <v>0</v>
      </c>
      <c r="Q322" s="560">
        <v>1060</v>
      </c>
      <c r="R322" s="561">
        <v>-81.25</v>
      </c>
      <c r="S322" s="560">
        <v>978.75</v>
      </c>
    </row>
    <row r="323" spans="1:19" s="551" customFormat="1" ht="12.75" customHeight="1" x14ac:dyDescent="0.2">
      <c r="A323" s="545"/>
      <c r="B323" s="612" t="s">
        <v>111</v>
      </c>
      <c r="C323" s="612"/>
      <c r="D323" s="612"/>
      <c r="E323" s="612"/>
      <c r="F323" s="612"/>
      <c r="G323" s="612"/>
      <c r="H323" s="612"/>
      <c r="I323" s="612"/>
      <c r="J323" s="612"/>
      <c r="K323" s="612"/>
      <c r="L323" s="613"/>
      <c r="M323" s="557">
        <v>5</v>
      </c>
      <c r="N323" s="557">
        <v>3</v>
      </c>
      <c r="O323" s="558" t="s">
        <v>538</v>
      </c>
      <c r="P323" s="559">
        <v>0</v>
      </c>
      <c r="Q323" s="560">
        <v>1060</v>
      </c>
      <c r="R323" s="561">
        <v>-81.25</v>
      </c>
      <c r="S323" s="560">
        <v>978.75</v>
      </c>
    </row>
    <row r="324" spans="1:19" s="551" customFormat="1" ht="21.75" customHeight="1" x14ac:dyDescent="0.2">
      <c r="A324" s="545"/>
      <c r="B324" s="612" t="s">
        <v>453</v>
      </c>
      <c r="C324" s="612"/>
      <c r="D324" s="612"/>
      <c r="E324" s="612"/>
      <c r="F324" s="612"/>
      <c r="G324" s="612"/>
      <c r="H324" s="612"/>
      <c r="I324" s="612"/>
      <c r="J324" s="612"/>
      <c r="K324" s="612"/>
      <c r="L324" s="613"/>
      <c r="M324" s="557">
        <v>5</v>
      </c>
      <c r="N324" s="557">
        <v>3</v>
      </c>
      <c r="O324" s="558" t="s">
        <v>538</v>
      </c>
      <c r="P324" s="559" t="s">
        <v>25</v>
      </c>
      <c r="Q324" s="560">
        <v>1060</v>
      </c>
      <c r="R324" s="561">
        <v>-81.25</v>
      </c>
      <c r="S324" s="560">
        <v>978.75</v>
      </c>
    </row>
    <row r="325" spans="1:19" s="551" customFormat="1" ht="21.75" customHeight="1" x14ac:dyDescent="0.2">
      <c r="A325" s="545"/>
      <c r="B325" s="612" t="s">
        <v>454</v>
      </c>
      <c r="C325" s="612"/>
      <c r="D325" s="612"/>
      <c r="E325" s="612"/>
      <c r="F325" s="612"/>
      <c r="G325" s="612"/>
      <c r="H325" s="612"/>
      <c r="I325" s="612"/>
      <c r="J325" s="612"/>
      <c r="K325" s="612"/>
      <c r="L325" s="613"/>
      <c r="M325" s="557">
        <v>5</v>
      </c>
      <c r="N325" s="557">
        <v>3</v>
      </c>
      <c r="O325" s="558" t="s">
        <v>538</v>
      </c>
      <c r="P325" s="559" t="s">
        <v>27</v>
      </c>
      <c r="Q325" s="560">
        <v>1060</v>
      </c>
      <c r="R325" s="561">
        <v>-81.25</v>
      </c>
      <c r="S325" s="560">
        <v>978.75</v>
      </c>
    </row>
    <row r="326" spans="1:19" s="551" customFormat="1" ht="12.75" customHeight="1" x14ac:dyDescent="0.2">
      <c r="A326" s="545"/>
      <c r="B326" s="612" t="s">
        <v>456</v>
      </c>
      <c r="C326" s="612"/>
      <c r="D326" s="612"/>
      <c r="E326" s="612"/>
      <c r="F326" s="612"/>
      <c r="G326" s="612"/>
      <c r="H326" s="612"/>
      <c r="I326" s="612"/>
      <c r="J326" s="612"/>
      <c r="K326" s="612"/>
      <c r="L326" s="613"/>
      <c r="M326" s="557">
        <v>5</v>
      </c>
      <c r="N326" s="557">
        <v>3</v>
      </c>
      <c r="O326" s="558" t="s">
        <v>538</v>
      </c>
      <c r="P326" s="559" t="s">
        <v>29</v>
      </c>
      <c r="Q326" s="560">
        <v>1060</v>
      </c>
      <c r="R326" s="561">
        <v>-81.25</v>
      </c>
      <c r="S326" s="560">
        <v>978.75</v>
      </c>
    </row>
    <row r="327" spans="1:19" s="551" customFormat="1" ht="21.75" customHeight="1" x14ac:dyDescent="0.2">
      <c r="A327" s="545"/>
      <c r="B327" s="612" t="s">
        <v>103</v>
      </c>
      <c r="C327" s="612"/>
      <c r="D327" s="612"/>
      <c r="E327" s="612"/>
      <c r="F327" s="612"/>
      <c r="G327" s="612"/>
      <c r="H327" s="612"/>
      <c r="I327" s="612"/>
      <c r="J327" s="612"/>
      <c r="K327" s="612"/>
      <c r="L327" s="613"/>
      <c r="M327" s="557">
        <v>5</v>
      </c>
      <c r="N327" s="557">
        <v>3</v>
      </c>
      <c r="O327" s="558" t="s">
        <v>529</v>
      </c>
      <c r="P327" s="559">
        <v>0</v>
      </c>
      <c r="Q327" s="560">
        <v>0</v>
      </c>
      <c r="R327" s="561">
        <v>3476.25</v>
      </c>
      <c r="S327" s="560">
        <v>3476.25</v>
      </c>
    </row>
    <row r="328" spans="1:19" s="551" customFormat="1" ht="12.75" customHeight="1" x14ac:dyDescent="0.2">
      <c r="A328" s="545"/>
      <c r="B328" s="612" t="s">
        <v>110</v>
      </c>
      <c r="C328" s="612"/>
      <c r="D328" s="612"/>
      <c r="E328" s="612"/>
      <c r="F328" s="612"/>
      <c r="G328" s="612"/>
      <c r="H328" s="612"/>
      <c r="I328" s="612"/>
      <c r="J328" s="612"/>
      <c r="K328" s="612"/>
      <c r="L328" s="613"/>
      <c r="M328" s="557">
        <v>5</v>
      </c>
      <c r="N328" s="557">
        <v>3</v>
      </c>
      <c r="O328" s="558" t="s">
        <v>537</v>
      </c>
      <c r="P328" s="559">
        <v>0</v>
      </c>
      <c r="Q328" s="560">
        <v>0</v>
      </c>
      <c r="R328" s="561">
        <v>3476.25</v>
      </c>
      <c r="S328" s="560">
        <v>3476.25</v>
      </c>
    </row>
    <row r="329" spans="1:19" s="551" customFormat="1" ht="21.75" customHeight="1" x14ac:dyDescent="0.2">
      <c r="A329" s="545"/>
      <c r="B329" s="612" t="s">
        <v>793</v>
      </c>
      <c r="C329" s="612"/>
      <c r="D329" s="612"/>
      <c r="E329" s="612"/>
      <c r="F329" s="612"/>
      <c r="G329" s="612"/>
      <c r="H329" s="612"/>
      <c r="I329" s="612"/>
      <c r="J329" s="612"/>
      <c r="K329" s="612"/>
      <c r="L329" s="613"/>
      <c r="M329" s="557">
        <v>5</v>
      </c>
      <c r="N329" s="557">
        <v>3</v>
      </c>
      <c r="O329" s="558" t="s">
        <v>794</v>
      </c>
      <c r="P329" s="559">
        <v>0</v>
      </c>
      <c r="Q329" s="560">
        <v>0</v>
      </c>
      <c r="R329" s="561">
        <v>3476.25</v>
      </c>
      <c r="S329" s="560">
        <v>3476.25</v>
      </c>
    </row>
    <row r="330" spans="1:19" s="551" customFormat="1" ht="21.75" customHeight="1" x14ac:dyDescent="0.2">
      <c r="A330" s="545"/>
      <c r="B330" s="612" t="s">
        <v>453</v>
      </c>
      <c r="C330" s="612"/>
      <c r="D330" s="612"/>
      <c r="E330" s="612"/>
      <c r="F330" s="612"/>
      <c r="G330" s="612"/>
      <c r="H330" s="612"/>
      <c r="I330" s="612"/>
      <c r="J330" s="612"/>
      <c r="K330" s="612"/>
      <c r="L330" s="613"/>
      <c r="M330" s="557">
        <v>5</v>
      </c>
      <c r="N330" s="557">
        <v>3</v>
      </c>
      <c r="O330" s="558" t="s">
        <v>794</v>
      </c>
      <c r="P330" s="559" t="s">
        <v>25</v>
      </c>
      <c r="Q330" s="560">
        <v>0</v>
      </c>
      <c r="R330" s="561">
        <v>3476.25</v>
      </c>
      <c r="S330" s="560">
        <v>3476.25</v>
      </c>
    </row>
    <row r="331" spans="1:19" s="551" customFormat="1" ht="21.75" customHeight="1" x14ac:dyDescent="0.2">
      <c r="A331" s="545"/>
      <c r="B331" s="612" t="s">
        <v>454</v>
      </c>
      <c r="C331" s="612"/>
      <c r="D331" s="612"/>
      <c r="E331" s="612"/>
      <c r="F331" s="612"/>
      <c r="G331" s="612"/>
      <c r="H331" s="612"/>
      <c r="I331" s="612"/>
      <c r="J331" s="612"/>
      <c r="K331" s="612"/>
      <c r="L331" s="613"/>
      <c r="M331" s="557">
        <v>5</v>
      </c>
      <c r="N331" s="557">
        <v>3</v>
      </c>
      <c r="O331" s="558" t="s">
        <v>794</v>
      </c>
      <c r="P331" s="559" t="s">
        <v>27</v>
      </c>
      <c r="Q331" s="560">
        <v>0</v>
      </c>
      <c r="R331" s="561">
        <v>3476.25</v>
      </c>
      <c r="S331" s="560">
        <v>3476.25</v>
      </c>
    </row>
    <row r="332" spans="1:19" s="551" customFormat="1" ht="12.75" customHeight="1" x14ac:dyDescent="0.2">
      <c r="A332" s="545"/>
      <c r="B332" s="612" t="s">
        <v>456</v>
      </c>
      <c r="C332" s="612"/>
      <c r="D332" s="612"/>
      <c r="E332" s="612"/>
      <c r="F332" s="612"/>
      <c r="G332" s="612"/>
      <c r="H332" s="612"/>
      <c r="I332" s="612"/>
      <c r="J332" s="612"/>
      <c r="K332" s="612"/>
      <c r="L332" s="613"/>
      <c r="M332" s="557">
        <v>5</v>
      </c>
      <c r="N332" s="557">
        <v>3</v>
      </c>
      <c r="O332" s="558" t="s">
        <v>794</v>
      </c>
      <c r="P332" s="559" t="s">
        <v>29</v>
      </c>
      <c r="Q332" s="560">
        <v>0</v>
      </c>
      <c r="R332" s="561">
        <v>3476.25</v>
      </c>
      <c r="S332" s="560">
        <v>3476.25</v>
      </c>
    </row>
    <row r="333" spans="1:19" s="551" customFormat="1" ht="21.75" customHeight="1" x14ac:dyDescent="0.2">
      <c r="A333" s="545"/>
      <c r="B333" s="612" t="s">
        <v>67</v>
      </c>
      <c r="C333" s="612"/>
      <c r="D333" s="612"/>
      <c r="E333" s="612"/>
      <c r="F333" s="612"/>
      <c r="G333" s="612"/>
      <c r="H333" s="612"/>
      <c r="I333" s="612"/>
      <c r="J333" s="612"/>
      <c r="K333" s="612"/>
      <c r="L333" s="613"/>
      <c r="M333" s="557">
        <v>5</v>
      </c>
      <c r="N333" s="557">
        <v>3</v>
      </c>
      <c r="O333" s="558" t="s">
        <v>524</v>
      </c>
      <c r="P333" s="559">
        <v>0</v>
      </c>
      <c r="Q333" s="560">
        <v>0</v>
      </c>
      <c r="R333" s="561">
        <v>8428.5709999999999</v>
      </c>
      <c r="S333" s="560">
        <v>8428.5709999999999</v>
      </c>
    </row>
    <row r="334" spans="1:19" s="551" customFormat="1" ht="42.75" customHeight="1" x14ac:dyDescent="0.2">
      <c r="A334" s="545"/>
      <c r="B334" s="612" t="s">
        <v>763</v>
      </c>
      <c r="C334" s="612"/>
      <c r="D334" s="612"/>
      <c r="E334" s="612"/>
      <c r="F334" s="612"/>
      <c r="G334" s="612"/>
      <c r="H334" s="612"/>
      <c r="I334" s="612"/>
      <c r="J334" s="612"/>
      <c r="K334" s="612"/>
      <c r="L334" s="613"/>
      <c r="M334" s="557">
        <v>5</v>
      </c>
      <c r="N334" s="557">
        <v>3</v>
      </c>
      <c r="O334" s="558" t="s">
        <v>696</v>
      </c>
      <c r="P334" s="559">
        <v>0</v>
      </c>
      <c r="Q334" s="560">
        <v>0</v>
      </c>
      <c r="R334" s="561">
        <v>8428.5709999999999</v>
      </c>
      <c r="S334" s="560">
        <v>8428.5709999999999</v>
      </c>
    </row>
    <row r="335" spans="1:19" s="551" customFormat="1" ht="12.75" customHeight="1" x14ac:dyDescent="0.2">
      <c r="A335" s="545"/>
      <c r="B335" s="612" t="s">
        <v>695</v>
      </c>
      <c r="C335" s="612"/>
      <c r="D335" s="612"/>
      <c r="E335" s="612"/>
      <c r="F335" s="612"/>
      <c r="G335" s="612"/>
      <c r="H335" s="612"/>
      <c r="I335" s="612"/>
      <c r="J335" s="612"/>
      <c r="K335" s="612"/>
      <c r="L335" s="613"/>
      <c r="M335" s="557">
        <v>5</v>
      </c>
      <c r="N335" s="557">
        <v>3</v>
      </c>
      <c r="O335" s="558" t="s">
        <v>697</v>
      </c>
      <c r="P335" s="559">
        <v>0</v>
      </c>
      <c r="Q335" s="560">
        <v>0</v>
      </c>
      <c r="R335" s="561">
        <v>8428.5709999999999</v>
      </c>
      <c r="S335" s="560">
        <v>8428.5709999999999</v>
      </c>
    </row>
    <row r="336" spans="1:19" s="551" customFormat="1" ht="21.75" customHeight="1" x14ac:dyDescent="0.2">
      <c r="A336" s="545"/>
      <c r="B336" s="612" t="s">
        <v>453</v>
      </c>
      <c r="C336" s="612"/>
      <c r="D336" s="612"/>
      <c r="E336" s="612"/>
      <c r="F336" s="612"/>
      <c r="G336" s="612"/>
      <c r="H336" s="612"/>
      <c r="I336" s="612"/>
      <c r="J336" s="612"/>
      <c r="K336" s="612"/>
      <c r="L336" s="613"/>
      <c r="M336" s="557">
        <v>5</v>
      </c>
      <c r="N336" s="557">
        <v>3</v>
      </c>
      <c r="O336" s="558" t="s">
        <v>697</v>
      </c>
      <c r="P336" s="559" t="s">
        <v>25</v>
      </c>
      <c r="Q336" s="560">
        <v>0</v>
      </c>
      <c r="R336" s="561">
        <v>8428.5709999999999</v>
      </c>
      <c r="S336" s="560">
        <v>8428.5709999999999</v>
      </c>
    </row>
    <row r="337" spans="1:19" s="551" customFormat="1" ht="21.75" customHeight="1" x14ac:dyDescent="0.2">
      <c r="A337" s="545"/>
      <c r="B337" s="612" t="s">
        <v>454</v>
      </c>
      <c r="C337" s="612"/>
      <c r="D337" s="612"/>
      <c r="E337" s="612"/>
      <c r="F337" s="612"/>
      <c r="G337" s="612"/>
      <c r="H337" s="612"/>
      <c r="I337" s="612"/>
      <c r="J337" s="612"/>
      <c r="K337" s="612"/>
      <c r="L337" s="613"/>
      <c r="M337" s="557">
        <v>5</v>
      </c>
      <c r="N337" s="557">
        <v>3</v>
      </c>
      <c r="O337" s="558" t="s">
        <v>697</v>
      </c>
      <c r="P337" s="559" t="s">
        <v>27</v>
      </c>
      <c r="Q337" s="560">
        <v>0</v>
      </c>
      <c r="R337" s="561">
        <v>8428.5709999999999</v>
      </c>
      <c r="S337" s="560">
        <v>8428.5709999999999</v>
      </c>
    </row>
    <row r="338" spans="1:19" s="551" customFormat="1" ht="12.75" customHeight="1" x14ac:dyDescent="0.2">
      <c r="A338" s="545"/>
      <c r="B338" s="612" t="s">
        <v>456</v>
      </c>
      <c r="C338" s="612"/>
      <c r="D338" s="612"/>
      <c r="E338" s="612"/>
      <c r="F338" s="612"/>
      <c r="G338" s="612"/>
      <c r="H338" s="612"/>
      <c r="I338" s="612"/>
      <c r="J338" s="612"/>
      <c r="K338" s="612"/>
      <c r="L338" s="613"/>
      <c r="M338" s="557">
        <v>5</v>
      </c>
      <c r="N338" s="557">
        <v>3</v>
      </c>
      <c r="O338" s="558" t="s">
        <v>697</v>
      </c>
      <c r="P338" s="559" t="s">
        <v>29</v>
      </c>
      <c r="Q338" s="560">
        <v>0</v>
      </c>
      <c r="R338" s="561">
        <v>8428.5709999999999</v>
      </c>
      <c r="S338" s="560">
        <v>8428.5709999999999</v>
      </c>
    </row>
    <row r="339" spans="1:19" s="551" customFormat="1" ht="12.75" customHeight="1" x14ac:dyDescent="0.2">
      <c r="A339" s="545"/>
      <c r="B339" s="622" t="s">
        <v>5</v>
      </c>
      <c r="C339" s="622"/>
      <c r="D339" s="622"/>
      <c r="E339" s="622"/>
      <c r="F339" s="622"/>
      <c r="G339" s="622"/>
      <c r="H339" s="622"/>
      <c r="I339" s="622"/>
      <c r="J339" s="622"/>
      <c r="K339" s="622"/>
      <c r="L339" s="623"/>
      <c r="M339" s="546">
        <v>7</v>
      </c>
      <c r="N339" s="546">
        <v>0</v>
      </c>
      <c r="O339" s="547">
        <v>0</v>
      </c>
      <c r="P339" s="548">
        <v>0</v>
      </c>
      <c r="Q339" s="549">
        <v>344124.65100000001</v>
      </c>
      <c r="R339" s="550">
        <v>-135.80000000000001</v>
      </c>
      <c r="S339" s="549">
        <v>343988.85100000002</v>
      </c>
    </row>
    <row r="340" spans="1:19" s="551" customFormat="1" ht="12.75" customHeight="1" x14ac:dyDescent="0.2">
      <c r="A340" s="545"/>
      <c r="B340" s="620" t="s">
        <v>72</v>
      </c>
      <c r="C340" s="620"/>
      <c r="D340" s="620"/>
      <c r="E340" s="620"/>
      <c r="F340" s="620"/>
      <c r="G340" s="620"/>
      <c r="H340" s="620"/>
      <c r="I340" s="620"/>
      <c r="J340" s="620"/>
      <c r="K340" s="620"/>
      <c r="L340" s="621"/>
      <c r="M340" s="552">
        <v>7</v>
      </c>
      <c r="N340" s="552">
        <v>1</v>
      </c>
      <c r="O340" s="553">
        <v>0</v>
      </c>
      <c r="P340" s="554">
        <v>0</v>
      </c>
      <c r="Q340" s="555">
        <v>106756.946</v>
      </c>
      <c r="R340" s="556">
        <v>0</v>
      </c>
      <c r="S340" s="555">
        <v>106756.946</v>
      </c>
    </row>
    <row r="341" spans="1:19" s="551" customFormat="1" ht="21.75" customHeight="1" x14ac:dyDescent="0.2">
      <c r="A341" s="545"/>
      <c r="B341" s="612" t="s">
        <v>539</v>
      </c>
      <c r="C341" s="612"/>
      <c r="D341" s="612"/>
      <c r="E341" s="612"/>
      <c r="F341" s="612"/>
      <c r="G341" s="612"/>
      <c r="H341" s="612"/>
      <c r="I341" s="612"/>
      <c r="J341" s="612"/>
      <c r="K341" s="612"/>
      <c r="L341" s="613"/>
      <c r="M341" s="557">
        <v>7</v>
      </c>
      <c r="N341" s="557">
        <v>1</v>
      </c>
      <c r="O341" s="558" t="s">
        <v>540</v>
      </c>
      <c r="P341" s="559">
        <v>0</v>
      </c>
      <c r="Q341" s="560">
        <v>42367.546000000002</v>
      </c>
      <c r="R341" s="561">
        <v>0</v>
      </c>
      <c r="S341" s="560">
        <v>42367.546000000002</v>
      </c>
    </row>
    <row r="342" spans="1:19" s="551" customFormat="1" ht="12.75" customHeight="1" x14ac:dyDescent="0.2">
      <c r="A342" s="545"/>
      <c r="B342" s="612" t="s">
        <v>541</v>
      </c>
      <c r="C342" s="612"/>
      <c r="D342" s="612"/>
      <c r="E342" s="612"/>
      <c r="F342" s="612"/>
      <c r="G342" s="612"/>
      <c r="H342" s="612"/>
      <c r="I342" s="612"/>
      <c r="J342" s="612"/>
      <c r="K342" s="612"/>
      <c r="L342" s="613"/>
      <c r="M342" s="557">
        <v>7</v>
      </c>
      <c r="N342" s="557">
        <v>1</v>
      </c>
      <c r="O342" s="558" t="s">
        <v>542</v>
      </c>
      <c r="P342" s="559">
        <v>0</v>
      </c>
      <c r="Q342" s="560">
        <v>42367.546000000002</v>
      </c>
      <c r="R342" s="561">
        <v>0</v>
      </c>
      <c r="S342" s="560">
        <v>42367.546000000002</v>
      </c>
    </row>
    <row r="343" spans="1:19" s="551" customFormat="1" ht="21.75" customHeight="1" x14ac:dyDescent="0.2">
      <c r="A343" s="545"/>
      <c r="B343" s="612" t="s">
        <v>74</v>
      </c>
      <c r="C343" s="612"/>
      <c r="D343" s="612"/>
      <c r="E343" s="612"/>
      <c r="F343" s="612"/>
      <c r="G343" s="612"/>
      <c r="H343" s="612"/>
      <c r="I343" s="612"/>
      <c r="J343" s="612"/>
      <c r="K343" s="612"/>
      <c r="L343" s="613"/>
      <c r="M343" s="557">
        <v>7</v>
      </c>
      <c r="N343" s="557">
        <v>1</v>
      </c>
      <c r="O343" s="558" t="s">
        <v>543</v>
      </c>
      <c r="P343" s="559">
        <v>0</v>
      </c>
      <c r="Q343" s="560">
        <v>42367.546000000002</v>
      </c>
      <c r="R343" s="561">
        <v>0</v>
      </c>
      <c r="S343" s="560">
        <v>42367.546000000002</v>
      </c>
    </row>
    <row r="344" spans="1:19" s="551" customFormat="1" ht="21.75" customHeight="1" x14ac:dyDescent="0.2">
      <c r="A344" s="545"/>
      <c r="B344" s="612" t="s">
        <v>544</v>
      </c>
      <c r="C344" s="612"/>
      <c r="D344" s="612"/>
      <c r="E344" s="612"/>
      <c r="F344" s="612"/>
      <c r="G344" s="612"/>
      <c r="H344" s="612"/>
      <c r="I344" s="612"/>
      <c r="J344" s="612"/>
      <c r="K344" s="612"/>
      <c r="L344" s="613"/>
      <c r="M344" s="557">
        <v>7</v>
      </c>
      <c r="N344" s="557">
        <v>1</v>
      </c>
      <c r="O344" s="558" t="s">
        <v>543</v>
      </c>
      <c r="P344" s="559" t="s">
        <v>8</v>
      </c>
      <c r="Q344" s="560">
        <v>42367.546000000002</v>
      </c>
      <c r="R344" s="561">
        <v>0</v>
      </c>
      <c r="S344" s="560">
        <v>42367.546000000002</v>
      </c>
    </row>
    <row r="345" spans="1:19" s="551" customFormat="1" ht="12.75" customHeight="1" x14ac:dyDescent="0.2">
      <c r="A345" s="545"/>
      <c r="B345" s="612" t="s">
        <v>9</v>
      </c>
      <c r="C345" s="612"/>
      <c r="D345" s="612"/>
      <c r="E345" s="612"/>
      <c r="F345" s="612"/>
      <c r="G345" s="612"/>
      <c r="H345" s="612"/>
      <c r="I345" s="612"/>
      <c r="J345" s="612"/>
      <c r="K345" s="612"/>
      <c r="L345" s="613"/>
      <c r="M345" s="557">
        <v>7</v>
      </c>
      <c r="N345" s="557">
        <v>1</v>
      </c>
      <c r="O345" s="558" t="s">
        <v>543</v>
      </c>
      <c r="P345" s="559" t="s">
        <v>10</v>
      </c>
      <c r="Q345" s="560">
        <v>42367.546000000002</v>
      </c>
      <c r="R345" s="561">
        <v>0</v>
      </c>
      <c r="S345" s="560">
        <v>42367.546000000002</v>
      </c>
    </row>
    <row r="346" spans="1:19" s="551" customFormat="1" ht="42.75" customHeight="1" x14ac:dyDescent="0.2">
      <c r="A346" s="545"/>
      <c r="B346" s="612" t="s">
        <v>11</v>
      </c>
      <c r="C346" s="612"/>
      <c r="D346" s="612"/>
      <c r="E346" s="612"/>
      <c r="F346" s="612"/>
      <c r="G346" s="612"/>
      <c r="H346" s="612"/>
      <c r="I346" s="612"/>
      <c r="J346" s="612"/>
      <c r="K346" s="612"/>
      <c r="L346" s="613"/>
      <c r="M346" s="557">
        <v>7</v>
      </c>
      <c r="N346" s="557">
        <v>1</v>
      </c>
      <c r="O346" s="558" t="s">
        <v>543</v>
      </c>
      <c r="P346" s="559" t="s">
        <v>12</v>
      </c>
      <c r="Q346" s="560">
        <v>42367.546000000002</v>
      </c>
      <c r="R346" s="561">
        <v>0</v>
      </c>
      <c r="S346" s="560">
        <v>42367.546000000002</v>
      </c>
    </row>
    <row r="347" spans="1:19" s="551" customFormat="1" ht="21.75" customHeight="1" x14ac:dyDescent="0.2">
      <c r="A347" s="545"/>
      <c r="B347" s="612" t="s">
        <v>539</v>
      </c>
      <c r="C347" s="612"/>
      <c r="D347" s="612"/>
      <c r="E347" s="612"/>
      <c r="F347" s="612"/>
      <c r="G347" s="612"/>
      <c r="H347" s="612"/>
      <c r="I347" s="612"/>
      <c r="J347" s="612"/>
      <c r="K347" s="612"/>
      <c r="L347" s="613"/>
      <c r="M347" s="557">
        <v>7</v>
      </c>
      <c r="N347" s="557">
        <v>1</v>
      </c>
      <c r="O347" s="558" t="s">
        <v>540</v>
      </c>
      <c r="P347" s="559">
        <v>0</v>
      </c>
      <c r="Q347" s="560">
        <v>64389.4</v>
      </c>
      <c r="R347" s="561">
        <v>0</v>
      </c>
      <c r="S347" s="560">
        <v>64389.4</v>
      </c>
    </row>
    <row r="348" spans="1:19" s="551" customFormat="1" ht="12.75" customHeight="1" x14ac:dyDescent="0.2">
      <c r="A348" s="545"/>
      <c r="B348" s="612" t="s">
        <v>541</v>
      </c>
      <c r="C348" s="612"/>
      <c r="D348" s="612"/>
      <c r="E348" s="612"/>
      <c r="F348" s="612"/>
      <c r="G348" s="612"/>
      <c r="H348" s="612"/>
      <c r="I348" s="612"/>
      <c r="J348" s="612"/>
      <c r="K348" s="612"/>
      <c r="L348" s="613"/>
      <c r="M348" s="557">
        <v>7</v>
      </c>
      <c r="N348" s="557">
        <v>1</v>
      </c>
      <c r="O348" s="558" t="s">
        <v>542</v>
      </c>
      <c r="P348" s="559">
        <v>0</v>
      </c>
      <c r="Q348" s="560">
        <v>64389.4</v>
      </c>
      <c r="R348" s="561">
        <v>0</v>
      </c>
      <c r="S348" s="560">
        <v>64389.4</v>
      </c>
    </row>
    <row r="349" spans="1:19" s="551" customFormat="1" ht="21.75" customHeight="1" x14ac:dyDescent="0.2">
      <c r="A349" s="545"/>
      <c r="B349" s="612" t="s">
        <v>75</v>
      </c>
      <c r="C349" s="612"/>
      <c r="D349" s="612"/>
      <c r="E349" s="612"/>
      <c r="F349" s="612"/>
      <c r="G349" s="612"/>
      <c r="H349" s="612"/>
      <c r="I349" s="612"/>
      <c r="J349" s="612"/>
      <c r="K349" s="612"/>
      <c r="L349" s="613"/>
      <c r="M349" s="557">
        <v>7</v>
      </c>
      <c r="N349" s="557">
        <v>1</v>
      </c>
      <c r="O349" s="558" t="s">
        <v>545</v>
      </c>
      <c r="P349" s="559">
        <v>0</v>
      </c>
      <c r="Q349" s="560">
        <v>64389.4</v>
      </c>
      <c r="R349" s="561">
        <v>0</v>
      </c>
      <c r="S349" s="560">
        <v>64389.4</v>
      </c>
    </row>
    <row r="350" spans="1:19" s="551" customFormat="1" ht="21.75" customHeight="1" x14ac:dyDescent="0.2">
      <c r="A350" s="545"/>
      <c r="B350" s="612" t="s">
        <v>544</v>
      </c>
      <c r="C350" s="612"/>
      <c r="D350" s="612"/>
      <c r="E350" s="612"/>
      <c r="F350" s="612"/>
      <c r="G350" s="612"/>
      <c r="H350" s="612"/>
      <c r="I350" s="612"/>
      <c r="J350" s="612"/>
      <c r="K350" s="612"/>
      <c r="L350" s="613"/>
      <c r="M350" s="557">
        <v>7</v>
      </c>
      <c r="N350" s="557">
        <v>1</v>
      </c>
      <c r="O350" s="558" t="s">
        <v>545</v>
      </c>
      <c r="P350" s="559" t="s">
        <v>8</v>
      </c>
      <c r="Q350" s="560">
        <v>64389.4</v>
      </c>
      <c r="R350" s="561">
        <v>0</v>
      </c>
      <c r="S350" s="560">
        <v>64389.4</v>
      </c>
    </row>
    <row r="351" spans="1:19" s="551" customFormat="1" ht="12.75" customHeight="1" x14ac:dyDescent="0.2">
      <c r="A351" s="545"/>
      <c r="B351" s="612" t="s">
        <v>9</v>
      </c>
      <c r="C351" s="612"/>
      <c r="D351" s="612"/>
      <c r="E351" s="612"/>
      <c r="F351" s="612"/>
      <c r="G351" s="612"/>
      <c r="H351" s="612"/>
      <c r="I351" s="612"/>
      <c r="J351" s="612"/>
      <c r="K351" s="612"/>
      <c r="L351" s="613"/>
      <c r="M351" s="557">
        <v>7</v>
      </c>
      <c r="N351" s="557">
        <v>1</v>
      </c>
      <c r="O351" s="558" t="s">
        <v>545</v>
      </c>
      <c r="P351" s="559" t="s">
        <v>10</v>
      </c>
      <c r="Q351" s="560">
        <v>64389.4</v>
      </c>
      <c r="R351" s="561">
        <v>0</v>
      </c>
      <c r="S351" s="560">
        <v>64389.4</v>
      </c>
    </row>
    <row r="352" spans="1:19" s="551" customFormat="1" ht="42.75" customHeight="1" x14ac:dyDescent="0.2">
      <c r="A352" s="545"/>
      <c r="B352" s="612" t="s">
        <v>11</v>
      </c>
      <c r="C352" s="612"/>
      <c r="D352" s="612"/>
      <c r="E352" s="612"/>
      <c r="F352" s="612"/>
      <c r="G352" s="612"/>
      <c r="H352" s="612"/>
      <c r="I352" s="612"/>
      <c r="J352" s="612"/>
      <c r="K352" s="612"/>
      <c r="L352" s="613"/>
      <c r="M352" s="557">
        <v>7</v>
      </c>
      <c r="N352" s="557">
        <v>1</v>
      </c>
      <c r="O352" s="558" t="s">
        <v>545</v>
      </c>
      <c r="P352" s="559" t="s">
        <v>12</v>
      </c>
      <c r="Q352" s="560">
        <v>64389.4</v>
      </c>
      <c r="R352" s="561">
        <v>0</v>
      </c>
      <c r="S352" s="560">
        <v>64389.4</v>
      </c>
    </row>
    <row r="353" spans="1:19" s="551" customFormat="1" ht="12.75" customHeight="1" x14ac:dyDescent="0.2">
      <c r="A353" s="545"/>
      <c r="B353" s="620" t="s">
        <v>76</v>
      </c>
      <c r="C353" s="620"/>
      <c r="D353" s="620"/>
      <c r="E353" s="620"/>
      <c r="F353" s="620"/>
      <c r="G353" s="620"/>
      <c r="H353" s="620"/>
      <c r="I353" s="620"/>
      <c r="J353" s="620"/>
      <c r="K353" s="620"/>
      <c r="L353" s="621"/>
      <c r="M353" s="552">
        <v>7</v>
      </c>
      <c r="N353" s="552">
        <v>2</v>
      </c>
      <c r="O353" s="553">
        <v>0</v>
      </c>
      <c r="P353" s="554">
        <v>0</v>
      </c>
      <c r="Q353" s="555">
        <v>196555.891</v>
      </c>
      <c r="R353" s="556">
        <v>-65.8</v>
      </c>
      <c r="S353" s="555">
        <v>196490.09099999999</v>
      </c>
    </row>
    <row r="354" spans="1:19" s="551" customFormat="1" ht="21.75" customHeight="1" x14ac:dyDescent="0.2">
      <c r="A354" s="545"/>
      <c r="B354" s="612" t="s">
        <v>539</v>
      </c>
      <c r="C354" s="612"/>
      <c r="D354" s="612"/>
      <c r="E354" s="612"/>
      <c r="F354" s="612"/>
      <c r="G354" s="612"/>
      <c r="H354" s="612"/>
      <c r="I354" s="612"/>
      <c r="J354" s="612"/>
      <c r="K354" s="612"/>
      <c r="L354" s="613"/>
      <c r="M354" s="557">
        <v>7</v>
      </c>
      <c r="N354" s="557">
        <v>2</v>
      </c>
      <c r="O354" s="558" t="s">
        <v>540</v>
      </c>
      <c r="P354" s="559">
        <v>0</v>
      </c>
      <c r="Q354" s="560">
        <v>18289.091</v>
      </c>
      <c r="R354" s="561">
        <v>-22.42</v>
      </c>
      <c r="S354" s="560">
        <v>18266.670999999998</v>
      </c>
    </row>
    <row r="355" spans="1:19" s="551" customFormat="1" ht="12.75" customHeight="1" x14ac:dyDescent="0.2">
      <c r="A355" s="545"/>
      <c r="B355" s="612" t="s">
        <v>77</v>
      </c>
      <c r="C355" s="612"/>
      <c r="D355" s="612"/>
      <c r="E355" s="612"/>
      <c r="F355" s="612"/>
      <c r="G355" s="612"/>
      <c r="H355" s="612"/>
      <c r="I355" s="612"/>
      <c r="J355" s="612"/>
      <c r="K355" s="612"/>
      <c r="L355" s="613"/>
      <c r="M355" s="557">
        <v>7</v>
      </c>
      <c r="N355" s="557">
        <v>2</v>
      </c>
      <c r="O355" s="558" t="s">
        <v>546</v>
      </c>
      <c r="P355" s="559">
        <v>0</v>
      </c>
      <c r="Q355" s="560">
        <v>18289.091</v>
      </c>
      <c r="R355" s="561">
        <v>-22.42</v>
      </c>
      <c r="S355" s="560">
        <v>18266.670999999998</v>
      </c>
    </row>
    <row r="356" spans="1:19" s="551" customFormat="1" ht="21.75" customHeight="1" x14ac:dyDescent="0.2">
      <c r="A356" s="545"/>
      <c r="B356" s="612" t="s">
        <v>74</v>
      </c>
      <c r="C356" s="612"/>
      <c r="D356" s="612"/>
      <c r="E356" s="612"/>
      <c r="F356" s="612"/>
      <c r="G356" s="612"/>
      <c r="H356" s="612"/>
      <c r="I356" s="612"/>
      <c r="J356" s="612"/>
      <c r="K356" s="612"/>
      <c r="L356" s="613"/>
      <c r="M356" s="557">
        <v>7</v>
      </c>
      <c r="N356" s="557">
        <v>2</v>
      </c>
      <c r="O356" s="558" t="s">
        <v>547</v>
      </c>
      <c r="P356" s="559">
        <v>0</v>
      </c>
      <c r="Q356" s="560">
        <v>18289.091</v>
      </c>
      <c r="R356" s="561">
        <v>-22.42</v>
      </c>
      <c r="S356" s="560">
        <v>18266.670999999998</v>
      </c>
    </row>
    <row r="357" spans="1:19" s="551" customFormat="1" ht="21.75" customHeight="1" x14ac:dyDescent="0.2">
      <c r="A357" s="545"/>
      <c r="B357" s="612" t="s">
        <v>544</v>
      </c>
      <c r="C357" s="612"/>
      <c r="D357" s="612"/>
      <c r="E357" s="612"/>
      <c r="F357" s="612"/>
      <c r="G357" s="612"/>
      <c r="H357" s="612"/>
      <c r="I357" s="612"/>
      <c r="J357" s="612"/>
      <c r="K357" s="612"/>
      <c r="L357" s="613"/>
      <c r="M357" s="557">
        <v>7</v>
      </c>
      <c r="N357" s="557">
        <v>2</v>
      </c>
      <c r="O357" s="558" t="s">
        <v>547</v>
      </c>
      <c r="P357" s="559" t="s">
        <v>8</v>
      </c>
      <c r="Q357" s="560">
        <v>18289.091</v>
      </c>
      <c r="R357" s="561">
        <v>-22.42</v>
      </c>
      <c r="S357" s="560">
        <v>18266.670999999998</v>
      </c>
    </row>
    <row r="358" spans="1:19" s="551" customFormat="1" ht="12.75" customHeight="1" x14ac:dyDescent="0.2">
      <c r="A358" s="545"/>
      <c r="B358" s="612" t="s">
        <v>9</v>
      </c>
      <c r="C358" s="612"/>
      <c r="D358" s="612"/>
      <c r="E358" s="612"/>
      <c r="F358" s="612"/>
      <c r="G358" s="612"/>
      <c r="H358" s="612"/>
      <c r="I358" s="612"/>
      <c r="J358" s="612"/>
      <c r="K358" s="612"/>
      <c r="L358" s="613"/>
      <c r="M358" s="557">
        <v>7</v>
      </c>
      <c r="N358" s="557">
        <v>2</v>
      </c>
      <c r="O358" s="558" t="s">
        <v>547</v>
      </c>
      <c r="P358" s="559" t="s">
        <v>10</v>
      </c>
      <c r="Q358" s="560">
        <v>18289.091</v>
      </c>
      <c r="R358" s="561">
        <v>-22.42</v>
      </c>
      <c r="S358" s="560">
        <v>18266.670999999998</v>
      </c>
    </row>
    <row r="359" spans="1:19" s="551" customFormat="1" ht="42.75" customHeight="1" x14ac:dyDescent="0.2">
      <c r="A359" s="545"/>
      <c r="B359" s="612" t="s">
        <v>11</v>
      </c>
      <c r="C359" s="612"/>
      <c r="D359" s="612"/>
      <c r="E359" s="612"/>
      <c r="F359" s="612"/>
      <c r="G359" s="612"/>
      <c r="H359" s="612"/>
      <c r="I359" s="612"/>
      <c r="J359" s="612"/>
      <c r="K359" s="612"/>
      <c r="L359" s="613"/>
      <c r="M359" s="557">
        <v>7</v>
      </c>
      <c r="N359" s="557">
        <v>2</v>
      </c>
      <c r="O359" s="558" t="s">
        <v>547</v>
      </c>
      <c r="P359" s="559" t="s">
        <v>12</v>
      </c>
      <c r="Q359" s="560">
        <v>18289.091</v>
      </c>
      <c r="R359" s="561">
        <v>-22.42</v>
      </c>
      <c r="S359" s="560">
        <v>18266.670999999998</v>
      </c>
    </row>
    <row r="360" spans="1:19" s="551" customFormat="1" ht="21.75" customHeight="1" x14ac:dyDescent="0.2">
      <c r="A360" s="545"/>
      <c r="B360" s="612" t="s">
        <v>539</v>
      </c>
      <c r="C360" s="612"/>
      <c r="D360" s="612"/>
      <c r="E360" s="612"/>
      <c r="F360" s="612"/>
      <c r="G360" s="612"/>
      <c r="H360" s="612"/>
      <c r="I360" s="612"/>
      <c r="J360" s="612"/>
      <c r="K360" s="612"/>
      <c r="L360" s="613"/>
      <c r="M360" s="557">
        <v>7</v>
      </c>
      <c r="N360" s="557">
        <v>2</v>
      </c>
      <c r="O360" s="558" t="s">
        <v>540</v>
      </c>
      <c r="P360" s="559">
        <v>0</v>
      </c>
      <c r="Q360" s="560">
        <v>175951</v>
      </c>
      <c r="R360" s="561">
        <v>0</v>
      </c>
      <c r="S360" s="560">
        <v>175951</v>
      </c>
    </row>
    <row r="361" spans="1:19" s="551" customFormat="1" ht="12.75" customHeight="1" x14ac:dyDescent="0.2">
      <c r="A361" s="545"/>
      <c r="B361" s="612" t="s">
        <v>77</v>
      </c>
      <c r="C361" s="612"/>
      <c r="D361" s="612"/>
      <c r="E361" s="612"/>
      <c r="F361" s="612"/>
      <c r="G361" s="612"/>
      <c r="H361" s="612"/>
      <c r="I361" s="612"/>
      <c r="J361" s="612"/>
      <c r="K361" s="612"/>
      <c r="L361" s="613"/>
      <c r="M361" s="557">
        <v>7</v>
      </c>
      <c r="N361" s="557">
        <v>2</v>
      </c>
      <c r="O361" s="558" t="s">
        <v>546</v>
      </c>
      <c r="P361" s="559">
        <v>0</v>
      </c>
      <c r="Q361" s="560">
        <v>175951</v>
      </c>
      <c r="R361" s="561">
        <v>0</v>
      </c>
      <c r="S361" s="560">
        <v>175951</v>
      </c>
    </row>
    <row r="362" spans="1:19" s="551" customFormat="1" ht="53.25" customHeight="1" x14ac:dyDescent="0.2">
      <c r="A362" s="545"/>
      <c r="B362" s="612" t="s">
        <v>179</v>
      </c>
      <c r="C362" s="612"/>
      <c r="D362" s="612"/>
      <c r="E362" s="612"/>
      <c r="F362" s="612"/>
      <c r="G362" s="612"/>
      <c r="H362" s="612"/>
      <c r="I362" s="612"/>
      <c r="J362" s="612"/>
      <c r="K362" s="612"/>
      <c r="L362" s="613"/>
      <c r="M362" s="557">
        <v>7</v>
      </c>
      <c r="N362" s="557">
        <v>2</v>
      </c>
      <c r="O362" s="558" t="s">
        <v>548</v>
      </c>
      <c r="P362" s="559">
        <v>0</v>
      </c>
      <c r="Q362" s="560">
        <v>175951</v>
      </c>
      <c r="R362" s="561">
        <v>0</v>
      </c>
      <c r="S362" s="560">
        <v>175951</v>
      </c>
    </row>
    <row r="363" spans="1:19" s="551" customFormat="1" ht="21.75" customHeight="1" x14ac:dyDescent="0.2">
      <c r="A363" s="545"/>
      <c r="B363" s="612" t="s">
        <v>544</v>
      </c>
      <c r="C363" s="612"/>
      <c r="D363" s="612"/>
      <c r="E363" s="612"/>
      <c r="F363" s="612"/>
      <c r="G363" s="612"/>
      <c r="H363" s="612"/>
      <c r="I363" s="612"/>
      <c r="J363" s="612"/>
      <c r="K363" s="612"/>
      <c r="L363" s="613"/>
      <c r="M363" s="557">
        <v>7</v>
      </c>
      <c r="N363" s="557">
        <v>2</v>
      </c>
      <c r="O363" s="558" t="s">
        <v>548</v>
      </c>
      <c r="P363" s="559" t="s">
        <v>8</v>
      </c>
      <c r="Q363" s="560">
        <v>175951</v>
      </c>
      <c r="R363" s="561">
        <v>0</v>
      </c>
      <c r="S363" s="560">
        <v>175951</v>
      </c>
    </row>
    <row r="364" spans="1:19" s="551" customFormat="1" ht="12.75" customHeight="1" x14ac:dyDescent="0.2">
      <c r="A364" s="545"/>
      <c r="B364" s="612" t="s">
        <v>9</v>
      </c>
      <c r="C364" s="612"/>
      <c r="D364" s="612"/>
      <c r="E364" s="612"/>
      <c r="F364" s="612"/>
      <c r="G364" s="612"/>
      <c r="H364" s="612"/>
      <c r="I364" s="612"/>
      <c r="J364" s="612"/>
      <c r="K364" s="612"/>
      <c r="L364" s="613"/>
      <c r="M364" s="557">
        <v>7</v>
      </c>
      <c r="N364" s="557">
        <v>2</v>
      </c>
      <c r="O364" s="558" t="s">
        <v>548</v>
      </c>
      <c r="P364" s="559" t="s">
        <v>10</v>
      </c>
      <c r="Q364" s="560">
        <v>175951</v>
      </c>
      <c r="R364" s="561">
        <v>0</v>
      </c>
      <c r="S364" s="560">
        <v>175951</v>
      </c>
    </row>
    <row r="365" spans="1:19" s="551" customFormat="1" ht="42.75" customHeight="1" x14ac:dyDescent="0.2">
      <c r="A365" s="545"/>
      <c r="B365" s="612" t="s">
        <v>11</v>
      </c>
      <c r="C365" s="612"/>
      <c r="D365" s="612"/>
      <c r="E365" s="612"/>
      <c r="F365" s="612"/>
      <c r="G365" s="612"/>
      <c r="H365" s="612"/>
      <c r="I365" s="612"/>
      <c r="J365" s="612"/>
      <c r="K365" s="612"/>
      <c r="L365" s="613"/>
      <c r="M365" s="557">
        <v>7</v>
      </c>
      <c r="N365" s="557">
        <v>2</v>
      </c>
      <c r="O365" s="558" t="s">
        <v>548</v>
      </c>
      <c r="P365" s="559" t="s">
        <v>12</v>
      </c>
      <c r="Q365" s="560">
        <v>175951</v>
      </c>
      <c r="R365" s="561">
        <v>0</v>
      </c>
      <c r="S365" s="560">
        <v>175951</v>
      </c>
    </row>
    <row r="366" spans="1:19" s="551" customFormat="1" ht="21.75" customHeight="1" x14ac:dyDescent="0.2">
      <c r="A366" s="545"/>
      <c r="B366" s="612" t="s">
        <v>539</v>
      </c>
      <c r="C366" s="612"/>
      <c r="D366" s="612"/>
      <c r="E366" s="612"/>
      <c r="F366" s="612"/>
      <c r="G366" s="612"/>
      <c r="H366" s="612"/>
      <c r="I366" s="612"/>
      <c r="J366" s="612"/>
      <c r="K366" s="612"/>
      <c r="L366" s="613"/>
      <c r="M366" s="557">
        <v>7</v>
      </c>
      <c r="N366" s="557">
        <v>2</v>
      </c>
      <c r="O366" s="558" t="s">
        <v>540</v>
      </c>
      <c r="P366" s="559">
        <v>0</v>
      </c>
      <c r="Q366" s="560">
        <v>2315.8000000000002</v>
      </c>
      <c r="R366" s="561">
        <v>-43.38</v>
      </c>
      <c r="S366" s="560">
        <v>2272.42</v>
      </c>
    </row>
    <row r="367" spans="1:19" s="551" customFormat="1" ht="12.75" customHeight="1" x14ac:dyDescent="0.2">
      <c r="A367" s="545"/>
      <c r="B367" s="612" t="s">
        <v>77</v>
      </c>
      <c r="C367" s="612"/>
      <c r="D367" s="612"/>
      <c r="E367" s="612"/>
      <c r="F367" s="612"/>
      <c r="G367" s="612"/>
      <c r="H367" s="612"/>
      <c r="I367" s="612"/>
      <c r="J367" s="612"/>
      <c r="K367" s="612"/>
      <c r="L367" s="613"/>
      <c r="M367" s="557">
        <v>7</v>
      </c>
      <c r="N367" s="557">
        <v>2</v>
      </c>
      <c r="O367" s="558" t="s">
        <v>546</v>
      </c>
      <c r="P367" s="559">
        <v>0</v>
      </c>
      <c r="Q367" s="560">
        <v>2315.8000000000002</v>
      </c>
      <c r="R367" s="561">
        <v>-43.38</v>
      </c>
      <c r="S367" s="560">
        <v>2272.42</v>
      </c>
    </row>
    <row r="368" spans="1:19" s="551" customFormat="1" ht="32.25" customHeight="1" x14ac:dyDescent="0.2">
      <c r="A368" s="545"/>
      <c r="B368" s="612" t="s">
        <v>685</v>
      </c>
      <c r="C368" s="612"/>
      <c r="D368" s="612"/>
      <c r="E368" s="612"/>
      <c r="F368" s="612"/>
      <c r="G368" s="612"/>
      <c r="H368" s="612"/>
      <c r="I368" s="612"/>
      <c r="J368" s="612"/>
      <c r="K368" s="612"/>
      <c r="L368" s="613"/>
      <c r="M368" s="557">
        <v>7</v>
      </c>
      <c r="N368" s="557">
        <v>2</v>
      </c>
      <c r="O368" s="558" t="s">
        <v>686</v>
      </c>
      <c r="P368" s="559">
        <v>0</v>
      </c>
      <c r="Q368" s="560">
        <v>2315.8000000000002</v>
      </c>
      <c r="R368" s="561">
        <v>-43.38</v>
      </c>
      <c r="S368" s="560">
        <v>2272.42</v>
      </c>
    </row>
    <row r="369" spans="1:19" s="551" customFormat="1" ht="21.75" customHeight="1" x14ac:dyDescent="0.2">
      <c r="A369" s="545"/>
      <c r="B369" s="612" t="s">
        <v>544</v>
      </c>
      <c r="C369" s="612"/>
      <c r="D369" s="612"/>
      <c r="E369" s="612"/>
      <c r="F369" s="612"/>
      <c r="G369" s="612"/>
      <c r="H369" s="612"/>
      <c r="I369" s="612"/>
      <c r="J369" s="612"/>
      <c r="K369" s="612"/>
      <c r="L369" s="613"/>
      <c r="M369" s="557">
        <v>7</v>
      </c>
      <c r="N369" s="557">
        <v>2</v>
      </c>
      <c r="O369" s="558" t="s">
        <v>686</v>
      </c>
      <c r="P369" s="559" t="s">
        <v>8</v>
      </c>
      <c r="Q369" s="560">
        <v>2315.8000000000002</v>
      </c>
      <c r="R369" s="561">
        <v>-43.38</v>
      </c>
      <c r="S369" s="560">
        <v>2272.42</v>
      </c>
    </row>
    <row r="370" spans="1:19" s="551" customFormat="1" ht="12.75" customHeight="1" x14ac:dyDescent="0.2">
      <c r="A370" s="545"/>
      <c r="B370" s="612" t="s">
        <v>9</v>
      </c>
      <c r="C370" s="612"/>
      <c r="D370" s="612"/>
      <c r="E370" s="612"/>
      <c r="F370" s="612"/>
      <c r="G370" s="612"/>
      <c r="H370" s="612"/>
      <c r="I370" s="612"/>
      <c r="J370" s="612"/>
      <c r="K370" s="612"/>
      <c r="L370" s="613"/>
      <c r="M370" s="557">
        <v>7</v>
      </c>
      <c r="N370" s="557">
        <v>2</v>
      </c>
      <c r="O370" s="558" t="s">
        <v>686</v>
      </c>
      <c r="P370" s="559" t="s">
        <v>10</v>
      </c>
      <c r="Q370" s="560">
        <v>2315.8000000000002</v>
      </c>
      <c r="R370" s="561">
        <v>-43.38</v>
      </c>
      <c r="S370" s="560">
        <v>2272.42</v>
      </c>
    </row>
    <row r="371" spans="1:19" s="551" customFormat="1" ht="12.75" customHeight="1" x14ac:dyDescent="0.2">
      <c r="A371" s="545"/>
      <c r="B371" s="612" t="s">
        <v>167</v>
      </c>
      <c r="C371" s="612"/>
      <c r="D371" s="612"/>
      <c r="E371" s="612"/>
      <c r="F371" s="612"/>
      <c r="G371" s="612"/>
      <c r="H371" s="612"/>
      <c r="I371" s="612"/>
      <c r="J371" s="612"/>
      <c r="K371" s="612"/>
      <c r="L371" s="613"/>
      <c r="M371" s="557">
        <v>7</v>
      </c>
      <c r="N371" s="557">
        <v>2</v>
      </c>
      <c r="O371" s="558" t="s">
        <v>686</v>
      </c>
      <c r="P371" s="559" t="s">
        <v>166</v>
      </c>
      <c r="Q371" s="560">
        <v>2315.8000000000002</v>
      </c>
      <c r="R371" s="561">
        <v>-43.38</v>
      </c>
      <c r="S371" s="560">
        <v>2272.42</v>
      </c>
    </row>
    <row r="372" spans="1:19" s="551" customFormat="1" ht="12.75" customHeight="1" x14ac:dyDescent="0.2">
      <c r="A372" s="545"/>
      <c r="B372" s="620" t="s">
        <v>549</v>
      </c>
      <c r="C372" s="620"/>
      <c r="D372" s="620"/>
      <c r="E372" s="620"/>
      <c r="F372" s="620"/>
      <c r="G372" s="620"/>
      <c r="H372" s="620"/>
      <c r="I372" s="620"/>
      <c r="J372" s="620"/>
      <c r="K372" s="620"/>
      <c r="L372" s="621"/>
      <c r="M372" s="552">
        <v>7</v>
      </c>
      <c r="N372" s="552">
        <v>3</v>
      </c>
      <c r="O372" s="553">
        <v>0</v>
      </c>
      <c r="P372" s="554">
        <v>0</v>
      </c>
      <c r="Q372" s="555">
        <v>21802.66</v>
      </c>
      <c r="R372" s="556">
        <v>0</v>
      </c>
      <c r="S372" s="555">
        <v>21802.66</v>
      </c>
    </row>
    <row r="373" spans="1:19" s="551" customFormat="1" ht="21.75" customHeight="1" x14ac:dyDescent="0.2">
      <c r="A373" s="545"/>
      <c r="B373" s="612" t="s">
        <v>539</v>
      </c>
      <c r="C373" s="612"/>
      <c r="D373" s="612"/>
      <c r="E373" s="612"/>
      <c r="F373" s="612"/>
      <c r="G373" s="612"/>
      <c r="H373" s="612"/>
      <c r="I373" s="612"/>
      <c r="J373" s="612"/>
      <c r="K373" s="612"/>
      <c r="L373" s="613"/>
      <c r="M373" s="557">
        <v>7</v>
      </c>
      <c r="N373" s="557">
        <v>3</v>
      </c>
      <c r="O373" s="558" t="s">
        <v>540</v>
      </c>
      <c r="P373" s="559">
        <v>0</v>
      </c>
      <c r="Q373" s="560">
        <v>21802.66</v>
      </c>
      <c r="R373" s="561">
        <v>0</v>
      </c>
      <c r="S373" s="560">
        <v>21802.66</v>
      </c>
    </row>
    <row r="374" spans="1:19" s="551" customFormat="1" ht="12.75" customHeight="1" x14ac:dyDescent="0.2">
      <c r="A374" s="545"/>
      <c r="B374" s="612" t="s">
        <v>550</v>
      </c>
      <c r="C374" s="612"/>
      <c r="D374" s="612"/>
      <c r="E374" s="612"/>
      <c r="F374" s="612"/>
      <c r="G374" s="612"/>
      <c r="H374" s="612"/>
      <c r="I374" s="612"/>
      <c r="J374" s="612"/>
      <c r="K374" s="612"/>
      <c r="L374" s="613"/>
      <c r="M374" s="557">
        <v>7</v>
      </c>
      <c r="N374" s="557">
        <v>3</v>
      </c>
      <c r="O374" s="558" t="s">
        <v>551</v>
      </c>
      <c r="P374" s="559">
        <v>0</v>
      </c>
      <c r="Q374" s="560">
        <v>21802.66</v>
      </c>
      <c r="R374" s="561">
        <v>0</v>
      </c>
      <c r="S374" s="560">
        <v>21802.66</v>
      </c>
    </row>
    <row r="375" spans="1:19" s="551" customFormat="1" ht="21.75" customHeight="1" x14ac:dyDescent="0.2">
      <c r="A375" s="545"/>
      <c r="B375" s="612" t="s">
        <v>6</v>
      </c>
      <c r="C375" s="612"/>
      <c r="D375" s="612"/>
      <c r="E375" s="612"/>
      <c r="F375" s="612"/>
      <c r="G375" s="612"/>
      <c r="H375" s="612"/>
      <c r="I375" s="612"/>
      <c r="J375" s="612"/>
      <c r="K375" s="612"/>
      <c r="L375" s="613"/>
      <c r="M375" s="557">
        <v>7</v>
      </c>
      <c r="N375" s="557">
        <v>3</v>
      </c>
      <c r="O375" s="558" t="s">
        <v>552</v>
      </c>
      <c r="P375" s="559">
        <v>0</v>
      </c>
      <c r="Q375" s="560">
        <v>21802.66</v>
      </c>
      <c r="R375" s="561">
        <v>0</v>
      </c>
      <c r="S375" s="560">
        <v>21802.66</v>
      </c>
    </row>
    <row r="376" spans="1:19" s="551" customFormat="1" ht="21.75" customHeight="1" x14ac:dyDescent="0.2">
      <c r="A376" s="545"/>
      <c r="B376" s="612" t="s">
        <v>544</v>
      </c>
      <c r="C376" s="612"/>
      <c r="D376" s="612"/>
      <c r="E376" s="612"/>
      <c r="F376" s="612"/>
      <c r="G376" s="612"/>
      <c r="H376" s="612"/>
      <c r="I376" s="612"/>
      <c r="J376" s="612"/>
      <c r="K376" s="612"/>
      <c r="L376" s="613"/>
      <c r="M376" s="557">
        <v>7</v>
      </c>
      <c r="N376" s="557">
        <v>3</v>
      </c>
      <c r="O376" s="558" t="s">
        <v>552</v>
      </c>
      <c r="P376" s="559" t="s">
        <v>8</v>
      </c>
      <c r="Q376" s="560">
        <v>21802.66</v>
      </c>
      <c r="R376" s="561">
        <v>0</v>
      </c>
      <c r="S376" s="560">
        <v>21802.66</v>
      </c>
    </row>
    <row r="377" spans="1:19" s="551" customFormat="1" ht="12.75" customHeight="1" x14ac:dyDescent="0.2">
      <c r="A377" s="545"/>
      <c r="B377" s="612" t="s">
        <v>9</v>
      </c>
      <c r="C377" s="612"/>
      <c r="D377" s="612"/>
      <c r="E377" s="612"/>
      <c r="F377" s="612"/>
      <c r="G377" s="612"/>
      <c r="H377" s="612"/>
      <c r="I377" s="612"/>
      <c r="J377" s="612"/>
      <c r="K377" s="612"/>
      <c r="L377" s="613"/>
      <c r="M377" s="557">
        <v>7</v>
      </c>
      <c r="N377" s="557">
        <v>3</v>
      </c>
      <c r="O377" s="558" t="s">
        <v>552</v>
      </c>
      <c r="P377" s="559" t="s">
        <v>10</v>
      </c>
      <c r="Q377" s="560">
        <v>21802.66</v>
      </c>
      <c r="R377" s="561">
        <v>0</v>
      </c>
      <c r="S377" s="560">
        <v>21802.66</v>
      </c>
    </row>
    <row r="378" spans="1:19" s="551" customFormat="1" ht="42.75" customHeight="1" x14ac:dyDescent="0.2">
      <c r="A378" s="545"/>
      <c r="B378" s="612" t="s">
        <v>11</v>
      </c>
      <c r="C378" s="612"/>
      <c r="D378" s="612"/>
      <c r="E378" s="612"/>
      <c r="F378" s="612"/>
      <c r="G378" s="612"/>
      <c r="H378" s="612"/>
      <c r="I378" s="612"/>
      <c r="J378" s="612"/>
      <c r="K378" s="612"/>
      <c r="L378" s="613"/>
      <c r="M378" s="557">
        <v>7</v>
      </c>
      <c r="N378" s="557">
        <v>3</v>
      </c>
      <c r="O378" s="558" t="s">
        <v>552</v>
      </c>
      <c r="P378" s="559" t="s">
        <v>12</v>
      </c>
      <c r="Q378" s="560">
        <v>21802.66</v>
      </c>
      <c r="R378" s="561">
        <v>0</v>
      </c>
      <c r="S378" s="560">
        <v>21802.66</v>
      </c>
    </row>
    <row r="379" spans="1:19" s="551" customFormat="1" ht="12.75" customHeight="1" x14ac:dyDescent="0.2">
      <c r="A379" s="545"/>
      <c r="B379" s="620" t="s">
        <v>555</v>
      </c>
      <c r="C379" s="620"/>
      <c r="D379" s="620"/>
      <c r="E379" s="620"/>
      <c r="F379" s="620"/>
      <c r="G379" s="620"/>
      <c r="H379" s="620"/>
      <c r="I379" s="620"/>
      <c r="J379" s="620"/>
      <c r="K379" s="620"/>
      <c r="L379" s="621"/>
      <c r="M379" s="552">
        <v>7</v>
      </c>
      <c r="N379" s="552">
        <v>7</v>
      </c>
      <c r="O379" s="553">
        <v>0</v>
      </c>
      <c r="P379" s="554">
        <v>0</v>
      </c>
      <c r="Q379" s="555">
        <v>1230</v>
      </c>
      <c r="R379" s="556">
        <v>0</v>
      </c>
      <c r="S379" s="555">
        <v>1230</v>
      </c>
    </row>
    <row r="380" spans="1:19" s="551" customFormat="1" ht="21.75" customHeight="1" x14ac:dyDescent="0.2">
      <c r="A380" s="545"/>
      <c r="B380" s="612" t="s">
        <v>539</v>
      </c>
      <c r="C380" s="612"/>
      <c r="D380" s="612"/>
      <c r="E380" s="612"/>
      <c r="F380" s="612"/>
      <c r="G380" s="612"/>
      <c r="H380" s="612"/>
      <c r="I380" s="612"/>
      <c r="J380" s="612"/>
      <c r="K380" s="612"/>
      <c r="L380" s="613"/>
      <c r="M380" s="557">
        <v>7</v>
      </c>
      <c r="N380" s="557">
        <v>7</v>
      </c>
      <c r="O380" s="558" t="s">
        <v>540</v>
      </c>
      <c r="P380" s="559">
        <v>0</v>
      </c>
      <c r="Q380" s="560">
        <v>1230</v>
      </c>
      <c r="R380" s="561">
        <v>0</v>
      </c>
      <c r="S380" s="560">
        <v>1230</v>
      </c>
    </row>
    <row r="381" spans="1:19" s="551" customFormat="1" ht="12.75" customHeight="1" x14ac:dyDescent="0.2">
      <c r="A381" s="545"/>
      <c r="B381" s="612" t="s">
        <v>79</v>
      </c>
      <c r="C381" s="612"/>
      <c r="D381" s="612"/>
      <c r="E381" s="612"/>
      <c r="F381" s="612"/>
      <c r="G381" s="612"/>
      <c r="H381" s="612"/>
      <c r="I381" s="612"/>
      <c r="J381" s="612"/>
      <c r="K381" s="612"/>
      <c r="L381" s="613"/>
      <c r="M381" s="557">
        <v>7</v>
      </c>
      <c r="N381" s="557">
        <v>7</v>
      </c>
      <c r="O381" s="558" t="s">
        <v>556</v>
      </c>
      <c r="P381" s="559">
        <v>0</v>
      </c>
      <c r="Q381" s="560">
        <v>1230</v>
      </c>
      <c r="R381" s="561">
        <v>0</v>
      </c>
      <c r="S381" s="560">
        <v>1230</v>
      </c>
    </row>
    <row r="382" spans="1:19" s="551" customFormat="1" ht="12.75" customHeight="1" x14ac:dyDescent="0.2">
      <c r="A382" s="545"/>
      <c r="B382" s="612" t="s">
        <v>80</v>
      </c>
      <c r="C382" s="612"/>
      <c r="D382" s="612"/>
      <c r="E382" s="612"/>
      <c r="F382" s="612"/>
      <c r="G382" s="612"/>
      <c r="H382" s="612"/>
      <c r="I382" s="612"/>
      <c r="J382" s="612"/>
      <c r="K382" s="612"/>
      <c r="L382" s="613"/>
      <c r="M382" s="557">
        <v>7</v>
      </c>
      <c r="N382" s="557">
        <v>7</v>
      </c>
      <c r="O382" s="558" t="s">
        <v>557</v>
      </c>
      <c r="P382" s="559">
        <v>0</v>
      </c>
      <c r="Q382" s="560">
        <v>1230</v>
      </c>
      <c r="R382" s="561">
        <v>0</v>
      </c>
      <c r="S382" s="560">
        <v>1230</v>
      </c>
    </row>
    <row r="383" spans="1:19" s="551" customFormat="1" ht="21.75" customHeight="1" x14ac:dyDescent="0.2">
      <c r="A383" s="545"/>
      <c r="B383" s="612" t="s">
        <v>544</v>
      </c>
      <c r="C383" s="612"/>
      <c r="D383" s="612"/>
      <c r="E383" s="612"/>
      <c r="F383" s="612"/>
      <c r="G383" s="612"/>
      <c r="H383" s="612"/>
      <c r="I383" s="612"/>
      <c r="J383" s="612"/>
      <c r="K383" s="612"/>
      <c r="L383" s="613"/>
      <c r="M383" s="557">
        <v>7</v>
      </c>
      <c r="N383" s="557">
        <v>7</v>
      </c>
      <c r="O383" s="558" t="s">
        <v>557</v>
      </c>
      <c r="P383" s="559" t="s">
        <v>8</v>
      </c>
      <c r="Q383" s="560">
        <v>1230</v>
      </c>
      <c r="R383" s="561">
        <v>0</v>
      </c>
      <c r="S383" s="560">
        <v>1230</v>
      </c>
    </row>
    <row r="384" spans="1:19" s="551" customFormat="1" ht="12.75" customHeight="1" x14ac:dyDescent="0.2">
      <c r="A384" s="545"/>
      <c r="B384" s="612" t="s">
        <v>9</v>
      </c>
      <c r="C384" s="612"/>
      <c r="D384" s="612"/>
      <c r="E384" s="612"/>
      <c r="F384" s="612"/>
      <c r="G384" s="612"/>
      <c r="H384" s="612"/>
      <c r="I384" s="612"/>
      <c r="J384" s="612"/>
      <c r="K384" s="612"/>
      <c r="L384" s="613"/>
      <c r="M384" s="557">
        <v>7</v>
      </c>
      <c r="N384" s="557">
        <v>7</v>
      </c>
      <c r="O384" s="558" t="s">
        <v>557</v>
      </c>
      <c r="P384" s="559" t="s">
        <v>10</v>
      </c>
      <c r="Q384" s="560">
        <v>1230</v>
      </c>
      <c r="R384" s="561">
        <v>0</v>
      </c>
      <c r="S384" s="560">
        <v>1230</v>
      </c>
    </row>
    <row r="385" spans="1:19" s="551" customFormat="1" ht="42.75" customHeight="1" x14ac:dyDescent="0.2">
      <c r="A385" s="545"/>
      <c r="B385" s="612" t="s">
        <v>11</v>
      </c>
      <c r="C385" s="612"/>
      <c r="D385" s="612"/>
      <c r="E385" s="612"/>
      <c r="F385" s="612"/>
      <c r="G385" s="612"/>
      <c r="H385" s="612"/>
      <c r="I385" s="612"/>
      <c r="J385" s="612"/>
      <c r="K385" s="612"/>
      <c r="L385" s="613"/>
      <c r="M385" s="557">
        <v>7</v>
      </c>
      <c r="N385" s="557">
        <v>7</v>
      </c>
      <c r="O385" s="558" t="s">
        <v>557</v>
      </c>
      <c r="P385" s="559" t="s">
        <v>12</v>
      </c>
      <c r="Q385" s="560">
        <v>1230</v>
      </c>
      <c r="R385" s="561">
        <v>0</v>
      </c>
      <c r="S385" s="560">
        <v>1230</v>
      </c>
    </row>
    <row r="386" spans="1:19" s="551" customFormat="1" ht="12.75" customHeight="1" x14ac:dyDescent="0.2">
      <c r="A386" s="545"/>
      <c r="B386" s="620" t="s">
        <v>81</v>
      </c>
      <c r="C386" s="620"/>
      <c r="D386" s="620"/>
      <c r="E386" s="620"/>
      <c r="F386" s="620"/>
      <c r="G386" s="620"/>
      <c r="H386" s="620"/>
      <c r="I386" s="620"/>
      <c r="J386" s="620"/>
      <c r="K386" s="620"/>
      <c r="L386" s="621"/>
      <c r="M386" s="552">
        <v>7</v>
      </c>
      <c r="N386" s="552">
        <v>9</v>
      </c>
      <c r="O386" s="553">
        <v>0</v>
      </c>
      <c r="P386" s="554">
        <v>0</v>
      </c>
      <c r="Q386" s="555">
        <v>17779.153999999999</v>
      </c>
      <c r="R386" s="556">
        <v>-70</v>
      </c>
      <c r="S386" s="555">
        <v>17709.153999999999</v>
      </c>
    </row>
    <row r="387" spans="1:19" s="551" customFormat="1" ht="21.75" customHeight="1" x14ac:dyDescent="0.2">
      <c r="A387" s="545"/>
      <c r="B387" s="612" t="s">
        <v>539</v>
      </c>
      <c r="C387" s="612"/>
      <c r="D387" s="612"/>
      <c r="E387" s="612"/>
      <c r="F387" s="612"/>
      <c r="G387" s="612"/>
      <c r="H387" s="612"/>
      <c r="I387" s="612"/>
      <c r="J387" s="612"/>
      <c r="K387" s="612"/>
      <c r="L387" s="613"/>
      <c r="M387" s="557">
        <v>7</v>
      </c>
      <c r="N387" s="557">
        <v>9</v>
      </c>
      <c r="O387" s="558" t="s">
        <v>540</v>
      </c>
      <c r="P387" s="559">
        <v>0</v>
      </c>
      <c r="Q387" s="560">
        <v>752.33299999999997</v>
      </c>
      <c r="R387" s="561">
        <v>0</v>
      </c>
      <c r="S387" s="560">
        <v>752.33299999999997</v>
      </c>
    </row>
    <row r="388" spans="1:19" s="551" customFormat="1" ht="21.75" customHeight="1" x14ac:dyDescent="0.2">
      <c r="A388" s="545"/>
      <c r="B388" s="612" t="s">
        <v>558</v>
      </c>
      <c r="C388" s="612"/>
      <c r="D388" s="612"/>
      <c r="E388" s="612"/>
      <c r="F388" s="612"/>
      <c r="G388" s="612"/>
      <c r="H388" s="612"/>
      <c r="I388" s="612"/>
      <c r="J388" s="612"/>
      <c r="K388" s="612"/>
      <c r="L388" s="613"/>
      <c r="M388" s="557">
        <v>7</v>
      </c>
      <c r="N388" s="557">
        <v>9</v>
      </c>
      <c r="O388" s="558" t="s">
        <v>559</v>
      </c>
      <c r="P388" s="559">
        <v>0</v>
      </c>
      <c r="Q388" s="560">
        <v>752.33299999999997</v>
      </c>
      <c r="R388" s="561">
        <v>0</v>
      </c>
      <c r="S388" s="560">
        <v>752.33299999999997</v>
      </c>
    </row>
    <row r="389" spans="1:19" s="551" customFormat="1" ht="32.25" customHeight="1" x14ac:dyDescent="0.2">
      <c r="A389" s="545"/>
      <c r="B389" s="612" t="s">
        <v>66</v>
      </c>
      <c r="C389" s="612"/>
      <c r="D389" s="612"/>
      <c r="E389" s="612"/>
      <c r="F389" s="612"/>
      <c r="G389" s="612"/>
      <c r="H389" s="612"/>
      <c r="I389" s="612"/>
      <c r="J389" s="612"/>
      <c r="K389" s="612"/>
      <c r="L389" s="613"/>
      <c r="M389" s="557">
        <v>7</v>
      </c>
      <c r="N389" s="557">
        <v>9</v>
      </c>
      <c r="O389" s="558" t="s">
        <v>560</v>
      </c>
      <c r="P389" s="559">
        <v>0</v>
      </c>
      <c r="Q389" s="560">
        <v>752.33299999999997</v>
      </c>
      <c r="R389" s="561">
        <v>0</v>
      </c>
      <c r="S389" s="560">
        <v>752.33299999999997</v>
      </c>
    </row>
    <row r="390" spans="1:19" s="551" customFormat="1" ht="53.25" customHeight="1" x14ac:dyDescent="0.2">
      <c r="A390" s="545"/>
      <c r="B390" s="612" t="s">
        <v>18</v>
      </c>
      <c r="C390" s="612"/>
      <c r="D390" s="612"/>
      <c r="E390" s="612"/>
      <c r="F390" s="612"/>
      <c r="G390" s="612"/>
      <c r="H390" s="612"/>
      <c r="I390" s="612"/>
      <c r="J390" s="612"/>
      <c r="K390" s="612"/>
      <c r="L390" s="613"/>
      <c r="M390" s="557">
        <v>7</v>
      </c>
      <c r="N390" s="557">
        <v>9</v>
      </c>
      <c r="O390" s="558" t="s">
        <v>560</v>
      </c>
      <c r="P390" s="559" t="s">
        <v>19</v>
      </c>
      <c r="Q390" s="560">
        <v>752.33299999999997</v>
      </c>
      <c r="R390" s="561">
        <v>0</v>
      </c>
      <c r="S390" s="560">
        <v>752.33299999999997</v>
      </c>
    </row>
    <row r="391" spans="1:19" s="551" customFormat="1" ht="21.75" customHeight="1" x14ac:dyDescent="0.2">
      <c r="A391" s="545"/>
      <c r="B391" s="612" t="s">
        <v>38</v>
      </c>
      <c r="C391" s="612"/>
      <c r="D391" s="612"/>
      <c r="E391" s="612"/>
      <c r="F391" s="612"/>
      <c r="G391" s="612"/>
      <c r="H391" s="612"/>
      <c r="I391" s="612"/>
      <c r="J391" s="612"/>
      <c r="K391" s="612"/>
      <c r="L391" s="613"/>
      <c r="M391" s="557">
        <v>7</v>
      </c>
      <c r="N391" s="557">
        <v>9</v>
      </c>
      <c r="O391" s="558" t="s">
        <v>560</v>
      </c>
      <c r="P391" s="559" t="s">
        <v>39</v>
      </c>
      <c r="Q391" s="560">
        <v>752.33299999999997</v>
      </c>
      <c r="R391" s="561">
        <v>0</v>
      </c>
      <c r="S391" s="560">
        <v>752.33299999999997</v>
      </c>
    </row>
    <row r="392" spans="1:19" s="551" customFormat="1" ht="21.75" customHeight="1" x14ac:dyDescent="0.2">
      <c r="A392" s="545"/>
      <c r="B392" s="612" t="s">
        <v>441</v>
      </c>
      <c r="C392" s="612"/>
      <c r="D392" s="612"/>
      <c r="E392" s="612"/>
      <c r="F392" s="612"/>
      <c r="G392" s="612"/>
      <c r="H392" s="612"/>
      <c r="I392" s="612"/>
      <c r="J392" s="612"/>
      <c r="K392" s="612"/>
      <c r="L392" s="613"/>
      <c r="M392" s="557">
        <v>7</v>
      </c>
      <c r="N392" s="557">
        <v>9</v>
      </c>
      <c r="O392" s="558" t="s">
        <v>560</v>
      </c>
      <c r="P392" s="559" t="s">
        <v>40</v>
      </c>
      <c r="Q392" s="560">
        <v>577.82899999999995</v>
      </c>
      <c r="R392" s="561">
        <v>0</v>
      </c>
      <c r="S392" s="560">
        <v>577.82899999999995</v>
      </c>
    </row>
    <row r="393" spans="1:19" s="551" customFormat="1" ht="32.25" customHeight="1" x14ac:dyDescent="0.2">
      <c r="A393" s="545"/>
      <c r="B393" s="612" t="s">
        <v>442</v>
      </c>
      <c r="C393" s="612"/>
      <c r="D393" s="612"/>
      <c r="E393" s="612"/>
      <c r="F393" s="612"/>
      <c r="G393" s="612"/>
      <c r="H393" s="612"/>
      <c r="I393" s="612"/>
      <c r="J393" s="612"/>
      <c r="K393" s="612"/>
      <c r="L393" s="613"/>
      <c r="M393" s="557">
        <v>7</v>
      </c>
      <c r="N393" s="557">
        <v>9</v>
      </c>
      <c r="O393" s="558" t="s">
        <v>560</v>
      </c>
      <c r="P393" s="559" t="s">
        <v>42</v>
      </c>
      <c r="Q393" s="560">
        <v>174.50399999999999</v>
      </c>
      <c r="R393" s="561">
        <v>0</v>
      </c>
      <c r="S393" s="560">
        <v>174.50399999999999</v>
      </c>
    </row>
    <row r="394" spans="1:19" s="551" customFormat="1" ht="21.75" customHeight="1" x14ac:dyDescent="0.2">
      <c r="A394" s="545"/>
      <c r="B394" s="612" t="s">
        <v>539</v>
      </c>
      <c r="C394" s="612"/>
      <c r="D394" s="612"/>
      <c r="E394" s="612"/>
      <c r="F394" s="612"/>
      <c r="G394" s="612"/>
      <c r="H394" s="612"/>
      <c r="I394" s="612"/>
      <c r="J394" s="612"/>
      <c r="K394" s="612"/>
      <c r="L394" s="613"/>
      <c r="M394" s="557">
        <v>7</v>
      </c>
      <c r="N394" s="557">
        <v>9</v>
      </c>
      <c r="O394" s="558" t="s">
        <v>540</v>
      </c>
      <c r="P394" s="559">
        <v>0</v>
      </c>
      <c r="Q394" s="560">
        <v>16563.420999999998</v>
      </c>
      <c r="R394" s="561">
        <v>-70</v>
      </c>
      <c r="S394" s="560">
        <v>16493.420999999998</v>
      </c>
    </row>
    <row r="395" spans="1:19" s="551" customFormat="1" ht="21.75" customHeight="1" x14ac:dyDescent="0.2">
      <c r="A395" s="545"/>
      <c r="B395" s="612" t="s">
        <v>558</v>
      </c>
      <c r="C395" s="612"/>
      <c r="D395" s="612"/>
      <c r="E395" s="612"/>
      <c r="F395" s="612"/>
      <c r="G395" s="612"/>
      <c r="H395" s="612"/>
      <c r="I395" s="612"/>
      <c r="J395" s="612"/>
      <c r="K395" s="612"/>
      <c r="L395" s="613"/>
      <c r="M395" s="557">
        <v>7</v>
      </c>
      <c r="N395" s="557">
        <v>9</v>
      </c>
      <c r="O395" s="558" t="s">
        <v>559</v>
      </c>
      <c r="P395" s="559">
        <v>0</v>
      </c>
      <c r="Q395" s="560">
        <v>16563.420999999998</v>
      </c>
      <c r="R395" s="561">
        <v>-70</v>
      </c>
      <c r="S395" s="560">
        <v>16493.420999999998</v>
      </c>
    </row>
    <row r="396" spans="1:19" s="551" customFormat="1" ht="21.75" customHeight="1" x14ac:dyDescent="0.2">
      <c r="A396" s="545"/>
      <c r="B396" s="612" t="s">
        <v>61</v>
      </c>
      <c r="C396" s="612"/>
      <c r="D396" s="612"/>
      <c r="E396" s="612"/>
      <c r="F396" s="612"/>
      <c r="G396" s="612"/>
      <c r="H396" s="612"/>
      <c r="I396" s="612"/>
      <c r="J396" s="612"/>
      <c r="K396" s="612"/>
      <c r="L396" s="613"/>
      <c r="M396" s="557">
        <v>7</v>
      </c>
      <c r="N396" s="557">
        <v>9</v>
      </c>
      <c r="O396" s="558" t="s">
        <v>561</v>
      </c>
      <c r="P396" s="559">
        <v>0</v>
      </c>
      <c r="Q396" s="560">
        <v>16563.420999999998</v>
      </c>
      <c r="R396" s="561">
        <v>-70</v>
      </c>
      <c r="S396" s="560">
        <v>16493.420999999998</v>
      </c>
    </row>
    <row r="397" spans="1:19" s="551" customFormat="1" ht="53.25" customHeight="1" x14ac:dyDescent="0.2">
      <c r="A397" s="545"/>
      <c r="B397" s="612" t="s">
        <v>18</v>
      </c>
      <c r="C397" s="612"/>
      <c r="D397" s="612"/>
      <c r="E397" s="612"/>
      <c r="F397" s="612"/>
      <c r="G397" s="612"/>
      <c r="H397" s="612"/>
      <c r="I397" s="612"/>
      <c r="J397" s="612"/>
      <c r="K397" s="612"/>
      <c r="L397" s="613"/>
      <c r="M397" s="557">
        <v>7</v>
      </c>
      <c r="N397" s="557">
        <v>9</v>
      </c>
      <c r="O397" s="558" t="s">
        <v>561</v>
      </c>
      <c r="P397" s="559" t="s">
        <v>19</v>
      </c>
      <c r="Q397" s="560">
        <v>15279</v>
      </c>
      <c r="R397" s="561">
        <v>0</v>
      </c>
      <c r="S397" s="560">
        <v>15279</v>
      </c>
    </row>
    <row r="398" spans="1:19" s="551" customFormat="1" ht="12.75" customHeight="1" x14ac:dyDescent="0.2">
      <c r="A398" s="545"/>
      <c r="B398" s="612" t="s">
        <v>20</v>
      </c>
      <c r="C398" s="612"/>
      <c r="D398" s="612"/>
      <c r="E398" s="612"/>
      <c r="F398" s="612"/>
      <c r="G398" s="612"/>
      <c r="H398" s="612"/>
      <c r="I398" s="612"/>
      <c r="J398" s="612"/>
      <c r="K398" s="612"/>
      <c r="L398" s="613"/>
      <c r="M398" s="557">
        <v>7</v>
      </c>
      <c r="N398" s="557">
        <v>9</v>
      </c>
      <c r="O398" s="558" t="s">
        <v>561</v>
      </c>
      <c r="P398" s="559" t="s">
        <v>21</v>
      </c>
      <c r="Q398" s="560">
        <v>15279</v>
      </c>
      <c r="R398" s="561">
        <v>0</v>
      </c>
      <c r="S398" s="560">
        <v>15279</v>
      </c>
    </row>
    <row r="399" spans="1:19" s="551" customFormat="1" ht="12.75" customHeight="1" x14ac:dyDescent="0.2">
      <c r="A399" s="545"/>
      <c r="B399" s="612" t="s">
        <v>512</v>
      </c>
      <c r="C399" s="612"/>
      <c r="D399" s="612"/>
      <c r="E399" s="612"/>
      <c r="F399" s="612"/>
      <c r="G399" s="612"/>
      <c r="H399" s="612"/>
      <c r="I399" s="612"/>
      <c r="J399" s="612"/>
      <c r="K399" s="612"/>
      <c r="L399" s="613"/>
      <c r="M399" s="557">
        <v>7</v>
      </c>
      <c r="N399" s="557">
        <v>9</v>
      </c>
      <c r="O399" s="558" t="s">
        <v>561</v>
      </c>
      <c r="P399" s="559" t="s">
        <v>22</v>
      </c>
      <c r="Q399" s="560">
        <v>11735.022999999999</v>
      </c>
      <c r="R399" s="561">
        <v>0</v>
      </c>
      <c r="S399" s="560">
        <v>11735.022999999999</v>
      </c>
    </row>
    <row r="400" spans="1:19" s="551" customFormat="1" ht="32.25" customHeight="1" x14ac:dyDescent="0.2">
      <c r="A400" s="545"/>
      <c r="B400" s="612" t="s">
        <v>514</v>
      </c>
      <c r="C400" s="612"/>
      <c r="D400" s="612"/>
      <c r="E400" s="612"/>
      <c r="F400" s="612"/>
      <c r="G400" s="612"/>
      <c r="H400" s="612"/>
      <c r="I400" s="612"/>
      <c r="J400" s="612"/>
      <c r="K400" s="612"/>
      <c r="L400" s="613"/>
      <c r="M400" s="557">
        <v>7</v>
      </c>
      <c r="N400" s="557">
        <v>9</v>
      </c>
      <c r="O400" s="558" t="s">
        <v>561</v>
      </c>
      <c r="P400" s="559" t="s">
        <v>24</v>
      </c>
      <c r="Q400" s="560">
        <v>3543.9769999999999</v>
      </c>
      <c r="R400" s="561">
        <v>0</v>
      </c>
      <c r="S400" s="560">
        <v>3543.9769999999999</v>
      </c>
    </row>
    <row r="401" spans="1:19" s="551" customFormat="1" ht="21.75" customHeight="1" x14ac:dyDescent="0.2">
      <c r="A401" s="545"/>
      <c r="B401" s="612" t="s">
        <v>453</v>
      </c>
      <c r="C401" s="612"/>
      <c r="D401" s="612"/>
      <c r="E401" s="612"/>
      <c r="F401" s="612"/>
      <c r="G401" s="612"/>
      <c r="H401" s="612"/>
      <c r="I401" s="612"/>
      <c r="J401" s="612"/>
      <c r="K401" s="612"/>
      <c r="L401" s="613"/>
      <c r="M401" s="557">
        <v>7</v>
      </c>
      <c r="N401" s="557">
        <v>9</v>
      </c>
      <c r="O401" s="558" t="s">
        <v>561</v>
      </c>
      <c r="P401" s="559" t="s">
        <v>25</v>
      </c>
      <c r="Q401" s="560">
        <v>1231.421</v>
      </c>
      <c r="R401" s="561">
        <v>-70</v>
      </c>
      <c r="S401" s="560">
        <v>1161.421</v>
      </c>
    </row>
    <row r="402" spans="1:19" s="551" customFormat="1" ht="21.75" customHeight="1" x14ac:dyDescent="0.2">
      <c r="A402" s="545"/>
      <c r="B402" s="612" t="s">
        <v>454</v>
      </c>
      <c r="C402" s="612"/>
      <c r="D402" s="612"/>
      <c r="E402" s="612"/>
      <c r="F402" s="612"/>
      <c r="G402" s="612"/>
      <c r="H402" s="612"/>
      <c r="I402" s="612"/>
      <c r="J402" s="612"/>
      <c r="K402" s="612"/>
      <c r="L402" s="613"/>
      <c r="M402" s="557">
        <v>7</v>
      </c>
      <c r="N402" s="557">
        <v>9</v>
      </c>
      <c r="O402" s="558" t="s">
        <v>561</v>
      </c>
      <c r="P402" s="559" t="s">
        <v>27</v>
      </c>
      <c r="Q402" s="560">
        <v>1231.421</v>
      </c>
      <c r="R402" s="561">
        <v>-70</v>
      </c>
      <c r="S402" s="560">
        <v>1161.421</v>
      </c>
    </row>
    <row r="403" spans="1:19" s="551" customFormat="1" ht="21.75" customHeight="1" x14ac:dyDescent="0.2">
      <c r="A403" s="545"/>
      <c r="B403" s="612" t="s">
        <v>455</v>
      </c>
      <c r="C403" s="612"/>
      <c r="D403" s="612"/>
      <c r="E403" s="612"/>
      <c r="F403" s="612"/>
      <c r="G403" s="612"/>
      <c r="H403" s="612"/>
      <c r="I403" s="612"/>
      <c r="J403" s="612"/>
      <c r="K403" s="612"/>
      <c r="L403" s="613"/>
      <c r="M403" s="557">
        <v>7</v>
      </c>
      <c r="N403" s="557">
        <v>9</v>
      </c>
      <c r="O403" s="558" t="s">
        <v>561</v>
      </c>
      <c r="P403" s="559" t="s">
        <v>28</v>
      </c>
      <c r="Q403" s="560">
        <v>299.2</v>
      </c>
      <c r="R403" s="561">
        <v>0</v>
      </c>
      <c r="S403" s="560">
        <v>299.2</v>
      </c>
    </row>
    <row r="404" spans="1:19" s="551" customFormat="1" ht="12.75" customHeight="1" x14ac:dyDescent="0.2">
      <c r="A404" s="545"/>
      <c r="B404" s="612" t="s">
        <v>456</v>
      </c>
      <c r="C404" s="612"/>
      <c r="D404" s="612"/>
      <c r="E404" s="612"/>
      <c r="F404" s="612"/>
      <c r="G404" s="612"/>
      <c r="H404" s="612"/>
      <c r="I404" s="612"/>
      <c r="J404" s="612"/>
      <c r="K404" s="612"/>
      <c r="L404" s="613"/>
      <c r="M404" s="557">
        <v>7</v>
      </c>
      <c r="N404" s="557">
        <v>9</v>
      </c>
      <c r="O404" s="558" t="s">
        <v>561</v>
      </c>
      <c r="P404" s="559" t="s">
        <v>29</v>
      </c>
      <c r="Q404" s="560">
        <v>932.221</v>
      </c>
      <c r="R404" s="561">
        <v>-70</v>
      </c>
      <c r="S404" s="560">
        <v>862.221</v>
      </c>
    </row>
    <row r="405" spans="1:19" s="551" customFormat="1" ht="12.75" customHeight="1" x14ac:dyDescent="0.2">
      <c r="A405" s="545"/>
      <c r="B405" s="612" t="s">
        <v>30</v>
      </c>
      <c r="C405" s="612"/>
      <c r="D405" s="612"/>
      <c r="E405" s="612"/>
      <c r="F405" s="612"/>
      <c r="G405" s="612"/>
      <c r="H405" s="612"/>
      <c r="I405" s="612"/>
      <c r="J405" s="612"/>
      <c r="K405" s="612"/>
      <c r="L405" s="613"/>
      <c r="M405" s="557">
        <v>7</v>
      </c>
      <c r="N405" s="557">
        <v>9</v>
      </c>
      <c r="O405" s="558" t="s">
        <v>561</v>
      </c>
      <c r="P405" s="559" t="s">
        <v>31</v>
      </c>
      <c r="Q405" s="560">
        <v>53</v>
      </c>
      <c r="R405" s="561">
        <v>0</v>
      </c>
      <c r="S405" s="560">
        <v>53</v>
      </c>
    </row>
    <row r="406" spans="1:19" s="551" customFormat="1" ht="12.75" customHeight="1" x14ac:dyDescent="0.2">
      <c r="A406" s="545"/>
      <c r="B406" s="612" t="s">
        <v>457</v>
      </c>
      <c r="C406" s="612"/>
      <c r="D406" s="612"/>
      <c r="E406" s="612"/>
      <c r="F406" s="612"/>
      <c r="G406" s="612"/>
      <c r="H406" s="612"/>
      <c r="I406" s="612"/>
      <c r="J406" s="612"/>
      <c r="K406" s="612"/>
      <c r="L406" s="613"/>
      <c r="M406" s="557">
        <v>7</v>
      </c>
      <c r="N406" s="557">
        <v>9</v>
      </c>
      <c r="O406" s="558" t="s">
        <v>561</v>
      </c>
      <c r="P406" s="559" t="s">
        <v>32</v>
      </c>
      <c r="Q406" s="560">
        <v>53</v>
      </c>
      <c r="R406" s="561">
        <v>0</v>
      </c>
      <c r="S406" s="560">
        <v>53</v>
      </c>
    </row>
    <row r="407" spans="1:19" s="551" customFormat="1" ht="21.75" customHeight="1" x14ac:dyDescent="0.2">
      <c r="A407" s="545"/>
      <c r="B407" s="612" t="s">
        <v>33</v>
      </c>
      <c r="C407" s="612"/>
      <c r="D407" s="612"/>
      <c r="E407" s="612"/>
      <c r="F407" s="612"/>
      <c r="G407" s="612"/>
      <c r="H407" s="612"/>
      <c r="I407" s="612"/>
      <c r="J407" s="612"/>
      <c r="K407" s="612"/>
      <c r="L407" s="613"/>
      <c r="M407" s="557">
        <v>7</v>
      </c>
      <c r="N407" s="557">
        <v>9</v>
      </c>
      <c r="O407" s="558" t="s">
        <v>561</v>
      </c>
      <c r="P407" s="559" t="s">
        <v>34</v>
      </c>
      <c r="Q407" s="560">
        <v>33</v>
      </c>
      <c r="R407" s="561">
        <v>0</v>
      </c>
      <c r="S407" s="560">
        <v>33</v>
      </c>
    </row>
    <row r="408" spans="1:19" s="551" customFormat="1" ht="12.75" customHeight="1" x14ac:dyDescent="0.2">
      <c r="A408" s="545"/>
      <c r="B408" s="612" t="s">
        <v>458</v>
      </c>
      <c r="C408" s="612"/>
      <c r="D408" s="612"/>
      <c r="E408" s="612"/>
      <c r="F408" s="612"/>
      <c r="G408" s="612"/>
      <c r="H408" s="612"/>
      <c r="I408" s="612"/>
      <c r="J408" s="612"/>
      <c r="K408" s="612"/>
      <c r="L408" s="613"/>
      <c r="M408" s="557">
        <v>7</v>
      </c>
      <c r="N408" s="557">
        <v>9</v>
      </c>
      <c r="O408" s="558" t="s">
        <v>561</v>
      </c>
      <c r="P408" s="559" t="s">
        <v>35</v>
      </c>
      <c r="Q408" s="560">
        <v>6</v>
      </c>
      <c r="R408" s="561">
        <v>0</v>
      </c>
      <c r="S408" s="560">
        <v>6</v>
      </c>
    </row>
    <row r="409" spans="1:19" s="551" customFormat="1" ht="12.75" customHeight="1" x14ac:dyDescent="0.2">
      <c r="A409" s="545"/>
      <c r="B409" s="612" t="s">
        <v>88</v>
      </c>
      <c r="C409" s="612"/>
      <c r="D409" s="612"/>
      <c r="E409" s="612"/>
      <c r="F409" s="612"/>
      <c r="G409" s="612"/>
      <c r="H409" s="612"/>
      <c r="I409" s="612"/>
      <c r="J409" s="612"/>
      <c r="K409" s="612"/>
      <c r="L409" s="613"/>
      <c r="M409" s="557">
        <v>7</v>
      </c>
      <c r="N409" s="557">
        <v>9</v>
      </c>
      <c r="O409" s="558" t="s">
        <v>561</v>
      </c>
      <c r="P409" s="559" t="s">
        <v>89</v>
      </c>
      <c r="Q409" s="560">
        <v>14</v>
      </c>
      <c r="R409" s="561">
        <v>0</v>
      </c>
      <c r="S409" s="560">
        <v>14</v>
      </c>
    </row>
    <row r="410" spans="1:19" s="551" customFormat="1" ht="32.25" customHeight="1" x14ac:dyDescent="0.2">
      <c r="A410" s="545"/>
      <c r="B410" s="612" t="s">
        <v>465</v>
      </c>
      <c r="C410" s="612"/>
      <c r="D410" s="612"/>
      <c r="E410" s="612"/>
      <c r="F410" s="612"/>
      <c r="G410" s="612"/>
      <c r="H410" s="612"/>
      <c r="I410" s="612"/>
      <c r="J410" s="612"/>
      <c r="K410" s="612"/>
      <c r="L410" s="613"/>
      <c r="M410" s="557">
        <v>7</v>
      </c>
      <c r="N410" s="557">
        <v>9</v>
      </c>
      <c r="O410" s="558" t="s">
        <v>466</v>
      </c>
      <c r="P410" s="559">
        <v>0</v>
      </c>
      <c r="Q410" s="560">
        <v>463.4</v>
      </c>
      <c r="R410" s="561">
        <v>0</v>
      </c>
      <c r="S410" s="560">
        <v>463.4</v>
      </c>
    </row>
    <row r="411" spans="1:19" s="551" customFormat="1" ht="32.25" customHeight="1" x14ac:dyDescent="0.2">
      <c r="A411" s="545"/>
      <c r="B411" s="612" t="s">
        <v>562</v>
      </c>
      <c r="C411" s="612"/>
      <c r="D411" s="612"/>
      <c r="E411" s="612"/>
      <c r="F411" s="612"/>
      <c r="G411" s="612"/>
      <c r="H411" s="612"/>
      <c r="I411" s="612"/>
      <c r="J411" s="612"/>
      <c r="K411" s="612"/>
      <c r="L411" s="613"/>
      <c r="M411" s="557">
        <v>7</v>
      </c>
      <c r="N411" s="557">
        <v>9</v>
      </c>
      <c r="O411" s="558" t="s">
        <v>563</v>
      </c>
      <c r="P411" s="559">
        <v>0</v>
      </c>
      <c r="Q411" s="560">
        <v>463.4</v>
      </c>
      <c r="R411" s="561">
        <v>0</v>
      </c>
      <c r="S411" s="560">
        <v>463.4</v>
      </c>
    </row>
    <row r="412" spans="1:19" s="551" customFormat="1" ht="53.25" customHeight="1" x14ac:dyDescent="0.2">
      <c r="A412" s="545"/>
      <c r="B412" s="612" t="s">
        <v>18</v>
      </c>
      <c r="C412" s="612"/>
      <c r="D412" s="612"/>
      <c r="E412" s="612"/>
      <c r="F412" s="612"/>
      <c r="G412" s="612"/>
      <c r="H412" s="612"/>
      <c r="I412" s="612"/>
      <c r="J412" s="612"/>
      <c r="K412" s="612"/>
      <c r="L412" s="613"/>
      <c r="M412" s="557">
        <v>7</v>
      </c>
      <c r="N412" s="557">
        <v>9</v>
      </c>
      <c r="O412" s="558" t="s">
        <v>563</v>
      </c>
      <c r="P412" s="559" t="s">
        <v>19</v>
      </c>
      <c r="Q412" s="560">
        <v>405.58300000000003</v>
      </c>
      <c r="R412" s="561">
        <v>0</v>
      </c>
      <c r="S412" s="560">
        <v>405.58300000000003</v>
      </c>
    </row>
    <row r="413" spans="1:19" s="551" customFormat="1" ht="21.75" customHeight="1" x14ac:dyDescent="0.2">
      <c r="A413" s="545"/>
      <c r="B413" s="612" t="s">
        <v>38</v>
      </c>
      <c r="C413" s="612"/>
      <c r="D413" s="612"/>
      <c r="E413" s="612"/>
      <c r="F413" s="612"/>
      <c r="G413" s="612"/>
      <c r="H413" s="612"/>
      <c r="I413" s="612"/>
      <c r="J413" s="612"/>
      <c r="K413" s="612"/>
      <c r="L413" s="613"/>
      <c r="M413" s="557">
        <v>7</v>
      </c>
      <c r="N413" s="557">
        <v>9</v>
      </c>
      <c r="O413" s="558" t="s">
        <v>563</v>
      </c>
      <c r="P413" s="559" t="s">
        <v>39</v>
      </c>
      <c r="Q413" s="560">
        <v>405.58300000000003</v>
      </c>
      <c r="R413" s="561">
        <v>0</v>
      </c>
      <c r="S413" s="560">
        <v>405.58300000000003</v>
      </c>
    </row>
    <row r="414" spans="1:19" s="551" customFormat="1" ht="21.75" customHeight="1" x14ac:dyDescent="0.2">
      <c r="A414" s="545"/>
      <c r="B414" s="612" t="s">
        <v>441</v>
      </c>
      <c r="C414" s="612"/>
      <c r="D414" s="612"/>
      <c r="E414" s="612"/>
      <c r="F414" s="612"/>
      <c r="G414" s="612"/>
      <c r="H414" s="612"/>
      <c r="I414" s="612"/>
      <c r="J414" s="612"/>
      <c r="K414" s="612"/>
      <c r="L414" s="613"/>
      <c r="M414" s="557">
        <v>7</v>
      </c>
      <c r="N414" s="557">
        <v>9</v>
      </c>
      <c r="O414" s="558" t="s">
        <v>563</v>
      </c>
      <c r="P414" s="559" t="s">
        <v>40</v>
      </c>
      <c r="Q414" s="560">
        <v>303.05900000000003</v>
      </c>
      <c r="R414" s="561">
        <v>0</v>
      </c>
      <c r="S414" s="560">
        <v>303.05900000000003</v>
      </c>
    </row>
    <row r="415" spans="1:19" s="551" customFormat="1" ht="32.25" customHeight="1" x14ac:dyDescent="0.2">
      <c r="A415" s="545"/>
      <c r="B415" s="612" t="s">
        <v>459</v>
      </c>
      <c r="C415" s="612"/>
      <c r="D415" s="612"/>
      <c r="E415" s="612"/>
      <c r="F415" s="612"/>
      <c r="G415" s="612"/>
      <c r="H415" s="612"/>
      <c r="I415" s="612"/>
      <c r="J415" s="612"/>
      <c r="K415" s="612"/>
      <c r="L415" s="613"/>
      <c r="M415" s="557">
        <v>7</v>
      </c>
      <c r="N415" s="557">
        <v>9</v>
      </c>
      <c r="O415" s="558" t="s">
        <v>563</v>
      </c>
      <c r="P415" s="559" t="s">
        <v>41</v>
      </c>
      <c r="Q415" s="560">
        <v>11</v>
      </c>
      <c r="R415" s="561">
        <v>0</v>
      </c>
      <c r="S415" s="560">
        <v>11</v>
      </c>
    </row>
    <row r="416" spans="1:19" s="551" customFormat="1" ht="32.25" customHeight="1" x14ac:dyDescent="0.2">
      <c r="A416" s="545"/>
      <c r="B416" s="612" t="s">
        <v>442</v>
      </c>
      <c r="C416" s="612"/>
      <c r="D416" s="612"/>
      <c r="E416" s="612"/>
      <c r="F416" s="612"/>
      <c r="G416" s="612"/>
      <c r="H416" s="612"/>
      <c r="I416" s="612"/>
      <c r="J416" s="612"/>
      <c r="K416" s="612"/>
      <c r="L416" s="613"/>
      <c r="M416" s="557">
        <v>7</v>
      </c>
      <c r="N416" s="557">
        <v>9</v>
      </c>
      <c r="O416" s="558" t="s">
        <v>563</v>
      </c>
      <c r="P416" s="559" t="s">
        <v>42</v>
      </c>
      <c r="Q416" s="560">
        <v>91.524000000000001</v>
      </c>
      <c r="R416" s="561">
        <v>0</v>
      </c>
      <c r="S416" s="560">
        <v>91.524000000000001</v>
      </c>
    </row>
    <row r="417" spans="1:19" s="551" customFormat="1" ht="21.75" customHeight="1" x14ac:dyDescent="0.2">
      <c r="A417" s="545"/>
      <c r="B417" s="612" t="s">
        <v>453</v>
      </c>
      <c r="C417" s="612"/>
      <c r="D417" s="612"/>
      <c r="E417" s="612"/>
      <c r="F417" s="612"/>
      <c r="G417" s="612"/>
      <c r="H417" s="612"/>
      <c r="I417" s="612"/>
      <c r="J417" s="612"/>
      <c r="K417" s="612"/>
      <c r="L417" s="613"/>
      <c r="M417" s="557">
        <v>7</v>
      </c>
      <c r="N417" s="557">
        <v>9</v>
      </c>
      <c r="O417" s="558" t="s">
        <v>563</v>
      </c>
      <c r="P417" s="559" t="s">
        <v>25</v>
      </c>
      <c r="Q417" s="560">
        <v>57.817</v>
      </c>
      <c r="R417" s="561">
        <v>0</v>
      </c>
      <c r="S417" s="560">
        <v>57.817</v>
      </c>
    </row>
    <row r="418" spans="1:19" s="551" customFormat="1" ht="21.75" customHeight="1" x14ac:dyDescent="0.2">
      <c r="A418" s="545"/>
      <c r="B418" s="612" t="s">
        <v>454</v>
      </c>
      <c r="C418" s="612"/>
      <c r="D418" s="612"/>
      <c r="E418" s="612"/>
      <c r="F418" s="612"/>
      <c r="G418" s="612"/>
      <c r="H418" s="612"/>
      <c r="I418" s="612"/>
      <c r="J418" s="612"/>
      <c r="K418" s="612"/>
      <c r="L418" s="613"/>
      <c r="M418" s="557">
        <v>7</v>
      </c>
      <c r="N418" s="557">
        <v>9</v>
      </c>
      <c r="O418" s="558" t="s">
        <v>563</v>
      </c>
      <c r="P418" s="559" t="s">
        <v>27</v>
      </c>
      <c r="Q418" s="560">
        <v>57.817</v>
      </c>
      <c r="R418" s="561">
        <v>0</v>
      </c>
      <c r="S418" s="560">
        <v>57.817</v>
      </c>
    </row>
    <row r="419" spans="1:19" s="551" customFormat="1" ht="21.75" customHeight="1" x14ac:dyDescent="0.2">
      <c r="A419" s="545"/>
      <c r="B419" s="612" t="s">
        <v>455</v>
      </c>
      <c r="C419" s="612"/>
      <c r="D419" s="612"/>
      <c r="E419" s="612"/>
      <c r="F419" s="612"/>
      <c r="G419" s="612"/>
      <c r="H419" s="612"/>
      <c r="I419" s="612"/>
      <c r="J419" s="612"/>
      <c r="K419" s="612"/>
      <c r="L419" s="613"/>
      <c r="M419" s="557">
        <v>7</v>
      </c>
      <c r="N419" s="557">
        <v>9</v>
      </c>
      <c r="O419" s="558" t="s">
        <v>563</v>
      </c>
      <c r="P419" s="559" t="s">
        <v>28</v>
      </c>
      <c r="Q419" s="560">
        <v>12</v>
      </c>
      <c r="R419" s="561">
        <v>0</v>
      </c>
      <c r="S419" s="560">
        <v>12</v>
      </c>
    </row>
    <row r="420" spans="1:19" s="551" customFormat="1" ht="12.75" customHeight="1" x14ac:dyDescent="0.2">
      <c r="A420" s="545"/>
      <c r="B420" s="612" t="s">
        <v>456</v>
      </c>
      <c r="C420" s="612"/>
      <c r="D420" s="612"/>
      <c r="E420" s="612"/>
      <c r="F420" s="612"/>
      <c r="G420" s="612"/>
      <c r="H420" s="612"/>
      <c r="I420" s="612"/>
      <c r="J420" s="612"/>
      <c r="K420" s="612"/>
      <c r="L420" s="613"/>
      <c r="M420" s="557">
        <v>7</v>
      </c>
      <c r="N420" s="557">
        <v>9</v>
      </c>
      <c r="O420" s="558" t="s">
        <v>563</v>
      </c>
      <c r="P420" s="559" t="s">
        <v>29</v>
      </c>
      <c r="Q420" s="560">
        <v>45.817</v>
      </c>
      <c r="R420" s="561">
        <v>0</v>
      </c>
      <c r="S420" s="560">
        <v>45.817</v>
      </c>
    </row>
    <row r="421" spans="1:19" s="551" customFormat="1" ht="12.75" customHeight="1" x14ac:dyDescent="0.2">
      <c r="A421" s="545"/>
      <c r="B421" s="622" t="s">
        <v>564</v>
      </c>
      <c r="C421" s="622"/>
      <c r="D421" s="622"/>
      <c r="E421" s="622"/>
      <c r="F421" s="622"/>
      <c r="G421" s="622"/>
      <c r="H421" s="622"/>
      <c r="I421" s="622"/>
      <c r="J421" s="622"/>
      <c r="K421" s="622"/>
      <c r="L421" s="623"/>
      <c r="M421" s="546">
        <v>8</v>
      </c>
      <c r="N421" s="546">
        <v>0</v>
      </c>
      <c r="O421" s="547">
        <v>0</v>
      </c>
      <c r="P421" s="548">
        <v>0</v>
      </c>
      <c r="Q421" s="549">
        <v>51834.004999999997</v>
      </c>
      <c r="R421" s="550">
        <v>-288.01600000000002</v>
      </c>
      <c r="S421" s="549">
        <v>51545.989000000001</v>
      </c>
    </row>
    <row r="422" spans="1:19" s="551" customFormat="1" ht="12.75" customHeight="1" x14ac:dyDescent="0.2">
      <c r="A422" s="545"/>
      <c r="B422" s="620" t="s">
        <v>14</v>
      </c>
      <c r="C422" s="620"/>
      <c r="D422" s="620"/>
      <c r="E422" s="620"/>
      <c r="F422" s="620"/>
      <c r="G422" s="620"/>
      <c r="H422" s="620"/>
      <c r="I422" s="620"/>
      <c r="J422" s="620"/>
      <c r="K422" s="620"/>
      <c r="L422" s="621"/>
      <c r="M422" s="552">
        <v>8</v>
      </c>
      <c r="N422" s="552">
        <v>1</v>
      </c>
      <c r="O422" s="553">
        <v>0</v>
      </c>
      <c r="P422" s="554">
        <v>0</v>
      </c>
      <c r="Q422" s="555">
        <v>49108.256999999998</v>
      </c>
      <c r="R422" s="556">
        <v>-22039.037</v>
      </c>
      <c r="S422" s="555">
        <v>27069.22</v>
      </c>
    </row>
    <row r="423" spans="1:19" s="551" customFormat="1" ht="21.75" customHeight="1" x14ac:dyDescent="0.2">
      <c r="A423" s="545"/>
      <c r="B423" s="612" t="s">
        <v>565</v>
      </c>
      <c r="C423" s="612"/>
      <c r="D423" s="612"/>
      <c r="E423" s="612"/>
      <c r="F423" s="612"/>
      <c r="G423" s="612"/>
      <c r="H423" s="612"/>
      <c r="I423" s="612"/>
      <c r="J423" s="612"/>
      <c r="K423" s="612"/>
      <c r="L423" s="613"/>
      <c r="M423" s="557">
        <v>8</v>
      </c>
      <c r="N423" s="557">
        <v>1</v>
      </c>
      <c r="O423" s="558" t="s">
        <v>566</v>
      </c>
      <c r="P423" s="559">
        <v>0</v>
      </c>
      <c r="Q423" s="560">
        <v>10474.677</v>
      </c>
      <c r="R423" s="561">
        <v>0</v>
      </c>
      <c r="S423" s="560">
        <v>10474.677</v>
      </c>
    </row>
    <row r="424" spans="1:19" s="551" customFormat="1" ht="12.75" customHeight="1" x14ac:dyDescent="0.2">
      <c r="A424" s="545"/>
      <c r="B424" s="612" t="s">
        <v>567</v>
      </c>
      <c r="C424" s="612"/>
      <c r="D424" s="612"/>
      <c r="E424" s="612"/>
      <c r="F424" s="612"/>
      <c r="G424" s="612"/>
      <c r="H424" s="612"/>
      <c r="I424" s="612"/>
      <c r="J424" s="612"/>
      <c r="K424" s="612"/>
      <c r="L424" s="613"/>
      <c r="M424" s="557">
        <v>8</v>
      </c>
      <c r="N424" s="557">
        <v>1</v>
      </c>
      <c r="O424" s="558" t="s">
        <v>568</v>
      </c>
      <c r="P424" s="559">
        <v>0</v>
      </c>
      <c r="Q424" s="560">
        <v>10474.677</v>
      </c>
      <c r="R424" s="561">
        <v>0</v>
      </c>
      <c r="S424" s="560">
        <v>10474.677</v>
      </c>
    </row>
    <row r="425" spans="1:19" s="551" customFormat="1" ht="21.75" customHeight="1" x14ac:dyDescent="0.2">
      <c r="A425" s="545"/>
      <c r="B425" s="612" t="s">
        <v>15</v>
      </c>
      <c r="C425" s="612"/>
      <c r="D425" s="612"/>
      <c r="E425" s="612"/>
      <c r="F425" s="612"/>
      <c r="G425" s="612"/>
      <c r="H425" s="612"/>
      <c r="I425" s="612"/>
      <c r="J425" s="612"/>
      <c r="K425" s="612"/>
      <c r="L425" s="613"/>
      <c r="M425" s="557">
        <v>8</v>
      </c>
      <c r="N425" s="557">
        <v>1</v>
      </c>
      <c r="O425" s="558" t="s">
        <v>569</v>
      </c>
      <c r="P425" s="559">
        <v>0</v>
      </c>
      <c r="Q425" s="560">
        <v>10474.677</v>
      </c>
      <c r="R425" s="561">
        <v>0</v>
      </c>
      <c r="S425" s="560">
        <v>10474.677</v>
      </c>
    </row>
    <row r="426" spans="1:19" s="551" customFormat="1" ht="21.75" customHeight="1" x14ac:dyDescent="0.2">
      <c r="A426" s="545"/>
      <c r="B426" s="612" t="s">
        <v>544</v>
      </c>
      <c r="C426" s="612"/>
      <c r="D426" s="612"/>
      <c r="E426" s="612"/>
      <c r="F426" s="612"/>
      <c r="G426" s="612"/>
      <c r="H426" s="612"/>
      <c r="I426" s="612"/>
      <c r="J426" s="612"/>
      <c r="K426" s="612"/>
      <c r="L426" s="613"/>
      <c r="M426" s="557">
        <v>8</v>
      </c>
      <c r="N426" s="557">
        <v>1</v>
      </c>
      <c r="O426" s="558" t="s">
        <v>569</v>
      </c>
      <c r="P426" s="559" t="s">
        <v>8</v>
      </c>
      <c r="Q426" s="560">
        <v>10474.677</v>
      </c>
      <c r="R426" s="561">
        <v>0</v>
      </c>
      <c r="S426" s="560">
        <v>10474.677</v>
      </c>
    </row>
    <row r="427" spans="1:19" s="551" customFormat="1" ht="12.75" customHeight="1" x14ac:dyDescent="0.2">
      <c r="A427" s="545"/>
      <c r="B427" s="612" t="s">
        <v>9</v>
      </c>
      <c r="C427" s="612"/>
      <c r="D427" s="612"/>
      <c r="E427" s="612"/>
      <c r="F427" s="612"/>
      <c r="G427" s="612"/>
      <c r="H427" s="612"/>
      <c r="I427" s="612"/>
      <c r="J427" s="612"/>
      <c r="K427" s="612"/>
      <c r="L427" s="613"/>
      <c r="M427" s="557">
        <v>8</v>
      </c>
      <c r="N427" s="557">
        <v>1</v>
      </c>
      <c r="O427" s="558" t="s">
        <v>569</v>
      </c>
      <c r="P427" s="559" t="s">
        <v>10</v>
      </c>
      <c r="Q427" s="560">
        <v>10474.677</v>
      </c>
      <c r="R427" s="561">
        <v>0</v>
      </c>
      <c r="S427" s="560">
        <v>10474.677</v>
      </c>
    </row>
    <row r="428" spans="1:19" s="551" customFormat="1" ht="42.75" customHeight="1" x14ac:dyDescent="0.2">
      <c r="A428" s="545"/>
      <c r="B428" s="612" t="s">
        <v>11</v>
      </c>
      <c r="C428" s="612"/>
      <c r="D428" s="612"/>
      <c r="E428" s="612"/>
      <c r="F428" s="612"/>
      <c r="G428" s="612"/>
      <c r="H428" s="612"/>
      <c r="I428" s="612"/>
      <c r="J428" s="612"/>
      <c r="K428" s="612"/>
      <c r="L428" s="613"/>
      <c r="M428" s="557">
        <v>8</v>
      </c>
      <c r="N428" s="557">
        <v>1</v>
      </c>
      <c r="O428" s="558" t="s">
        <v>569</v>
      </c>
      <c r="P428" s="559" t="s">
        <v>12</v>
      </c>
      <c r="Q428" s="560">
        <v>10474.677</v>
      </c>
      <c r="R428" s="561">
        <v>0</v>
      </c>
      <c r="S428" s="560">
        <v>10474.677</v>
      </c>
    </row>
    <row r="429" spans="1:19" s="551" customFormat="1" ht="21.75" customHeight="1" x14ac:dyDescent="0.2">
      <c r="A429" s="545"/>
      <c r="B429" s="612" t="s">
        <v>565</v>
      </c>
      <c r="C429" s="612"/>
      <c r="D429" s="612"/>
      <c r="E429" s="612"/>
      <c r="F429" s="612"/>
      <c r="G429" s="612"/>
      <c r="H429" s="612"/>
      <c r="I429" s="612"/>
      <c r="J429" s="612"/>
      <c r="K429" s="612"/>
      <c r="L429" s="613"/>
      <c r="M429" s="557">
        <v>8</v>
      </c>
      <c r="N429" s="557">
        <v>1</v>
      </c>
      <c r="O429" s="558" t="s">
        <v>566</v>
      </c>
      <c r="P429" s="559">
        <v>0</v>
      </c>
      <c r="Q429" s="560">
        <v>6.3159999999999998</v>
      </c>
      <c r="R429" s="561">
        <v>-6.3159999999999998</v>
      </c>
      <c r="S429" s="560">
        <v>0</v>
      </c>
    </row>
    <row r="430" spans="1:19" s="551" customFormat="1" ht="12.75" customHeight="1" x14ac:dyDescent="0.2">
      <c r="A430" s="545"/>
      <c r="B430" s="612" t="s">
        <v>567</v>
      </c>
      <c r="C430" s="612"/>
      <c r="D430" s="612"/>
      <c r="E430" s="612"/>
      <c r="F430" s="612"/>
      <c r="G430" s="612"/>
      <c r="H430" s="612"/>
      <c r="I430" s="612"/>
      <c r="J430" s="612"/>
      <c r="K430" s="612"/>
      <c r="L430" s="613"/>
      <c r="M430" s="557">
        <v>8</v>
      </c>
      <c r="N430" s="557">
        <v>1</v>
      </c>
      <c r="O430" s="558" t="s">
        <v>568</v>
      </c>
      <c r="P430" s="559">
        <v>0</v>
      </c>
      <c r="Q430" s="560">
        <v>6.3159999999999998</v>
      </c>
      <c r="R430" s="561">
        <v>-6.3159999999999998</v>
      </c>
      <c r="S430" s="560">
        <v>0</v>
      </c>
    </row>
    <row r="431" spans="1:19" s="551" customFormat="1" ht="21.75" customHeight="1" x14ac:dyDescent="0.2">
      <c r="A431" s="545"/>
      <c r="B431" s="612" t="s">
        <v>687</v>
      </c>
      <c r="C431" s="612"/>
      <c r="D431" s="612"/>
      <c r="E431" s="612"/>
      <c r="F431" s="612"/>
      <c r="G431" s="612"/>
      <c r="H431" s="612"/>
      <c r="I431" s="612"/>
      <c r="J431" s="612"/>
      <c r="K431" s="612"/>
      <c r="L431" s="613"/>
      <c r="M431" s="557">
        <v>8</v>
      </c>
      <c r="N431" s="557">
        <v>1</v>
      </c>
      <c r="O431" s="558" t="s">
        <v>688</v>
      </c>
      <c r="P431" s="559">
        <v>0</v>
      </c>
      <c r="Q431" s="560">
        <v>6.3159999999999998</v>
      </c>
      <c r="R431" s="561">
        <v>-6.3159999999999998</v>
      </c>
      <c r="S431" s="560">
        <v>0</v>
      </c>
    </row>
    <row r="432" spans="1:19" s="551" customFormat="1" ht="21.75" customHeight="1" x14ac:dyDescent="0.2">
      <c r="A432" s="545"/>
      <c r="B432" s="612" t="s">
        <v>544</v>
      </c>
      <c r="C432" s="612"/>
      <c r="D432" s="612"/>
      <c r="E432" s="612"/>
      <c r="F432" s="612"/>
      <c r="G432" s="612"/>
      <c r="H432" s="612"/>
      <c r="I432" s="612"/>
      <c r="J432" s="612"/>
      <c r="K432" s="612"/>
      <c r="L432" s="613"/>
      <c r="M432" s="557">
        <v>8</v>
      </c>
      <c r="N432" s="557">
        <v>1</v>
      </c>
      <c r="O432" s="558" t="s">
        <v>688</v>
      </c>
      <c r="P432" s="559" t="s">
        <v>8</v>
      </c>
      <c r="Q432" s="560">
        <v>6.3159999999999998</v>
      </c>
      <c r="R432" s="561">
        <v>-6.3159999999999998</v>
      </c>
      <c r="S432" s="560">
        <v>0</v>
      </c>
    </row>
    <row r="433" spans="1:19" s="551" customFormat="1" ht="12.75" customHeight="1" x14ac:dyDescent="0.2">
      <c r="A433" s="545"/>
      <c r="B433" s="612" t="s">
        <v>9</v>
      </c>
      <c r="C433" s="612"/>
      <c r="D433" s="612"/>
      <c r="E433" s="612"/>
      <c r="F433" s="612"/>
      <c r="G433" s="612"/>
      <c r="H433" s="612"/>
      <c r="I433" s="612"/>
      <c r="J433" s="612"/>
      <c r="K433" s="612"/>
      <c r="L433" s="613"/>
      <c r="M433" s="557">
        <v>8</v>
      </c>
      <c r="N433" s="557">
        <v>1</v>
      </c>
      <c r="O433" s="558" t="s">
        <v>688</v>
      </c>
      <c r="P433" s="559" t="s">
        <v>10</v>
      </c>
      <c r="Q433" s="560">
        <v>6.3159999999999998</v>
      </c>
      <c r="R433" s="561">
        <v>-6.3159999999999998</v>
      </c>
      <c r="S433" s="560">
        <v>0</v>
      </c>
    </row>
    <row r="434" spans="1:19" s="551" customFormat="1" ht="12.75" customHeight="1" x14ac:dyDescent="0.2">
      <c r="A434" s="545"/>
      <c r="B434" s="612" t="s">
        <v>167</v>
      </c>
      <c r="C434" s="612"/>
      <c r="D434" s="612"/>
      <c r="E434" s="612"/>
      <c r="F434" s="612"/>
      <c r="G434" s="612"/>
      <c r="H434" s="612"/>
      <c r="I434" s="612"/>
      <c r="J434" s="612"/>
      <c r="K434" s="612"/>
      <c r="L434" s="613"/>
      <c r="M434" s="557">
        <v>8</v>
      </c>
      <c r="N434" s="557">
        <v>1</v>
      </c>
      <c r="O434" s="558" t="s">
        <v>688</v>
      </c>
      <c r="P434" s="559" t="s">
        <v>166</v>
      </c>
      <c r="Q434" s="560">
        <v>6.3159999999999998</v>
      </c>
      <c r="R434" s="561">
        <v>-6.3159999999999998</v>
      </c>
      <c r="S434" s="560">
        <v>0</v>
      </c>
    </row>
    <row r="435" spans="1:19" s="551" customFormat="1" ht="21.75" customHeight="1" x14ac:dyDescent="0.2">
      <c r="A435" s="545"/>
      <c r="B435" s="612" t="s">
        <v>565</v>
      </c>
      <c r="C435" s="612"/>
      <c r="D435" s="612"/>
      <c r="E435" s="612"/>
      <c r="F435" s="612"/>
      <c r="G435" s="612"/>
      <c r="H435" s="612"/>
      <c r="I435" s="612"/>
      <c r="J435" s="612"/>
      <c r="K435" s="612"/>
      <c r="L435" s="613"/>
      <c r="M435" s="557">
        <v>8</v>
      </c>
      <c r="N435" s="557">
        <v>1</v>
      </c>
      <c r="O435" s="558" t="s">
        <v>566</v>
      </c>
      <c r="P435" s="559">
        <v>0</v>
      </c>
      <c r="Q435" s="560">
        <v>15448.043</v>
      </c>
      <c r="R435" s="561">
        <v>16.5</v>
      </c>
      <c r="S435" s="560">
        <v>15464.543</v>
      </c>
    </row>
    <row r="436" spans="1:19" s="551" customFormat="1" ht="21.75" customHeight="1" x14ac:dyDescent="0.2">
      <c r="A436" s="545"/>
      <c r="B436" s="612" t="s">
        <v>570</v>
      </c>
      <c r="C436" s="612"/>
      <c r="D436" s="612"/>
      <c r="E436" s="612"/>
      <c r="F436" s="612"/>
      <c r="G436" s="612"/>
      <c r="H436" s="612"/>
      <c r="I436" s="612"/>
      <c r="J436" s="612"/>
      <c r="K436" s="612"/>
      <c r="L436" s="613"/>
      <c r="M436" s="557">
        <v>8</v>
      </c>
      <c r="N436" s="557">
        <v>1</v>
      </c>
      <c r="O436" s="558" t="s">
        <v>571</v>
      </c>
      <c r="P436" s="559">
        <v>0</v>
      </c>
      <c r="Q436" s="560">
        <v>15448.043</v>
      </c>
      <c r="R436" s="561">
        <v>16.5</v>
      </c>
      <c r="S436" s="560">
        <v>15464.543</v>
      </c>
    </row>
    <row r="437" spans="1:19" s="551" customFormat="1" ht="21.75" customHeight="1" x14ac:dyDescent="0.2">
      <c r="A437" s="545"/>
      <c r="B437" s="612" t="s">
        <v>16</v>
      </c>
      <c r="C437" s="612"/>
      <c r="D437" s="612"/>
      <c r="E437" s="612"/>
      <c r="F437" s="612"/>
      <c r="G437" s="612"/>
      <c r="H437" s="612"/>
      <c r="I437" s="612"/>
      <c r="J437" s="612"/>
      <c r="K437" s="612"/>
      <c r="L437" s="613"/>
      <c r="M437" s="557">
        <v>8</v>
      </c>
      <c r="N437" s="557">
        <v>1</v>
      </c>
      <c r="O437" s="558" t="s">
        <v>572</v>
      </c>
      <c r="P437" s="559">
        <v>0</v>
      </c>
      <c r="Q437" s="560">
        <v>15448.043</v>
      </c>
      <c r="R437" s="561">
        <v>16.5</v>
      </c>
      <c r="S437" s="560">
        <v>15464.543</v>
      </c>
    </row>
    <row r="438" spans="1:19" s="551" customFormat="1" ht="21.75" customHeight="1" x14ac:dyDescent="0.2">
      <c r="A438" s="545"/>
      <c r="B438" s="612" t="s">
        <v>544</v>
      </c>
      <c r="C438" s="612"/>
      <c r="D438" s="612"/>
      <c r="E438" s="612"/>
      <c r="F438" s="612"/>
      <c r="G438" s="612"/>
      <c r="H438" s="612"/>
      <c r="I438" s="612"/>
      <c r="J438" s="612"/>
      <c r="K438" s="612"/>
      <c r="L438" s="613"/>
      <c r="M438" s="557">
        <v>8</v>
      </c>
      <c r="N438" s="557">
        <v>1</v>
      </c>
      <c r="O438" s="558" t="s">
        <v>572</v>
      </c>
      <c r="P438" s="559" t="s">
        <v>8</v>
      </c>
      <c r="Q438" s="560">
        <v>15448.043</v>
      </c>
      <c r="R438" s="561">
        <v>16.5</v>
      </c>
      <c r="S438" s="560">
        <v>15464.543</v>
      </c>
    </row>
    <row r="439" spans="1:19" s="551" customFormat="1" ht="12.75" customHeight="1" x14ac:dyDescent="0.2">
      <c r="A439" s="545"/>
      <c r="B439" s="612" t="s">
        <v>9</v>
      </c>
      <c r="C439" s="612"/>
      <c r="D439" s="612"/>
      <c r="E439" s="612"/>
      <c r="F439" s="612"/>
      <c r="G439" s="612"/>
      <c r="H439" s="612"/>
      <c r="I439" s="612"/>
      <c r="J439" s="612"/>
      <c r="K439" s="612"/>
      <c r="L439" s="613"/>
      <c r="M439" s="557">
        <v>8</v>
      </c>
      <c r="N439" s="557">
        <v>1</v>
      </c>
      <c r="O439" s="558" t="s">
        <v>572</v>
      </c>
      <c r="P439" s="559" t="s">
        <v>10</v>
      </c>
      <c r="Q439" s="560">
        <v>15448.043</v>
      </c>
      <c r="R439" s="561">
        <v>16.5</v>
      </c>
      <c r="S439" s="560">
        <v>15464.543</v>
      </c>
    </row>
    <row r="440" spans="1:19" s="551" customFormat="1" ht="42.75" customHeight="1" x14ac:dyDescent="0.2">
      <c r="A440" s="545"/>
      <c r="B440" s="612" t="s">
        <v>11</v>
      </c>
      <c r="C440" s="612"/>
      <c r="D440" s="612"/>
      <c r="E440" s="612"/>
      <c r="F440" s="612"/>
      <c r="G440" s="612"/>
      <c r="H440" s="612"/>
      <c r="I440" s="612"/>
      <c r="J440" s="612"/>
      <c r="K440" s="612"/>
      <c r="L440" s="613"/>
      <c r="M440" s="557">
        <v>8</v>
      </c>
      <c r="N440" s="557">
        <v>1</v>
      </c>
      <c r="O440" s="558" t="s">
        <v>572</v>
      </c>
      <c r="P440" s="559" t="s">
        <v>12</v>
      </c>
      <c r="Q440" s="560">
        <v>15448.043</v>
      </c>
      <c r="R440" s="561">
        <v>16.5</v>
      </c>
      <c r="S440" s="560">
        <v>15464.543</v>
      </c>
    </row>
    <row r="441" spans="1:19" s="551" customFormat="1" ht="21.75" customHeight="1" x14ac:dyDescent="0.2">
      <c r="A441" s="545"/>
      <c r="B441" s="612" t="s">
        <v>565</v>
      </c>
      <c r="C441" s="612"/>
      <c r="D441" s="612"/>
      <c r="E441" s="612"/>
      <c r="F441" s="612"/>
      <c r="G441" s="612"/>
      <c r="H441" s="612"/>
      <c r="I441" s="612"/>
      <c r="J441" s="612"/>
      <c r="K441" s="612"/>
      <c r="L441" s="613"/>
      <c r="M441" s="557">
        <v>8</v>
      </c>
      <c r="N441" s="557">
        <v>1</v>
      </c>
      <c r="O441" s="558" t="s">
        <v>566</v>
      </c>
      <c r="P441" s="559">
        <v>0</v>
      </c>
      <c r="Q441" s="560">
        <v>1081.5</v>
      </c>
      <c r="R441" s="561">
        <v>48.5</v>
      </c>
      <c r="S441" s="560">
        <v>1130</v>
      </c>
    </row>
    <row r="442" spans="1:19" s="551" customFormat="1" ht="21.75" customHeight="1" x14ac:dyDescent="0.2">
      <c r="A442" s="545"/>
      <c r="B442" s="612" t="s">
        <v>570</v>
      </c>
      <c r="C442" s="612"/>
      <c r="D442" s="612"/>
      <c r="E442" s="612"/>
      <c r="F442" s="612"/>
      <c r="G442" s="612"/>
      <c r="H442" s="612"/>
      <c r="I442" s="612"/>
      <c r="J442" s="612"/>
      <c r="K442" s="612"/>
      <c r="L442" s="613"/>
      <c r="M442" s="557">
        <v>8</v>
      </c>
      <c r="N442" s="557">
        <v>1</v>
      </c>
      <c r="O442" s="558" t="s">
        <v>571</v>
      </c>
      <c r="P442" s="559">
        <v>0</v>
      </c>
      <c r="Q442" s="560">
        <v>1081.5</v>
      </c>
      <c r="R442" s="561">
        <v>48.5</v>
      </c>
      <c r="S442" s="560">
        <v>1130</v>
      </c>
    </row>
    <row r="443" spans="1:19" s="551" customFormat="1" ht="42.75" customHeight="1" x14ac:dyDescent="0.2">
      <c r="A443" s="545"/>
      <c r="B443" s="612" t="s">
        <v>689</v>
      </c>
      <c r="C443" s="612"/>
      <c r="D443" s="612"/>
      <c r="E443" s="612"/>
      <c r="F443" s="612"/>
      <c r="G443" s="612"/>
      <c r="H443" s="612"/>
      <c r="I443" s="612"/>
      <c r="J443" s="612"/>
      <c r="K443" s="612"/>
      <c r="L443" s="613"/>
      <c r="M443" s="557">
        <v>8</v>
      </c>
      <c r="N443" s="557">
        <v>1</v>
      </c>
      <c r="O443" s="558" t="s">
        <v>690</v>
      </c>
      <c r="P443" s="559">
        <v>0</v>
      </c>
      <c r="Q443" s="560">
        <v>1081.5</v>
      </c>
      <c r="R443" s="561">
        <v>48.5</v>
      </c>
      <c r="S443" s="560">
        <v>1130</v>
      </c>
    </row>
    <row r="444" spans="1:19" s="551" customFormat="1" ht="21.75" customHeight="1" x14ac:dyDescent="0.2">
      <c r="A444" s="545"/>
      <c r="B444" s="612" t="s">
        <v>544</v>
      </c>
      <c r="C444" s="612"/>
      <c r="D444" s="612"/>
      <c r="E444" s="612"/>
      <c r="F444" s="612"/>
      <c r="G444" s="612"/>
      <c r="H444" s="612"/>
      <c r="I444" s="612"/>
      <c r="J444" s="612"/>
      <c r="K444" s="612"/>
      <c r="L444" s="613"/>
      <c r="M444" s="557">
        <v>8</v>
      </c>
      <c r="N444" s="557">
        <v>1</v>
      </c>
      <c r="O444" s="558" t="s">
        <v>690</v>
      </c>
      <c r="P444" s="559" t="s">
        <v>8</v>
      </c>
      <c r="Q444" s="560">
        <v>1081.5</v>
      </c>
      <c r="R444" s="561">
        <v>48.5</v>
      </c>
      <c r="S444" s="560">
        <v>1130</v>
      </c>
    </row>
    <row r="445" spans="1:19" s="551" customFormat="1" ht="12.75" customHeight="1" x14ac:dyDescent="0.2">
      <c r="A445" s="545"/>
      <c r="B445" s="612" t="s">
        <v>9</v>
      </c>
      <c r="C445" s="612"/>
      <c r="D445" s="612"/>
      <c r="E445" s="612"/>
      <c r="F445" s="612"/>
      <c r="G445" s="612"/>
      <c r="H445" s="612"/>
      <c r="I445" s="612"/>
      <c r="J445" s="612"/>
      <c r="K445" s="612"/>
      <c r="L445" s="613"/>
      <c r="M445" s="557">
        <v>8</v>
      </c>
      <c r="N445" s="557">
        <v>1</v>
      </c>
      <c r="O445" s="558" t="s">
        <v>690</v>
      </c>
      <c r="P445" s="559" t="s">
        <v>10</v>
      </c>
      <c r="Q445" s="560">
        <v>1081.5</v>
      </c>
      <c r="R445" s="561">
        <v>48.5</v>
      </c>
      <c r="S445" s="560">
        <v>1130</v>
      </c>
    </row>
    <row r="446" spans="1:19" s="551" customFormat="1" ht="42.75" customHeight="1" x14ac:dyDescent="0.2">
      <c r="A446" s="545"/>
      <c r="B446" s="612" t="s">
        <v>11</v>
      </c>
      <c r="C446" s="612"/>
      <c r="D446" s="612"/>
      <c r="E446" s="612"/>
      <c r="F446" s="612"/>
      <c r="G446" s="612"/>
      <c r="H446" s="612"/>
      <c r="I446" s="612"/>
      <c r="J446" s="612"/>
      <c r="K446" s="612"/>
      <c r="L446" s="613"/>
      <c r="M446" s="557">
        <v>8</v>
      </c>
      <c r="N446" s="557">
        <v>1</v>
      </c>
      <c r="O446" s="558" t="s">
        <v>690</v>
      </c>
      <c r="P446" s="559" t="s">
        <v>12</v>
      </c>
      <c r="Q446" s="560">
        <v>51.5</v>
      </c>
      <c r="R446" s="561">
        <v>-51.5</v>
      </c>
      <c r="S446" s="560">
        <v>0</v>
      </c>
    </row>
    <row r="447" spans="1:19" s="551" customFormat="1" ht="12.75" customHeight="1" x14ac:dyDescent="0.2">
      <c r="A447" s="545"/>
      <c r="B447" s="612" t="s">
        <v>167</v>
      </c>
      <c r="C447" s="612"/>
      <c r="D447" s="612"/>
      <c r="E447" s="612"/>
      <c r="F447" s="612"/>
      <c r="G447" s="612"/>
      <c r="H447" s="612"/>
      <c r="I447" s="612"/>
      <c r="J447" s="612"/>
      <c r="K447" s="612"/>
      <c r="L447" s="613"/>
      <c r="M447" s="557">
        <v>8</v>
      </c>
      <c r="N447" s="557">
        <v>1</v>
      </c>
      <c r="O447" s="558" t="s">
        <v>690</v>
      </c>
      <c r="P447" s="559" t="s">
        <v>166</v>
      </c>
      <c r="Q447" s="560">
        <v>1030</v>
      </c>
      <c r="R447" s="561">
        <v>100</v>
      </c>
      <c r="S447" s="560">
        <v>1130</v>
      </c>
    </row>
    <row r="448" spans="1:19" s="551" customFormat="1" ht="21.75" customHeight="1" x14ac:dyDescent="0.2">
      <c r="A448" s="545"/>
      <c r="B448" s="612" t="s">
        <v>565</v>
      </c>
      <c r="C448" s="612"/>
      <c r="D448" s="612"/>
      <c r="E448" s="612"/>
      <c r="F448" s="612"/>
      <c r="G448" s="612"/>
      <c r="H448" s="612"/>
      <c r="I448" s="612"/>
      <c r="J448" s="612"/>
      <c r="K448" s="612"/>
      <c r="L448" s="613"/>
      <c r="M448" s="557">
        <v>8</v>
      </c>
      <c r="N448" s="557">
        <v>1</v>
      </c>
      <c r="O448" s="558" t="s">
        <v>566</v>
      </c>
      <c r="P448" s="559">
        <v>0</v>
      </c>
      <c r="Q448" s="560">
        <v>21511.021000000001</v>
      </c>
      <c r="R448" s="561">
        <v>-21511.021000000001</v>
      </c>
      <c r="S448" s="560">
        <v>0</v>
      </c>
    </row>
    <row r="449" spans="1:19" s="551" customFormat="1" ht="21.75" customHeight="1" x14ac:dyDescent="0.2">
      <c r="A449" s="545"/>
      <c r="B449" s="612" t="s">
        <v>570</v>
      </c>
      <c r="C449" s="612"/>
      <c r="D449" s="612"/>
      <c r="E449" s="612"/>
      <c r="F449" s="612"/>
      <c r="G449" s="612"/>
      <c r="H449" s="612"/>
      <c r="I449" s="612"/>
      <c r="J449" s="612"/>
      <c r="K449" s="612"/>
      <c r="L449" s="613"/>
      <c r="M449" s="557">
        <v>8</v>
      </c>
      <c r="N449" s="557">
        <v>1</v>
      </c>
      <c r="O449" s="558" t="s">
        <v>571</v>
      </c>
      <c r="P449" s="559">
        <v>0</v>
      </c>
      <c r="Q449" s="560">
        <v>21511.021000000001</v>
      </c>
      <c r="R449" s="561">
        <v>-21511.021000000001</v>
      </c>
      <c r="S449" s="560">
        <v>0</v>
      </c>
    </row>
    <row r="450" spans="1:19" s="551" customFormat="1" ht="21.75" customHeight="1" x14ac:dyDescent="0.2">
      <c r="A450" s="545"/>
      <c r="B450" s="612" t="s">
        <v>17</v>
      </c>
      <c r="C450" s="612"/>
      <c r="D450" s="612"/>
      <c r="E450" s="612"/>
      <c r="F450" s="612"/>
      <c r="G450" s="612"/>
      <c r="H450" s="612"/>
      <c r="I450" s="612"/>
      <c r="J450" s="612"/>
      <c r="K450" s="612"/>
      <c r="L450" s="613"/>
      <c r="M450" s="557">
        <v>8</v>
      </c>
      <c r="N450" s="557">
        <v>1</v>
      </c>
      <c r="O450" s="558" t="s">
        <v>573</v>
      </c>
      <c r="P450" s="559">
        <v>0</v>
      </c>
      <c r="Q450" s="560">
        <v>21511.021000000001</v>
      </c>
      <c r="R450" s="561">
        <v>-21511.021000000001</v>
      </c>
      <c r="S450" s="560">
        <v>0</v>
      </c>
    </row>
    <row r="451" spans="1:19" s="551" customFormat="1" ht="53.25" customHeight="1" x14ac:dyDescent="0.2">
      <c r="A451" s="545"/>
      <c r="B451" s="612" t="s">
        <v>18</v>
      </c>
      <c r="C451" s="612"/>
      <c r="D451" s="612"/>
      <c r="E451" s="612"/>
      <c r="F451" s="612"/>
      <c r="G451" s="612"/>
      <c r="H451" s="612"/>
      <c r="I451" s="612"/>
      <c r="J451" s="612"/>
      <c r="K451" s="612"/>
      <c r="L451" s="613"/>
      <c r="M451" s="557">
        <v>8</v>
      </c>
      <c r="N451" s="557">
        <v>1</v>
      </c>
      <c r="O451" s="558" t="s">
        <v>573</v>
      </c>
      <c r="P451" s="559" t="s">
        <v>19</v>
      </c>
      <c r="Q451" s="560">
        <v>21166.821</v>
      </c>
      <c r="R451" s="561">
        <v>-21166.821</v>
      </c>
      <c r="S451" s="560">
        <v>0</v>
      </c>
    </row>
    <row r="452" spans="1:19" s="551" customFormat="1" ht="12.75" customHeight="1" x14ac:dyDescent="0.2">
      <c r="A452" s="545"/>
      <c r="B452" s="612" t="s">
        <v>20</v>
      </c>
      <c r="C452" s="612"/>
      <c r="D452" s="612"/>
      <c r="E452" s="612"/>
      <c r="F452" s="612"/>
      <c r="G452" s="612"/>
      <c r="H452" s="612"/>
      <c r="I452" s="612"/>
      <c r="J452" s="612"/>
      <c r="K452" s="612"/>
      <c r="L452" s="613"/>
      <c r="M452" s="557">
        <v>8</v>
      </c>
      <c r="N452" s="557">
        <v>1</v>
      </c>
      <c r="O452" s="558" t="s">
        <v>573</v>
      </c>
      <c r="P452" s="559" t="s">
        <v>21</v>
      </c>
      <c r="Q452" s="560">
        <v>21166.821</v>
      </c>
      <c r="R452" s="561">
        <v>-21166.821</v>
      </c>
      <c r="S452" s="560">
        <v>0</v>
      </c>
    </row>
    <row r="453" spans="1:19" s="551" customFormat="1" ht="12.75" customHeight="1" x14ac:dyDescent="0.2">
      <c r="A453" s="545"/>
      <c r="B453" s="612" t="s">
        <v>512</v>
      </c>
      <c r="C453" s="612"/>
      <c r="D453" s="612"/>
      <c r="E453" s="612"/>
      <c r="F453" s="612"/>
      <c r="G453" s="612"/>
      <c r="H453" s="612"/>
      <c r="I453" s="612"/>
      <c r="J453" s="612"/>
      <c r="K453" s="612"/>
      <c r="L453" s="613"/>
      <c r="M453" s="557">
        <v>8</v>
      </c>
      <c r="N453" s="557">
        <v>1</v>
      </c>
      <c r="O453" s="558" t="s">
        <v>573</v>
      </c>
      <c r="P453" s="559" t="s">
        <v>22</v>
      </c>
      <c r="Q453" s="560">
        <v>16257.159</v>
      </c>
      <c r="R453" s="561">
        <v>-16257.159</v>
      </c>
      <c r="S453" s="560">
        <v>0</v>
      </c>
    </row>
    <row r="454" spans="1:19" s="551" customFormat="1" ht="32.25" customHeight="1" x14ac:dyDescent="0.2">
      <c r="A454" s="545"/>
      <c r="B454" s="612" t="s">
        <v>514</v>
      </c>
      <c r="C454" s="612"/>
      <c r="D454" s="612"/>
      <c r="E454" s="612"/>
      <c r="F454" s="612"/>
      <c r="G454" s="612"/>
      <c r="H454" s="612"/>
      <c r="I454" s="612"/>
      <c r="J454" s="612"/>
      <c r="K454" s="612"/>
      <c r="L454" s="613"/>
      <c r="M454" s="557">
        <v>8</v>
      </c>
      <c r="N454" s="557">
        <v>1</v>
      </c>
      <c r="O454" s="558" t="s">
        <v>573</v>
      </c>
      <c r="P454" s="559" t="s">
        <v>24</v>
      </c>
      <c r="Q454" s="560">
        <v>4909.6620000000003</v>
      </c>
      <c r="R454" s="561">
        <v>-4909.6620000000003</v>
      </c>
      <c r="S454" s="560">
        <v>0</v>
      </c>
    </row>
    <row r="455" spans="1:19" s="551" customFormat="1" ht="21.75" customHeight="1" x14ac:dyDescent="0.2">
      <c r="A455" s="545"/>
      <c r="B455" s="612" t="s">
        <v>453</v>
      </c>
      <c r="C455" s="612"/>
      <c r="D455" s="612"/>
      <c r="E455" s="612"/>
      <c r="F455" s="612"/>
      <c r="G455" s="612"/>
      <c r="H455" s="612"/>
      <c r="I455" s="612"/>
      <c r="J455" s="612"/>
      <c r="K455" s="612"/>
      <c r="L455" s="613"/>
      <c r="M455" s="557">
        <v>8</v>
      </c>
      <c r="N455" s="557">
        <v>1</v>
      </c>
      <c r="O455" s="558" t="s">
        <v>573</v>
      </c>
      <c r="P455" s="559" t="s">
        <v>25</v>
      </c>
      <c r="Q455" s="560">
        <v>335.7</v>
      </c>
      <c r="R455" s="561">
        <v>-335.7</v>
      </c>
      <c r="S455" s="560">
        <v>0</v>
      </c>
    </row>
    <row r="456" spans="1:19" s="551" customFormat="1" ht="21.75" customHeight="1" x14ac:dyDescent="0.2">
      <c r="A456" s="545"/>
      <c r="B456" s="612" t="s">
        <v>454</v>
      </c>
      <c r="C456" s="612"/>
      <c r="D456" s="612"/>
      <c r="E456" s="612"/>
      <c r="F456" s="612"/>
      <c r="G456" s="612"/>
      <c r="H456" s="612"/>
      <c r="I456" s="612"/>
      <c r="J456" s="612"/>
      <c r="K456" s="612"/>
      <c r="L456" s="613"/>
      <c r="M456" s="557">
        <v>8</v>
      </c>
      <c r="N456" s="557">
        <v>1</v>
      </c>
      <c r="O456" s="558" t="s">
        <v>573</v>
      </c>
      <c r="P456" s="559" t="s">
        <v>27</v>
      </c>
      <c r="Q456" s="560">
        <v>335.7</v>
      </c>
      <c r="R456" s="561">
        <v>-335.7</v>
      </c>
      <c r="S456" s="560">
        <v>0</v>
      </c>
    </row>
    <row r="457" spans="1:19" s="551" customFormat="1" ht="21.75" customHeight="1" x14ac:dyDescent="0.2">
      <c r="A457" s="545"/>
      <c r="B457" s="612" t="s">
        <v>455</v>
      </c>
      <c r="C457" s="612"/>
      <c r="D457" s="612"/>
      <c r="E457" s="612"/>
      <c r="F457" s="612"/>
      <c r="G457" s="612"/>
      <c r="H457" s="612"/>
      <c r="I457" s="612"/>
      <c r="J457" s="612"/>
      <c r="K457" s="612"/>
      <c r="L457" s="613"/>
      <c r="M457" s="557">
        <v>8</v>
      </c>
      <c r="N457" s="557">
        <v>1</v>
      </c>
      <c r="O457" s="558" t="s">
        <v>573</v>
      </c>
      <c r="P457" s="559" t="s">
        <v>28</v>
      </c>
      <c r="Q457" s="560">
        <v>52.6</v>
      </c>
      <c r="R457" s="561">
        <v>-52.6</v>
      </c>
      <c r="S457" s="560">
        <v>0</v>
      </c>
    </row>
    <row r="458" spans="1:19" s="551" customFormat="1" ht="12.75" customHeight="1" x14ac:dyDescent="0.2">
      <c r="A458" s="545"/>
      <c r="B458" s="612" t="s">
        <v>456</v>
      </c>
      <c r="C458" s="612"/>
      <c r="D458" s="612"/>
      <c r="E458" s="612"/>
      <c r="F458" s="612"/>
      <c r="G458" s="612"/>
      <c r="H458" s="612"/>
      <c r="I458" s="612"/>
      <c r="J458" s="612"/>
      <c r="K458" s="612"/>
      <c r="L458" s="613"/>
      <c r="M458" s="557">
        <v>8</v>
      </c>
      <c r="N458" s="557">
        <v>1</v>
      </c>
      <c r="O458" s="558" t="s">
        <v>573</v>
      </c>
      <c r="P458" s="559" t="s">
        <v>29</v>
      </c>
      <c r="Q458" s="560">
        <v>283.10000000000002</v>
      </c>
      <c r="R458" s="561">
        <v>-283.10000000000002</v>
      </c>
      <c r="S458" s="560">
        <v>0</v>
      </c>
    </row>
    <row r="459" spans="1:19" s="551" customFormat="1" ht="12.75" customHeight="1" x14ac:dyDescent="0.2">
      <c r="A459" s="545"/>
      <c r="B459" s="612" t="s">
        <v>30</v>
      </c>
      <c r="C459" s="612"/>
      <c r="D459" s="612"/>
      <c r="E459" s="612"/>
      <c r="F459" s="612"/>
      <c r="G459" s="612"/>
      <c r="H459" s="612"/>
      <c r="I459" s="612"/>
      <c r="J459" s="612"/>
      <c r="K459" s="612"/>
      <c r="L459" s="613"/>
      <c r="M459" s="557">
        <v>8</v>
      </c>
      <c r="N459" s="557">
        <v>1</v>
      </c>
      <c r="O459" s="558" t="s">
        <v>573</v>
      </c>
      <c r="P459" s="559" t="s">
        <v>31</v>
      </c>
      <c r="Q459" s="560">
        <v>8.5</v>
      </c>
      <c r="R459" s="561">
        <v>-8.5</v>
      </c>
      <c r="S459" s="560">
        <v>0</v>
      </c>
    </row>
    <row r="460" spans="1:19" s="551" customFormat="1" ht="12.75" customHeight="1" x14ac:dyDescent="0.2">
      <c r="A460" s="545"/>
      <c r="B460" s="612" t="s">
        <v>457</v>
      </c>
      <c r="C460" s="612"/>
      <c r="D460" s="612"/>
      <c r="E460" s="612"/>
      <c r="F460" s="612"/>
      <c r="G460" s="612"/>
      <c r="H460" s="612"/>
      <c r="I460" s="612"/>
      <c r="J460" s="612"/>
      <c r="K460" s="612"/>
      <c r="L460" s="613"/>
      <c r="M460" s="557">
        <v>8</v>
      </c>
      <c r="N460" s="557">
        <v>1</v>
      </c>
      <c r="O460" s="558" t="s">
        <v>573</v>
      </c>
      <c r="P460" s="559" t="s">
        <v>32</v>
      </c>
      <c r="Q460" s="560">
        <v>8.5</v>
      </c>
      <c r="R460" s="561">
        <v>-8.5</v>
      </c>
      <c r="S460" s="560">
        <v>0</v>
      </c>
    </row>
    <row r="461" spans="1:19" s="551" customFormat="1" ht="21.75" customHeight="1" x14ac:dyDescent="0.2">
      <c r="A461" s="545"/>
      <c r="B461" s="612" t="s">
        <v>33</v>
      </c>
      <c r="C461" s="612"/>
      <c r="D461" s="612"/>
      <c r="E461" s="612"/>
      <c r="F461" s="612"/>
      <c r="G461" s="612"/>
      <c r="H461" s="612"/>
      <c r="I461" s="612"/>
      <c r="J461" s="612"/>
      <c r="K461" s="612"/>
      <c r="L461" s="613"/>
      <c r="M461" s="557">
        <v>8</v>
      </c>
      <c r="N461" s="557">
        <v>1</v>
      </c>
      <c r="O461" s="558" t="s">
        <v>573</v>
      </c>
      <c r="P461" s="559" t="s">
        <v>34</v>
      </c>
      <c r="Q461" s="560">
        <v>6</v>
      </c>
      <c r="R461" s="561">
        <v>-6</v>
      </c>
      <c r="S461" s="560">
        <v>0</v>
      </c>
    </row>
    <row r="462" spans="1:19" s="551" customFormat="1" ht="12.75" customHeight="1" x14ac:dyDescent="0.2">
      <c r="A462" s="545"/>
      <c r="B462" s="612" t="s">
        <v>458</v>
      </c>
      <c r="C462" s="612"/>
      <c r="D462" s="612"/>
      <c r="E462" s="612"/>
      <c r="F462" s="612"/>
      <c r="G462" s="612"/>
      <c r="H462" s="612"/>
      <c r="I462" s="612"/>
      <c r="J462" s="612"/>
      <c r="K462" s="612"/>
      <c r="L462" s="613"/>
      <c r="M462" s="557">
        <v>8</v>
      </c>
      <c r="N462" s="557">
        <v>1</v>
      </c>
      <c r="O462" s="558" t="s">
        <v>573</v>
      </c>
      <c r="P462" s="559" t="s">
        <v>35</v>
      </c>
      <c r="Q462" s="560">
        <v>2.5</v>
      </c>
      <c r="R462" s="561">
        <v>-2.5</v>
      </c>
      <c r="S462" s="560">
        <v>0</v>
      </c>
    </row>
    <row r="463" spans="1:19" s="551" customFormat="1" ht="21.75" customHeight="1" x14ac:dyDescent="0.2">
      <c r="A463" s="545"/>
      <c r="B463" s="612" t="s">
        <v>565</v>
      </c>
      <c r="C463" s="612"/>
      <c r="D463" s="612"/>
      <c r="E463" s="612"/>
      <c r="F463" s="612"/>
      <c r="G463" s="612"/>
      <c r="H463" s="612"/>
      <c r="I463" s="612"/>
      <c r="J463" s="612"/>
      <c r="K463" s="612"/>
      <c r="L463" s="613"/>
      <c r="M463" s="557">
        <v>8</v>
      </c>
      <c r="N463" s="557">
        <v>1</v>
      </c>
      <c r="O463" s="558" t="s">
        <v>566</v>
      </c>
      <c r="P463" s="559">
        <v>0</v>
      </c>
      <c r="Q463" s="560">
        <v>205</v>
      </c>
      <c r="R463" s="561">
        <v>-205</v>
      </c>
      <c r="S463" s="560">
        <v>0</v>
      </c>
    </row>
    <row r="464" spans="1:19" s="551" customFormat="1" ht="21.75" customHeight="1" x14ac:dyDescent="0.2">
      <c r="A464" s="545"/>
      <c r="B464" s="612" t="s">
        <v>750</v>
      </c>
      <c r="C464" s="612"/>
      <c r="D464" s="612"/>
      <c r="E464" s="612"/>
      <c r="F464" s="612"/>
      <c r="G464" s="612"/>
      <c r="H464" s="612"/>
      <c r="I464" s="612"/>
      <c r="J464" s="612"/>
      <c r="K464" s="612"/>
      <c r="L464" s="613"/>
      <c r="M464" s="557">
        <v>8</v>
      </c>
      <c r="N464" s="557">
        <v>1</v>
      </c>
      <c r="O464" s="558" t="s">
        <v>751</v>
      </c>
      <c r="P464" s="559">
        <v>0</v>
      </c>
      <c r="Q464" s="560">
        <v>205</v>
      </c>
      <c r="R464" s="561">
        <v>-205</v>
      </c>
      <c r="S464" s="560">
        <v>0</v>
      </c>
    </row>
    <row r="465" spans="1:19" s="551" customFormat="1" ht="21.75" customHeight="1" x14ac:dyDescent="0.2">
      <c r="A465" s="545"/>
      <c r="B465" s="612" t="s">
        <v>752</v>
      </c>
      <c r="C465" s="612"/>
      <c r="D465" s="612"/>
      <c r="E465" s="612"/>
      <c r="F465" s="612"/>
      <c r="G465" s="612"/>
      <c r="H465" s="612"/>
      <c r="I465" s="612"/>
      <c r="J465" s="612"/>
      <c r="K465" s="612"/>
      <c r="L465" s="613"/>
      <c r="M465" s="557">
        <v>8</v>
      </c>
      <c r="N465" s="557">
        <v>1</v>
      </c>
      <c r="O465" s="558" t="s">
        <v>753</v>
      </c>
      <c r="P465" s="559">
        <v>0</v>
      </c>
      <c r="Q465" s="560">
        <v>205</v>
      </c>
      <c r="R465" s="561">
        <v>-205</v>
      </c>
      <c r="S465" s="560">
        <v>0</v>
      </c>
    </row>
    <row r="466" spans="1:19" s="551" customFormat="1" ht="21.75" customHeight="1" x14ac:dyDescent="0.2">
      <c r="A466" s="545"/>
      <c r="B466" s="612" t="s">
        <v>453</v>
      </c>
      <c r="C466" s="612"/>
      <c r="D466" s="612"/>
      <c r="E466" s="612"/>
      <c r="F466" s="612"/>
      <c r="G466" s="612"/>
      <c r="H466" s="612"/>
      <c r="I466" s="612"/>
      <c r="J466" s="612"/>
      <c r="K466" s="612"/>
      <c r="L466" s="613"/>
      <c r="M466" s="557">
        <v>8</v>
      </c>
      <c r="N466" s="557">
        <v>1</v>
      </c>
      <c r="O466" s="558" t="s">
        <v>753</v>
      </c>
      <c r="P466" s="559" t="s">
        <v>25</v>
      </c>
      <c r="Q466" s="560">
        <v>205</v>
      </c>
      <c r="R466" s="561">
        <v>-205</v>
      </c>
      <c r="S466" s="560">
        <v>0</v>
      </c>
    </row>
    <row r="467" spans="1:19" s="551" customFormat="1" ht="21.75" customHeight="1" x14ac:dyDescent="0.2">
      <c r="A467" s="545"/>
      <c r="B467" s="612" t="s">
        <v>454</v>
      </c>
      <c r="C467" s="612"/>
      <c r="D467" s="612"/>
      <c r="E467" s="612"/>
      <c r="F467" s="612"/>
      <c r="G467" s="612"/>
      <c r="H467" s="612"/>
      <c r="I467" s="612"/>
      <c r="J467" s="612"/>
      <c r="K467" s="612"/>
      <c r="L467" s="613"/>
      <c r="M467" s="557">
        <v>8</v>
      </c>
      <c r="N467" s="557">
        <v>1</v>
      </c>
      <c r="O467" s="558" t="s">
        <v>753</v>
      </c>
      <c r="P467" s="559" t="s">
        <v>27</v>
      </c>
      <c r="Q467" s="560">
        <v>205</v>
      </c>
      <c r="R467" s="561">
        <v>-205</v>
      </c>
      <c r="S467" s="560">
        <v>0</v>
      </c>
    </row>
    <row r="468" spans="1:19" s="551" customFormat="1" ht="12.75" customHeight="1" x14ac:dyDescent="0.2">
      <c r="A468" s="545"/>
      <c r="B468" s="612" t="s">
        <v>456</v>
      </c>
      <c r="C468" s="612"/>
      <c r="D468" s="612"/>
      <c r="E468" s="612"/>
      <c r="F468" s="612"/>
      <c r="G468" s="612"/>
      <c r="H468" s="612"/>
      <c r="I468" s="612"/>
      <c r="J468" s="612"/>
      <c r="K468" s="612"/>
      <c r="L468" s="613"/>
      <c r="M468" s="557">
        <v>8</v>
      </c>
      <c r="N468" s="557">
        <v>1</v>
      </c>
      <c r="O468" s="558" t="s">
        <v>753</v>
      </c>
      <c r="P468" s="559" t="s">
        <v>29</v>
      </c>
      <c r="Q468" s="560">
        <v>205</v>
      </c>
      <c r="R468" s="561">
        <v>-205</v>
      </c>
      <c r="S468" s="560">
        <v>0</v>
      </c>
    </row>
    <row r="469" spans="1:19" s="551" customFormat="1" ht="32.25" customHeight="1" x14ac:dyDescent="0.2">
      <c r="A469" s="545"/>
      <c r="B469" s="612" t="s">
        <v>465</v>
      </c>
      <c r="C469" s="612"/>
      <c r="D469" s="612"/>
      <c r="E469" s="612"/>
      <c r="F469" s="612"/>
      <c r="G469" s="612"/>
      <c r="H469" s="612"/>
      <c r="I469" s="612"/>
      <c r="J469" s="612"/>
      <c r="K469" s="612"/>
      <c r="L469" s="613"/>
      <c r="M469" s="557">
        <v>8</v>
      </c>
      <c r="N469" s="557">
        <v>1</v>
      </c>
      <c r="O469" s="558" t="s">
        <v>466</v>
      </c>
      <c r="P469" s="559">
        <v>0</v>
      </c>
      <c r="Q469" s="560">
        <v>381.7</v>
      </c>
      <c r="R469" s="561">
        <v>-381.7</v>
      </c>
      <c r="S469" s="560">
        <v>0</v>
      </c>
    </row>
    <row r="470" spans="1:19" s="551" customFormat="1" ht="21.75" customHeight="1" x14ac:dyDescent="0.2">
      <c r="A470" s="545"/>
      <c r="B470" s="612" t="s">
        <v>574</v>
      </c>
      <c r="C470" s="612"/>
      <c r="D470" s="612"/>
      <c r="E470" s="612"/>
      <c r="F470" s="612"/>
      <c r="G470" s="612"/>
      <c r="H470" s="612"/>
      <c r="I470" s="612"/>
      <c r="J470" s="612"/>
      <c r="K470" s="612"/>
      <c r="L470" s="613"/>
      <c r="M470" s="557">
        <v>8</v>
      </c>
      <c r="N470" s="557">
        <v>1</v>
      </c>
      <c r="O470" s="558" t="s">
        <v>575</v>
      </c>
      <c r="P470" s="559">
        <v>0</v>
      </c>
      <c r="Q470" s="560">
        <v>381.7</v>
      </c>
      <c r="R470" s="561">
        <v>-381.7</v>
      </c>
      <c r="S470" s="560">
        <v>0</v>
      </c>
    </row>
    <row r="471" spans="1:19" s="551" customFormat="1" ht="53.25" customHeight="1" x14ac:dyDescent="0.2">
      <c r="A471" s="545"/>
      <c r="B471" s="612" t="s">
        <v>18</v>
      </c>
      <c r="C471" s="612"/>
      <c r="D471" s="612"/>
      <c r="E471" s="612"/>
      <c r="F471" s="612"/>
      <c r="G471" s="612"/>
      <c r="H471" s="612"/>
      <c r="I471" s="612"/>
      <c r="J471" s="612"/>
      <c r="K471" s="612"/>
      <c r="L471" s="613"/>
      <c r="M471" s="557">
        <v>8</v>
      </c>
      <c r="N471" s="557">
        <v>1</v>
      </c>
      <c r="O471" s="558" t="s">
        <v>575</v>
      </c>
      <c r="P471" s="559" t="s">
        <v>19</v>
      </c>
      <c r="Q471" s="560">
        <v>23.687999999999999</v>
      </c>
      <c r="R471" s="561">
        <v>-23.687999999999999</v>
      </c>
      <c r="S471" s="560">
        <v>0</v>
      </c>
    </row>
    <row r="472" spans="1:19" s="551" customFormat="1" ht="12.75" customHeight="1" x14ac:dyDescent="0.2">
      <c r="A472" s="545"/>
      <c r="B472" s="612" t="s">
        <v>20</v>
      </c>
      <c r="C472" s="612"/>
      <c r="D472" s="612"/>
      <c r="E472" s="612"/>
      <c r="F472" s="612"/>
      <c r="G472" s="612"/>
      <c r="H472" s="612"/>
      <c r="I472" s="612"/>
      <c r="J472" s="612"/>
      <c r="K472" s="612"/>
      <c r="L472" s="613"/>
      <c r="M472" s="557">
        <v>8</v>
      </c>
      <c r="N472" s="557">
        <v>1</v>
      </c>
      <c r="O472" s="558" t="s">
        <v>575</v>
      </c>
      <c r="P472" s="559" t="s">
        <v>21</v>
      </c>
      <c r="Q472" s="560">
        <v>23.687999999999999</v>
      </c>
      <c r="R472" s="561">
        <v>-23.687999999999999</v>
      </c>
      <c r="S472" s="560">
        <v>0</v>
      </c>
    </row>
    <row r="473" spans="1:19" s="551" customFormat="1" ht="21.75" customHeight="1" x14ac:dyDescent="0.2">
      <c r="A473" s="545"/>
      <c r="B473" s="612" t="s">
        <v>513</v>
      </c>
      <c r="C473" s="612"/>
      <c r="D473" s="612"/>
      <c r="E473" s="612"/>
      <c r="F473" s="612"/>
      <c r="G473" s="612"/>
      <c r="H473" s="612"/>
      <c r="I473" s="612"/>
      <c r="J473" s="612"/>
      <c r="K473" s="612"/>
      <c r="L473" s="613"/>
      <c r="M473" s="557">
        <v>8</v>
      </c>
      <c r="N473" s="557">
        <v>1</v>
      </c>
      <c r="O473" s="558" t="s">
        <v>575</v>
      </c>
      <c r="P473" s="559" t="s">
        <v>23</v>
      </c>
      <c r="Q473" s="560">
        <v>23.687999999999999</v>
      </c>
      <c r="R473" s="561">
        <v>-23.687999999999999</v>
      </c>
      <c r="S473" s="560">
        <v>0</v>
      </c>
    </row>
    <row r="474" spans="1:19" s="551" customFormat="1" ht="21.75" customHeight="1" x14ac:dyDescent="0.2">
      <c r="A474" s="545"/>
      <c r="B474" s="612" t="s">
        <v>544</v>
      </c>
      <c r="C474" s="612"/>
      <c r="D474" s="612"/>
      <c r="E474" s="612"/>
      <c r="F474" s="612"/>
      <c r="G474" s="612"/>
      <c r="H474" s="612"/>
      <c r="I474" s="612"/>
      <c r="J474" s="612"/>
      <c r="K474" s="612"/>
      <c r="L474" s="613"/>
      <c r="M474" s="557">
        <v>8</v>
      </c>
      <c r="N474" s="557">
        <v>1</v>
      </c>
      <c r="O474" s="558" t="s">
        <v>575</v>
      </c>
      <c r="P474" s="559" t="s">
        <v>8</v>
      </c>
      <c r="Q474" s="560">
        <v>358.012</v>
      </c>
      <c r="R474" s="561">
        <v>-358.012</v>
      </c>
      <c r="S474" s="560">
        <v>0</v>
      </c>
    </row>
    <row r="475" spans="1:19" s="551" customFormat="1" ht="12.75" customHeight="1" x14ac:dyDescent="0.2">
      <c r="A475" s="545"/>
      <c r="B475" s="612" t="s">
        <v>9</v>
      </c>
      <c r="C475" s="612"/>
      <c r="D475" s="612"/>
      <c r="E475" s="612"/>
      <c r="F475" s="612"/>
      <c r="G475" s="612"/>
      <c r="H475" s="612"/>
      <c r="I475" s="612"/>
      <c r="J475" s="612"/>
      <c r="K475" s="612"/>
      <c r="L475" s="613"/>
      <c r="M475" s="557">
        <v>8</v>
      </c>
      <c r="N475" s="557">
        <v>1</v>
      </c>
      <c r="O475" s="558" t="s">
        <v>575</v>
      </c>
      <c r="P475" s="559" t="s">
        <v>10</v>
      </c>
      <c r="Q475" s="560">
        <v>358.012</v>
      </c>
      <c r="R475" s="561">
        <v>-358.012</v>
      </c>
      <c r="S475" s="560">
        <v>0</v>
      </c>
    </row>
    <row r="476" spans="1:19" s="551" customFormat="1" ht="42.75" customHeight="1" x14ac:dyDescent="0.2">
      <c r="A476" s="545"/>
      <c r="B476" s="612" t="s">
        <v>11</v>
      </c>
      <c r="C476" s="612"/>
      <c r="D476" s="612"/>
      <c r="E476" s="612"/>
      <c r="F476" s="612"/>
      <c r="G476" s="612"/>
      <c r="H476" s="612"/>
      <c r="I476" s="612"/>
      <c r="J476" s="612"/>
      <c r="K476" s="612"/>
      <c r="L476" s="613"/>
      <c r="M476" s="557">
        <v>8</v>
      </c>
      <c r="N476" s="557">
        <v>1</v>
      </c>
      <c r="O476" s="558" t="s">
        <v>575</v>
      </c>
      <c r="P476" s="559" t="s">
        <v>12</v>
      </c>
      <c r="Q476" s="560">
        <v>358.012</v>
      </c>
      <c r="R476" s="561">
        <v>-358.012</v>
      </c>
      <c r="S476" s="560">
        <v>0</v>
      </c>
    </row>
    <row r="477" spans="1:19" s="551" customFormat="1" ht="20.25" customHeight="1" x14ac:dyDescent="0.2">
      <c r="A477" s="545"/>
      <c r="B477" s="620" t="s">
        <v>36</v>
      </c>
      <c r="C477" s="620"/>
      <c r="D477" s="620"/>
      <c r="E477" s="620"/>
      <c r="F477" s="620"/>
      <c r="G477" s="620"/>
      <c r="H477" s="620"/>
      <c r="I477" s="620"/>
      <c r="J477" s="620"/>
      <c r="K477" s="620"/>
      <c r="L477" s="621"/>
      <c r="M477" s="552">
        <v>8</v>
      </c>
      <c r="N477" s="552">
        <v>4</v>
      </c>
      <c r="O477" s="553">
        <v>0</v>
      </c>
      <c r="P477" s="554">
        <v>0</v>
      </c>
      <c r="Q477" s="555">
        <v>2725.748</v>
      </c>
      <c r="R477" s="556">
        <v>21751.021000000001</v>
      </c>
      <c r="S477" s="555">
        <v>24476.769</v>
      </c>
    </row>
    <row r="478" spans="1:19" s="551" customFormat="1" ht="21.75" customHeight="1" x14ac:dyDescent="0.2">
      <c r="A478" s="545"/>
      <c r="B478" s="612" t="s">
        <v>565</v>
      </c>
      <c r="C478" s="612"/>
      <c r="D478" s="612"/>
      <c r="E478" s="612"/>
      <c r="F478" s="612"/>
      <c r="G478" s="612"/>
      <c r="H478" s="612"/>
      <c r="I478" s="612"/>
      <c r="J478" s="612"/>
      <c r="K478" s="612"/>
      <c r="L478" s="613"/>
      <c r="M478" s="557">
        <v>8</v>
      </c>
      <c r="N478" s="557">
        <v>4</v>
      </c>
      <c r="O478" s="558" t="s">
        <v>566</v>
      </c>
      <c r="P478" s="559">
        <v>0</v>
      </c>
      <c r="Q478" s="560">
        <v>0</v>
      </c>
      <c r="R478" s="561">
        <v>20406.021000000001</v>
      </c>
      <c r="S478" s="560">
        <v>20406.021000000001</v>
      </c>
    </row>
    <row r="479" spans="1:19" s="551" customFormat="1" ht="21.75" customHeight="1" x14ac:dyDescent="0.2">
      <c r="A479" s="545"/>
      <c r="B479" s="612" t="s">
        <v>570</v>
      </c>
      <c r="C479" s="612"/>
      <c r="D479" s="612"/>
      <c r="E479" s="612"/>
      <c r="F479" s="612"/>
      <c r="G479" s="612"/>
      <c r="H479" s="612"/>
      <c r="I479" s="612"/>
      <c r="J479" s="612"/>
      <c r="K479" s="612"/>
      <c r="L479" s="613"/>
      <c r="M479" s="557">
        <v>8</v>
      </c>
      <c r="N479" s="557">
        <v>4</v>
      </c>
      <c r="O479" s="558" t="s">
        <v>571</v>
      </c>
      <c r="P479" s="559">
        <v>0</v>
      </c>
      <c r="Q479" s="560">
        <v>0</v>
      </c>
      <c r="R479" s="561">
        <v>20406.021000000001</v>
      </c>
      <c r="S479" s="560">
        <v>20406.021000000001</v>
      </c>
    </row>
    <row r="480" spans="1:19" s="551" customFormat="1" ht="21.75" customHeight="1" x14ac:dyDescent="0.2">
      <c r="A480" s="545"/>
      <c r="B480" s="612" t="s">
        <v>17</v>
      </c>
      <c r="C480" s="612"/>
      <c r="D480" s="612"/>
      <c r="E480" s="612"/>
      <c r="F480" s="612"/>
      <c r="G480" s="612"/>
      <c r="H480" s="612"/>
      <c r="I480" s="612"/>
      <c r="J480" s="612"/>
      <c r="K480" s="612"/>
      <c r="L480" s="613"/>
      <c r="M480" s="557">
        <v>8</v>
      </c>
      <c r="N480" s="557">
        <v>4</v>
      </c>
      <c r="O480" s="558" t="s">
        <v>573</v>
      </c>
      <c r="P480" s="559">
        <v>0</v>
      </c>
      <c r="Q480" s="560">
        <v>0</v>
      </c>
      <c r="R480" s="561">
        <v>20406.021000000001</v>
      </c>
      <c r="S480" s="560">
        <v>20406.021000000001</v>
      </c>
    </row>
    <row r="481" spans="1:19" s="551" customFormat="1" ht="53.25" customHeight="1" x14ac:dyDescent="0.2">
      <c r="A481" s="545"/>
      <c r="B481" s="612" t="s">
        <v>18</v>
      </c>
      <c r="C481" s="612"/>
      <c r="D481" s="612"/>
      <c r="E481" s="612"/>
      <c r="F481" s="612"/>
      <c r="G481" s="612"/>
      <c r="H481" s="612"/>
      <c r="I481" s="612"/>
      <c r="J481" s="612"/>
      <c r="K481" s="612"/>
      <c r="L481" s="613"/>
      <c r="M481" s="557">
        <v>8</v>
      </c>
      <c r="N481" s="557">
        <v>4</v>
      </c>
      <c r="O481" s="558" t="s">
        <v>573</v>
      </c>
      <c r="P481" s="559" t="s">
        <v>19</v>
      </c>
      <c r="Q481" s="560">
        <v>0</v>
      </c>
      <c r="R481" s="561">
        <v>20026.821</v>
      </c>
      <c r="S481" s="560">
        <v>20026.821</v>
      </c>
    </row>
    <row r="482" spans="1:19" s="551" customFormat="1" ht="12.75" customHeight="1" x14ac:dyDescent="0.2">
      <c r="A482" s="545"/>
      <c r="B482" s="612" t="s">
        <v>20</v>
      </c>
      <c r="C482" s="612"/>
      <c r="D482" s="612"/>
      <c r="E482" s="612"/>
      <c r="F482" s="612"/>
      <c r="G482" s="612"/>
      <c r="H482" s="612"/>
      <c r="I482" s="612"/>
      <c r="J482" s="612"/>
      <c r="K482" s="612"/>
      <c r="L482" s="613"/>
      <c r="M482" s="557">
        <v>8</v>
      </c>
      <c r="N482" s="557">
        <v>4</v>
      </c>
      <c r="O482" s="558" t="s">
        <v>573</v>
      </c>
      <c r="P482" s="559" t="s">
        <v>21</v>
      </c>
      <c r="Q482" s="560">
        <v>0</v>
      </c>
      <c r="R482" s="561">
        <v>20026.821</v>
      </c>
      <c r="S482" s="560">
        <v>20026.821</v>
      </c>
    </row>
    <row r="483" spans="1:19" s="551" customFormat="1" ht="12.75" customHeight="1" x14ac:dyDescent="0.2">
      <c r="A483" s="545"/>
      <c r="B483" s="612" t="s">
        <v>512</v>
      </c>
      <c r="C483" s="612"/>
      <c r="D483" s="612"/>
      <c r="E483" s="612"/>
      <c r="F483" s="612"/>
      <c r="G483" s="612"/>
      <c r="H483" s="612"/>
      <c r="I483" s="612"/>
      <c r="J483" s="612"/>
      <c r="K483" s="612"/>
      <c r="L483" s="613"/>
      <c r="M483" s="557">
        <v>8</v>
      </c>
      <c r="N483" s="557">
        <v>4</v>
      </c>
      <c r="O483" s="558" t="s">
        <v>573</v>
      </c>
      <c r="P483" s="559" t="s">
        <v>22</v>
      </c>
      <c r="Q483" s="560">
        <v>0</v>
      </c>
      <c r="R483" s="561">
        <v>15381.659</v>
      </c>
      <c r="S483" s="560">
        <v>15381.659</v>
      </c>
    </row>
    <row r="484" spans="1:19" s="551" customFormat="1" ht="32.25" customHeight="1" x14ac:dyDescent="0.2">
      <c r="A484" s="545"/>
      <c r="B484" s="612" t="s">
        <v>514</v>
      </c>
      <c r="C484" s="612"/>
      <c r="D484" s="612"/>
      <c r="E484" s="612"/>
      <c r="F484" s="612"/>
      <c r="G484" s="612"/>
      <c r="H484" s="612"/>
      <c r="I484" s="612"/>
      <c r="J484" s="612"/>
      <c r="K484" s="612"/>
      <c r="L484" s="613"/>
      <c r="M484" s="557">
        <v>8</v>
      </c>
      <c r="N484" s="557">
        <v>4</v>
      </c>
      <c r="O484" s="558" t="s">
        <v>573</v>
      </c>
      <c r="P484" s="559" t="s">
        <v>24</v>
      </c>
      <c r="Q484" s="560">
        <v>0</v>
      </c>
      <c r="R484" s="561">
        <v>4645.1620000000003</v>
      </c>
      <c r="S484" s="560">
        <v>4645.1620000000003</v>
      </c>
    </row>
    <row r="485" spans="1:19" s="551" customFormat="1" ht="21.75" customHeight="1" x14ac:dyDescent="0.2">
      <c r="A485" s="545"/>
      <c r="B485" s="612" t="s">
        <v>453</v>
      </c>
      <c r="C485" s="612"/>
      <c r="D485" s="612"/>
      <c r="E485" s="612"/>
      <c r="F485" s="612"/>
      <c r="G485" s="612"/>
      <c r="H485" s="612"/>
      <c r="I485" s="612"/>
      <c r="J485" s="612"/>
      <c r="K485" s="612"/>
      <c r="L485" s="613"/>
      <c r="M485" s="557">
        <v>8</v>
      </c>
      <c r="N485" s="557">
        <v>4</v>
      </c>
      <c r="O485" s="558" t="s">
        <v>573</v>
      </c>
      <c r="P485" s="559" t="s">
        <v>25</v>
      </c>
      <c r="Q485" s="560">
        <v>0</v>
      </c>
      <c r="R485" s="561">
        <v>370.7</v>
      </c>
      <c r="S485" s="560">
        <v>370.7</v>
      </c>
    </row>
    <row r="486" spans="1:19" s="551" customFormat="1" ht="21.75" customHeight="1" x14ac:dyDescent="0.2">
      <c r="A486" s="545"/>
      <c r="B486" s="612" t="s">
        <v>454</v>
      </c>
      <c r="C486" s="612"/>
      <c r="D486" s="612"/>
      <c r="E486" s="612"/>
      <c r="F486" s="612"/>
      <c r="G486" s="612"/>
      <c r="H486" s="612"/>
      <c r="I486" s="612"/>
      <c r="J486" s="612"/>
      <c r="K486" s="612"/>
      <c r="L486" s="613"/>
      <c r="M486" s="557">
        <v>8</v>
      </c>
      <c r="N486" s="557">
        <v>4</v>
      </c>
      <c r="O486" s="558" t="s">
        <v>573</v>
      </c>
      <c r="P486" s="559" t="s">
        <v>27</v>
      </c>
      <c r="Q486" s="560">
        <v>0</v>
      </c>
      <c r="R486" s="561">
        <v>370.7</v>
      </c>
      <c r="S486" s="560">
        <v>370.7</v>
      </c>
    </row>
    <row r="487" spans="1:19" s="551" customFormat="1" ht="21.75" customHeight="1" x14ac:dyDescent="0.2">
      <c r="A487" s="545"/>
      <c r="B487" s="612" t="s">
        <v>455</v>
      </c>
      <c r="C487" s="612"/>
      <c r="D487" s="612"/>
      <c r="E487" s="612"/>
      <c r="F487" s="612"/>
      <c r="G487" s="612"/>
      <c r="H487" s="612"/>
      <c r="I487" s="612"/>
      <c r="J487" s="612"/>
      <c r="K487" s="612"/>
      <c r="L487" s="613"/>
      <c r="M487" s="557">
        <v>8</v>
      </c>
      <c r="N487" s="557">
        <v>4</v>
      </c>
      <c r="O487" s="558" t="s">
        <v>573</v>
      </c>
      <c r="P487" s="559" t="s">
        <v>28</v>
      </c>
      <c r="Q487" s="560">
        <v>0</v>
      </c>
      <c r="R487" s="561">
        <v>81.05</v>
      </c>
      <c r="S487" s="560">
        <v>81.05</v>
      </c>
    </row>
    <row r="488" spans="1:19" s="551" customFormat="1" ht="12.75" customHeight="1" x14ac:dyDescent="0.2">
      <c r="A488" s="545"/>
      <c r="B488" s="612" t="s">
        <v>456</v>
      </c>
      <c r="C488" s="612"/>
      <c r="D488" s="612"/>
      <c r="E488" s="612"/>
      <c r="F488" s="612"/>
      <c r="G488" s="612"/>
      <c r="H488" s="612"/>
      <c r="I488" s="612"/>
      <c r="J488" s="612"/>
      <c r="K488" s="612"/>
      <c r="L488" s="613"/>
      <c r="M488" s="557">
        <v>8</v>
      </c>
      <c r="N488" s="557">
        <v>4</v>
      </c>
      <c r="O488" s="558" t="s">
        <v>573</v>
      </c>
      <c r="P488" s="559" t="s">
        <v>29</v>
      </c>
      <c r="Q488" s="560">
        <v>0</v>
      </c>
      <c r="R488" s="561">
        <v>289.64999999999998</v>
      </c>
      <c r="S488" s="560">
        <v>289.64999999999998</v>
      </c>
    </row>
    <row r="489" spans="1:19" s="551" customFormat="1" ht="12.75" customHeight="1" x14ac:dyDescent="0.2">
      <c r="A489" s="545"/>
      <c r="B489" s="612" t="s">
        <v>30</v>
      </c>
      <c r="C489" s="612"/>
      <c r="D489" s="612"/>
      <c r="E489" s="612"/>
      <c r="F489" s="612"/>
      <c r="G489" s="612"/>
      <c r="H489" s="612"/>
      <c r="I489" s="612"/>
      <c r="J489" s="612"/>
      <c r="K489" s="612"/>
      <c r="L489" s="613"/>
      <c r="M489" s="557">
        <v>8</v>
      </c>
      <c r="N489" s="557">
        <v>4</v>
      </c>
      <c r="O489" s="558" t="s">
        <v>573</v>
      </c>
      <c r="P489" s="559" t="s">
        <v>31</v>
      </c>
      <c r="Q489" s="560">
        <v>0</v>
      </c>
      <c r="R489" s="561">
        <v>8.5</v>
      </c>
      <c r="S489" s="560">
        <v>8.5</v>
      </c>
    </row>
    <row r="490" spans="1:19" s="551" customFormat="1" ht="12.75" customHeight="1" x14ac:dyDescent="0.2">
      <c r="A490" s="545"/>
      <c r="B490" s="612" t="s">
        <v>457</v>
      </c>
      <c r="C490" s="612"/>
      <c r="D490" s="612"/>
      <c r="E490" s="612"/>
      <c r="F490" s="612"/>
      <c r="G490" s="612"/>
      <c r="H490" s="612"/>
      <c r="I490" s="612"/>
      <c r="J490" s="612"/>
      <c r="K490" s="612"/>
      <c r="L490" s="613"/>
      <c r="M490" s="557">
        <v>8</v>
      </c>
      <c r="N490" s="557">
        <v>4</v>
      </c>
      <c r="O490" s="558" t="s">
        <v>573</v>
      </c>
      <c r="P490" s="559" t="s">
        <v>32</v>
      </c>
      <c r="Q490" s="560">
        <v>0</v>
      </c>
      <c r="R490" s="561">
        <v>8.5</v>
      </c>
      <c r="S490" s="560">
        <v>8.5</v>
      </c>
    </row>
    <row r="491" spans="1:19" s="551" customFormat="1" ht="21.75" customHeight="1" x14ac:dyDescent="0.2">
      <c r="A491" s="545"/>
      <c r="B491" s="612" t="s">
        <v>33</v>
      </c>
      <c r="C491" s="612"/>
      <c r="D491" s="612"/>
      <c r="E491" s="612"/>
      <c r="F491" s="612"/>
      <c r="G491" s="612"/>
      <c r="H491" s="612"/>
      <c r="I491" s="612"/>
      <c r="J491" s="612"/>
      <c r="K491" s="612"/>
      <c r="L491" s="613"/>
      <c r="M491" s="557">
        <v>8</v>
      </c>
      <c r="N491" s="557">
        <v>4</v>
      </c>
      <c r="O491" s="558" t="s">
        <v>573</v>
      </c>
      <c r="P491" s="559" t="s">
        <v>34</v>
      </c>
      <c r="Q491" s="560">
        <v>0</v>
      </c>
      <c r="R491" s="561">
        <v>6</v>
      </c>
      <c r="S491" s="560">
        <v>6</v>
      </c>
    </row>
    <row r="492" spans="1:19" s="551" customFormat="1" ht="12.75" customHeight="1" x14ac:dyDescent="0.2">
      <c r="A492" s="545"/>
      <c r="B492" s="612" t="s">
        <v>458</v>
      </c>
      <c r="C492" s="612"/>
      <c r="D492" s="612"/>
      <c r="E492" s="612"/>
      <c r="F492" s="612"/>
      <c r="G492" s="612"/>
      <c r="H492" s="612"/>
      <c r="I492" s="612"/>
      <c r="J492" s="612"/>
      <c r="K492" s="612"/>
      <c r="L492" s="613"/>
      <c r="M492" s="557">
        <v>8</v>
      </c>
      <c r="N492" s="557">
        <v>4</v>
      </c>
      <c r="O492" s="558" t="s">
        <v>573</v>
      </c>
      <c r="P492" s="559" t="s">
        <v>35</v>
      </c>
      <c r="Q492" s="560">
        <v>0</v>
      </c>
      <c r="R492" s="561">
        <v>2.5</v>
      </c>
      <c r="S492" s="560">
        <v>2.5</v>
      </c>
    </row>
    <row r="493" spans="1:19" s="551" customFormat="1" ht="21.75" customHeight="1" x14ac:dyDescent="0.2">
      <c r="A493" s="545"/>
      <c r="B493" s="612" t="s">
        <v>565</v>
      </c>
      <c r="C493" s="612"/>
      <c r="D493" s="612"/>
      <c r="E493" s="612"/>
      <c r="F493" s="612"/>
      <c r="G493" s="612"/>
      <c r="H493" s="612"/>
      <c r="I493" s="612"/>
      <c r="J493" s="612"/>
      <c r="K493" s="612"/>
      <c r="L493" s="613"/>
      <c r="M493" s="557">
        <v>8</v>
      </c>
      <c r="N493" s="557">
        <v>4</v>
      </c>
      <c r="O493" s="558" t="s">
        <v>566</v>
      </c>
      <c r="P493" s="559">
        <v>0</v>
      </c>
      <c r="Q493" s="560">
        <v>822.73099999999999</v>
      </c>
      <c r="R493" s="561">
        <v>-2.16</v>
      </c>
      <c r="S493" s="560">
        <v>820.57100000000003</v>
      </c>
    </row>
    <row r="494" spans="1:19" s="551" customFormat="1" ht="21.75" customHeight="1" x14ac:dyDescent="0.2">
      <c r="A494" s="545"/>
      <c r="B494" s="612" t="s">
        <v>37</v>
      </c>
      <c r="C494" s="612"/>
      <c r="D494" s="612"/>
      <c r="E494" s="612"/>
      <c r="F494" s="612"/>
      <c r="G494" s="612"/>
      <c r="H494" s="612"/>
      <c r="I494" s="612"/>
      <c r="J494" s="612"/>
      <c r="K494" s="612"/>
      <c r="L494" s="613"/>
      <c r="M494" s="557">
        <v>8</v>
      </c>
      <c r="N494" s="557">
        <v>4</v>
      </c>
      <c r="O494" s="558" t="s">
        <v>576</v>
      </c>
      <c r="P494" s="559">
        <v>0</v>
      </c>
      <c r="Q494" s="560">
        <v>822.73099999999999</v>
      </c>
      <c r="R494" s="561">
        <v>-2.16</v>
      </c>
      <c r="S494" s="560">
        <v>820.57100000000003</v>
      </c>
    </row>
    <row r="495" spans="1:19" s="551" customFormat="1" ht="32.25" customHeight="1" x14ac:dyDescent="0.2">
      <c r="A495" s="545"/>
      <c r="B495" s="612" t="s">
        <v>577</v>
      </c>
      <c r="C495" s="612"/>
      <c r="D495" s="612"/>
      <c r="E495" s="612"/>
      <c r="F495" s="612"/>
      <c r="G495" s="612"/>
      <c r="H495" s="612"/>
      <c r="I495" s="612"/>
      <c r="J495" s="612"/>
      <c r="K495" s="612"/>
      <c r="L495" s="613"/>
      <c r="M495" s="557">
        <v>8</v>
      </c>
      <c r="N495" s="557">
        <v>4</v>
      </c>
      <c r="O495" s="558" t="s">
        <v>578</v>
      </c>
      <c r="P495" s="559">
        <v>0</v>
      </c>
      <c r="Q495" s="560">
        <v>822.73099999999999</v>
      </c>
      <c r="R495" s="561">
        <v>-2.16</v>
      </c>
      <c r="S495" s="560">
        <v>820.57100000000003</v>
      </c>
    </row>
    <row r="496" spans="1:19" s="551" customFormat="1" ht="53.25" customHeight="1" x14ac:dyDescent="0.2">
      <c r="A496" s="545"/>
      <c r="B496" s="612" t="s">
        <v>18</v>
      </c>
      <c r="C496" s="612"/>
      <c r="D496" s="612"/>
      <c r="E496" s="612"/>
      <c r="F496" s="612"/>
      <c r="G496" s="612"/>
      <c r="H496" s="612"/>
      <c r="I496" s="612"/>
      <c r="J496" s="612"/>
      <c r="K496" s="612"/>
      <c r="L496" s="613"/>
      <c r="M496" s="557">
        <v>8</v>
      </c>
      <c r="N496" s="557">
        <v>4</v>
      </c>
      <c r="O496" s="558" t="s">
        <v>578</v>
      </c>
      <c r="P496" s="559" t="s">
        <v>19</v>
      </c>
      <c r="Q496" s="560">
        <v>820.57100000000003</v>
      </c>
      <c r="R496" s="561">
        <v>0</v>
      </c>
      <c r="S496" s="560">
        <v>820.57100000000003</v>
      </c>
    </row>
    <row r="497" spans="1:19" s="551" customFormat="1" ht="21.75" customHeight="1" x14ac:dyDescent="0.2">
      <c r="A497" s="545"/>
      <c r="B497" s="612" t="s">
        <v>38</v>
      </c>
      <c r="C497" s="612"/>
      <c r="D497" s="612"/>
      <c r="E497" s="612"/>
      <c r="F497" s="612"/>
      <c r="G497" s="612"/>
      <c r="H497" s="612"/>
      <c r="I497" s="612"/>
      <c r="J497" s="612"/>
      <c r="K497" s="612"/>
      <c r="L497" s="613"/>
      <c r="M497" s="557">
        <v>8</v>
      </c>
      <c r="N497" s="557">
        <v>4</v>
      </c>
      <c r="O497" s="558" t="s">
        <v>578</v>
      </c>
      <c r="P497" s="559" t="s">
        <v>39</v>
      </c>
      <c r="Q497" s="560">
        <v>820.57100000000003</v>
      </c>
      <c r="R497" s="561">
        <v>0</v>
      </c>
      <c r="S497" s="560">
        <v>820.57100000000003</v>
      </c>
    </row>
    <row r="498" spans="1:19" s="551" customFormat="1" ht="21.75" customHeight="1" x14ac:dyDescent="0.2">
      <c r="A498" s="545"/>
      <c r="B498" s="612" t="s">
        <v>441</v>
      </c>
      <c r="C498" s="612"/>
      <c r="D498" s="612"/>
      <c r="E498" s="612"/>
      <c r="F498" s="612"/>
      <c r="G498" s="612"/>
      <c r="H498" s="612"/>
      <c r="I498" s="612"/>
      <c r="J498" s="612"/>
      <c r="K498" s="612"/>
      <c r="L498" s="613"/>
      <c r="M498" s="557">
        <v>8</v>
      </c>
      <c r="N498" s="557">
        <v>4</v>
      </c>
      <c r="O498" s="558" t="s">
        <v>578</v>
      </c>
      <c r="P498" s="559" t="s">
        <v>40</v>
      </c>
      <c r="Q498" s="560">
        <v>630.23900000000003</v>
      </c>
      <c r="R498" s="561">
        <v>0</v>
      </c>
      <c r="S498" s="560">
        <v>630.23900000000003</v>
      </c>
    </row>
    <row r="499" spans="1:19" s="551" customFormat="1" ht="32.25" customHeight="1" x14ac:dyDescent="0.2">
      <c r="A499" s="545"/>
      <c r="B499" s="612" t="s">
        <v>442</v>
      </c>
      <c r="C499" s="612"/>
      <c r="D499" s="612"/>
      <c r="E499" s="612"/>
      <c r="F499" s="612"/>
      <c r="G499" s="612"/>
      <c r="H499" s="612"/>
      <c r="I499" s="612"/>
      <c r="J499" s="612"/>
      <c r="K499" s="612"/>
      <c r="L499" s="613"/>
      <c r="M499" s="557">
        <v>8</v>
      </c>
      <c r="N499" s="557">
        <v>4</v>
      </c>
      <c r="O499" s="558" t="s">
        <v>578</v>
      </c>
      <c r="P499" s="559" t="s">
        <v>42</v>
      </c>
      <c r="Q499" s="560">
        <v>190.33199999999999</v>
      </c>
      <c r="R499" s="561">
        <v>0</v>
      </c>
      <c r="S499" s="560">
        <v>190.33199999999999</v>
      </c>
    </row>
    <row r="500" spans="1:19" s="551" customFormat="1" ht="21.75" customHeight="1" x14ac:dyDescent="0.2">
      <c r="A500" s="545"/>
      <c r="B500" s="612" t="s">
        <v>453</v>
      </c>
      <c r="C500" s="612"/>
      <c r="D500" s="612"/>
      <c r="E500" s="612"/>
      <c r="F500" s="612"/>
      <c r="G500" s="612"/>
      <c r="H500" s="612"/>
      <c r="I500" s="612"/>
      <c r="J500" s="612"/>
      <c r="K500" s="612"/>
      <c r="L500" s="613"/>
      <c r="M500" s="557">
        <v>8</v>
      </c>
      <c r="N500" s="557">
        <v>4</v>
      </c>
      <c r="O500" s="558" t="s">
        <v>578</v>
      </c>
      <c r="P500" s="559" t="s">
        <v>25</v>
      </c>
      <c r="Q500" s="560">
        <v>2.16</v>
      </c>
      <c r="R500" s="561">
        <v>-2.16</v>
      </c>
      <c r="S500" s="560">
        <v>0</v>
      </c>
    </row>
    <row r="501" spans="1:19" s="551" customFormat="1" ht="21.75" customHeight="1" x14ac:dyDescent="0.2">
      <c r="A501" s="545"/>
      <c r="B501" s="612" t="s">
        <v>454</v>
      </c>
      <c r="C501" s="612"/>
      <c r="D501" s="612"/>
      <c r="E501" s="612"/>
      <c r="F501" s="612"/>
      <c r="G501" s="612"/>
      <c r="H501" s="612"/>
      <c r="I501" s="612"/>
      <c r="J501" s="612"/>
      <c r="K501" s="612"/>
      <c r="L501" s="613"/>
      <c r="M501" s="557">
        <v>8</v>
      </c>
      <c r="N501" s="557">
        <v>4</v>
      </c>
      <c r="O501" s="558" t="s">
        <v>578</v>
      </c>
      <c r="P501" s="559" t="s">
        <v>27</v>
      </c>
      <c r="Q501" s="560">
        <v>2.16</v>
      </c>
      <c r="R501" s="561">
        <v>-2.16</v>
      </c>
      <c r="S501" s="560">
        <v>0</v>
      </c>
    </row>
    <row r="502" spans="1:19" s="551" customFormat="1" ht="12.75" customHeight="1" x14ac:dyDescent="0.2">
      <c r="A502" s="545"/>
      <c r="B502" s="612" t="s">
        <v>456</v>
      </c>
      <c r="C502" s="612"/>
      <c r="D502" s="612"/>
      <c r="E502" s="612"/>
      <c r="F502" s="612"/>
      <c r="G502" s="612"/>
      <c r="H502" s="612"/>
      <c r="I502" s="612"/>
      <c r="J502" s="612"/>
      <c r="K502" s="612"/>
      <c r="L502" s="613"/>
      <c r="M502" s="557">
        <v>8</v>
      </c>
      <c r="N502" s="557">
        <v>4</v>
      </c>
      <c r="O502" s="558" t="s">
        <v>578</v>
      </c>
      <c r="P502" s="559" t="s">
        <v>29</v>
      </c>
      <c r="Q502" s="560">
        <v>2.16</v>
      </c>
      <c r="R502" s="561">
        <v>-2.16</v>
      </c>
      <c r="S502" s="560">
        <v>0</v>
      </c>
    </row>
    <row r="503" spans="1:19" s="551" customFormat="1" ht="21.75" customHeight="1" x14ac:dyDescent="0.2">
      <c r="A503" s="545"/>
      <c r="B503" s="612" t="s">
        <v>565</v>
      </c>
      <c r="C503" s="612"/>
      <c r="D503" s="612"/>
      <c r="E503" s="612"/>
      <c r="F503" s="612"/>
      <c r="G503" s="612"/>
      <c r="H503" s="612"/>
      <c r="I503" s="612"/>
      <c r="J503" s="612"/>
      <c r="K503" s="612"/>
      <c r="L503" s="613"/>
      <c r="M503" s="557">
        <v>8</v>
      </c>
      <c r="N503" s="557">
        <v>4</v>
      </c>
      <c r="O503" s="558" t="s">
        <v>566</v>
      </c>
      <c r="P503" s="559">
        <v>0</v>
      </c>
      <c r="Q503" s="560">
        <v>1903.0170000000001</v>
      </c>
      <c r="R503" s="561">
        <v>2.16</v>
      </c>
      <c r="S503" s="560">
        <v>1905.1769999999999</v>
      </c>
    </row>
    <row r="504" spans="1:19" s="551" customFormat="1" ht="21.75" customHeight="1" x14ac:dyDescent="0.2">
      <c r="A504" s="545"/>
      <c r="B504" s="612" t="s">
        <v>37</v>
      </c>
      <c r="C504" s="612"/>
      <c r="D504" s="612"/>
      <c r="E504" s="612"/>
      <c r="F504" s="612"/>
      <c r="G504" s="612"/>
      <c r="H504" s="612"/>
      <c r="I504" s="612"/>
      <c r="J504" s="612"/>
      <c r="K504" s="612"/>
      <c r="L504" s="613"/>
      <c r="M504" s="557">
        <v>8</v>
      </c>
      <c r="N504" s="557">
        <v>4</v>
      </c>
      <c r="O504" s="558" t="s">
        <v>576</v>
      </c>
      <c r="P504" s="559">
        <v>0</v>
      </c>
      <c r="Q504" s="560">
        <v>1903.0170000000001</v>
      </c>
      <c r="R504" s="561">
        <v>2.16</v>
      </c>
      <c r="S504" s="560">
        <v>1905.1769999999999</v>
      </c>
    </row>
    <row r="505" spans="1:19" s="551" customFormat="1" ht="21.75" customHeight="1" x14ac:dyDescent="0.2">
      <c r="A505" s="545"/>
      <c r="B505" s="612" t="s">
        <v>579</v>
      </c>
      <c r="C505" s="612"/>
      <c r="D505" s="612"/>
      <c r="E505" s="612"/>
      <c r="F505" s="612"/>
      <c r="G505" s="612"/>
      <c r="H505" s="612"/>
      <c r="I505" s="612"/>
      <c r="J505" s="612"/>
      <c r="K505" s="612"/>
      <c r="L505" s="613"/>
      <c r="M505" s="557">
        <v>8</v>
      </c>
      <c r="N505" s="557">
        <v>4</v>
      </c>
      <c r="O505" s="558" t="s">
        <v>580</v>
      </c>
      <c r="P505" s="559">
        <v>0</v>
      </c>
      <c r="Q505" s="560">
        <v>1903.0170000000001</v>
      </c>
      <c r="R505" s="561">
        <v>2.16</v>
      </c>
      <c r="S505" s="560">
        <v>1905.1769999999999</v>
      </c>
    </row>
    <row r="506" spans="1:19" s="551" customFormat="1" ht="53.25" customHeight="1" x14ac:dyDescent="0.2">
      <c r="A506" s="545"/>
      <c r="B506" s="612" t="s">
        <v>18</v>
      </c>
      <c r="C506" s="612"/>
      <c r="D506" s="612"/>
      <c r="E506" s="612"/>
      <c r="F506" s="612"/>
      <c r="G506" s="612"/>
      <c r="H506" s="612"/>
      <c r="I506" s="612"/>
      <c r="J506" s="612"/>
      <c r="K506" s="612"/>
      <c r="L506" s="613"/>
      <c r="M506" s="557">
        <v>8</v>
      </c>
      <c r="N506" s="557">
        <v>4</v>
      </c>
      <c r="O506" s="558" t="s">
        <v>580</v>
      </c>
      <c r="P506" s="559" t="s">
        <v>19</v>
      </c>
      <c r="Q506" s="560">
        <v>1663.0509999999999</v>
      </c>
      <c r="R506" s="561">
        <v>0</v>
      </c>
      <c r="S506" s="560">
        <v>1663.0509999999999</v>
      </c>
    </row>
    <row r="507" spans="1:19" s="551" customFormat="1" ht="12.75" customHeight="1" x14ac:dyDescent="0.2">
      <c r="A507" s="545"/>
      <c r="B507" s="612" t="s">
        <v>20</v>
      </c>
      <c r="C507" s="612"/>
      <c r="D507" s="612"/>
      <c r="E507" s="612"/>
      <c r="F507" s="612"/>
      <c r="G507" s="612"/>
      <c r="H507" s="612"/>
      <c r="I507" s="612"/>
      <c r="J507" s="612"/>
      <c r="K507" s="612"/>
      <c r="L507" s="613"/>
      <c r="M507" s="557">
        <v>8</v>
      </c>
      <c r="N507" s="557">
        <v>4</v>
      </c>
      <c r="O507" s="558" t="s">
        <v>580</v>
      </c>
      <c r="P507" s="559" t="s">
        <v>21</v>
      </c>
      <c r="Q507" s="560">
        <v>1663.0509999999999</v>
      </c>
      <c r="R507" s="561">
        <v>0</v>
      </c>
      <c r="S507" s="560">
        <v>1663.0509999999999</v>
      </c>
    </row>
    <row r="508" spans="1:19" s="551" customFormat="1" ht="12.75" customHeight="1" x14ac:dyDescent="0.2">
      <c r="A508" s="545"/>
      <c r="B508" s="612" t="s">
        <v>512</v>
      </c>
      <c r="C508" s="612"/>
      <c r="D508" s="612"/>
      <c r="E508" s="612"/>
      <c r="F508" s="612"/>
      <c r="G508" s="612"/>
      <c r="H508" s="612"/>
      <c r="I508" s="612"/>
      <c r="J508" s="612"/>
      <c r="K508" s="612"/>
      <c r="L508" s="613"/>
      <c r="M508" s="557">
        <v>8</v>
      </c>
      <c r="N508" s="557">
        <v>4</v>
      </c>
      <c r="O508" s="558" t="s">
        <v>580</v>
      </c>
      <c r="P508" s="559" t="s">
        <v>22</v>
      </c>
      <c r="Q508" s="560">
        <v>1277.3050000000001</v>
      </c>
      <c r="R508" s="561">
        <v>0</v>
      </c>
      <c r="S508" s="560">
        <v>1277.3050000000001</v>
      </c>
    </row>
    <row r="509" spans="1:19" s="551" customFormat="1" ht="32.25" customHeight="1" x14ac:dyDescent="0.2">
      <c r="A509" s="545"/>
      <c r="B509" s="612" t="s">
        <v>514</v>
      </c>
      <c r="C509" s="612"/>
      <c r="D509" s="612"/>
      <c r="E509" s="612"/>
      <c r="F509" s="612"/>
      <c r="G509" s="612"/>
      <c r="H509" s="612"/>
      <c r="I509" s="612"/>
      <c r="J509" s="612"/>
      <c r="K509" s="612"/>
      <c r="L509" s="613"/>
      <c r="M509" s="557">
        <v>8</v>
      </c>
      <c r="N509" s="557">
        <v>4</v>
      </c>
      <c r="O509" s="558" t="s">
        <v>580</v>
      </c>
      <c r="P509" s="559" t="s">
        <v>24</v>
      </c>
      <c r="Q509" s="560">
        <v>385.74599999999998</v>
      </c>
      <c r="R509" s="561">
        <v>0</v>
      </c>
      <c r="S509" s="560">
        <v>385.74599999999998</v>
      </c>
    </row>
    <row r="510" spans="1:19" s="551" customFormat="1" ht="21.75" customHeight="1" x14ac:dyDescent="0.2">
      <c r="A510" s="545"/>
      <c r="B510" s="612" t="s">
        <v>453</v>
      </c>
      <c r="C510" s="612"/>
      <c r="D510" s="612"/>
      <c r="E510" s="612"/>
      <c r="F510" s="612"/>
      <c r="G510" s="612"/>
      <c r="H510" s="612"/>
      <c r="I510" s="612"/>
      <c r="J510" s="612"/>
      <c r="K510" s="612"/>
      <c r="L510" s="613"/>
      <c r="M510" s="557">
        <v>8</v>
      </c>
      <c r="N510" s="557">
        <v>4</v>
      </c>
      <c r="O510" s="558" t="s">
        <v>580</v>
      </c>
      <c r="P510" s="559" t="s">
        <v>25</v>
      </c>
      <c r="Q510" s="560">
        <v>239.96600000000001</v>
      </c>
      <c r="R510" s="561">
        <v>2.16</v>
      </c>
      <c r="S510" s="560">
        <v>242.126</v>
      </c>
    </row>
    <row r="511" spans="1:19" s="551" customFormat="1" ht="21.75" customHeight="1" x14ac:dyDescent="0.2">
      <c r="A511" s="545"/>
      <c r="B511" s="612" t="s">
        <v>454</v>
      </c>
      <c r="C511" s="612"/>
      <c r="D511" s="612"/>
      <c r="E511" s="612"/>
      <c r="F511" s="612"/>
      <c r="G511" s="612"/>
      <c r="H511" s="612"/>
      <c r="I511" s="612"/>
      <c r="J511" s="612"/>
      <c r="K511" s="612"/>
      <c r="L511" s="613"/>
      <c r="M511" s="557">
        <v>8</v>
      </c>
      <c r="N511" s="557">
        <v>4</v>
      </c>
      <c r="O511" s="558" t="s">
        <v>580</v>
      </c>
      <c r="P511" s="559" t="s">
        <v>27</v>
      </c>
      <c r="Q511" s="560">
        <v>239.96600000000001</v>
      </c>
      <c r="R511" s="561">
        <v>2.16</v>
      </c>
      <c r="S511" s="560">
        <v>242.126</v>
      </c>
    </row>
    <row r="512" spans="1:19" s="551" customFormat="1" ht="21.75" customHeight="1" x14ac:dyDescent="0.2">
      <c r="A512" s="545"/>
      <c r="B512" s="612" t="s">
        <v>455</v>
      </c>
      <c r="C512" s="612"/>
      <c r="D512" s="612"/>
      <c r="E512" s="612"/>
      <c r="F512" s="612"/>
      <c r="G512" s="612"/>
      <c r="H512" s="612"/>
      <c r="I512" s="612"/>
      <c r="J512" s="612"/>
      <c r="K512" s="612"/>
      <c r="L512" s="613"/>
      <c r="M512" s="557">
        <v>8</v>
      </c>
      <c r="N512" s="557">
        <v>4</v>
      </c>
      <c r="O512" s="558" t="s">
        <v>580</v>
      </c>
      <c r="P512" s="559" t="s">
        <v>28</v>
      </c>
      <c r="Q512" s="560">
        <v>118.086</v>
      </c>
      <c r="R512" s="561">
        <v>0</v>
      </c>
      <c r="S512" s="560">
        <v>118.086</v>
      </c>
    </row>
    <row r="513" spans="1:19" s="551" customFormat="1" ht="12.75" customHeight="1" x14ac:dyDescent="0.2">
      <c r="A513" s="545"/>
      <c r="B513" s="612" t="s">
        <v>456</v>
      </c>
      <c r="C513" s="612"/>
      <c r="D513" s="612"/>
      <c r="E513" s="612"/>
      <c r="F513" s="612"/>
      <c r="G513" s="612"/>
      <c r="H513" s="612"/>
      <c r="I513" s="612"/>
      <c r="J513" s="612"/>
      <c r="K513" s="612"/>
      <c r="L513" s="613"/>
      <c r="M513" s="557">
        <v>8</v>
      </c>
      <c r="N513" s="557">
        <v>4</v>
      </c>
      <c r="O513" s="558" t="s">
        <v>580</v>
      </c>
      <c r="P513" s="559" t="s">
        <v>29</v>
      </c>
      <c r="Q513" s="560">
        <v>121.88</v>
      </c>
      <c r="R513" s="561">
        <v>2.16</v>
      </c>
      <c r="S513" s="560">
        <v>124.04</v>
      </c>
    </row>
    <row r="514" spans="1:19" s="551" customFormat="1" ht="21.75" customHeight="1" x14ac:dyDescent="0.2">
      <c r="A514" s="545"/>
      <c r="B514" s="612" t="s">
        <v>565</v>
      </c>
      <c r="C514" s="612"/>
      <c r="D514" s="612"/>
      <c r="E514" s="612"/>
      <c r="F514" s="612"/>
      <c r="G514" s="612"/>
      <c r="H514" s="612"/>
      <c r="I514" s="612"/>
      <c r="J514" s="612"/>
      <c r="K514" s="612"/>
      <c r="L514" s="613"/>
      <c r="M514" s="557">
        <v>8</v>
      </c>
      <c r="N514" s="557">
        <v>4</v>
      </c>
      <c r="O514" s="558" t="s">
        <v>566</v>
      </c>
      <c r="P514" s="559">
        <v>0</v>
      </c>
      <c r="Q514" s="560">
        <v>0</v>
      </c>
      <c r="R514" s="561">
        <v>205</v>
      </c>
      <c r="S514" s="560">
        <v>205</v>
      </c>
    </row>
    <row r="515" spans="1:19" s="551" customFormat="1" ht="21.75" customHeight="1" x14ac:dyDescent="0.2">
      <c r="A515" s="545"/>
      <c r="B515" s="612" t="s">
        <v>750</v>
      </c>
      <c r="C515" s="612"/>
      <c r="D515" s="612"/>
      <c r="E515" s="612"/>
      <c r="F515" s="612"/>
      <c r="G515" s="612"/>
      <c r="H515" s="612"/>
      <c r="I515" s="612"/>
      <c r="J515" s="612"/>
      <c r="K515" s="612"/>
      <c r="L515" s="613"/>
      <c r="M515" s="557">
        <v>8</v>
      </c>
      <c r="N515" s="557">
        <v>4</v>
      </c>
      <c r="O515" s="558" t="s">
        <v>751</v>
      </c>
      <c r="P515" s="559">
        <v>0</v>
      </c>
      <c r="Q515" s="560">
        <v>0</v>
      </c>
      <c r="R515" s="561">
        <v>205</v>
      </c>
      <c r="S515" s="560">
        <v>205</v>
      </c>
    </row>
    <row r="516" spans="1:19" s="551" customFormat="1" ht="21.75" customHeight="1" x14ac:dyDescent="0.2">
      <c r="A516" s="545"/>
      <c r="B516" s="612" t="s">
        <v>752</v>
      </c>
      <c r="C516" s="612"/>
      <c r="D516" s="612"/>
      <c r="E516" s="612"/>
      <c r="F516" s="612"/>
      <c r="G516" s="612"/>
      <c r="H516" s="612"/>
      <c r="I516" s="612"/>
      <c r="J516" s="612"/>
      <c r="K516" s="612"/>
      <c r="L516" s="613"/>
      <c r="M516" s="557">
        <v>8</v>
      </c>
      <c r="N516" s="557">
        <v>4</v>
      </c>
      <c r="O516" s="558" t="s">
        <v>753</v>
      </c>
      <c r="P516" s="559">
        <v>0</v>
      </c>
      <c r="Q516" s="560">
        <v>0</v>
      </c>
      <c r="R516" s="561">
        <v>205</v>
      </c>
      <c r="S516" s="560">
        <v>205</v>
      </c>
    </row>
    <row r="517" spans="1:19" s="551" customFormat="1" ht="21.75" customHeight="1" x14ac:dyDescent="0.2">
      <c r="A517" s="545"/>
      <c r="B517" s="612" t="s">
        <v>453</v>
      </c>
      <c r="C517" s="612"/>
      <c r="D517" s="612"/>
      <c r="E517" s="612"/>
      <c r="F517" s="612"/>
      <c r="G517" s="612"/>
      <c r="H517" s="612"/>
      <c r="I517" s="612"/>
      <c r="J517" s="612"/>
      <c r="K517" s="612"/>
      <c r="L517" s="613"/>
      <c r="M517" s="557">
        <v>8</v>
      </c>
      <c r="N517" s="557">
        <v>4</v>
      </c>
      <c r="O517" s="558" t="s">
        <v>753</v>
      </c>
      <c r="P517" s="559" t="s">
        <v>25</v>
      </c>
      <c r="Q517" s="560">
        <v>0</v>
      </c>
      <c r="R517" s="561">
        <v>205</v>
      </c>
      <c r="S517" s="560">
        <v>205</v>
      </c>
    </row>
    <row r="518" spans="1:19" s="551" customFormat="1" ht="21.75" customHeight="1" x14ac:dyDescent="0.2">
      <c r="A518" s="545"/>
      <c r="B518" s="612" t="s">
        <v>454</v>
      </c>
      <c r="C518" s="612"/>
      <c r="D518" s="612"/>
      <c r="E518" s="612"/>
      <c r="F518" s="612"/>
      <c r="G518" s="612"/>
      <c r="H518" s="612"/>
      <c r="I518" s="612"/>
      <c r="J518" s="612"/>
      <c r="K518" s="612"/>
      <c r="L518" s="613"/>
      <c r="M518" s="557">
        <v>8</v>
      </c>
      <c r="N518" s="557">
        <v>4</v>
      </c>
      <c r="O518" s="558" t="s">
        <v>753</v>
      </c>
      <c r="P518" s="559" t="s">
        <v>27</v>
      </c>
      <c r="Q518" s="560">
        <v>0</v>
      </c>
      <c r="R518" s="561">
        <v>205</v>
      </c>
      <c r="S518" s="560">
        <v>205</v>
      </c>
    </row>
    <row r="519" spans="1:19" s="551" customFormat="1" ht="12.75" customHeight="1" x14ac:dyDescent="0.2">
      <c r="A519" s="545"/>
      <c r="B519" s="612" t="s">
        <v>456</v>
      </c>
      <c r="C519" s="612"/>
      <c r="D519" s="612"/>
      <c r="E519" s="612"/>
      <c r="F519" s="612"/>
      <c r="G519" s="612"/>
      <c r="H519" s="612"/>
      <c r="I519" s="612"/>
      <c r="J519" s="612"/>
      <c r="K519" s="612"/>
      <c r="L519" s="613"/>
      <c r="M519" s="557">
        <v>8</v>
      </c>
      <c r="N519" s="557">
        <v>4</v>
      </c>
      <c r="O519" s="558" t="s">
        <v>753</v>
      </c>
      <c r="P519" s="559" t="s">
        <v>29</v>
      </c>
      <c r="Q519" s="560">
        <v>0</v>
      </c>
      <c r="R519" s="561">
        <v>205</v>
      </c>
      <c r="S519" s="560">
        <v>205</v>
      </c>
    </row>
    <row r="520" spans="1:19" s="551" customFormat="1" ht="21.75" customHeight="1" x14ac:dyDescent="0.2">
      <c r="A520" s="545"/>
      <c r="B520" s="612" t="s">
        <v>565</v>
      </c>
      <c r="C520" s="612"/>
      <c r="D520" s="612"/>
      <c r="E520" s="612"/>
      <c r="F520" s="612"/>
      <c r="G520" s="612"/>
      <c r="H520" s="612"/>
      <c r="I520" s="612"/>
      <c r="J520" s="612"/>
      <c r="K520" s="612"/>
      <c r="L520" s="613"/>
      <c r="M520" s="557">
        <v>8</v>
      </c>
      <c r="N520" s="557">
        <v>4</v>
      </c>
      <c r="O520" s="558" t="s">
        <v>566</v>
      </c>
      <c r="P520" s="559">
        <v>0</v>
      </c>
      <c r="Q520" s="560">
        <v>0</v>
      </c>
      <c r="R520" s="561">
        <v>1140</v>
      </c>
      <c r="S520" s="560">
        <v>1140</v>
      </c>
    </row>
    <row r="521" spans="1:19" s="551" customFormat="1" ht="12.75" customHeight="1" x14ac:dyDescent="0.2">
      <c r="A521" s="545"/>
      <c r="B521" s="612" t="s">
        <v>772</v>
      </c>
      <c r="C521" s="612"/>
      <c r="D521" s="612"/>
      <c r="E521" s="612"/>
      <c r="F521" s="612"/>
      <c r="G521" s="612"/>
      <c r="H521" s="612"/>
      <c r="I521" s="612"/>
      <c r="J521" s="612"/>
      <c r="K521" s="612"/>
      <c r="L521" s="613"/>
      <c r="M521" s="557">
        <v>8</v>
      </c>
      <c r="N521" s="557">
        <v>4</v>
      </c>
      <c r="O521" s="558" t="s">
        <v>773</v>
      </c>
      <c r="P521" s="559">
        <v>0</v>
      </c>
      <c r="Q521" s="560">
        <v>0</v>
      </c>
      <c r="R521" s="561">
        <v>1140</v>
      </c>
      <c r="S521" s="560">
        <v>1140</v>
      </c>
    </row>
    <row r="522" spans="1:19" s="551" customFormat="1" ht="21.75" customHeight="1" x14ac:dyDescent="0.2">
      <c r="A522" s="545"/>
      <c r="B522" s="612" t="s">
        <v>15</v>
      </c>
      <c r="C522" s="612"/>
      <c r="D522" s="612"/>
      <c r="E522" s="612"/>
      <c r="F522" s="612"/>
      <c r="G522" s="612"/>
      <c r="H522" s="612"/>
      <c r="I522" s="612"/>
      <c r="J522" s="612"/>
      <c r="K522" s="612"/>
      <c r="L522" s="613"/>
      <c r="M522" s="557">
        <v>8</v>
      </c>
      <c r="N522" s="557">
        <v>4</v>
      </c>
      <c r="O522" s="558" t="s">
        <v>774</v>
      </c>
      <c r="P522" s="559">
        <v>0</v>
      </c>
      <c r="Q522" s="560">
        <v>0</v>
      </c>
      <c r="R522" s="561">
        <v>1140</v>
      </c>
      <c r="S522" s="560">
        <v>1140</v>
      </c>
    </row>
    <row r="523" spans="1:19" s="551" customFormat="1" ht="53.25" customHeight="1" x14ac:dyDescent="0.2">
      <c r="A523" s="545"/>
      <c r="B523" s="612" t="s">
        <v>18</v>
      </c>
      <c r="C523" s="612"/>
      <c r="D523" s="612"/>
      <c r="E523" s="612"/>
      <c r="F523" s="612"/>
      <c r="G523" s="612"/>
      <c r="H523" s="612"/>
      <c r="I523" s="612"/>
      <c r="J523" s="612"/>
      <c r="K523" s="612"/>
      <c r="L523" s="613"/>
      <c r="M523" s="557">
        <v>8</v>
      </c>
      <c r="N523" s="557">
        <v>4</v>
      </c>
      <c r="O523" s="558" t="s">
        <v>774</v>
      </c>
      <c r="P523" s="559" t="s">
        <v>19</v>
      </c>
      <c r="Q523" s="560">
        <v>0</v>
      </c>
      <c r="R523" s="561">
        <v>1140</v>
      </c>
      <c r="S523" s="560">
        <v>1140</v>
      </c>
    </row>
    <row r="524" spans="1:19" s="551" customFormat="1" ht="12.75" customHeight="1" x14ac:dyDescent="0.2">
      <c r="A524" s="545"/>
      <c r="B524" s="612" t="s">
        <v>20</v>
      </c>
      <c r="C524" s="612"/>
      <c r="D524" s="612"/>
      <c r="E524" s="612"/>
      <c r="F524" s="612"/>
      <c r="G524" s="612"/>
      <c r="H524" s="612"/>
      <c r="I524" s="612"/>
      <c r="J524" s="612"/>
      <c r="K524" s="612"/>
      <c r="L524" s="613"/>
      <c r="M524" s="557">
        <v>8</v>
      </c>
      <c r="N524" s="557">
        <v>4</v>
      </c>
      <c r="O524" s="558" t="s">
        <v>774</v>
      </c>
      <c r="P524" s="559" t="s">
        <v>21</v>
      </c>
      <c r="Q524" s="560">
        <v>0</v>
      </c>
      <c r="R524" s="561">
        <v>1140</v>
      </c>
      <c r="S524" s="560">
        <v>1140</v>
      </c>
    </row>
    <row r="525" spans="1:19" s="551" customFormat="1" ht="12.75" customHeight="1" x14ac:dyDescent="0.2">
      <c r="A525" s="545"/>
      <c r="B525" s="612" t="s">
        <v>512</v>
      </c>
      <c r="C525" s="612"/>
      <c r="D525" s="612"/>
      <c r="E525" s="612"/>
      <c r="F525" s="612"/>
      <c r="G525" s="612"/>
      <c r="H525" s="612"/>
      <c r="I525" s="612"/>
      <c r="J525" s="612"/>
      <c r="K525" s="612"/>
      <c r="L525" s="613"/>
      <c r="M525" s="557">
        <v>8</v>
      </c>
      <c r="N525" s="557">
        <v>4</v>
      </c>
      <c r="O525" s="558" t="s">
        <v>774</v>
      </c>
      <c r="P525" s="559" t="s">
        <v>22</v>
      </c>
      <c r="Q525" s="560">
        <v>0</v>
      </c>
      <c r="R525" s="561">
        <v>875.5</v>
      </c>
      <c r="S525" s="560">
        <v>875.5</v>
      </c>
    </row>
    <row r="526" spans="1:19" s="551" customFormat="1" ht="32.25" customHeight="1" x14ac:dyDescent="0.2">
      <c r="A526" s="545"/>
      <c r="B526" s="612" t="s">
        <v>514</v>
      </c>
      <c r="C526" s="612"/>
      <c r="D526" s="612"/>
      <c r="E526" s="612"/>
      <c r="F526" s="612"/>
      <c r="G526" s="612"/>
      <c r="H526" s="612"/>
      <c r="I526" s="612"/>
      <c r="J526" s="612"/>
      <c r="K526" s="612"/>
      <c r="L526" s="613"/>
      <c r="M526" s="557">
        <v>8</v>
      </c>
      <c r="N526" s="557">
        <v>4</v>
      </c>
      <c r="O526" s="558" t="s">
        <v>774</v>
      </c>
      <c r="P526" s="559" t="s">
        <v>24</v>
      </c>
      <c r="Q526" s="560">
        <v>0</v>
      </c>
      <c r="R526" s="561">
        <v>264.5</v>
      </c>
      <c r="S526" s="560">
        <v>264.5</v>
      </c>
    </row>
    <row r="527" spans="1:19" s="551" customFormat="1" ht="12.75" customHeight="1" x14ac:dyDescent="0.2">
      <c r="A527" s="545"/>
      <c r="B527" s="622" t="s">
        <v>691</v>
      </c>
      <c r="C527" s="622"/>
      <c r="D527" s="622"/>
      <c r="E527" s="622"/>
      <c r="F527" s="622"/>
      <c r="G527" s="622"/>
      <c r="H527" s="622"/>
      <c r="I527" s="622"/>
      <c r="J527" s="622"/>
      <c r="K527" s="622"/>
      <c r="L527" s="623"/>
      <c r="M527" s="546">
        <v>9</v>
      </c>
      <c r="N527" s="546">
        <v>0</v>
      </c>
      <c r="O527" s="547">
        <v>0</v>
      </c>
      <c r="P527" s="548">
        <v>0</v>
      </c>
      <c r="Q527" s="549">
        <v>226</v>
      </c>
      <c r="R527" s="550">
        <v>200</v>
      </c>
      <c r="S527" s="549">
        <v>426</v>
      </c>
    </row>
    <row r="528" spans="1:19" s="551" customFormat="1" ht="12.75" customHeight="1" x14ac:dyDescent="0.2">
      <c r="A528" s="545"/>
      <c r="B528" s="620" t="s">
        <v>692</v>
      </c>
      <c r="C528" s="620"/>
      <c r="D528" s="620"/>
      <c r="E528" s="620"/>
      <c r="F528" s="620"/>
      <c r="G528" s="620"/>
      <c r="H528" s="620"/>
      <c r="I528" s="620"/>
      <c r="J528" s="620"/>
      <c r="K528" s="620"/>
      <c r="L528" s="621"/>
      <c r="M528" s="552">
        <v>9</v>
      </c>
      <c r="N528" s="552">
        <v>9</v>
      </c>
      <c r="O528" s="553">
        <v>0</v>
      </c>
      <c r="P528" s="554">
        <v>0</v>
      </c>
      <c r="Q528" s="555">
        <v>226</v>
      </c>
      <c r="R528" s="556">
        <v>200</v>
      </c>
      <c r="S528" s="555">
        <v>426</v>
      </c>
    </row>
    <row r="529" spans="1:19" s="551" customFormat="1" ht="32.25" customHeight="1" x14ac:dyDescent="0.2">
      <c r="A529" s="545"/>
      <c r="B529" s="612" t="s">
        <v>498</v>
      </c>
      <c r="C529" s="612"/>
      <c r="D529" s="612"/>
      <c r="E529" s="612"/>
      <c r="F529" s="612"/>
      <c r="G529" s="612"/>
      <c r="H529" s="612"/>
      <c r="I529" s="612"/>
      <c r="J529" s="612"/>
      <c r="K529" s="612"/>
      <c r="L529" s="613"/>
      <c r="M529" s="557">
        <v>9</v>
      </c>
      <c r="N529" s="557">
        <v>9</v>
      </c>
      <c r="O529" s="558" t="s">
        <v>499</v>
      </c>
      <c r="P529" s="559">
        <v>0</v>
      </c>
      <c r="Q529" s="560">
        <v>226</v>
      </c>
      <c r="R529" s="561">
        <v>200</v>
      </c>
      <c r="S529" s="560">
        <v>426</v>
      </c>
    </row>
    <row r="530" spans="1:19" s="551" customFormat="1" ht="42.75" customHeight="1" x14ac:dyDescent="0.2">
      <c r="A530" s="545"/>
      <c r="B530" s="612" t="s">
        <v>98</v>
      </c>
      <c r="C530" s="612"/>
      <c r="D530" s="612"/>
      <c r="E530" s="612"/>
      <c r="F530" s="612"/>
      <c r="G530" s="612"/>
      <c r="H530" s="612"/>
      <c r="I530" s="612"/>
      <c r="J530" s="612"/>
      <c r="K530" s="612"/>
      <c r="L530" s="613"/>
      <c r="M530" s="557">
        <v>9</v>
      </c>
      <c r="N530" s="557">
        <v>9</v>
      </c>
      <c r="O530" s="558" t="s">
        <v>500</v>
      </c>
      <c r="P530" s="559">
        <v>0</v>
      </c>
      <c r="Q530" s="560">
        <v>226</v>
      </c>
      <c r="R530" s="561">
        <v>200</v>
      </c>
      <c r="S530" s="560">
        <v>426</v>
      </c>
    </row>
    <row r="531" spans="1:19" s="551" customFormat="1" ht="21.75" customHeight="1" x14ac:dyDescent="0.2">
      <c r="A531" s="545"/>
      <c r="B531" s="612" t="s">
        <v>453</v>
      </c>
      <c r="C531" s="612"/>
      <c r="D531" s="612"/>
      <c r="E531" s="612"/>
      <c r="F531" s="612"/>
      <c r="G531" s="612"/>
      <c r="H531" s="612"/>
      <c r="I531" s="612"/>
      <c r="J531" s="612"/>
      <c r="K531" s="612"/>
      <c r="L531" s="613"/>
      <c r="M531" s="557">
        <v>9</v>
      </c>
      <c r="N531" s="557">
        <v>9</v>
      </c>
      <c r="O531" s="558" t="s">
        <v>500</v>
      </c>
      <c r="P531" s="559" t="s">
        <v>25</v>
      </c>
      <c r="Q531" s="560">
        <v>226</v>
      </c>
      <c r="R531" s="561">
        <v>200</v>
      </c>
      <c r="S531" s="560">
        <v>426</v>
      </c>
    </row>
    <row r="532" spans="1:19" s="551" customFormat="1" ht="21.75" customHeight="1" x14ac:dyDescent="0.2">
      <c r="A532" s="545"/>
      <c r="B532" s="612" t="s">
        <v>454</v>
      </c>
      <c r="C532" s="612"/>
      <c r="D532" s="612"/>
      <c r="E532" s="612"/>
      <c r="F532" s="612"/>
      <c r="G532" s="612"/>
      <c r="H532" s="612"/>
      <c r="I532" s="612"/>
      <c r="J532" s="612"/>
      <c r="K532" s="612"/>
      <c r="L532" s="613"/>
      <c r="M532" s="557">
        <v>9</v>
      </c>
      <c r="N532" s="557">
        <v>9</v>
      </c>
      <c r="O532" s="558" t="s">
        <v>500</v>
      </c>
      <c r="P532" s="559" t="s">
        <v>27</v>
      </c>
      <c r="Q532" s="560">
        <v>226</v>
      </c>
      <c r="R532" s="561">
        <v>200</v>
      </c>
      <c r="S532" s="560">
        <v>426</v>
      </c>
    </row>
    <row r="533" spans="1:19" s="551" customFormat="1" ht="12.75" customHeight="1" x14ac:dyDescent="0.2">
      <c r="A533" s="545"/>
      <c r="B533" s="612" t="s">
        <v>456</v>
      </c>
      <c r="C533" s="612"/>
      <c r="D533" s="612"/>
      <c r="E533" s="612"/>
      <c r="F533" s="612"/>
      <c r="G533" s="612"/>
      <c r="H533" s="612"/>
      <c r="I533" s="612"/>
      <c r="J533" s="612"/>
      <c r="K533" s="612"/>
      <c r="L533" s="613"/>
      <c r="M533" s="557">
        <v>9</v>
      </c>
      <c r="N533" s="557">
        <v>9</v>
      </c>
      <c r="O533" s="558" t="s">
        <v>500</v>
      </c>
      <c r="P533" s="559" t="s">
        <v>29</v>
      </c>
      <c r="Q533" s="560">
        <v>226</v>
      </c>
      <c r="R533" s="561">
        <v>200</v>
      </c>
      <c r="S533" s="560">
        <v>426</v>
      </c>
    </row>
    <row r="534" spans="1:19" s="551" customFormat="1" ht="12.75" customHeight="1" x14ac:dyDescent="0.2">
      <c r="A534" s="545"/>
      <c r="B534" s="622" t="s">
        <v>165</v>
      </c>
      <c r="C534" s="622"/>
      <c r="D534" s="622"/>
      <c r="E534" s="622"/>
      <c r="F534" s="622"/>
      <c r="G534" s="622"/>
      <c r="H534" s="622"/>
      <c r="I534" s="622"/>
      <c r="J534" s="622"/>
      <c r="K534" s="622"/>
      <c r="L534" s="623"/>
      <c r="M534" s="546">
        <v>10</v>
      </c>
      <c r="N534" s="546">
        <v>0</v>
      </c>
      <c r="O534" s="547">
        <v>0</v>
      </c>
      <c r="P534" s="548">
        <v>0</v>
      </c>
      <c r="Q534" s="549">
        <v>65311.904000000002</v>
      </c>
      <c r="R534" s="550">
        <v>-4327.7539999999999</v>
      </c>
      <c r="S534" s="549">
        <v>60984.15</v>
      </c>
    </row>
    <row r="535" spans="1:19" s="551" customFormat="1" ht="12.75" customHeight="1" x14ac:dyDescent="0.2">
      <c r="A535" s="545"/>
      <c r="B535" s="620" t="s">
        <v>54</v>
      </c>
      <c r="C535" s="620"/>
      <c r="D535" s="620"/>
      <c r="E535" s="620"/>
      <c r="F535" s="620"/>
      <c r="G535" s="620"/>
      <c r="H535" s="620"/>
      <c r="I535" s="620"/>
      <c r="J535" s="620"/>
      <c r="K535" s="620"/>
      <c r="L535" s="621"/>
      <c r="M535" s="552">
        <v>10</v>
      </c>
      <c r="N535" s="552">
        <v>3</v>
      </c>
      <c r="O535" s="553">
        <v>0</v>
      </c>
      <c r="P535" s="554">
        <v>0</v>
      </c>
      <c r="Q535" s="555">
        <v>24627.32</v>
      </c>
      <c r="R535" s="556">
        <v>-8118.2539999999999</v>
      </c>
      <c r="S535" s="555">
        <v>16509.065999999999</v>
      </c>
    </row>
    <row r="536" spans="1:19" s="551" customFormat="1" ht="21.75" customHeight="1" x14ac:dyDescent="0.2">
      <c r="A536" s="545"/>
      <c r="B536" s="612" t="s">
        <v>170</v>
      </c>
      <c r="C536" s="612"/>
      <c r="D536" s="612"/>
      <c r="E536" s="612"/>
      <c r="F536" s="612"/>
      <c r="G536" s="612"/>
      <c r="H536" s="612"/>
      <c r="I536" s="612"/>
      <c r="J536" s="612"/>
      <c r="K536" s="612"/>
      <c r="L536" s="613"/>
      <c r="M536" s="557">
        <v>10</v>
      </c>
      <c r="N536" s="557">
        <v>3</v>
      </c>
      <c r="O536" s="558" t="s">
        <v>581</v>
      </c>
      <c r="P536" s="559">
        <v>0</v>
      </c>
      <c r="Q536" s="560">
        <v>1793</v>
      </c>
      <c r="R536" s="561">
        <v>-1793</v>
      </c>
      <c r="S536" s="560">
        <v>0</v>
      </c>
    </row>
    <row r="537" spans="1:19" s="551" customFormat="1" ht="21.75" customHeight="1" x14ac:dyDescent="0.2">
      <c r="A537" s="545"/>
      <c r="B537" s="612" t="s">
        <v>44</v>
      </c>
      <c r="C537" s="612"/>
      <c r="D537" s="612"/>
      <c r="E537" s="612"/>
      <c r="F537" s="612"/>
      <c r="G537" s="612"/>
      <c r="H537" s="612"/>
      <c r="I537" s="612"/>
      <c r="J537" s="612"/>
      <c r="K537" s="612"/>
      <c r="L537" s="613"/>
      <c r="M537" s="557">
        <v>10</v>
      </c>
      <c r="N537" s="557">
        <v>3</v>
      </c>
      <c r="O537" s="558" t="s">
        <v>582</v>
      </c>
      <c r="P537" s="559">
        <v>0</v>
      </c>
      <c r="Q537" s="560">
        <v>1793</v>
      </c>
      <c r="R537" s="561">
        <v>-1793</v>
      </c>
      <c r="S537" s="560">
        <v>0</v>
      </c>
    </row>
    <row r="538" spans="1:19" s="551" customFormat="1" ht="32.25" customHeight="1" x14ac:dyDescent="0.2">
      <c r="A538" s="545"/>
      <c r="B538" s="612" t="s">
        <v>308</v>
      </c>
      <c r="C538" s="612"/>
      <c r="D538" s="612"/>
      <c r="E538" s="612"/>
      <c r="F538" s="612"/>
      <c r="G538" s="612"/>
      <c r="H538" s="612"/>
      <c r="I538" s="612"/>
      <c r="J538" s="612"/>
      <c r="K538" s="612"/>
      <c r="L538" s="613"/>
      <c r="M538" s="557">
        <v>10</v>
      </c>
      <c r="N538" s="557">
        <v>3</v>
      </c>
      <c r="O538" s="558" t="s">
        <v>583</v>
      </c>
      <c r="P538" s="559">
        <v>0</v>
      </c>
      <c r="Q538" s="560">
        <v>1793</v>
      </c>
      <c r="R538" s="561">
        <v>-1793</v>
      </c>
      <c r="S538" s="560">
        <v>0</v>
      </c>
    </row>
    <row r="539" spans="1:19" s="551" customFormat="1" ht="12.75" customHeight="1" x14ac:dyDescent="0.2">
      <c r="A539" s="545"/>
      <c r="B539" s="612" t="s">
        <v>48</v>
      </c>
      <c r="C539" s="612"/>
      <c r="D539" s="612"/>
      <c r="E539" s="612"/>
      <c r="F539" s="612"/>
      <c r="G539" s="612"/>
      <c r="H539" s="612"/>
      <c r="I539" s="612"/>
      <c r="J539" s="612"/>
      <c r="K539" s="612"/>
      <c r="L539" s="613"/>
      <c r="M539" s="557">
        <v>10</v>
      </c>
      <c r="N539" s="557">
        <v>3</v>
      </c>
      <c r="O539" s="558" t="s">
        <v>583</v>
      </c>
      <c r="P539" s="559" t="s">
        <v>45</v>
      </c>
      <c r="Q539" s="560">
        <v>1793</v>
      </c>
      <c r="R539" s="561">
        <v>-1793</v>
      </c>
      <c r="S539" s="560">
        <v>0</v>
      </c>
    </row>
    <row r="540" spans="1:19" s="551" customFormat="1" ht="21.75" customHeight="1" x14ac:dyDescent="0.2">
      <c r="A540" s="545"/>
      <c r="B540" s="612" t="s">
        <v>600</v>
      </c>
      <c r="C540" s="612"/>
      <c r="D540" s="612"/>
      <c r="E540" s="612"/>
      <c r="F540" s="612"/>
      <c r="G540" s="612"/>
      <c r="H540" s="612"/>
      <c r="I540" s="612"/>
      <c r="J540" s="612"/>
      <c r="K540" s="612"/>
      <c r="L540" s="613"/>
      <c r="M540" s="557">
        <v>10</v>
      </c>
      <c r="N540" s="557">
        <v>3</v>
      </c>
      <c r="O540" s="558" t="s">
        <v>583</v>
      </c>
      <c r="P540" s="559" t="s">
        <v>601</v>
      </c>
      <c r="Q540" s="560">
        <v>1793</v>
      </c>
      <c r="R540" s="561">
        <v>-1793</v>
      </c>
      <c r="S540" s="560">
        <v>0</v>
      </c>
    </row>
    <row r="541" spans="1:19" s="551" customFormat="1" ht="21.75" customHeight="1" x14ac:dyDescent="0.2">
      <c r="A541" s="545"/>
      <c r="B541" s="612" t="s">
        <v>693</v>
      </c>
      <c r="C541" s="612"/>
      <c r="D541" s="612"/>
      <c r="E541" s="612"/>
      <c r="F541" s="612"/>
      <c r="G541" s="612"/>
      <c r="H541" s="612"/>
      <c r="I541" s="612"/>
      <c r="J541" s="612"/>
      <c r="K541" s="612"/>
      <c r="L541" s="613"/>
      <c r="M541" s="557">
        <v>10</v>
      </c>
      <c r="N541" s="557">
        <v>3</v>
      </c>
      <c r="O541" s="558" t="s">
        <v>583</v>
      </c>
      <c r="P541" s="559" t="s">
        <v>694</v>
      </c>
      <c r="Q541" s="560">
        <v>1793</v>
      </c>
      <c r="R541" s="561">
        <v>-1793</v>
      </c>
      <c r="S541" s="560">
        <v>0</v>
      </c>
    </row>
    <row r="542" spans="1:19" s="551" customFormat="1" ht="21.75" customHeight="1" x14ac:dyDescent="0.2">
      <c r="A542" s="545"/>
      <c r="B542" s="612" t="s">
        <v>170</v>
      </c>
      <c r="C542" s="612"/>
      <c r="D542" s="612"/>
      <c r="E542" s="612"/>
      <c r="F542" s="612"/>
      <c r="G542" s="612"/>
      <c r="H542" s="612"/>
      <c r="I542" s="612"/>
      <c r="J542" s="612"/>
      <c r="K542" s="612"/>
      <c r="L542" s="613"/>
      <c r="M542" s="557">
        <v>10</v>
      </c>
      <c r="N542" s="557">
        <v>3</v>
      </c>
      <c r="O542" s="558" t="s">
        <v>581</v>
      </c>
      <c r="P542" s="559">
        <v>0</v>
      </c>
      <c r="Q542" s="560">
        <v>4407.8999999999996</v>
      </c>
      <c r="R542" s="561">
        <v>0</v>
      </c>
      <c r="S542" s="560">
        <v>4407.8999999999996</v>
      </c>
    </row>
    <row r="543" spans="1:19" s="551" customFormat="1" ht="21.75" customHeight="1" x14ac:dyDescent="0.2">
      <c r="A543" s="545"/>
      <c r="B543" s="612" t="s">
        <v>44</v>
      </c>
      <c r="C543" s="612"/>
      <c r="D543" s="612"/>
      <c r="E543" s="612"/>
      <c r="F543" s="612"/>
      <c r="G543" s="612"/>
      <c r="H543" s="612"/>
      <c r="I543" s="612"/>
      <c r="J543" s="612"/>
      <c r="K543" s="612"/>
      <c r="L543" s="613"/>
      <c r="M543" s="557">
        <v>10</v>
      </c>
      <c r="N543" s="557">
        <v>3</v>
      </c>
      <c r="O543" s="558" t="s">
        <v>582</v>
      </c>
      <c r="P543" s="559">
        <v>0</v>
      </c>
      <c r="Q543" s="560">
        <v>4407.8999999999996</v>
      </c>
      <c r="R543" s="561">
        <v>0</v>
      </c>
      <c r="S543" s="560">
        <v>4407.8999999999996</v>
      </c>
    </row>
    <row r="544" spans="1:19" s="551" customFormat="1" ht="21.75" customHeight="1" x14ac:dyDescent="0.2">
      <c r="A544" s="545"/>
      <c r="B544" s="612" t="s">
        <v>47</v>
      </c>
      <c r="C544" s="612"/>
      <c r="D544" s="612"/>
      <c r="E544" s="612"/>
      <c r="F544" s="612"/>
      <c r="G544" s="612"/>
      <c r="H544" s="612"/>
      <c r="I544" s="612"/>
      <c r="J544" s="612"/>
      <c r="K544" s="612"/>
      <c r="L544" s="613"/>
      <c r="M544" s="557">
        <v>10</v>
      </c>
      <c r="N544" s="557">
        <v>3</v>
      </c>
      <c r="O544" s="558" t="s">
        <v>585</v>
      </c>
      <c r="P544" s="559">
        <v>0</v>
      </c>
      <c r="Q544" s="560">
        <v>4407.8999999999996</v>
      </c>
      <c r="R544" s="561">
        <v>0</v>
      </c>
      <c r="S544" s="560">
        <v>4407.8999999999996</v>
      </c>
    </row>
    <row r="545" spans="1:19" s="551" customFormat="1" ht="21.75" customHeight="1" x14ac:dyDescent="0.2">
      <c r="A545" s="545"/>
      <c r="B545" s="612" t="s">
        <v>453</v>
      </c>
      <c r="C545" s="612"/>
      <c r="D545" s="612"/>
      <c r="E545" s="612"/>
      <c r="F545" s="612"/>
      <c r="G545" s="612"/>
      <c r="H545" s="612"/>
      <c r="I545" s="612"/>
      <c r="J545" s="612"/>
      <c r="K545" s="612"/>
      <c r="L545" s="613"/>
      <c r="M545" s="557">
        <v>10</v>
      </c>
      <c r="N545" s="557">
        <v>3</v>
      </c>
      <c r="O545" s="558" t="s">
        <v>585</v>
      </c>
      <c r="P545" s="559" t="s">
        <v>25</v>
      </c>
      <c r="Q545" s="560">
        <v>38.9</v>
      </c>
      <c r="R545" s="561">
        <v>0</v>
      </c>
      <c r="S545" s="560">
        <v>38.9</v>
      </c>
    </row>
    <row r="546" spans="1:19" s="551" customFormat="1" ht="21.75" customHeight="1" x14ac:dyDescent="0.2">
      <c r="A546" s="545"/>
      <c r="B546" s="612" t="s">
        <v>454</v>
      </c>
      <c r="C546" s="612"/>
      <c r="D546" s="612"/>
      <c r="E546" s="612"/>
      <c r="F546" s="612"/>
      <c r="G546" s="612"/>
      <c r="H546" s="612"/>
      <c r="I546" s="612"/>
      <c r="J546" s="612"/>
      <c r="K546" s="612"/>
      <c r="L546" s="613"/>
      <c r="M546" s="557">
        <v>10</v>
      </c>
      <c r="N546" s="557">
        <v>3</v>
      </c>
      <c r="O546" s="558" t="s">
        <v>585</v>
      </c>
      <c r="P546" s="559" t="s">
        <v>27</v>
      </c>
      <c r="Q546" s="560">
        <v>38.9</v>
      </c>
      <c r="R546" s="561">
        <v>0</v>
      </c>
      <c r="S546" s="560">
        <v>38.9</v>
      </c>
    </row>
    <row r="547" spans="1:19" s="551" customFormat="1" ht="12.75" customHeight="1" x14ac:dyDescent="0.2">
      <c r="A547" s="545"/>
      <c r="B547" s="612" t="s">
        <v>456</v>
      </c>
      <c r="C547" s="612"/>
      <c r="D547" s="612"/>
      <c r="E547" s="612"/>
      <c r="F547" s="612"/>
      <c r="G547" s="612"/>
      <c r="H547" s="612"/>
      <c r="I547" s="612"/>
      <c r="J547" s="612"/>
      <c r="K547" s="612"/>
      <c r="L547" s="613"/>
      <c r="M547" s="557">
        <v>10</v>
      </c>
      <c r="N547" s="557">
        <v>3</v>
      </c>
      <c r="O547" s="558" t="s">
        <v>585</v>
      </c>
      <c r="P547" s="559" t="s">
        <v>29</v>
      </c>
      <c r="Q547" s="560">
        <v>38.9</v>
      </c>
      <c r="R547" s="561">
        <v>0</v>
      </c>
      <c r="S547" s="560">
        <v>38.9</v>
      </c>
    </row>
    <row r="548" spans="1:19" s="551" customFormat="1" ht="12.75" customHeight="1" x14ac:dyDescent="0.2">
      <c r="A548" s="545"/>
      <c r="B548" s="612" t="s">
        <v>48</v>
      </c>
      <c r="C548" s="612"/>
      <c r="D548" s="612"/>
      <c r="E548" s="612"/>
      <c r="F548" s="612"/>
      <c r="G548" s="612"/>
      <c r="H548" s="612"/>
      <c r="I548" s="612"/>
      <c r="J548" s="612"/>
      <c r="K548" s="612"/>
      <c r="L548" s="613"/>
      <c r="M548" s="557">
        <v>10</v>
      </c>
      <c r="N548" s="557">
        <v>3</v>
      </c>
      <c r="O548" s="558" t="s">
        <v>585</v>
      </c>
      <c r="P548" s="559" t="s">
        <v>45</v>
      </c>
      <c r="Q548" s="560">
        <v>4369</v>
      </c>
      <c r="R548" s="561">
        <v>0</v>
      </c>
      <c r="S548" s="560">
        <v>4369</v>
      </c>
    </row>
    <row r="549" spans="1:19" s="551" customFormat="1" ht="12.75" customHeight="1" x14ac:dyDescent="0.2">
      <c r="A549" s="545"/>
      <c r="B549" s="612" t="s">
        <v>49</v>
      </c>
      <c r="C549" s="612"/>
      <c r="D549" s="612"/>
      <c r="E549" s="612"/>
      <c r="F549" s="612"/>
      <c r="G549" s="612"/>
      <c r="H549" s="612"/>
      <c r="I549" s="612"/>
      <c r="J549" s="612"/>
      <c r="K549" s="612"/>
      <c r="L549" s="613"/>
      <c r="M549" s="557">
        <v>10</v>
      </c>
      <c r="N549" s="557">
        <v>3</v>
      </c>
      <c r="O549" s="558" t="s">
        <v>585</v>
      </c>
      <c r="P549" s="559" t="s">
        <v>46</v>
      </c>
      <c r="Q549" s="560">
        <v>4369</v>
      </c>
      <c r="R549" s="561">
        <v>0</v>
      </c>
      <c r="S549" s="560">
        <v>4369</v>
      </c>
    </row>
    <row r="550" spans="1:19" s="551" customFormat="1" ht="21.75" customHeight="1" x14ac:dyDescent="0.2">
      <c r="A550" s="545"/>
      <c r="B550" s="612" t="s">
        <v>584</v>
      </c>
      <c r="C550" s="612"/>
      <c r="D550" s="612"/>
      <c r="E550" s="612"/>
      <c r="F550" s="612"/>
      <c r="G550" s="612"/>
      <c r="H550" s="612"/>
      <c r="I550" s="612"/>
      <c r="J550" s="612"/>
      <c r="K550" s="612"/>
      <c r="L550" s="613"/>
      <c r="M550" s="557">
        <v>10</v>
      </c>
      <c r="N550" s="557">
        <v>3</v>
      </c>
      <c r="O550" s="558" t="s">
        <v>585</v>
      </c>
      <c r="P550" s="559" t="s">
        <v>50</v>
      </c>
      <c r="Q550" s="560">
        <v>4369</v>
      </c>
      <c r="R550" s="561">
        <v>0</v>
      </c>
      <c r="S550" s="560">
        <v>4369</v>
      </c>
    </row>
    <row r="551" spans="1:19" s="551" customFormat="1" ht="21.75" customHeight="1" x14ac:dyDescent="0.2">
      <c r="A551" s="545"/>
      <c r="B551" s="612" t="s">
        <v>170</v>
      </c>
      <c r="C551" s="612"/>
      <c r="D551" s="612"/>
      <c r="E551" s="612"/>
      <c r="F551" s="612"/>
      <c r="G551" s="612"/>
      <c r="H551" s="612"/>
      <c r="I551" s="612"/>
      <c r="J551" s="612"/>
      <c r="K551" s="612"/>
      <c r="L551" s="613"/>
      <c r="M551" s="557">
        <v>10</v>
      </c>
      <c r="N551" s="557">
        <v>3</v>
      </c>
      <c r="O551" s="558" t="s">
        <v>581</v>
      </c>
      <c r="P551" s="559">
        <v>0</v>
      </c>
      <c r="Q551" s="560">
        <v>74.5</v>
      </c>
      <c r="R551" s="561">
        <v>0</v>
      </c>
      <c r="S551" s="560">
        <v>74.5</v>
      </c>
    </row>
    <row r="552" spans="1:19" s="551" customFormat="1" ht="21.75" customHeight="1" x14ac:dyDescent="0.2">
      <c r="A552" s="545"/>
      <c r="B552" s="612" t="s">
        <v>44</v>
      </c>
      <c r="C552" s="612"/>
      <c r="D552" s="612"/>
      <c r="E552" s="612"/>
      <c r="F552" s="612"/>
      <c r="G552" s="612"/>
      <c r="H552" s="612"/>
      <c r="I552" s="612"/>
      <c r="J552" s="612"/>
      <c r="K552" s="612"/>
      <c r="L552" s="613"/>
      <c r="M552" s="557">
        <v>10</v>
      </c>
      <c r="N552" s="557">
        <v>3</v>
      </c>
      <c r="O552" s="558" t="s">
        <v>582</v>
      </c>
      <c r="P552" s="559">
        <v>0</v>
      </c>
      <c r="Q552" s="560">
        <v>74.5</v>
      </c>
      <c r="R552" s="561">
        <v>0</v>
      </c>
      <c r="S552" s="560">
        <v>74.5</v>
      </c>
    </row>
    <row r="553" spans="1:19" s="551" customFormat="1" ht="53.25" customHeight="1" x14ac:dyDescent="0.2">
      <c r="A553" s="545"/>
      <c r="B553" s="612" t="s">
        <v>51</v>
      </c>
      <c r="C553" s="612"/>
      <c r="D553" s="612"/>
      <c r="E553" s="612"/>
      <c r="F553" s="612"/>
      <c r="G553" s="612"/>
      <c r="H553" s="612"/>
      <c r="I553" s="612"/>
      <c r="J553" s="612"/>
      <c r="K553" s="612"/>
      <c r="L553" s="613"/>
      <c r="M553" s="557">
        <v>10</v>
      </c>
      <c r="N553" s="557">
        <v>3</v>
      </c>
      <c r="O553" s="558" t="s">
        <v>586</v>
      </c>
      <c r="P553" s="559">
        <v>0</v>
      </c>
      <c r="Q553" s="560">
        <v>74.5</v>
      </c>
      <c r="R553" s="561">
        <v>0</v>
      </c>
      <c r="S553" s="560">
        <v>74.5</v>
      </c>
    </row>
    <row r="554" spans="1:19" s="551" customFormat="1" ht="12.75" customHeight="1" x14ac:dyDescent="0.2">
      <c r="A554" s="545"/>
      <c r="B554" s="612" t="s">
        <v>48</v>
      </c>
      <c r="C554" s="612"/>
      <c r="D554" s="612"/>
      <c r="E554" s="612"/>
      <c r="F554" s="612"/>
      <c r="G554" s="612"/>
      <c r="H554" s="612"/>
      <c r="I554" s="612"/>
      <c r="J554" s="612"/>
      <c r="K554" s="612"/>
      <c r="L554" s="613"/>
      <c r="M554" s="557">
        <v>10</v>
      </c>
      <c r="N554" s="557">
        <v>3</v>
      </c>
      <c r="O554" s="558" t="s">
        <v>586</v>
      </c>
      <c r="P554" s="559" t="s">
        <v>45</v>
      </c>
      <c r="Q554" s="560">
        <v>74.5</v>
      </c>
      <c r="R554" s="561">
        <v>0</v>
      </c>
      <c r="S554" s="560">
        <v>74.5</v>
      </c>
    </row>
    <row r="555" spans="1:19" s="551" customFormat="1" ht="12.75" customHeight="1" x14ac:dyDescent="0.2">
      <c r="A555" s="545"/>
      <c r="B555" s="612" t="s">
        <v>49</v>
      </c>
      <c r="C555" s="612"/>
      <c r="D555" s="612"/>
      <c r="E555" s="612"/>
      <c r="F555" s="612"/>
      <c r="G555" s="612"/>
      <c r="H555" s="612"/>
      <c r="I555" s="612"/>
      <c r="J555" s="612"/>
      <c r="K555" s="612"/>
      <c r="L555" s="613"/>
      <c r="M555" s="557">
        <v>10</v>
      </c>
      <c r="N555" s="557">
        <v>3</v>
      </c>
      <c r="O555" s="558" t="s">
        <v>586</v>
      </c>
      <c r="P555" s="559" t="s">
        <v>46</v>
      </c>
      <c r="Q555" s="560">
        <v>74.5</v>
      </c>
      <c r="R555" s="561">
        <v>0</v>
      </c>
      <c r="S555" s="560">
        <v>74.5</v>
      </c>
    </row>
    <row r="556" spans="1:19" s="551" customFormat="1" ht="21.75" customHeight="1" x14ac:dyDescent="0.2">
      <c r="A556" s="545"/>
      <c r="B556" s="612" t="s">
        <v>584</v>
      </c>
      <c r="C556" s="612"/>
      <c r="D556" s="612"/>
      <c r="E556" s="612"/>
      <c r="F556" s="612"/>
      <c r="G556" s="612"/>
      <c r="H556" s="612"/>
      <c r="I556" s="612"/>
      <c r="J556" s="612"/>
      <c r="K556" s="612"/>
      <c r="L556" s="613"/>
      <c r="M556" s="557">
        <v>10</v>
      </c>
      <c r="N556" s="557">
        <v>3</v>
      </c>
      <c r="O556" s="558" t="s">
        <v>586</v>
      </c>
      <c r="P556" s="559" t="s">
        <v>50</v>
      </c>
      <c r="Q556" s="560">
        <v>74.5</v>
      </c>
      <c r="R556" s="561">
        <v>0</v>
      </c>
      <c r="S556" s="560">
        <v>74.5</v>
      </c>
    </row>
    <row r="557" spans="1:19" s="551" customFormat="1" ht="21.75" customHeight="1" x14ac:dyDescent="0.2">
      <c r="A557" s="545"/>
      <c r="B557" s="612" t="s">
        <v>170</v>
      </c>
      <c r="C557" s="612"/>
      <c r="D557" s="612"/>
      <c r="E557" s="612"/>
      <c r="F557" s="612"/>
      <c r="G557" s="612"/>
      <c r="H557" s="612"/>
      <c r="I557" s="612"/>
      <c r="J557" s="612"/>
      <c r="K557" s="612"/>
      <c r="L557" s="613"/>
      <c r="M557" s="557">
        <v>10</v>
      </c>
      <c r="N557" s="557">
        <v>3</v>
      </c>
      <c r="O557" s="558" t="s">
        <v>581</v>
      </c>
      <c r="P557" s="559">
        <v>0</v>
      </c>
      <c r="Q557" s="560">
        <v>106</v>
      </c>
      <c r="R557" s="561">
        <v>0</v>
      </c>
      <c r="S557" s="560">
        <v>106</v>
      </c>
    </row>
    <row r="558" spans="1:19" s="551" customFormat="1" ht="21.75" customHeight="1" x14ac:dyDescent="0.2">
      <c r="A558" s="545"/>
      <c r="B558" s="612" t="s">
        <v>44</v>
      </c>
      <c r="C558" s="612"/>
      <c r="D558" s="612"/>
      <c r="E558" s="612"/>
      <c r="F558" s="612"/>
      <c r="G558" s="612"/>
      <c r="H558" s="612"/>
      <c r="I558" s="612"/>
      <c r="J558" s="612"/>
      <c r="K558" s="612"/>
      <c r="L558" s="613"/>
      <c r="M558" s="557">
        <v>10</v>
      </c>
      <c r="N558" s="557">
        <v>3</v>
      </c>
      <c r="O558" s="558" t="s">
        <v>582</v>
      </c>
      <c r="P558" s="559">
        <v>0</v>
      </c>
      <c r="Q558" s="560">
        <v>106</v>
      </c>
      <c r="R558" s="561">
        <v>0</v>
      </c>
      <c r="S558" s="560">
        <v>106</v>
      </c>
    </row>
    <row r="559" spans="1:19" s="551" customFormat="1" ht="21.75" customHeight="1" x14ac:dyDescent="0.2">
      <c r="A559" s="545"/>
      <c r="B559" s="612" t="s">
        <v>52</v>
      </c>
      <c r="C559" s="612"/>
      <c r="D559" s="612"/>
      <c r="E559" s="612"/>
      <c r="F559" s="612"/>
      <c r="G559" s="612"/>
      <c r="H559" s="612"/>
      <c r="I559" s="612"/>
      <c r="J559" s="612"/>
      <c r="K559" s="612"/>
      <c r="L559" s="613"/>
      <c r="M559" s="557">
        <v>10</v>
      </c>
      <c r="N559" s="557">
        <v>3</v>
      </c>
      <c r="O559" s="558" t="s">
        <v>587</v>
      </c>
      <c r="P559" s="559">
        <v>0</v>
      </c>
      <c r="Q559" s="560">
        <v>106</v>
      </c>
      <c r="R559" s="561">
        <v>0</v>
      </c>
      <c r="S559" s="560">
        <v>106</v>
      </c>
    </row>
    <row r="560" spans="1:19" s="551" customFormat="1" ht="12.75" customHeight="1" x14ac:dyDescent="0.2">
      <c r="A560" s="545"/>
      <c r="B560" s="612" t="s">
        <v>48</v>
      </c>
      <c r="C560" s="612"/>
      <c r="D560" s="612"/>
      <c r="E560" s="612"/>
      <c r="F560" s="612"/>
      <c r="G560" s="612"/>
      <c r="H560" s="612"/>
      <c r="I560" s="612"/>
      <c r="J560" s="612"/>
      <c r="K560" s="612"/>
      <c r="L560" s="613"/>
      <c r="M560" s="557">
        <v>10</v>
      </c>
      <c r="N560" s="557">
        <v>3</v>
      </c>
      <c r="O560" s="558" t="s">
        <v>587</v>
      </c>
      <c r="P560" s="559" t="s">
        <v>45</v>
      </c>
      <c r="Q560" s="560">
        <v>106</v>
      </c>
      <c r="R560" s="561">
        <v>0</v>
      </c>
      <c r="S560" s="560">
        <v>106</v>
      </c>
    </row>
    <row r="561" spans="1:19" s="551" customFormat="1" ht="12.75" customHeight="1" x14ac:dyDescent="0.2">
      <c r="A561" s="545"/>
      <c r="B561" s="612" t="s">
        <v>49</v>
      </c>
      <c r="C561" s="612"/>
      <c r="D561" s="612"/>
      <c r="E561" s="612"/>
      <c r="F561" s="612"/>
      <c r="G561" s="612"/>
      <c r="H561" s="612"/>
      <c r="I561" s="612"/>
      <c r="J561" s="612"/>
      <c r="K561" s="612"/>
      <c r="L561" s="613"/>
      <c r="M561" s="557">
        <v>10</v>
      </c>
      <c r="N561" s="557">
        <v>3</v>
      </c>
      <c r="O561" s="558" t="s">
        <v>587</v>
      </c>
      <c r="P561" s="559" t="s">
        <v>46</v>
      </c>
      <c r="Q561" s="560">
        <v>106</v>
      </c>
      <c r="R561" s="561">
        <v>0</v>
      </c>
      <c r="S561" s="560">
        <v>106</v>
      </c>
    </row>
    <row r="562" spans="1:19" s="551" customFormat="1" ht="21.75" customHeight="1" x14ac:dyDescent="0.2">
      <c r="A562" s="545"/>
      <c r="B562" s="612" t="s">
        <v>584</v>
      </c>
      <c r="C562" s="612"/>
      <c r="D562" s="612"/>
      <c r="E562" s="612"/>
      <c r="F562" s="612"/>
      <c r="G562" s="612"/>
      <c r="H562" s="612"/>
      <c r="I562" s="612"/>
      <c r="J562" s="612"/>
      <c r="K562" s="612"/>
      <c r="L562" s="613"/>
      <c r="M562" s="557">
        <v>10</v>
      </c>
      <c r="N562" s="557">
        <v>3</v>
      </c>
      <c r="O562" s="558" t="s">
        <v>587</v>
      </c>
      <c r="P562" s="559" t="s">
        <v>50</v>
      </c>
      <c r="Q562" s="560">
        <v>106</v>
      </c>
      <c r="R562" s="561">
        <v>0</v>
      </c>
      <c r="S562" s="560">
        <v>106</v>
      </c>
    </row>
    <row r="563" spans="1:19" s="551" customFormat="1" ht="21.75" customHeight="1" x14ac:dyDescent="0.2">
      <c r="A563" s="545"/>
      <c r="B563" s="612" t="s">
        <v>170</v>
      </c>
      <c r="C563" s="612"/>
      <c r="D563" s="612"/>
      <c r="E563" s="612"/>
      <c r="F563" s="612"/>
      <c r="G563" s="612"/>
      <c r="H563" s="612"/>
      <c r="I563" s="612"/>
      <c r="J563" s="612"/>
      <c r="K563" s="612"/>
      <c r="L563" s="613"/>
      <c r="M563" s="557">
        <v>10</v>
      </c>
      <c r="N563" s="557">
        <v>3</v>
      </c>
      <c r="O563" s="558" t="s">
        <v>581</v>
      </c>
      <c r="P563" s="559">
        <v>0</v>
      </c>
      <c r="Q563" s="560">
        <v>175</v>
      </c>
      <c r="R563" s="561">
        <v>-30</v>
      </c>
      <c r="S563" s="560">
        <v>145</v>
      </c>
    </row>
    <row r="564" spans="1:19" s="551" customFormat="1" ht="21.75" customHeight="1" x14ac:dyDescent="0.2">
      <c r="A564" s="545"/>
      <c r="B564" s="612" t="s">
        <v>44</v>
      </c>
      <c r="C564" s="612"/>
      <c r="D564" s="612"/>
      <c r="E564" s="612"/>
      <c r="F564" s="612"/>
      <c r="G564" s="612"/>
      <c r="H564" s="612"/>
      <c r="I564" s="612"/>
      <c r="J564" s="612"/>
      <c r="K564" s="612"/>
      <c r="L564" s="613"/>
      <c r="M564" s="557">
        <v>10</v>
      </c>
      <c r="N564" s="557">
        <v>3</v>
      </c>
      <c r="O564" s="558" t="s">
        <v>582</v>
      </c>
      <c r="P564" s="559">
        <v>0</v>
      </c>
      <c r="Q564" s="560">
        <v>175</v>
      </c>
      <c r="R564" s="561">
        <v>-30</v>
      </c>
      <c r="S564" s="560">
        <v>145</v>
      </c>
    </row>
    <row r="565" spans="1:19" s="551" customFormat="1" ht="21.75" customHeight="1" x14ac:dyDescent="0.2">
      <c r="A565" s="545"/>
      <c r="B565" s="612" t="s">
        <v>53</v>
      </c>
      <c r="C565" s="612"/>
      <c r="D565" s="612"/>
      <c r="E565" s="612"/>
      <c r="F565" s="612"/>
      <c r="G565" s="612"/>
      <c r="H565" s="612"/>
      <c r="I565" s="612"/>
      <c r="J565" s="612"/>
      <c r="K565" s="612"/>
      <c r="L565" s="613"/>
      <c r="M565" s="557">
        <v>10</v>
      </c>
      <c r="N565" s="557">
        <v>3</v>
      </c>
      <c r="O565" s="558" t="s">
        <v>588</v>
      </c>
      <c r="P565" s="559">
        <v>0</v>
      </c>
      <c r="Q565" s="560">
        <v>175</v>
      </c>
      <c r="R565" s="561">
        <v>-30</v>
      </c>
      <c r="S565" s="560">
        <v>145</v>
      </c>
    </row>
    <row r="566" spans="1:19" s="551" customFormat="1" ht="21.75" customHeight="1" x14ac:dyDescent="0.2">
      <c r="A566" s="545"/>
      <c r="B566" s="612" t="s">
        <v>453</v>
      </c>
      <c r="C566" s="612"/>
      <c r="D566" s="612"/>
      <c r="E566" s="612"/>
      <c r="F566" s="612"/>
      <c r="G566" s="612"/>
      <c r="H566" s="612"/>
      <c r="I566" s="612"/>
      <c r="J566" s="612"/>
      <c r="K566" s="612"/>
      <c r="L566" s="613"/>
      <c r="M566" s="557">
        <v>10</v>
      </c>
      <c r="N566" s="557">
        <v>3</v>
      </c>
      <c r="O566" s="558" t="s">
        <v>588</v>
      </c>
      <c r="P566" s="559" t="s">
        <v>25</v>
      </c>
      <c r="Q566" s="560">
        <v>175</v>
      </c>
      <c r="R566" s="561">
        <v>-30</v>
      </c>
      <c r="S566" s="560">
        <v>145</v>
      </c>
    </row>
    <row r="567" spans="1:19" s="551" customFormat="1" ht="21.75" customHeight="1" x14ac:dyDescent="0.2">
      <c r="A567" s="545"/>
      <c r="B567" s="612" t="s">
        <v>454</v>
      </c>
      <c r="C567" s="612"/>
      <c r="D567" s="612"/>
      <c r="E567" s="612"/>
      <c r="F567" s="612"/>
      <c r="G567" s="612"/>
      <c r="H567" s="612"/>
      <c r="I567" s="612"/>
      <c r="J567" s="612"/>
      <c r="K567" s="612"/>
      <c r="L567" s="613"/>
      <c r="M567" s="557">
        <v>10</v>
      </c>
      <c r="N567" s="557">
        <v>3</v>
      </c>
      <c r="O567" s="558" t="s">
        <v>588</v>
      </c>
      <c r="P567" s="559" t="s">
        <v>27</v>
      </c>
      <c r="Q567" s="560">
        <v>175</v>
      </c>
      <c r="R567" s="561">
        <v>-30</v>
      </c>
      <c r="S567" s="560">
        <v>145</v>
      </c>
    </row>
    <row r="568" spans="1:19" s="551" customFormat="1" ht="12.75" customHeight="1" x14ac:dyDescent="0.2">
      <c r="A568" s="545"/>
      <c r="B568" s="612" t="s">
        <v>456</v>
      </c>
      <c r="C568" s="612"/>
      <c r="D568" s="612"/>
      <c r="E568" s="612"/>
      <c r="F568" s="612"/>
      <c r="G568" s="612"/>
      <c r="H568" s="612"/>
      <c r="I568" s="612"/>
      <c r="J568" s="612"/>
      <c r="K568" s="612"/>
      <c r="L568" s="613"/>
      <c r="M568" s="557">
        <v>10</v>
      </c>
      <c r="N568" s="557">
        <v>3</v>
      </c>
      <c r="O568" s="558" t="s">
        <v>588</v>
      </c>
      <c r="P568" s="559" t="s">
        <v>29</v>
      </c>
      <c r="Q568" s="560">
        <v>175</v>
      </c>
      <c r="R568" s="561">
        <v>-30</v>
      </c>
      <c r="S568" s="560">
        <v>145</v>
      </c>
    </row>
    <row r="569" spans="1:19" s="551" customFormat="1" ht="21.75" customHeight="1" x14ac:dyDescent="0.2">
      <c r="A569" s="545"/>
      <c r="B569" s="612" t="s">
        <v>170</v>
      </c>
      <c r="C569" s="612"/>
      <c r="D569" s="612"/>
      <c r="E569" s="612"/>
      <c r="F569" s="612"/>
      <c r="G569" s="612"/>
      <c r="H569" s="612"/>
      <c r="I569" s="612"/>
      <c r="J569" s="612"/>
      <c r="K569" s="612"/>
      <c r="L569" s="613"/>
      <c r="M569" s="557">
        <v>10</v>
      </c>
      <c r="N569" s="557">
        <v>3</v>
      </c>
      <c r="O569" s="558" t="s">
        <v>581</v>
      </c>
      <c r="P569" s="559">
        <v>0</v>
      </c>
      <c r="Q569" s="560">
        <v>4386</v>
      </c>
      <c r="R569" s="561">
        <v>0</v>
      </c>
      <c r="S569" s="560">
        <v>4386</v>
      </c>
    </row>
    <row r="570" spans="1:19" s="551" customFormat="1" ht="12.75" customHeight="1" x14ac:dyDescent="0.2">
      <c r="A570" s="545"/>
      <c r="B570" s="612" t="s">
        <v>55</v>
      </c>
      <c r="C570" s="612"/>
      <c r="D570" s="612"/>
      <c r="E570" s="612"/>
      <c r="F570" s="612"/>
      <c r="G570" s="612"/>
      <c r="H570" s="612"/>
      <c r="I570" s="612"/>
      <c r="J570" s="612"/>
      <c r="K570" s="612"/>
      <c r="L570" s="613"/>
      <c r="M570" s="557">
        <v>10</v>
      </c>
      <c r="N570" s="557">
        <v>3</v>
      </c>
      <c r="O570" s="558" t="s">
        <v>589</v>
      </c>
      <c r="P570" s="559">
        <v>0</v>
      </c>
      <c r="Q570" s="560">
        <v>4386</v>
      </c>
      <c r="R570" s="561">
        <v>0</v>
      </c>
      <c r="S570" s="560">
        <v>4386</v>
      </c>
    </row>
    <row r="571" spans="1:19" s="551" customFormat="1" ht="12.75" customHeight="1" x14ac:dyDescent="0.2">
      <c r="A571" s="545"/>
      <c r="B571" s="612" t="s">
        <v>56</v>
      </c>
      <c r="C571" s="612"/>
      <c r="D571" s="612"/>
      <c r="E571" s="612"/>
      <c r="F571" s="612"/>
      <c r="G571" s="612"/>
      <c r="H571" s="612"/>
      <c r="I571" s="612"/>
      <c r="J571" s="612"/>
      <c r="K571" s="612"/>
      <c r="L571" s="613"/>
      <c r="M571" s="557">
        <v>10</v>
      </c>
      <c r="N571" s="557">
        <v>3</v>
      </c>
      <c r="O571" s="558" t="s">
        <v>590</v>
      </c>
      <c r="P571" s="559">
        <v>0</v>
      </c>
      <c r="Q571" s="560">
        <v>4386</v>
      </c>
      <c r="R571" s="561">
        <v>0</v>
      </c>
      <c r="S571" s="560">
        <v>4386</v>
      </c>
    </row>
    <row r="572" spans="1:19" s="551" customFormat="1" ht="21.75" customHeight="1" x14ac:dyDescent="0.2">
      <c r="A572" s="545"/>
      <c r="B572" s="612" t="s">
        <v>453</v>
      </c>
      <c r="C572" s="612"/>
      <c r="D572" s="612"/>
      <c r="E572" s="612"/>
      <c r="F572" s="612"/>
      <c r="G572" s="612"/>
      <c r="H572" s="612"/>
      <c r="I572" s="612"/>
      <c r="J572" s="612"/>
      <c r="K572" s="612"/>
      <c r="L572" s="613"/>
      <c r="M572" s="557">
        <v>10</v>
      </c>
      <c r="N572" s="557">
        <v>3</v>
      </c>
      <c r="O572" s="558" t="s">
        <v>590</v>
      </c>
      <c r="P572" s="559" t="s">
        <v>25</v>
      </c>
      <c r="Q572" s="560">
        <v>3.8</v>
      </c>
      <c r="R572" s="561">
        <v>0</v>
      </c>
      <c r="S572" s="560">
        <v>3.8</v>
      </c>
    </row>
    <row r="573" spans="1:19" s="551" customFormat="1" ht="21.75" customHeight="1" x14ac:dyDescent="0.2">
      <c r="A573" s="545"/>
      <c r="B573" s="612" t="s">
        <v>454</v>
      </c>
      <c r="C573" s="612"/>
      <c r="D573" s="612"/>
      <c r="E573" s="612"/>
      <c r="F573" s="612"/>
      <c r="G573" s="612"/>
      <c r="H573" s="612"/>
      <c r="I573" s="612"/>
      <c r="J573" s="612"/>
      <c r="K573" s="612"/>
      <c r="L573" s="613"/>
      <c r="M573" s="557">
        <v>10</v>
      </c>
      <c r="N573" s="557">
        <v>3</v>
      </c>
      <c r="O573" s="558" t="s">
        <v>590</v>
      </c>
      <c r="P573" s="559" t="s">
        <v>27</v>
      </c>
      <c r="Q573" s="560">
        <v>3.8</v>
      </c>
      <c r="R573" s="561">
        <v>0</v>
      </c>
      <c r="S573" s="560">
        <v>3.8</v>
      </c>
    </row>
    <row r="574" spans="1:19" s="551" customFormat="1" ht="12.75" customHeight="1" x14ac:dyDescent="0.2">
      <c r="A574" s="545"/>
      <c r="B574" s="612" t="s">
        <v>456</v>
      </c>
      <c r="C574" s="612"/>
      <c r="D574" s="612"/>
      <c r="E574" s="612"/>
      <c r="F574" s="612"/>
      <c r="G574" s="612"/>
      <c r="H574" s="612"/>
      <c r="I574" s="612"/>
      <c r="J574" s="612"/>
      <c r="K574" s="612"/>
      <c r="L574" s="613"/>
      <c r="M574" s="557">
        <v>10</v>
      </c>
      <c r="N574" s="557">
        <v>3</v>
      </c>
      <c r="O574" s="558" t="s">
        <v>590</v>
      </c>
      <c r="P574" s="559" t="s">
        <v>29</v>
      </c>
      <c r="Q574" s="560">
        <v>3.8</v>
      </c>
      <c r="R574" s="561">
        <v>0</v>
      </c>
      <c r="S574" s="560">
        <v>3.8</v>
      </c>
    </row>
    <row r="575" spans="1:19" s="551" customFormat="1" ht="12.75" customHeight="1" x14ac:dyDescent="0.2">
      <c r="A575" s="545"/>
      <c r="B575" s="612" t="s">
        <v>48</v>
      </c>
      <c r="C575" s="612"/>
      <c r="D575" s="612"/>
      <c r="E575" s="612"/>
      <c r="F575" s="612"/>
      <c r="G575" s="612"/>
      <c r="H575" s="612"/>
      <c r="I575" s="612"/>
      <c r="J575" s="612"/>
      <c r="K575" s="612"/>
      <c r="L575" s="613"/>
      <c r="M575" s="557">
        <v>10</v>
      </c>
      <c r="N575" s="557">
        <v>3</v>
      </c>
      <c r="O575" s="558" t="s">
        <v>590</v>
      </c>
      <c r="P575" s="559" t="s">
        <v>45</v>
      </c>
      <c r="Q575" s="560">
        <v>4382.2</v>
      </c>
      <c r="R575" s="561">
        <v>0</v>
      </c>
      <c r="S575" s="560">
        <v>4382.2</v>
      </c>
    </row>
    <row r="576" spans="1:19" s="551" customFormat="1" ht="12.75" customHeight="1" x14ac:dyDescent="0.2">
      <c r="A576" s="545"/>
      <c r="B576" s="612" t="s">
        <v>49</v>
      </c>
      <c r="C576" s="612"/>
      <c r="D576" s="612"/>
      <c r="E576" s="612"/>
      <c r="F576" s="612"/>
      <c r="G576" s="612"/>
      <c r="H576" s="612"/>
      <c r="I576" s="612"/>
      <c r="J576" s="612"/>
      <c r="K576" s="612"/>
      <c r="L576" s="613"/>
      <c r="M576" s="557">
        <v>10</v>
      </c>
      <c r="N576" s="557">
        <v>3</v>
      </c>
      <c r="O576" s="558" t="s">
        <v>590</v>
      </c>
      <c r="P576" s="559" t="s">
        <v>46</v>
      </c>
      <c r="Q576" s="560">
        <v>4382.2</v>
      </c>
      <c r="R576" s="561">
        <v>0</v>
      </c>
      <c r="S576" s="560">
        <v>4382.2</v>
      </c>
    </row>
    <row r="577" spans="1:19" s="551" customFormat="1" ht="21.75" customHeight="1" x14ac:dyDescent="0.2">
      <c r="A577" s="545"/>
      <c r="B577" s="612" t="s">
        <v>584</v>
      </c>
      <c r="C577" s="612"/>
      <c r="D577" s="612"/>
      <c r="E577" s="612"/>
      <c r="F577" s="612"/>
      <c r="G577" s="612"/>
      <c r="H577" s="612"/>
      <c r="I577" s="612"/>
      <c r="J577" s="612"/>
      <c r="K577" s="612"/>
      <c r="L577" s="613"/>
      <c r="M577" s="557">
        <v>10</v>
      </c>
      <c r="N577" s="557">
        <v>3</v>
      </c>
      <c r="O577" s="558" t="s">
        <v>590</v>
      </c>
      <c r="P577" s="559" t="s">
        <v>50</v>
      </c>
      <c r="Q577" s="560">
        <v>4382.2</v>
      </c>
      <c r="R577" s="561">
        <v>0</v>
      </c>
      <c r="S577" s="560">
        <v>4382.2</v>
      </c>
    </row>
    <row r="578" spans="1:19" s="551" customFormat="1" ht="21.75" customHeight="1" x14ac:dyDescent="0.2">
      <c r="A578" s="545"/>
      <c r="B578" s="612" t="s">
        <v>170</v>
      </c>
      <c r="C578" s="612"/>
      <c r="D578" s="612"/>
      <c r="E578" s="612"/>
      <c r="F578" s="612"/>
      <c r="G578" s="612"/>
      <c r="H578" s="612"/>
      <c r="I578" s="612"/>
      <c r="J578" s="612"/>
      <c r="K578" s="612"/>
      <c r="L578" s="613"/>
      <c r="M578" s="557">
        <v>10</v>
      </c>
      <c r="N578" s="557">
        <v>3</v>
      </c>
      <c r="O578" s="558" t="s">
        <v>581</v>
      </c>
      <c r="P578" s="559">
        <v>0</v>
      </c>
      <c r="Q578" s="560">
        <v>3055</v>
      </c>
      <c r="R578" s="561">
        <v>0</v>
      </c>
      <c r="S578" s="560">
        <v>3055</v>
      </c>
    </row>
    <row r="579" spans="1:19" s="551" customFormat="1" ht="32.25" customHeight="1" x14ac:dyDescent="0.2">
      <c r="A579" s="545"/>
      <c r="B579" s="612" t="s">
        <v>57</v>
      </c>
      <c r="C579" s="612"/>
      <c r="D579" s="612"/>
      <c r="E579" s="612"/>
      <c r="F579" s="612"/>
      <c r="G579" s="612"/>
      <c r="H579" s="612"/>
      <c r="I579" s="612"/>
      <c r="J579" s="612"/>
      <c r="K579" s="612"/>
      <c r="L579" s="613"/>
      <c r="M579" s="557">
        <v>10</v>
      </c>
      <c r="N579" s="557">
        <v>3</v>
      </c>
      <c r="O579" s="558" t="s">
        <v>593</v>
      </c>
      <c r="P579" s="559">
        <v>0</v>
      </c>
      <c r="Q579" s="560">
        <v>3055</v>
      </c>
      <c r="R579" s="561">
        <v>0</v>
      </c>
      <c r="S579" s="560">
        <v>3055</v>
      </c>
    </row>
    <row r="580" spans="1:19" s="551" customFormat="1" ht="21.75" customHeight="1" x14ac:dyDescent="0.2">
      <c r="A580" s="545"/>
      <c r="B580" s="612" t="s">
        <v>594</v>
      </c>
      <c r="C580" s="612"/>
      <c r="D580" s="612"/>
      <c r="E580" s="612"/>
      <c r="F580" s="612"/>
      <c r="G580" s="612"/>
      <c r="H580" s="612"/>
      <c r="I580" s="612"/>
      <c r="J580" s="612"/>
      <c r="K580" s="612"/>
      <c r="L580" s="613"/>
      <c r="M580" s="557">
        <v>10</v>
      </c>
      <c r="N580" s="557">
        <v>3</v>
      </c>
      <c r="O580" s="558" t="s">
        <v>595</v>
      </c>
      <c r="P580" s="559">
        <v>0</v>
      </c>
      <c r="Q580" s="560">
        <v>3055</v>
      </c>
      <c r="R580" s="561">
        <v>0</v>
      </c>
      <c r="S580" s="560">
        <v>3055</v>
      </c>
    </row>
    <row r="581" spans="1:19" s="551" customFormat="1" ht="21.75" customHeight="1" x14ac:dyDescent="0.2">
      <c r="A581" s="545"/>
      <c r="B581" s="612" t="s">
        <v>453</v>
      </c>
      <c r="C581" s="612"/>
      <c r="D581" s="612"/>
      <c r="E581" s="612"/>
      <c r="F581" s="612"/>
      <c r="G581" s="612"/>
      <c r="H581" s="612"/>
      <c r="I581" s="612"/>
      <c r="J581" s="612"/>
      <c r="K581" s="612"/>
      <c r="L581" s="613"/>
      <c r="M581" s="557">
        <v>10</v>
      </c>
      <c r="N581" s="557">
        <v>3</v>
      </c>
      <c r="O581" s="558" t="s">
        <v>595</v>
      </c>
      <c r="P581" s="559" t="s">
        <v>25</v>
      </c>
      <c r="Q581" s="560">
        <v>15.2</v>
      </c>
      <c r="R581" s="561">
        <v>0</v>
      </c>
      <c r="S581" s="560">
        <v>15.2</v>
      </c>
    </row>
    <row r="582" spans="1:19" s="551" customFormat="1" ht="21.75" customHeight="1" x14ac:dyDescent="0.2">
      <c r="A582" s="545"/>
      <c r="B582" s="612" t="s">
        <v>454</v>
      </c>
      <c r="C582" s="612"/>
      <c r="D582" s="612"/>
      <c r="E582" s="612"/>
      <c r="F582" s="612"/>
      <c r="G582" s="612"/>
      <c r="H582" s="612"/>
      <c r="I582" s="612"/>
      <c r="J582" s="612"/>
      <c r="K582" s="612"/>
      <c r="L582" s="613"/>
      <c r="M582" s="557">
        <v>10</v>
      </c>
      <c r="N582" s="557">
        <v>3</v>
      </c>
      <c r="O582" s="558" t="s">
        <v>595</v>
      </c>
      <c r="P582" s="559" t="s">
        <v>27</v>
      </c>
      <c r="Q582" s="560">
        <v>15.2</v>
      </c>
      <c r="R582" s="561">
        <v>0</v>
      </c>
      <c r="S582" s="560">
        <v>15.2</v>
      </c>
    </row>
    <row r="583" spans="1:19" s="551" customFormat="1" ht="12.75" customHeight="1" x14ac:dyDescent="0.2">
      <c r="A583" s="545"/>
      <c r="B583" s="612" t="s">
        <v>456</v>
      </c>
      <c r="C583" s="612"/>
      <c r="D583" s="612"/>
      <c r="E583" s="612"/>
      <c r="F583" s="612"/>
      <c r="G583" s="612"/>
      <c r="H583" s="612"/>
      <c r="I583" s="612"/>
      <c r="J583" s="612"/>
      <c r="K583" s="612"/>
      <c r="L583" s="613"/>
      <c r="M583" s="557">
        <v>10</v>
      </c>
      <c r="N583" s="557">
        <v>3</v>
      </c>
      <c r="O583" s="558" t="s">
        <v>595</v>
      </c>
      <c r="P583" s="559" t="s">
        <v>29</v>
      </c>
      <c r="Q583" s="560">
        <v>15.2</v>
      </c>
      <c r="R583" s="561">
        <v>0</v>
      </c>
      <c r="S583" s="560">
        <v>15.2</v>
      </c>
    </row>
    <row r="584" spans="1:19" s="551" customFormat="1" ht="12.75" customHeight="1" x14ac:dyDescent="0.2">
      <c r="A584" s="545"/>
      <c r="B584" s="612" t="s">
        <v>48</v>
      </c>
      <c r="C584" s="612"/>
      <c r="D584" s="612"/>
      <c r="E584" s="612"/>
      <c r="F584" s="612"/>
      <c r="G584" s="612"/>
      <c r="H584" s="612"/>
      <c r="I584" s="612"/>
      <c r="J584" s="612"/>
      <c r="K584" s="612"/>
      <c r="L584" s="613"/>
      <c r="M584" s="557">
        <v>10</v>
      </c>
      <c r="N584" s="557">
        <v>3</v>
      </c>
      <c r="O584" s="558" t="s">
        <v>595</v>
      </c>
      <c r="P584" s="559" t="s">
        <v>45</v>
      </c>
      <c r="Q584" s="560">
        <v>3039.8</v>
      </c>
      <c r="R584" s="561">
        <v>0</v>
      </c>
      <c r="S584" s="560">
        <v>3039.8</v>
      </c>
    </row>
    <row r="585" spans="1:19" s="551" customFormat="1" ht="21.75" customHeight="1" x14ac:dyDescent="0.2">
      <c r="A585" s="545"/>
      <c r="B585" s="612" t="s">
        <v>600</v>
      </c>
      <c r="C585" s="612"/>
      <c r="D585" s="612"/>
      <c r="E585" s="612"/>
      <c r="F585" s="612"/>
      <c r="G585" s="612"/>
      <c r="H585" s="612"/>
      <c r="I585" s="612"/>
      <c r="J585" s="612"/>
      <c r="K585" s="612"/>
      <c r="L585" s="613"/>
      <c r="M585" s="557">
        <v>10</v>
      </c>
      <c r="N585" s="557">
        <v>3</v>
      </c>
      <c r="O585" s="558" t="s">
        <v>595</v>
      </c>
      <c r="P585" s="559" t="s">
        <v>601</v>
      </c>
      <c r="Q585" s="560">
        <v>3039.8</v>
      </c>
      <c r="R585" s="561">
        <v>0</v>
      </c>
      <c r="S585" s="560">
        <v>3039.8</v>
      </c>
    </row>
    <row r="586" spans="1:19" s="551" customFormat="1" ht="21.75" customHeight="1" x14ac:dyDescent="0.2">
      <c r="A586" s="545"/>
      <c r="B586" s="612" t="s">
        <v>693</v>
      </c>
      <c r="C586" s="612"/>
      <c r="D586" s="612"/>
      <c r="E586" s="612"/>
      <c r="F586" s="612"/>
      <c r="G586" s="612"/>
      <c r="H586" s="612"/>
      <c r="I586" s="612"/>
      <c r="J586" s="612"/>
      <c r="K586" s="612"/>
      <c r="L586" s="613"/>
      <c r="M586" s="557">
        <v>10</v>
      </c>
      <c r="N586" s="557">
        <v>3</v>
      </c>
      <c r="O586" s="558" t="s">
        <v>595</v>
      </c>
      <c r="P586" s="559" t="s">
        <v>694</v>
      </c>
      <c r="Q586" s="560">
        <v>3039.8</v>
      </c>
      <c r="R586" s="561">
        <v>0</v>
      </c>
      <c r="S586" s="560">
        <v>3039.8</v>
      </c>
    </row>
    <row r="587" spans="1:19" s="551" customFormat="1" ht="21.75" customHeight="1" x14ac:dyDescent="0.2">
      <c r="A587" s="545"/>
      <c r="B587" s="612" t="s">
        <v>170</v>
      </c>
      <c r="C587" s="612"/>
      <c r="D587" s="612"/>
      <c r="E587" s="612"/>
      <c r="F587" s="612"/>
      <c r="G587" s="612"/>
      <c r="H587" s="612"/>
      <c r="I587" s="612"/>
      <c r="J587" s="612"/>
      <c r="K587" s="612"/>
      <c r="L587" s="613"/>
      <c r="M587" s="557">
        <v>10</v>
      </c>
      <c r="N587" s="557">
        <v>3</v>
      </c>
      <c r="O587" s="558" t="s">
        <v>581</v>
      </c>
      <c r="P587" s="559">
        <v>0</v>
      </c>
      <c r="Q587" s="560">
        <v>3480</v>
      </c>
      <c r="R587" s="561">
        <v>-2149</v>
      </c>
      <c r="S587" s="560">
        <v>1331</v>
      </c>
    </row>
    <row r="588" spans="1:19" s="551" customFormat="1" ht="32.25" customHeight="1" x14ac:dyDescent="0.2">
      <c r="A588" s="545"/>
      <c r="B588" s="612" t="s">
        <v>57</v>
      </c>
      <c r="C588" s="612"/>
      <c r="D588" s="612"/>
      <c r="E588" s="612"/>
      <c r="F588" s="612"/>
      <c r="G588" s="612"/>
      <c r="H588" s="612"/>
      <c r="I588" s="612"/>
      <c r="J588" s="612"/>
      <c r="K588" s="612"/>
      <c r="L588" s="613"/>
      <c r="M588" s="557">
        <v>10</v>
      </c>
      <c r="N588" s="557">
        <v>3</v>
      </c>
      <c r="O588" s="558" t="s">
        <v>593</v>
      </c>
      <c r="P588" s="559">
        <v>0</v>
      </c>
      <c r="Q588" s="560">
        <v>3480</v>
      </c>
      <c r="R588" s="561">
        <v>-2149</v>
      </c>
      <c r="S588" s="560">
        <v>1331</v>
      </c>
    </row>
    <row r="589" spans="1:19" s="551" customFormat="1" ht="21.75" customHeight="1" x14ac:dyDescent="0.2">
      <c r="A589" s="545"/>
      <c r="B589" s="612" t="s">
        <v>58</v>
      </c>
      <c r="C589" s="612"/>
      <c r="D589" s="612"/>
      <c r="E589" s="612"/>
      <c r="F589" s="612"/>
      <c r="G589" s="612"/>
      <c r="H589" s="612"/>
      <c r="I589" s="612"/>
      <c r="J589" s="612"/>
      <c r="K589" s="612"/>
      <c r="L589" s="613"/>
      <c r="M589" s="557">
        <v>10</v>
      </c>
      <c r="N589" s="557">
        <v>3</v>
      </c>
      <c r="O589" s="558" t="s">
        <v>596</v>
      </c>
      <c r="P589" s="559">
        <v>0</v>
      </c>
      <c r="Q589" s="560">
        <v>3480</v>
      </c>
      <c r="R589" s="561">
        <v>-2149</v>
      </c>
      <c r="S589" s="560">
        <v>1331</v>
      </c>
    </row>
    <row r="590" spans="1:19" s="551" customFormat="1" ht="21.75" customHeight="1" x14ac:dyDescent="0.2">
      <c r="A590" s="545"/>
      <c r="B590" s="612" t="s">
        <v>453</v>
      </c>
      <c r="C590" s="612"/>
      <c r="D590" s="612"/>
      <c r="E590" s="612"/>
      <c r="F590" s="612"/>
      <c r="G590" s="612"/>
      <c r="H590" s="612"/>
      <c r="I590" s="612"/>
      <c r="J590" s="612"/>
      <c r="K590" s="612"/>
      <c r="L590" s="613"/>
      <c r="M590" s="557">
        <v>10</v>
      </c>
      <c r="N590" s="557">
        <v>3</v>
      </c>
      <c r="O590" s="558" t="s">
        <v>596</v>
      </c>
      <c r="P590" s="559" t="s">
        <v>25</v>
      </c>
      <c r="Q590" s="560">
        <v>15.7</v>
      </c>
      <c r="R590" s="561">
        <v>0</v>
      </c>
      <c r="S590" s="560">
        <v>15.7</v>
      </c>
    </row>
    <row r="591" spans="1:19" s="551" customFormat="1" ht="21.75" customHeight="1" x14ac:dyDescent="0.2">
      <c r="A591" s="545"/>
      <c r="B591" s="612" t="s">
        <v>454</v>
      </c>
      <c r="C591" s="612"/>
      <c r="D591" s="612"/>
      <c r="E591" s="612"/>
      <c r="F591" s="612"/>
      <c r="G591" s="612"/>
      <c r="H591" s="612"/>
      <c r="I591" s="612"/>
      <c r="J591" s="612"/>
      <c r="K591" s="612"/>
      <c r="L591" s="613"/>
      <c r="M591" s="557">
        <v>10</v>
      </c>
      <c r="N591" s="557">
        <v>3</v>
      </c>
      <c r="O591" s="558" t="s">
        <v>596</v>
      </c>
      <c r="P591" s="559" t="s">
        <v>27</v>
      </c>
      <c r="Q591" s="560">
        <v>15.7</v>
      </c>
      <c r="R591" s="561">
        <v>0</v>
      </c>
      <c r="S591" s="560">
        <v>15.7</v>
      </c>
    </row>
    <row r="592" spans="1:19" s="551" customFormat="1" ht="12.75" customHeight="1" x14ac:dyDescent="0.2">
      <c r="A592" s="545"/>
      <c r="B592" s="612" t="s">
        <v>456</v>
      </c>
      <c r="C592" s="612"/>
      <c r="D592" s="612"/>
      <c r="E592" s="612"/>
      <c r="F592" s="612"/>
      <c r="G592" s="612"/>
      <c r="H592" s="612"/>
      <c r="I592" s="612"/>
      <c r="J592" s="612"/>
      <c r="K592" s="612"/>
      <c r="L592" s="613"/>
      <c r="M592" s="557">
        <v>10</v>
      </c>
      <c r="N592" s="557">
        <v>3</v>
      </c>
      <c r="O592" s="558" t="s">
        <v>596</v>
      </c>
      <c r="P592" s="559" t="s">
        <v>29</v>
      </c>
      <c r="Q592" s="560">
        <v>15.7</v>
      </c>
      <c r="R592" s="561">
        <v>0</v>
      </c>
      <c r="S592" s="560">
        <v>15.7</v>
      </c>
    </row>
    <row r="593" spans="1:19" s="551" customFormat="1" ht="12.75" customHeight="1" x14ac:dyDescent="0.2">
      <c r="A593" s="545"/>
      <c r="B593" s="612" t="s">
        <v>48</v>
      </c>
      <c r="C593" s="612"/>
      <c r="D593" s="612"/>
      <c r="E593" s="612"/>
      <c r="F593" s="612"/>
      <c r="G593" s="612"/>
      <c r="H593" s="612"/>
      <c r="I593" s="612"/>
      <c r="J593" s="612"/>
      <c r="K593" s="612"/>
      <c r="L593" s="613"/>
      <c r="M593" s="557">
        <v>10</v>
      </c>
      <c r="N593" s="557">
        <v>3</v>
      </c>
      <c r="O593" s="558" t="s">
        <v>596</v>
      </c>
      <c r="P593" s="559" t="s">
        <v>45</v>
      </c>
      <c r="Q593" s="560">
        <v>3464.3</v>
      </c>
      <c r="R593" s="561">
        <v>-2149</v>
      </c>
      <c r="S593" s="560">
        <v>1315.3</v>
      </c>
    </row>
    <row r="594" spans="1:19" s="551" customFormat="1" ht="21.75" customHeight="1" x14ac:dyDescent="0.2">
      <c r="A594" s="545"/>
      <c r="B594" s="612" t="s">
        <v>600</v>
      </c>
      <c r="C594" s="612"/>
      <c r="D594" s="612"/>
      <c r="E594" s="612"/>
      <c r="F594" s="612"/>
      <c r="G594" s="612"/>
      <c r="H594" s="612"/>
      <c r="I594" s="612"/>
      <c r="J594" s="612"/>
      <c r="K594" s="612"/>
      <c r="L594" s="613"/>
      <c r="M594" s="557">
        <v>10</v>
      </c>
      <c r="N594" s="557">
        <v>3</v>
      </c>
      <c r="O594" s="558" t="s">
        <v>596</v>
      </c>
      <c r="P594" s="559" t="s">
        <v>601</v>
      </c>
      <c r="Q594" s="560">
        <v>3464.3</v>
      </c>
      <c r="R594" s="561">
        <v>-2149</v>
      </c>
      <c r="S594" s="560">
        <v>1315.3</v>
      </c>
    </row>
    <row r="595" spans="1:19" s="551" customFormat="1" ht="21.75" customHeight="1" x14ac:dyDescent="0.2">
      <c r="A595" s="545"/>
      <c r="B595" s="612" t="s">
        <v>693</v>
      </c>
      <c r="C595" s="612"/>
      <c r="D595" s="612"/>
      <c r="E595" s="612"/>
      <c r="F595" s="612"/>
      <c r="G595" s="612"/>
      <c r="H595" s="612"/>
      <c r="I595" s="612"/>
      <c r="J595" s="612"/>
      <c r="K595" s="612"/>
      <c r="L595" s="613"/>
      <c r="M595" s="557">
        <v>10</v>
      </c>
      <c r="N595" s="557">
        <v>3</v>
      </c>
      <c r="O595" s="558" t="s">
        <v>596</v>
      </c>
      <c r="P595" s="559" t="s">
        <v>694</v>
      </c>
      <c r="Q595" s="560">
        <v>3464.3</v>
      </c>
      <c r="R595" s="561">
        <v>-2149</v>
      </c>
      <c r="S595" s="560">
        <v>1315.3</v>
      </c>
    </row>
    <row r="596" spans="1:19" s="551" customFormat="1" ht="21.75" customHeight="1" x14ac:dyDescent="0.2">
      <c r="A596" s="545"/>
      <c r="B596" s="612" t="s">
        <v>67</v>
      </c>
      <c r="C596" s="612"/>
      <c r="D596" s="612"/>
      <c r="E596" s="612"/>
      <c r="F596" s="612"/>
      <c r="G596" s="612"/>
      <c r="H596" s="612"/>
      <c r="I596" s="612"/>
      <c r="J596" s="612"/>
      <c r="K596" s="612"/>
      <c r="L596" s="613"/>
      <c r="M596" s="557">
        <v>10</v>
      </c>
      <c r="N596" s="557">
        <v>3</v>
      </c>
      <c r="O596" s="558" t="s">
        <v>524</v>
      </c>
      <c r="P596" s="559">
        <v>0</v>
      </c>
      <c r="Q596" s="560">
        <v>1064</v>
      </c>
      <c r="R596" s="561">
        <v>-854.26499999999999</v>
      </c>
      <c r="S596" s="560">
        <v>209.73500000000001</v>
      </c>
    </row>
    <row r="597" spans="1:19" s="551" customFormat="1" ht="21.75" customHeight="1" x14ac:dyDescent="0.2">
      <c r="A597" s="545"/>
      <c r="B597" s="612" t="s">
        <v>68</v>
      </c>
      <c r="C597" s="612"/>
      <c r="D597" s="612"/>
      <c r="E597" s="612"/>
      <c r="F597" s="612"/>
      <c r="G597" s="612"/>
      <c r="H597" s="612"/>
      <c r="I597" s="612"/>
      <c r="J597" s="612"/>
      <c r="K597" s="612"/>
      <c r="L597" s="613"/>
      <c r="M597" s="557">
        <v>10</v>
      </c>
      <c r="N597" s="557">
        <v>3</v>
      </c>
      <c r="O597" s="558" t="s">
        <v>597</v>
      </c>
      <c r="P597" s="559">
        <v>0</v>
      </c>
      <c r="Q597" s="560">
        <v>1064</v>
      </c>
      <c r="R597" s="561">
        <v>-854.26499999999999</v>
      </c>
      <c r="S597" s="560">
        <v>209.73500000000001</v>
      </c>
    </row>
    <row r="598" spans="1:19" s="551" customFormat="1" ht="42.75" customHeight="1" x14ac:dyDescent="0.2">
      <c r="A598" s="545"/>
      <c r="B598" s="612" t="s">
        <v>598</v>
      </c>
      <c r="C598" s="612"/>
      <c r="D598" s="612"/>
      <c r="E598" s="612"/>
      <c r="F598" s="612"/>
      <c r="G598" s="612"/>
      <c r="H598" s="612"/>
      <c r="I598" s="612"/>
      <c r="J598" s="612"/>
      <c r="K598" s="612"/>
      <c r="L598" s="613"/>
      <c r="M598" s="557">
        <v>10</v>
      </c>
      <c r="N598" s="557">
        <v>3</v>
      </c>
      <c r="O598" s="558" t="s">
        <v>599</v>
      </c>
      <c r="P598" s="559">
        <v>0</v>
      </c>
      <c r="Q598" s="560">
        <v>1064</v>
      </c>
      <c r="R598" s="561">
        <v>-854.26499999999999</v>
      </c>
      <c r="S598" s="560">
        <v>209.73500000000001</v>
      </c>
    </row>
    <row r="599" spans="1:19" s="551" customFormat="1" ht="12.75" customHeight="1" x14ac:dyDescent="0.2">
      <c r="A599" s="545"/>
      <c r="B599" s="612" t="s">
        <v>48</v>
      </c>
      <c r="C599" s="612"/>
      <c r="D599" s="612"/>
      <c r="E599" s="612"/>
      <c r="F599" s="612"/>
      <c r="G599" s="612"/>
      <c r="H599" s="612"/>
      <c r="I599" s="612"/>
      <c r="J599" s="612"/>
      <c r="K599" s="612"/>
      <c r="L599" s="613"/>
      <c r="M599" s="557">
        <v>10</v>
      </c>
      <c r="N599" s="557">
        <v>3</v>
      </c>
      <c r="O599" s="558" t="s">
        <v>599</v>
      </c>
      <c r="P599" s="559" t="s">
        <v>45</v>
      </c>
      <c r="Q599" s="560">
        <v>1064</v>
      </c>
      <c r="R599" s="561">
        <v>-854.26499999999999</v>
      </c>
      <c r="S599" s="560">
        <v>209.73500000000001</v>
      </c>
    </row>
    <row r="600" spans="1:19" s="551" customFormat="1" ht="21.75" customHeight="1" x14ac:dyDescent="0.2">
      <c r="A600" s="545"/>
      <c r="B600" s="612" t="s">
        <v>600</v>
      </c>
      <c r="C600" s="612"/>
      <c r="D600" s="612"/>
      <c r="E600" s="612"/>
      <c r="F600" s="612"/>
      <c r="G600" s="612"/>
      <c r="H600" s="612"/>
      <c r="I600" s="612"/>
      <c r="J600" s="612"/>
      <c r="K600" s="612"/>
      <c r="L600" s="613"/>
      <c r="M600" s="557">
        <v>10</v>
      </c>
      <c r="N600" s="557">
        <v>3</v>
      </c>
      <c r="O600" s="558" t="s">
        <v>599</v>
      </c>
      <c r="P600" s="559" t="s">
        <v>601</v>
      </c>
      <c r="Q600" s="560">
        <v>1064</v>
      </c>
      <c r="R600" s="561">
        <v>-854.26499999999999</v>
      </c>
      <c r="S600" s="560">
        <v>209.73500000000001</v>
      </c>
    </row>
    <row r="601" spans="1:19" s="551" customFormat="1" ht="12.75" customHeight="1" x14ac:dyDescent="0.2">
      <c r="A601" s="545"/>
      <c r="B601" s="612" t="s">
        <v>96</v>
      </c>
      <c r="C601" s="612"/>
      <c r="D601" s="612"/>
      <c r="E601" s="612"/>
      <c r="F601" s="612"/>
      <c r="G601" s="612"/>
      <c r="H601" s="612"/>
      <c r="I601" s="612"/>
      <c r="J601" s="612"/>
      <c r="K601" s="612"/>
      <c r="L601" s="613"/>
      <c r="M601" s="557">
        <v>10</v>
      </c>
      <c r="N601" s="557">
        <v>3</v>
      </c>
      <c r="O601" s="558" t="s">
        <v>599</v>
      </c>
      <c r="P601" s="559" t="s">
        <v>602</v>
      </c>
      <c r="Q601" s="560">
        <v>1064</v>
      </c>
      <c r="R601" s="561">
        <v>-854.26499999999999</v>
      </c>
      <c r="S601" s="560">
        <v>209.73500000000001</v>
      </c>
    </row>
    <row r="602" spans="1:19" s="551" customFormat="1" ht="21.75" customHeight="1" x14ac:dyDescent="0.2">
      <c r="A602" s="545"/>
      <c r="B602" s="612" t="s">
        <v>67</v>
      </c>
      <c r="C602" s="612"/>
      <c r="D602" s="612"/>
      <c r="E602" s="612"/>
      <c r="F602" s="612"/>
      <c r="G602" s="612"/>
      <c r="H602" s="612"/>
      <c r="I602" s="612"/>
      <c r="J602" s="612"/>
      <c r="K602" s="612"/>
      <c r="L602" s="613"/>
      <c r="M602" s="557">
        <v>10</v>
      </c>
      <c r="N602" s="557">
        <v>3</v>
      </c>
      <c r="O602" s="558" t="s">
        <v>524</v>
      </c>
      <c r="P602" s="559">
        <v>0</v>
      </c>
      <c r="Q602" s="560">
        <v>3797.02</v>
      </c>
      <c r="R602" s="561">
        <v>-3797.02</v>
      </c>
      <c r="S602" s="560">
        <v>0</v>
      </c>
    </row>
    <row r="603" spans="1:19" s="551" customFormat="1" ht="42.75" customHeight="1" x14ac:dyDescent="0.2">
      <c r="A603" s="545"/>
      <c r="B603" s="612" t="s">
        <v>763</v>
      </c>
      <c r="C603" s="612"/>
      <c r="D603" s="612"/>
      <c r="E603" s="612"/>
      <c r="F603" s="612"/>
      <c r="G603" s="612"/>
      <c r="H603" s="612"/>
      <c r="I603" s="612"/>
      <c r="J603" s="612"/>
      <c r="K603" s="612"/>
      <c r="L603" s="613"/>
      <c r="M603" s="557">
        <v>10</v>
      </c>
      <c r="N603" s="557">
        <v>3</v>
      </c>
      <c r="O603" s="558" t="s">
        <v>696</v>
      </c>
      <c r="P603" s="559">
        <v>0</v>
      </c>
      <c r="Q603" s="560">
        <v>3797.02</v>
      </c>
      <c r="R603" s="561">
        <v>-3797.02</v>
      </c>
      <c r="S603" s="560">
        <v>0</v>
      </c>
    </row>
    <row r="604" spans="1:19" s="551" customFormat="1" ht="12.75" customHeight="1" x14ac:dyDescent="0.2">
      <c r="A604" s="545"/>
      <c r="B604" s="612" t="s">
        <v>695</v>
      </c>
      <c r="C604" s="612"/>
      <c r="D604" s="612"/>
      <c r="E604" s="612"/>
      <c r="F604" s="612"/>
      <c r="G604" s="612"/>
      <c r="H604" s="612"/>
      <c r="I604" s="612"/>
      <c r="J604" s="612"/>
      <c r="K604" s="612"/>
      <c r="L604" s="613"/>
      <c r="M604" s="557">
        <v>10</v>
      </c>
      <c r="N604" s="557">
        <v>3</v>
      </c>
      <c r="O604" s="558" t="s">
        <v>697</v>
      </c>
      <c r="P604" s="559">
        <v>0</v>
      </c>
      <c r="Q604" s="560">
        <v>3797.02</v>
      </c>
      <c r="R604" s="561">
        <v>-3797.02</v>
      </c>
      <c r="S604" s="560">
        <v>0</v>
      </c>
    </row>
    <row r="605" spans="1:19" s="551" customFormat="1" ht="12.75" customHeight="1" x14ac:dyDescent="0.2">
      <c r="A605" s="545"/>
      <c r="B605" s="612" t="s">
        <v>48</v>
      </c>
      <c r="C605" s="612"/>
      <c r="D605" s="612"/>
      <c r="E605" s="612"/>
      <c r="F605" s="612"/>
      <c r="G605" s="612"/>
      <c r="H605" s="612"/>
      <c r="I605" s="612"/>
      <c r="J605" s="612"/>
      <c r="K605" s="612"/>
      <c r="L605" s="613"/>
      <c r="M605" s="557">
        <v>10</v>
      </c>
      <c r="N605" s="557">
        <v>3</v>
      </c>
      <c r="O605" s="558" t="s">
        <v>697</v>
      </c>
      <c r="P605" s="559" t="s">
        <v>45</v>
      </c>
      <c r="Q605" s="560">
        <v>3797.02</v>
      </c>
      <c r="R605" s="561">
        <v>-3797.02</v>
      </c>
      <c r="S605" s="560">
        <v>0</v>
      </c>
    </row>
    <row r="606" spans="1:19" s="551" customFormat="1" ht="21.75" customHeight="1" x14ac:dyDescent="0.2">
      <c r="A606" s="545"/>
      <c r="B606" s="612" t="s">
        <v>600</v>
      </c>
      <c r="C606" s="612"/>
      <c r="D606" s="612"/>
      <c r="E606" s="612"/>
      <c r="F606" s="612"/>
      <c r="G606" s="612"/>
      <c r="H606" s="612"/>
      <c r="I606" s="612"/>
      <c r="J606" s="612"/>
      <c r="K606" s="612"/>
      <c r="L606" s="613"/>
      <c r="M606" s="557">
        <v>10</v>
      </c>
      <c r="N606" s="557">
        <v>3</v>
      </c>
      <c r="O606" s="558" t="s">
        <v>697</v>
      </c>
      <c r="P606" s="559" t="s">
        <v>601</v>
      </c>
      <c r="Q606" s="560">
        <v>3797.02</v>
      </c>
      <c r="R606" s="561">
        <v>-3797.02</v>
      </c>
      <c r="S606" s="560">
        <v>0</v>
      </c>
    </row>
    <row r="607" spans="1:19" s="551" customFormat="1" ht="12.75" customHeight="1" x14ac:dyDescent="0.2">
      <c r="A607" s="545"/>
      <c r="B607" s="612" t="s">
        <v>96</v>
      </c>
      <c r="C607" s="612"/>
      <c r="D607" s="612"/>
      <c r="E607" s="612"/>
      <c r="F607" s="612"/>
      <c r="G607" s="612"/>
      <c r="H607" s="612"/>
      <c r="I607" s="612"/>
      <c r="J607" s="612"/>
      <c r="K607" s="612"/>
      <c r="L607" s="613"/>
      <c r="M607" s="557">
        <v>10</v>
      </c>
      <c r="N607" s="557">
        <v>3</v>
      </c>
      <c r="O607" s="558" t="s">
        <v>697</v>
      </c>
      <c r="P607" s="559" t="s">
        <v>602</v>
      </c>
      <c r="Q607" s="560">
        <v>3797.02</v>
      </c>
      <c r="R607" s="561">
        <v>-3797.02</v>
      </c>
      <c r="S607" s="560">
        <v>0</v>
      </c>
    </row>
    <row r="608" spans="1:19" s="551" customFormat="1" ht="32.25" customHeight="1" x14ac:dyDescent="0.2">
      <c r="A608" s="545"/>
      <c r="B608" s="612" t="s">
        <v>603</v>
      </c>
      <c r="C608" s="612"/>
      <c r="D608" s="612"/>
      <c r="E608" s="612"/>
      <c r="F608" s="612"/>
      <c r="G608" s="612"/>
      <c r="H608" s="612"/>
      <c r="I608" s="612"/>
      <c r="J608" s="612"/>
      <c r="K608" s="612"/>
      <c r="L608" s="613"/>
      <c r="M608" s="557">
        <v>10</v>
      </c>
      <c r="N608" s="557">
        <v>3</v>
      </c>
      <c r="O608" s="558" t="s">
        <v>604</v>
      </c>
      <c r="P608" s="559">
        <v>0</v>
      </c>
      <c r="Q608" s="560">
        <v>1246.5999999999999</v>
      </c>
      <c r="R608" s="561">
        <v>95.331000000000003</v>
      </c>
      <c r="S608" s="560">
        <v>1341.931</v>
      </c>
    </row>
    <row r="609" spans="1:19" s="551" customFormat="1" ht="12.75" customHeight="1" x14ac:dyDescent="0.2">
      <c r="A609" s="545"/>
      <c r="B609" s="612" t="s">
        <v>605</v>
      </c>
      <c r="C609" s="612"/>
      <c r="D609" s="612"/>
      <c r="E609" s="612"/>
      <c r="F609" s="612"/>
      <c r="G609" s="612"/>
      <c r="H609" s="612"/>
      <c r="I609" s="612"/>
      <c r="J609" s="612"/>
      <c r="K609" s="612"/>
      <c r="L609" s="613"/>
      <c r="M609" s="557">
        <v>10</v>
      </c>
      <c r="N609" s="557">
        <v>3</v>
      </c>
      <c r="O609" s="558" t="s">
        <v>606</v>
      </c>
      <c r="P609" s="559">
        <v>0</v>
      </c>
      <c r="Q609" s="560">
        <v>1246.5999999999999</v>
      </c>
      <c r="R609" s="561">
        <v>95.331000000000003</v>
      </c>
      <c r="S609" s="560">
        <v>1341.931</v>
      </c>
    </row>
    <row r="610" spans="1:19" s="551" customFormat="1" ht="12.75" customHeight="1" x14ac:dyDescent="0.2">
      <c r="A610" s="545"/>
      <c r="B610" s="612" t="s">
        <v>698</v>
      </c>
      <c r="C610" s="612"/>
      <c r="D610" s="612"/>
      <c r="E610" s="612"/>
      <c r="F610" s="612"/>
      <c r="G610" s="612"/>
      <c r="H610" s="612"/>
      <c r="I610" s="612"/>
      <c r="J610" s="612"/>
      <c r="K610" s="612"/>
      <c r="L610" s="613"/>
      <c r="M610" s="557">
        <v>10</v>
      </c>
      <c r="N610" s="557">
        <v>3</v>
      </c>
      <c r="O610" s="558" t="s">
        <v>699</v>
      </c>
      <c r="P610" s="559">
        <v>0</v>
      </c>
      <c r="Q610" s="560">
        <v>1246.5999999999999</v>
      </c>
      <c r="R610" s="561">
        <v>95.331000000000003</v>
      </c>
      <c r="S610" s="560">
        <v>1341.931</v>
      </c>
    </row>
    <row r="611" spans="1:19" s="551" customFormat="1" ht="12.75" customHeight="1" x14ac:dyDescent="0.2">
      <c r="A611" s="545"/>
      <c r="B611" s="612" t="s">
        <v>48</v>
      </c>
      <c r="C611" s="612"/>
      <c r="D611" s="612"/>
      <c r="E611" s="612"/>
      <c r="F611" s="612"/>
      <c r="G611" s="612"/>
      <c r="H611" s="612"/>
      <c r="I611" s="612"/>
      <c r="J611" s="612"/>
      <c r="K611" s="612"/>
      <c r="L611" s="613"/>
      <c r="M611" s="557">
        <v>10</v>
      </c>
      <c r="N611" s="557">
        <v>3</v>
      </c>
      <c r="O611" s="558" t="s">
        <v>699</v>
      </c>
      <c r="P611" s="559" t="s">
        <v>45</v>
      </c>
      <c r="Q611" s="560">
        <v>1246.5999999999999</v>
      </c>
      <c r="R611" s="561">
        <v>95.331000000000003</v>
      </c>
      <c r="S611" s="560">
        <v>1341.931</v>
      </c>
    </row>
    <row r="612" spans="1:19" s="551" customFormat="1" ht="21.75" customHeight="1" x14ac:dyDescent="0.2">
      <c r="A612" s="545"/>
      <c r="B612" s="612" t="s">
        <v>600</v>
      </c>
      <c r="C612" s="612"/>
      <c r="D612" s="612"/>
      <c r="E612" s="612"/>
      <c r="F612" s="612"/>
      <c r="G612" s="612"/>
      <c r="H612" s="612"/>
      <c r="I612" s="612"/>
      <c r="J612" s="612"/>
      <c r="K612" s="612"/>
      <c r="L612" s="613"/>
      <c r="M612" s="557">
        <v>10</v>
      </c>
      <c r="N612" s="557">
        <v>3</v>
      </c>
      <c r="O612" s="558" t="s">
        <v>699</v>
      </c>
      <c r="P612" s="559" t="s">
        <v>601</v>
      </c>
      <c r="Q612" s="560">
        <v>1246.5999999999999</v>
      </c>
      <c r="R612" s="561">
        <v>95.331000000000003</v>
      </c>
      <c r="S612" s="560">
        <v>1341.931</v>
      </c>
    </row>
    <row r="613" spans="1:19" s="551" customFormat="1" ht="12.75" customHeight="1" x14ac:dyDescent="0.2">
      <c r="A613" s="545"/>
      <c r="B613" s="612" t="s">
        <v>96</v>
      </c>
      <c r="C613" s="612"/>
      <c r="D613" s="612"/>
      <c r="E613" s="612"/>
      <c r="F613" s="612"/>
      <c r="G613" s="612"/>
      <c r="H613" s="612"/>
      <c r="I613" s="612"/>
      <c r="J613" s="612"/>
      <c r="K613" s="612"/>
      <c r="L613" s="613"/>
      <c r="M613" s="557">
        <v>10</v>
      </c>
      <c r="N613" s="557">
        <v>3</v>
      </c>
      <c r="O613" s="558" t="s">
        <v>699</v>
      </c>
      <c r="P613" s="559" t="s">
        <v>602</v>
      </c>
      <c r="Q613" s="560">
        <v>1246.5999999999999</v>
      </c>
      <c r="R613" s="561">
        <v>95.331000000000003</v>
      </c>
      <c r="S613" s="560">
        <v>1341.931</v>
      </c>
    </row>
    <row r="614" spans="1:19" s="551" customFormat="1" ht="21.75" customHeight="1" x14ac:dyDescent="0.2">
      <c r="A614" s="545"/>
      <c r="B614" s="612" t="s">
        <v>539</v>
      </c>
      <c r="C614" s="612"/>
      <c r="D614" s="612"/>
      <c r="E614" s="612"/>
      <c r="F614" s="612"/>
      <c r="G614" s="612"/>
      <c r="H614" s="612"/>
      <c r="I614" s="612"/>
      <c r="J614" s="612"/>
      <c r="K614" s="612"/>
      <c r="L614" s="613"/>
      <c r="M614" s="557">
        <v>10</v>
      </c>
      <c r="N614" s="557">
        <v>3</v>
      </c>
      <c r="O614" s="558" t="s">
        <v>540</v>
      </c>
      <c r="P614" s="559">
        <v>0</v>
      </c>
      <c r="Q614" s="560">
        <v>1042.3</v>
      </c>
      <c r="R614" s="561">
        <v>0</v>
      </c>
      <c r="S614" s="560">
        <v>1042.3</v>
      </c>
    </row>
    <row r="615" spans="1:19" s="551" customFormat="1" ht="32.25" customHeight="1" x14ac:dyDescent="0.2">
      <c r="A615" s="545"/>
      <c r="B615" s="612" t="s">
        <v>607</v>
      </c>
      <c r="C615" s="612"/>
      <c r="D615" s="612"/>
      <c r="E615" s="612"/>
      <c r="F615" s="612"/>
      <c r="G615" s="612"/>
      <c r="H615" s="612"/>
      <c r="I615" s="612"/>
      <c r="J615" s="612"/>
      <c r="K615" s="612"/>
      <c r="L615" s="613"/>
      <c r="M615" s="557">
        <v>10</v>
      </c>
      <c r="N615" s="557">
        <v>3</v>
      </c>
      <c r="O615" s="558" t="s">
        <v>608</v>
      </c>
      <c r="P615" s="559">
        <v>0</v>
      </c>
      <c r="Q615" s="560">
        <v>1042.3</v>
      </c>
      <c r="R615" s="561">
        <v>0</v>
      </c>
      <c r="S615" s="560">
        <v>1042.3</v>
      </c>
    </row>
    <row r="616" spans="1:19" s="551" customFormat="1" ht="32.25" customHeight="1" x14ac:dyDescent="0.2">
      <c r="A616" s="545"/>
      <c r="B616" s="612" t="s">
        <v>7</v>
      </c>
      <c r="C616" s="612"/>
      <c r="D616" s="612"/>
      <c r="E616" s="612"/>
      <c r="F616" s="612"/>
      <c r="G616" s="612"/>
      <c r="H616" s="612"/>
      <c r="I616" s="612"/>
      <c r="J616" s="612"/>
      <c r="K616" s="612"/>
      <c r="L616" s="613"/>
      <c r="M616" s="557">
        <v>10</v>
      </c>
      <c r="N616" s="557">
        <v>3</v>
      </c>
      <c r="O616" s="558" t="s">
        <v>609</v>
      </c>
      <c r="P616" s="559">
        <v>0</v>
      </c>
      <c r="Q616" s="560">
        <v>1042.3</v>
      </c>
      <c r="R616" s="561">
        <v>0</v>
      </c>
      <c r="S616" s="560">
        <v>1042.3</v>
      </c>
    </row>
    <row r="617" spans="1:19" s="551" customFormat="1" ht="21.75" customHeight="1" x14ac:dyDescent="0.2">
      <c r="A617" s="545"/>
      <c r="B617" s="612" t="s">
        <v>544</v>
      </c>
      <c r="C617" s="612"/>
      <c r="D617" s="612"/>
      <c r="E617" s="612"/>
      <c r="F617" s="612"/>
      <c r="G617" s="612"/>
      <c r="H617" s="612"/>
      <c r="I617" s="612"/>
      <c r="J617" s="612"/>
      <c r="K617" s="612"/>
      <c r="L617" s="613"/>
      <c r="M617" s="557">
        <v>10</v>
      </c>
      <c r="N617" s="557">
        <v>3</v>
      </c>
      <c r="O617" s="558" t="s">
        <v>609</v>
      </c>
      <c r="P617" s="559" t="s">
        <v>8</v>
      </c>
      <c r="Q617" s="560">
        <v>1042.3</v>
      </c>
      <c r="R617" s="561">
        <v>0</v>
      </c>
      <c r="S617" s="560">
        <v>1042.3</v>
      </c>
    </row>
    <row r="618" spans="1:19" s="551" customFormat="1" ht="12.75" customHeight="1" x14ac:dyDescent="0.2">
      <c r="A618" s="545"/>
      <c r="B618" s="612" t="s">
        <v>9</v>
      </c>
      <c r="C618" s="612"/>
      <c r="D618" s="612"/>
      <c r="E618" s="612"/>
      <c r="F618" s="612"/>
      <c r="G618" s="612"/>
      <c r="H618" s="612"/>
      <c r="I618" s="612"/>
      <c r="J618" s="612"/>
      <c r="K618" s="612"/>
      <c r="L618" s="613"/>
      <c r="M618" s="557">
        <v>10</v>
      </c>
      <c r="N618" s="557">
        <v>3</v>
      </c>
      <c r="O618" s="558" t="s">
        <v>609</v>
      </c>
      <c r="P618" s="559" t="s">
        <v>10</v>
      </c>
      <c r="Q618" s="560">
        <v>1042.3</v>
      </c>
      <c r="R618" s="561">
        <v>0</v>
      </c>
      <c r="S618" s="560">
        <v>1042.3</v>
      </c>
    </row>
    <row r="619" spans="1:19" s="551" customFormat="1" ht="42.75" customHeight="1" x14ac:dyDescent="0.2">
      <c r="A619" s="545"/>
      <c r="B619" s="612" t="s">
        <v>11</v>
      </c>
      <c r="C619" s="612"/>
      <c r="D619" s="612"/>
      <c r="E619" s="612"/>
      <c r="F619" s="612"/>
      <c r="G619" s="612"/>
      <c r="H619" s="612"/>
      <c r="I619" s="612"/>
      <c r="J619" s="612"/>
      <c r="K619" s="612"/>
      <c r="L619" s="613"/>
      <c r="M619" s="557">
        <v>10</v>
      </c>
      <c r="N619" s="557">
        <v>3</v>
      </c>
      <c r="O619" s="558" t="s">
        <v>609</v>
      </c>
      <c r="P619" s="559" t="s">
        <v>12</v>
      </c>
      <c r="Q619" s="560">
        <v>1042.3</v>
      </c>
      <c r="R619" s="561">
        <v>0</v>
      </c>
      <c r="S619" s="560">
        <v>1042.3</v>
      </c>
    </row>
    <row r="620" spans="1:19" s="551" customFormat="1" ht="21.75" customHeight="1" x14ac:dyDescent="0.2">
      <c r="A620" s="545"/>
      <c r="B620" s="612" t="s">
        <v>487</v>
      </c>
      <c r="C620" s="612"/>
      <c r="D620" s="612"/>
      <c r="E620" s="612"/>
      <c r="F620" s="612"/>
      <c r="G620" s="612"/>
      <c r="H620" s="612"/>
      <c r="I620" s="612"/>
      <c r="J620" s="612"/>
      <c r="K620" s="612"/>
      <c r="L620" s="613"/>
      <c r="M620" s="557">
        <v>10</v>
      </c>
      <c r="N620" s="557">
        <v>3</v>
      </c>
      <c r="O620" s="558" t="s">
        <v>488</v>
      </c>
      <c r="P620" s="559">
        <v>0</v>
      </c>
      <c r="Q620" s="560">
        <v>0</v>
      </c>
      <c r="R620" s="561">
        <v>28</v>
      </c>
      <c r="S620" s="560">
        <v>28</v>
      </c>
    </row>
    <row r="621" spans="1:19" s="551" customFormat="1" ht="12.75" customHeight="1" x14ac:dyDescent="0.2">
      <c r="A621" s="545"/>
      <c r="B621" s="612" t="s">
        <v>489</v>
      </c>
      <c r="C621" s="612"/>
      <c r="D621" s="612"/>
      <c r="E621" s="612"/>
      <c r="F621" s="612"/>
      <c r="G621" s="612"/>
      <c r="H621" s="612"/>
      <c r="I621" s="612"/>
      <c r="J621" s="612"/>
      <c r="K621" s="612"/>
      <c r="L621" s="613"/>
      <c r="M621" s="557">
        <v>10</v>
      </c>
      <c r="N621" s="557">
        <v>3</v>
      </c>
      <c r="O621" s="558" t="s">
        <v>490</v>
      </c>
      <c r="P621" s="559">
        <v>0</v>
      </c>
      <c r="Q621" s="560">
        <v>0</v>
      </c>
      <c r="R621" s="561">
        <v>28</v>
      </c>
      <c r="S621" s="560">
        <v>28</v>
      </c>
    </row>
    <row r="622" spans="1:19" s="551" customFormat="1" ht="12.75" customHeight="1" x14ac:dyDescent="0.2">
      <c r="A622" s="545"/>
      <c r="B622" s="612" t="s">
        <v>48</v>
      </c>
      <c r="C622" s="612"/>
      <c r="D622" s="612"/>
      <c r="E622" s="612"/>
      <c r="F622" s="612"/>
      <c r="G622" s="612"/>
      <c r="H622" s="612"/>
      <c r="I622" s="612"/>
      <c r="J622" s="612"/>
      <c r="K622" s="612"/>
      <c r="L622" s="613"/>
      <c r="M622" s="557">
        <v>10</v>
      </c>
      <c r="N622" s="557">
        <v>3</v>
      </c>
      <c r="O622" s="558" t="s">
        <v>490</v>
      </c>
      <c r="P622" s="559" t="s">
        <v>45</v>
      </c>
      <c r="Q622" s="560">
        <v>0</v>
      </c>
      <c r="R622" s="561">
        <v>28</v>
      </c>
      <c r="S622" s="560">
        <v>28</v>
      </c>
    </row>
    <row r="623" spans="1:19" s="551" customFormat="1" ht="12.75" customHeight="1" x14ac:dyDescent="0.2">
      <c r="A623" s="545"/>
      <c r="B623" s="612" t="s">
        <v>795</v>
      </c>
      <c r="C623" s="612"/>
      <c r="D623" s="612"/>
      <c r="E623" s="612"/>
      <c r="F623" s="612"/>
      <c r="G623" s="612"/>
      <c r="H623" s="612"/>
      <c r="I623" s="612"/>
      <c r="J623" s="612"/>
      <c r="K623" s="612"/>
      <c r="L623" s="613"/>
      <c r="M623" s="557">
        <v>10</v>
      </c>
      <c r="N623" s="557">
        <v>3</v>
      </c>
      <c r="O623" s="558" t="s">
        <v>490</v>
      </c>
      <c r="P623" s="559" t="s">
        <v>796</v>
      </c>
      <c r="Q623" s="560">
        <v>0</v>
      </c>
      <c r="R623" s="561">
        <v>28</v>
      </c>
      <c r="S623" s="560">
        <v>28</v>
      </c>
    </row>
    <row r="624" spans="1:19" s="551" customFormat="1" ht="32.25" customHeight="1" x14ac:dyDescent="0.2">
      <c r="A624" s="545"/>
      <c r="B624" s="612" t="s">
        <v>465</v>
      </c>
      <c r="C624" s="612"/>
      <c r="D624" s="612"/>
      <c r="E624" s="612"/>
      <c r="F624" s="612"/>
      <c r="G624" s="612"/>
      <c r="H624" s="612"/>
      <c r="I624" s="612"/>
      <c r="J624" s="612"/>
      <c r="K624" s="612"/>
      <c r="L624" s="613"/>
      <c r="M624" s="557">
        <v>10</v>
      </c>
      <c r="N624" s="557">
        <v>3</v>
      </c>
      <c r="O624" s="558" t="s">
        <v>466</v>
      </c>
      <c r="P624" s="559">
        <v>0</v>
      </c>
      <c r="Q624" s="560">
        <v>0</v>
      </c>
      <c r="R624" s="561">
        <v>381.7</v>
      </c>
      <c r="S624" s="560">
        <v>381.7</v>
      </c>
    </row>
    <row r="625" spans="1:19" s="551" customFormat="1" ht="21.75" customHeight="1" x14ac:dyDescent="0.2">
      <c r="A625" s="545"/>
      <c r="B625" s="612" t="s">
        <v>574</v>
      </c>
      <c r="C625" s="612"/>
      <c r="D625" s="612"/>
      <c r="E625" s="612"/>
      <c r="F625" s="612"/>
      <c r="G625" s="612"/>
      <c r="H625" s="612"/>
      <c r="I625" s="612"/>
      <c r="J625" s="612"/>
      <c r="K625" s="612"/>
      <c r="L625" s="613"/>
      <c r="M625" s="557">
        <v>10</v>
      </c>
      <c r="N625" s="557">
        <v>3</v>
      </c>
      <c r="O625" s="558" t="s">
        <v>575</v>
      </c>
      <c r="P625" s="559">
        <v>0</v>
      </c>
      <c r="Q625" s="560">
        <v>0</v>
      </c>
      <c r="R625" s="561">
        <v>381.7</v>
      </c>
      <c r="S625" s="560">
        <v>381.7</v>
      </c>
    </row>
    <row r="626" spans="1:19" s="551" customFormat="1" ht="53.25" customHeight="1" x14ac:dyDescent="0.2">
      <c r="A626" s="545"/>
      <c r="B626" s="612" t="s">
        <v>18</v>
      </c>
      <c r="C626" s="612"/>
      <c r="D626" s="612"/>
      <c r="E626" s="612"/>
      <c r="F626" s="612"/>
      <c r="G626" s="612"/>
      <c r="H626" s="612"/>
      <c r="I626" s="612"/>
      <c r="J626" s="612"/>
      <c r="K626" s="612"/>
      <c r="L626" s="613"/>
      <c r="M626" s="557">
        <v>10</v>
      </c>
      <c r="N626" s="557">
        <v>3</v>
      </c>
      <c r="O626" s="558" t="s">
        <v>575</v>
      </c>
      <c r="P626" s="559" t="s">
        <v>19</v>
      </c>
      <c r="Q626" s="560">
        <v>0</v>
      </c>
      <c r="R626" s="561">
        <v>23.687999999999999</v>
      </c>
      <c r="S626" s="560">
        <v>23.687999999999999</v>
      </c>
    </row>
    <row r="627" spans="1:19" s="551" customFormat="1" ht="12.75" customHeight="1" x14ac:dyDescent="0.2">
      <c r="A627" s="545"/>
      <c r="B627" s="612" t="s">
        <v>20</v>
      </c>
      <c r="C627" s="612"/>
      <c r="D627" s="612"/>
      <c r="E627" s="612"/>
      <c r="F627" s="612"/>
      <c r="G627" s="612"/>
      <c r="H627" s="612"/>
      <c r="I627" s="612"/>
      <c r="J627" s="612"/>
      <c r="K627" s="612"/>
      <c r="L627" s="613"/>
      <c r="M627" s="557">
        <v>10</v>
      </c>
      <c r="N627" s="557">
        <v>3</v>
      </c>
      <c r="O627" s="558" t="s">
        <v>575</v>
      </c>
      <c r="P627" s="559" t="s">
        <v>21</v>
      </c>
      <c r="Q627" s="560">
        <v>0</v>
      </c>
      <c r="R627" s="561">
        <v>23.687999999999999</v>
      </c>
      <c r="S627" s="560">
        <v>23.687999999999999</v>
      </c>
    </row>
    <row r="628" spans="1:19" s="551" customFormat="1" ht="21.75" customHeight="1" x14ac:dyDescent="0.2">
      <c r="A628" s="545"/>
      <c r="B628" s="612" t="s">
        <v>513</v>
      </c>
      <c r="C628" s="612"/>
      <c r="D628" s="612"/>
      <c r="E628" s="612"/>
      <c r="F628" s="612"/>
      <c r="G628" s="612"/>
      <c r="H628" s="612"/>
      <c r="I628" s="612"/>
      <c r="J628" s="612"/>
      <c r="K628" s="612"/>
      <c r="L628" s="613"/>
      <c r="M628" s="557">
        <v>10</v>
      </c>
      <c r="N628" s="557">
        <v>3</v>
      </c>
      <c r="O628" s="558" t="s">
        <v>575</v>
      </c>
      <c r="P628" s="559" t="s">
        <v>23</v>
      </c>
      <c r="Q628" s="560">
        <v>0</v>
      </c>
      <c r="R628" s="561">
        <v>23.687999999999999</v>
      </c>
      <c r="S628" s="560">
        <v>23.687999999999999</v>
      </c>
    </row>
    <row r="629" spans="1:19" s="551" customFormat="1" ht="21.75" customHeight="1" x14ac:dyDescent="0.2">
      <c r="A629" s="545"/>
      <c r="B629" s="612" t="s">
        <v>544</v>
      </c>
      <c r="C629" s="612"/>
      <c r="D629" s="612"/>
      <c r="E629" s="612"/>
      <c r="F629" s="612"/>
      <c r="G629" s="612"/>
      <c r="H629" s="612"/>
      <c r="I629" s="612"/>
      <c r="J629" s="612"/>
      <c r="K629" s="612"/>
      <c r="L629" s="613"/>
      <c r="M629" s="557">
        <v>10</v>
      </c>
      <c r="N629" s="557">
        <v>3</v>
      </c>
      <c r="O629" s="558" t="s">
        <v>575</v>
      </c>
      <c r="P629" s="559" t="s">
        <v>8</v>
      </c>
      <c r="Q629" s="560">
        <v>0</v>
      </c>
      <c r="R629" s="561">
        <v>358.012</v>
      </c>
      <c r="S629" s="560">
        <v>358.012</v>
      </c>
    </row>
    <row r="630" spans="1:19" s="551" customFormat="1" ht="12.75" customHeight="1" x14ac:dyDescent="0.2">
      <c r="A630" s="545"/>
      <c r="B630" s="612" t="s">
        <v>9</v>
      </c>
      <c r="C630" s="612"/>
      <c r="D630" s="612"/>
      <c r="E630" s="612"/>
      <c r="F630" s="612"/>
      <c r="G630" s="612"/>
      <c r="H630" s="612"/>
      <c r="I630" s="612"/>
      <c r="J630" s="612"/>
      <c r="K630" s="612"/>
      <c r="L630" s="613"/>
      <c r="M630" s="557">
        <v>10</v>
      </c>
      <c r="N630" s="557">
        <v>3</v>
      </c>
      <c r="O630" s="558" t="s">
        <v>575</v>
      </c>
      <c r="P630" s="559" t="s">
        <v>10</v>
      </c>
      <c r="Q630" s="560">
        <v>0</v>
      </c>
      <c r="R630" s="561">
        <v>358.012</v>
      </c>
      <c r="S630" s="560">
        <v>358.012</v>
      </c>
    </row>
    <row r="631" spans="1:19" s="551" customFormat="1" ht="42.75" customHeight="1" x14ac:dyDescent="0.2">
      <c r="A631" s="545"/>
      <c r="B631" s="612" t="s">
        <v>11</v>
      </c>
      <c r="C631" s="612"/>
      <c r="D631" s="612"/>
      <c r="E631" s="612"/>
      <c r="F631" s="612"/>
      <c r="G631" s="612"/>
      <c r="H631" s="612"/>
      <c r="I631" s="612"/>
      <c r="J631" s="612"/>
      <c r="K631" s="612"/>
      <c r="L631" s="613"/>
      <c r="M631" s="557">
        <v>10</v>
      </c>
      <c r="N631" s="557">
        <v>3</v>
      </c>
      <c r="O631" s="558" t="s">
        <v>575</v>
      </c>
      <c r="P631" s="559" t="s">
        <v>12</v>
      </c>
      <c r="Q631" s="560">
        <v>0</v>
      </c>
      <c r="R631" s="561">
        <v>358.012</v>
      </c>
      <c r="S631" s="560">
        <v>358.012</v>
      </c>
    </row>
    <row r="632" spans="1:19" s="551" customFormat="1" ht="12.75" customHeight="1" x14ac:dyDescent="0.2">
      <c r="A632" s="545"/>
      <c r="B632" s="620" t="s">
        <v>610</v>
      </c>
      <c r="C632" s="620"/>
      <c r="D632" s="620"/>
      <c r="E632" s="620"/>
      <c r="F632" s="620"/>
      <c r="G632" s="620"/>
      <c r="H632" s="620"/>
      <c r="I632" s="620"/>
      <c r="J632" s="620"/>
      <c r="K632" s="620"/>
      <c r="L632" s="621"/>
      <c r="M632" s="552">
        <v>10</v>
      </c>
      <c r="N632" s="552">
        <v>4</v>
      </c>
      <c r="O632" s="553">
        <v>0</v>
      </c>
      <c r="P632" s="554">
        <v>0</v>
      </c>
      <c r="Q632" s="555">
        <v>36612.1</v>
      </c>
      <c r="R632" s="556">
        <v>3790.5</v>
      </c>
      <c r="S632" s="555">
        <v>40402.6</v>
      </c>
    </row>
    <row r="633" spans="1:19" s="551" customFormat="1" ht="21.75" customHeight="1" x14ac:dyDescent="0.2">
      <c r="A633" s="545"/>
      <c r="B633" s="612" t="s">
        <v>170</v>
      </c>
      <c r="C633" s="612"/>
      <c r="D633" s="612"/>
      <c r="E633" s="612"/>
      <c r="F633" s="612"/>
      <c r="G633" s="612"/>
      <c r="H633" s="612"/>
      <c r="I633" s="612"/>
      <c r="J633" s="612"/>
      <c r="K633" s="612"/>
      <c r="L633" s="613"/>
      <c r="M633" s="557">
        <v>10</v>
      </c>
      <c r="N633" s="557">
        <v>4</v>
      </c>
      <c r="O633" s="558" t="s">
        <v>581</v>
      </c>
      <c r="P633" s="559">
        <v>0</v>
      </c>
      <c r="Q633" s="560">
        <v>20252.8</v>
      </c>
      <c r="R633" s="561">
        <v>0</v>
      </c>
      <c r="S633" s="560">
        <v>20252.8</v>
      </c>
    </row>
    <row r="634" spans="1:19" s="551" customFormat="1" ht="12.75" customHeight="1" x14ac:dyDescent="0.2">
      <c r="A634" s="545"/>
      <c r="B634" s="612" t="s">
        <v>55</v>
      </c>
      <c r="C634" s="612"/>
      <c r="D634" s="612"/>
      <c r="E634" s="612"/>
      <c r="F634" s="612"/>
      <c r="G634" s="612"/>
      <c r="H634" s="612"/>
      <c r="I634" s="612"/>
      <c r="J634" s="612"/>
      <c r="K634" s="612"/>
      <c r="L634" s="613"/>
      <c r="M634" s="557">
        <v>10</v>
      </c>
      <c r="N634" s="557">
        <v>4</v>
      </c>
      <c r="O634" s="558" t="s">
        <v>589</v>
      </c>
      <c r="P634" s="559">
        <v>0</v>
      </c>
      <c r="Q634" s="560">
        <v>20252.8</v>
      </c>
      <c r="R634" s="561">
        <v>0</v>
      </c>
      <c r="S634" s="560">
        <v>20252.8</v>
      </c>
    </row>
    <row r="635" spans="1:19" s="551" customFormat="1" ht="84.75" customHeight="1" x14ac:dyDescent="0.2">
      <c r="A635" s="545"/>
      <c r="B635" s="612" t="s">
        <v>591</v>
      </c>
      <c r="C635" s="612"/>
      <c r="D635" s="612"/>
      <c r="E635" s="612"/>
      <c r="F635" s="612"/>
      <c r="G635" s="612"/>
      <c r="H635" s="612"/>
      <c r="I635" s="612"/>
      <c r="J635" s="612"/>
      <c r="K635" s="612"/>
      <c r="L635" s="613"/>
      <c r="M635" s="557">
        <v>10</v>
      </c>
      <c r="N635" s="557">
        <v>4</v>
      </c>
      <c r="O635" s="558" t="s">
        <v>592</v>
      </c>
      <c r="P635" s="559">
        <v>0</v>
      </c>
      <c r="Q635" s="560">
        <v>20252.8</v>
      </c>
      <c r="R635" s="561">
        <v>0</v>
      </c>
      <c r="S635" s="560">
        <v>20252.8</v>
      </c>
    </row>
    <row r="636" spans="1:19" s="551" customFormat="1" ht="12.75" customHeight="1" x14ac:dyDescent="0.2">
      <c r="A636" s="545"/>
      <c r="B636" s="612" t="s">
        <v>48</v>
      </c>
      <c r="C636" s="612"/>
      <c r="D636" s="612"/>
      <c r="E636" s="612"/>
      <c r="F636" s="612"/>
      <c r="G636" s="612"/>
      <c r="H636" s="612"/>
      <c r="I636" s="612"/>
      <c r="J636" s="612"/>
      <c r="K636" s="612"/>
      <c r="L636" s="613"/>
      <c r="M636" s="557">
        <v>10</v>
      </c>
      <c r="N636" s="557">
        <v>4</v>
      </c>
      <c r="O636" s="558" t="s">
        <v>592</v>
      </c>
      <c r="P636" s="559" t="s">
        <v>45</v>
      </c>
      <c r="Q636" s="560">
        <v>20252.8</v>
      </c>
      <c r="R636" s="561">
        <v>0</v>
      </c>
      <c r="S636" s="560">
        <v>20252.8</v>
      </c>
    </row>
    <row r="637" spans="1:19" s="551" customFormat="1" ht="12.75" customHeight="1" x14ac:dyDescent="0.2">
      <c r="A637" s="545"/>
      <c r="B637" s="612" t="s">
        <v>49</v>
      </c>
      <c r="C637" s="612"/>
      <c r="D637" s="612"/>
      <c r="E637" s="612"/>
      <c r="F637" s="612"/>
      <c r="G637" s="612"/>
      <c r="H637" s="612"/>
      <c r="I637" s="612"/>
      <c r="J637" s="612"/>
      <c r="K637" s="612"/>
      <c r="L637" s="613"/>
      <c r="M637" s="557">
        <v>10</v>
      </c>
      <c r="N637" s="557">
        <v>4</v>
      </c>
      <c r="O637" s="558" t="s">
        <v>592</v>
      </c>
      <c r="P637" s="559" t="s">
        <v>46</v>
      </c>
      <c r="Q637" s="560">
        <v>20252.8</v>
      </c>
      <c r="R637" s="561">
        <v>0</v>
      </c>
      <c r="S637" s="560">
        <v>20252.8</v>
      </c>
    </row>
    <row r="638" spans="1:19" s="551" customFormat="1" ht="21.75" customHeight="1" x14ac:dyDescent="0.2">
      <c r="A638" s="545"/>
      <c r="B638" s="612" t="s">
        <v>584</v>
      </c>
      <c r="C638" s="612"/>
      <c r="D638" s="612"/>
      <c r="E638" s="612"/>
      <c r="F638" s="612"/>
      <c r="G638" s="612"/>
      <c r="H638" s="612"/>
      <c r="I638" s="612"/>
      <c r="J638" s="612"/>
      <c r="K638" s="612"/>
      <c r="L638" s="613"/>
      <c r="M638" s="557">
        <v>10</v>
      </c>
      <c r="N638" s="557">
        <v>4</v>
      </c>
      <c r="O638" s="558" t="s">
        <v>592</v>
      </c>
      <c r="P638" s="559" t="s">
        <v>50</v>
      </c>
      <c r="Q638" s="560">
        <v>20252.8</v>
      </c>
      <c r="R638" s="561">
        <v>0</v>
      </c>
      <c r="S638" s="560">
        <v>20252.8</v>
      </c>
    </row>
    <row r="639" spans="1:19" s="551" customFormat="1" ht="21.75" customHeight="1" x14ac:dyDescent="0.2">
      <c r="A639" s="545"/>
      <c r="B639" s="612" t="s">
        <v>170</v>
      </c>
      <c r="C639" s="612"/>
      <c r="D639" s="612"/>
      <c r="E639" s="612"/>
      <c r="F639" s="612"/>
      <c r="G639" s="612"/>
      <c r="H639" s="612"/>
      <c r="I639" s="612"/>
      <c r="J639" s="612"/>
      <c r="K639" s="612"/>
      <c r="L639" s="613"/>
      <c r="M639" s="557">
        <v>10</v>
      </c>
      <c r="N639" s="557">
        <v>4</v>
      </c>
      <c r="O639" s="558" t="s">
        <v>581</v>
      </c>
      <c r="P639" s="559">
        <v>0</v>
      </c>
      <c r="Q639" s="560">
        <v>12658.1</v>
      </c>
      <c r="R639" s="561">
        <v>3790.5</v>
      </c>
      <c r="S639" s="560">
        <v>16448.599999999999</v>
      </c>
    </row>
    <row r="640" spans="1:19" s="551" customFormat="1" ht="12.75" customHeight="1" x14ac:dyDescent="0.2">
      <c r="A640" s="545"/>
      <c r="B640" s="612" t="s">
        <v>55</v>
      </c>
      <c r="C640" s="612"/>
      <c r="D640" s="612"/>
      <c r="E640" s="612"/>
      <c r="F640" s="612"/>
      <c r="G640" s="612"/>
      <c r="H640" s="612"/>
      <c r="I640" s="612"/>
      <c r="J640" s="612"/>
      <c r="K640" s="612"/>
      <c r="L640" s="613"/>
      <c r="M640" s="557">
        <v>10</v>
      </c>
      <c r="N640" s="557">
        <v>4</v>
      </c>
      <c r="O640" s="558" t="s">
        <v>589</v>
      </c>
      <c r="P640" s="559">
        <v>0</v>
      </c>
      <c r="Q640" s="560">
        <v>12658.1</v>
      </c>
      <c r="R640" s="561">
        <v>3790.5</v>
      </c>
      <c r="S640" s="560">
        <v>16448.599999999999</v>
      </c>
    </row>
    <row r="641" spans="1:19" s="551" customFormat="1" ht="42.75" customHeight="1" x14ac:dyDescent="0.2">
      <c r="A641" s="545"/>
      <c r="B641" s="612" t="s">
        <v>775</v>
      </c>
      <c r="C641" s="612"/>
      <c r="D641" s="612"/>
      <c r="E641" s="612"/>
      <c r="F641" s="612"/>
      <c r="G641" s="612"/>
      <c r="H641" s="612"/>
      <c r="I641" s="612"/>
      <c r="J641" s="612"/>
      <c r="K641" s="612"/>
      <c r="L641" s="613"/>
      <c r="M641" s="557">
        <v>10</v>
      </c>
      <c r="N641" s="557">
        <v>4</v>
      </c>
      <c r="O641" s="558" t="s">
        <v>776</v>
      </c>
      <c r="P641" s="559">
        <v>0</v>
      </c>
      <c r="Q641" s="560">
        <v>0</v>
      </c>
      <c r="R641" s="561">
        <v>3790.5</v>
      </c>
      <c r="S641" s="560">
        <v>3790.5</v>
      </c>
    </row>
    <row r="642" spans="1:19" s="551" customFormat="1" ht="12.75" customHeight="1" x14ac:dyDescent="0.2">
      <c r="A642" s="545"/>
      <c r="B642" s="612" t="s">
        <v>48</v>
      </c>
      <c r="C642" s="612"/>
      <c r="D642" s="612"/>
      <c r="E642" s="612"/>
      <c r="F642" s="612"/>
      <c r="G642" s="612"/>
      <c r="H642" s="612"/>
      <c r="I642" s="612"/>
      <c r="J642" s="612"/>
      <c r="K642" s="612"/>
      <c r="L642" s="613"/>
      <c r="M642" s="557">
        <v>10</v>
      </c>
      <c r="N642" s="557">
        <v>4</v>
      </c>
      <c r="O642" s="558" t="s">
        <v>776</v>
      </c>
      <c r="P642" s="559" t="s">
        <v>45</v>
      </c>
      <c r="Q642" s="560">
        <v>0</v>
      </c>
      <c r="R642" s="561">
        <v>3790.5</v>
      </c>
      <c r="S642" s="560">
        <v>3790.5</v>
      </c>
    </row>
    <row r="643" spans="1:19" s="551" customFormat="1" ht="12.75" customHeight="1" x14ac:dyDescent="0.2">
      <c r="A643" s="545"/>
      <c r="B643" s="612" t="s">
        <v>49</v>
      </c>
      <c r="C643" s="612"/>
      <c r="D643" s="612"/>
      <c r="E643" s="612"/>
      <c r="F643" s="612"/>
      <c r="G643" s="612"/>
      <c r="H643" s="612"/>
      <c r="I643" s="612"/>
      <c r="J643" s="612"/>
      <c r="K643" s="612"/>
      <c r="L643" s="613"/>
      <c r="M643" s="557">
        <v>10</v>
      </c>
      <c r="N643" s="557">
        <v>4</v>
      </c>
      <c r="O643" s="558" t="s">
        <v>776</v>
      </c>
      <c r="P643" s="559" t="s">
        <v>46</v>
      </c>
      <c r="Q643" s="560">
        <v>0</v>
      </c>
      <c r="R643" s="561">
        <v>3790.5</v>
      </c>
      <c r="S643" s="560">
        <v>3790.5</v>
      </c>
    </row>
    <row r="644" spans="1:19" s="551" customFormat="1" ht="21.75" customHeight="1" x14ac:dyDescent="0.2">
      <c r="A644" s="545"/>
      <c r="B644" s="612" t="s">
        <v>584</v>
      </c>
      <c r="C644" s="612"/>
      <c r="D644" s="612"/>
      <c r="E644" s="612"/>
      <c r="F644" s="612"/>
      <c r="G644" s="612"/>
      <c r="H644" s="612"/>
      <c r="I644" s="612"/>
      <c r="J644" s="612"/>
      <c r="K644" s="612"/>
      <c r="L644" s="613"/>
      <c r="M644" s="557">
        <v>10</v>
      </c>
      <c r="N644" s="557">
        <v>4</v>
      </c>
      <c r="O644" s="558" t="s">
        <v>776</v>
      </c>
      <c r="P644" s="559" t="s">
        <v>50</v>
      </c>
      <c r="Q644" s="560">
        <v>0</v>
      </c>
      <c r="R644" s="561">
        <v>3790.5</v>
      </c>
      <c r="S644" s="560">
        <v>3790.5</v>
      </c>
    </row>
    <row r="645" spans="1:19" s="551" customFormat="1" ht="21.75" customHeight="1" x14ac:dyDescent="0.2">
      <c r="A645" s="545"/>
      <c r="B645" s="612" t="s">
        <v>700</v>
      </c>
      <c r="C645" s="612"/>
      <c r="D645" s="612"/>
      <c r="E645" s="612"/>
      <c r="F645" s="612"/>
      <c r="G645" s="612"/>
      <c r="H645" s="612"/>
      <c r="I645" s="612"/>
      <c r="J645" s="612"/>
      <c r="K645" s="612"/>
      <c r="L645" s="613"/>
      <c r="M645" s="557">
        <v>10</v>
      </c>
      <c r="N645" s="557">
        <v>4</v>
      </c>
      <c r="O645" s="558" t="s">
        <v>701</v>
      </c>
      <c r="P645" s="559">
        <v>0</v>
      </c>
      <c r="Q645" s="560">
        <v>12658.1</v>
      </c>
      <c r="R645" s="561">
        <v>0</v>
      </c>
      <c r="S645" s="560">
        <v>12658.1</v>
      </c>
    </row>
    <row r="646" spans="1:19" s="551" customFormat="1" ht="12.75" customHeight="1" x14ac:dyDescent="0.2">
      <c r="A646" s="545"/>
      <c r="B646" s="612" t="s">
        <v>48</v>
      </c>
      <c r="C646" s="612"/>
      <c r="D646" s="612"/>
      <c r="E646" s="612"/>
      <c r="F646" s="612"/>
      <c r="G646" s="612"/>
      <c r="H646" s="612"/>
      <c r="I646" s="612"/>
      <c r="J646" s="612"/>
      <c r="K646" s="612"/>
      <c r="L646" s="613"/>
      <c r="M646" s="557">
        <v>10</v>
      </c>
      <c r="N646" s="557">
        <v>4</v>
      </c>
      <c r="O646" s="558" t="s">
        <v>701</v>
      </c>
      <c r="P646" s="559" t="s">
        <v>45</v>
      </c>
      <c r="Q646" s="560">
        <v>12658.1</v>
      </c>
      <c r="R646" s="561">
        <v>0</v>
      </c>
      <c r="S646" s="560">
        <v>12658.1</v>
      </c>
    </row>
    <row r="647" spans="1:19" s="551" customFormat="1" ht="12.75" customHeight="1" x14ac:dyDescent="0.2">
      <c r="A647" s="545"/>
      <c r="B647" s="612" t="s">
        <v>49</v>
      </c>
      <c r="C647" s="612"/>
      <c r="D647" s="612"/>
      <c r="E647" s="612"/>
      <c r="F647" s="612"/>
      <c r="G647" s="612"/>
      <c r="H647" s="612"/>
      <c r="I647" s="612"/>
      <c r="J647" s="612"/>
      <c r="K647" s="612"/>
      <c r="L647" s="613"/>
      <c r="M647" s="557">
        <v>10</v>
      </c>
      <c r="N647" s="557">
        <v>4</v>
      </c>
      <c r="O647" s="558" t="s">
        <v>701</v>
      </c>
      <c r="P647" s="559" t="s">
        <v>46</v>
      </c>
      <c r="Q647" s="560">
        <v>12658.1</v>
      </c>
      <c r="R647" s="561">
        <v>0</v>
      </c>
      <c r="S647" s="560">
        <v>12658.1</v>
      </c>
    </row>
    <row r="648" spans="1:19" s="551" customFormat="1" ht="21.75" customHeight="1" x14ac:dyDescent="0.2">
      <c r="A648" s="545"/>
      <c r="B648" s="612" t="s">
        <v>584</v>
      </c>
      <c r="C648" s="612"/>
      <c r="D648" s="612"/>
      <c r="E648" s="612"/>
      <c r="F648" s="612"/>
      <c r="G648" s="612"/>
      <c r="H648" s="612"/>
      <c r="I648" s="612"/>
      <c r="J648" s="612"/>
      <c r="K648" s="612"/>
      <c r="L648" s="613"/>
      <c r="M648" s="557">
        <v>10</v>
      </c>
      <c r="N648" s="557">
        <v>4</v>
      </c>
      <c r="O648" s="558" t="s">
        <v>701</v>
      </c>
      <c r="P648" s="559" t="s">
        <v>50</v>
      </c>
      <c r="Q648" s="560">
        <v>12658.1</v>
      </c>
      <c r="R648" s="561">
        <v>0</v>
      </c>
      <c r="S648" s="560">
        <v>12658.1</v>
      </c>
    </row>
    <row r="649" spans="1:19" s="551" customFormat="1" ht="21.75" customHeight="1" x14ac:dyDescent="0.2">
      <c r="A649" s="545"/>
      <c r="B649" s="612" t="s">
        <v>539</v>
      </c>
      <c r="C649" s="612"/>
      <c r="D649" s="612"/>
      <c r="E649" s="612"/>
      <c r="F649" s="612"/>
      <c r="G649" s="612"/>
      <c r="H649" s="612"/>
      <c r="I649" s="612"/>
      <c r="J649" s="612"/>
      <c r="K649" s="612"/>
      <c r="L649" s="613"/>
      <c r="M649" s="557">
        <v>10</v>
      </c>
      <c r="N649" s="557">
        <v>4</v>
      </c>
      <c r="O649" s="558" t="s">
        <v>540</v>
      </c>
      <c r="P649" s="559">
        <v>0</v>
      </c>
      <c r="Q649" s="560">
        <v>3701.2</v>
      </c>
      <c r="R649" s="561">
        <v>0</v>
      </c>
      <c r="S649" s="560">
        <v>3701.2</v>
      </c>
    </row>
    <row r="650" spans="1:19" s="551" customFormat="1" ht="12.75" customHeight="1" x14ac:dyDescent="0.2">
      <c r="A650" s="545"/>
      <c r="B650" s="612" t="s">
        <v>541</v>
      </c>
      <c r="C650" s="612"/>
      <c r="D650" s="612"/>
      <c r="E650" s="612"/>
      <c r="F650" s="612"/>
      <c r="G650" s="612"/>
      <c r="H650" s="612"/>
      <c r="I650" s="612"/>
      <c r="J650" s="612"/>
      <c r="K650" s="612"/>
      <c r="L650" s="613"/>
      <c r="M650" s="557">
        <v>10</v>
      </c>
      <c r="N650" s="557">
        <v>4</v>
      </c>
      <c r="O650" s="558" t="s">
        <v>542</v>
      </c>
      <c r="P650" s="559">
        <v>0</v>
      </c>
      <c r="Q650" s="560">
        <v>3701.2</v>
      </c>
      <c r="R650" s="561">
        <v>0</v>
      </c>
      <c r="S650" s="560">
        <v>3701.2</v>
      </c>
    </row>
    <row r="651" spans="1:19" s="551" customFormat="1" ht="53.25" customHeight="1" x14ac:dyDescent="0.2">
      <c r="A651" s="545"/>
      <c r="B651" s="612" t="s">
        <v>82</v>
      </c>
      <c r="C651" s="612"/>
      <c r="D651" s="612"/>
      <c r="E651" s="612"/>
      <c r="F651" s="612"/>
      <c r="G651" s="612"/>
      <c r="H651" s="612"/>
      <c r="I651" s="612"/>
      <c r="J651" s="612"/>
      <c r="K651" s="612"/>
      <c r="L651" s="613"/>
      <c r="M651" s="557">
        <v>10</v>
      </c>
      <c r="N651" s="557">
        <v>4</v>
      </c>
      <c r="O651" s="558" t="s">
        <v>611</v>
      </c>
      <c r="P651" s="559">
        <v>0</v>
      </c>
      <c r="Q651" s="560">
        <v>3701.2</v>
      </c>
      <c r="R651" s="561">
        <v>0</v>
      </c>
      <c r="S651" s="560">
        <v>3701.2</v>
      </c>
    </row>
    <row r="652" spans="1:19" s="551" customFormat="1" ht="12.75" customHeight="1" x14ac:dyDescent="0.2">
      <c r="A652" s="545"/>
      <c r="B652" s="612" t="s">
        <v>48</v>
      </c>
      <c r="C652" s="612"/>
      <c r="D652" s="612"/>
      <c r="E652" s="612"/>
      <c r="F652" s="612"/>
      <c r="G652" s="612"/>
      <c r="H652" s="612"/>
      <c r="I652" s="612"/>
      <c r="J652" s="612"/>
      <c r="K652" s="612"/>
      <c r="L652" s="613"/>
      <c r="M652" s="557">
        <v>10</v>
      </c>
      <c r="N652" s="557">
        <v>4</v>
      </c>
      <c r="O652" s="558" t="s">
        <v>611</v>
      </c>
      <c r="P652" s="559" t="s">
        <v>45</v>
      </c>
      <c r="Q652" s="560">
        <v>3701.2</v>
      </c>
      <c r="R652" s="561">
        <v>0</v>
      </c>
      <c r="S652" s="560">
        <v>3701.2</v>
      </c>
    </row>
    <row r="653" spans="1:19" s="551" customFormat="1" ht="12.75" customHeight="1" x14ac:dyDescent="0.2">
      <c r="A653" s="545"/>
      <c r="B653" s="612" t="s">
        <v>49</v>
      </c>
      <c r="C653" s="612"/>
      <c r="D653" s="612"/>
      <c r="E653" s="612"/>
      <c r="F653" s="612"/>
      <c r="G653" s="612"/>
      <c r="H653" s="612"/>
      <c r="I653" s="612"/>
      <c r="J653" s="612"/>
      <c r="K653" s="612"/>
      <c r="L653" s="613"/>
      <c r="M653" s="557">
        <v>10</v>
      </c>
      <c r="N653" s="557">
        <v>4</v>
      </c>
      <c r="O653" s="558" t="s">
        <v>611</v>
      </c>
      <c r="P653" s="559" t="s">
        <v>46</v>
      </c>
      <c r="Q653" s="560">
        <v>3701.2</v>
      </c>
      <c r="R653" s="561">
        <v>0</v>
      </c>
      <c r="S653" s="560">
        <v>3701.2</v>
      </c>
    </row>
    <row r="654" spans="1:19" s="551" customFormat="1" ht="21.75" customHeight="1" x14ac:dyDescent="0.2">
      <c r="A654" s="545"/>
      <c r="B654" s="612" t="s">
        <v>584</v>
      </c>
      <c r="C654" s="612"/>
      <c r="D654" s="612"/>
      <c r="E654" s="612"/>
      <c r="F654" s="612"/>
      <c r="G654" s="612"/>
      <c r="H654" s="612"/>
      <c r="I654" s="612"/>
      <c r="J654" s="612"/>
      <c r="K654" s="612"/>
      <c r="L654" s="613"/>
      <c r="M654" s="557">
        <v>10</v>
      </c>
      <c r="N654" s="557">
        <v>4</v>
      </c>
      <c r="O654" s="558" t="s">
        <v>611</v>
      </c>
      <c r="P654" s="559" t="s">
        <v>50</v>
      </c>
      <c r="Q654" s="560">
        <v>3701.2</v>
      </c>
      <c r="R654" s="561">
        <v>0</v>
      </c>
      <c r="S654" s="560">
        <v>3701.2</v>
      </c>
    </row>
    <row r="655" spans="1:19" s="551" customFormat="1" ht="12.75" customHeight="1" x14ac:dyDescent="0.2">
      <c r="A655" s="545"/>
      <c r="B655" s="620" t="s">
        <v>59</v>
      </c>
      <c r="C655" s="620"/>
      <c r="D655" s="620"/>
      <c r="E655" s="620"/>
      <c r="F655" s="620"/>
      <c r="G655" s="620"/>
      <c r="H655" s="620"/>
      <c r="I655" s="620"/>
      <c r="J655" s="620"/>
      <c r="K655" s="620"/>
      <c r="L655" s="621"/>
      <c r="M655" s="552">
        <v>10</v>
      </c>
      <c r="N655" s="552">
        <v>6</v>
      </c>
      <c r="O655" s="553">
        <v>0</v>
      </c>
      <c r="P655" s="554">
        <v>0</v>
      </c>
      <c r="Q655" s="555">
        <v>4072.4839999999999</v>
      </c>
      <c r="R655" s="556">
        <v>0</v>
      </c>
      <c r="S655" s="555">
        <v>4072.4839999999999</v>
      </c>
    </row>
    <row r="656" spans="1:19" s="551" customFormat="1" ht="21.75" customHeight="1" x14ac:dyDescent="0.2">
      <c r="A656" s="545"/>
      <c r="B656" s="612" t="s">
        <v>170</v>
      </c>
      <c r="C656" s="612"/>
      <c r="D656" s="612"/>
      <c r="E656" s="612"/>
      <c r="F656" s="612"/>
      <c r="G656" s="612"/>
      <c r="H656" s="612"/>
      <c r="I656" s="612"/>
      <c r="J656" s="612"/>
      <c r="K656" s="612"/>
      <c r="L656" s="613"/>
      <c r="M656" s="557">
        <v>10</v>
      </c>
      <c r="N656" s="557">
        <v>6</v>
      </c>
      <c r="O656" s="558" t="s">
        <v>581</v>
      </c>
      <c r="P656" s="559">
        <v>0</v>
      </c>
      <c r="Q656" s="560">
        <v>3641.2840000000001</v>
      </c>
      <c r="R656" s="561">
        <v>0</v>
      </c>
      <c r="S656" s="560">
        <v>3641.2840000000001</v>
      </c>
    </row>
    <row r="657" spans="1:19" s="551" customFormat="1" ht="21.75" customHeight="1" x14ac:dyDescent="0.2">
      <c r="A657" s="545"/>
      <c r="B657" s="612" t="s">
        <v>60</v>
      </c>
      <c r="C657" s="612"/>
      <c r="D657" s="612"/>
      <c r="E657" s="612"/>
      <c r="F657" s="612"/>
      <c r="G657" s="612"/>
      <c r="H657" s="612"/>
      <c r="I657" s="612"/>
      <c r="J657" s="612"/>
      <c r="K657" s="612"/>
      <c r="L657" s="613"/>
      <c r="M657" s="557">
        <v>10</v>
      </c>
      <c r="N657" s="557">
        <v>6</v>
      </c>
      <c r="O657" s="558" t="s">
        <v>612</v>
      </c>
      <c r="P657" s="559">
        <v>0</v>
      </c>
      <c r="Q657" s="560">
        <v>3641.2840000000001</v>
      </c>
      <c r="R657" s="561">
        <v>0</v>
      </c>
      <c r="S657" s="560">
        <v>3641.2840000000001</v>
      </c>
    </row>
    <row r="658" spans="1:19" s="551" customFormat="1" ht="21.75" customHeight="1" x14ac:dyDescent="0.2">
      <c r="A658" s="545"/>
      <c r="B658" s="612" t="s">
        <v>61</v>
      </c>
      <c r="C658" s="612"/>
      <c r="D658" s="612"/>
      <c r="E658" s="612"/>
      <c r="F658" s="612"/>
      <c r="G658" s="612"/>
      <c r="H658" s="612"/>
      <c r="I658" s="612"/>
      <c r="J658" s="612"/>
      <c r="K658" s="612"/>
      <c r="L658" s="613"/>
      <c r="M658" s="557">
        <v>10</v>
      </c>
      <c r="N658" s="557">
        <v>6</v>
      </c>
      <c r="O658" s="558" t="s">
        <v>613</v>
      </c>
      <c r="P658" s="559">
        <v>0</v>
      </c>
      <c r="Q658" s="560">
        <v>3641.2840000000001</v>
      </c>
      <c r="R658" s="561">
        <v>0</v>
      </c>
      <c r="S658" s="560">
        <v>3641.2840000000001</v>
      </c>
    </row>
    <row r="659" spans="1:19" s="551" customFormat="1" ht="53.25" customHeight="1" x14ac:dyDescent="0.2">
      <c r="A659" s="545"/>
      <c r="B659" s="612" t="s">
        <v>18</v>
      </c>
      <c r="C659" s="612"/>
      <c r="D659" s="612"/>
      <c r="E659" s="612"/>
      <c r="F659" s="612"/>
      <c r="G659" s="612"/>
      <c r="H659" s="612"/>
      <c r="I659" s="612"/>
      <c r="J659" s="612"/>
      <c r="K659" s="612"/>
      <c r="L659" s="613"/>
      <c r="M659" s="557">
        <v>10</v>
      </c>
      <c r="N659" s="557">
        <v>6</v>
      </c>
      <c r="O659" s="558" t="s">
        <v>613</v>
      </c>
      <c r="P659" s="559" t="s">
        <v>19</v>
      </c>
      <c r="Q659" s="560">
        <v>3397.4769999999999</v>
      </c>
      <c r="R659" s="561">
        <v>0</v>
      </c>
      <c r="S659" s="560">
        <v>3397.4769999999999</v>
      </c>
    </row>
    <row r="660" spans="1:19" s="551" customFormat="1" ht="21.75" customHeight="1" x14ac:dyDescent="0.2">
      <c r="A660" s="545"/>
      <c r="B660" s="612" t="s">
        <v>38</v>
      </c>
      <c r="C660" s="612"/>
      <c r="D660" s="612"/>
      <c r="E660" s="612"/>
      <c r="F660" s="612"/>
      <c r="G660" s="612"/>
      <c r="H660" s="612"/>
      <c r="I660" s="612"/>
      <c r="J660" s="612"/>
      <c r="K660" s="612"/>
      <c r="L660" s="613"/>
      <c r="M660" s="557">
        <v>10</v>
      </c>
      <c r="N660" s="557">
        <v>6</v>
      </c>
      <c r="O660" s="558" t="s">
        <v>613</v>
      </c>
      <c r="P660" s="559" t="s">
        <v>39</v>
      </c>
      <c r="Q660" s="560">
        <v>3397.4769999999999</v>
      </c>
      <c r="R660" s="561">
        <v>0</v>
      </c>
      <c r="S660" s="560">
        <v>3397.4769999999999</v>
      </c>
    </row>
    <row r="661" spans="1:19" s="551" customFormat="1" ht="21.75" customHeight="1" x14ac:dyDescent="0.2">
      <c r="A661" s="545"/>
      <c r="B661" s="612" t="s">
        <v>441</v>
      </c>
      <c r="C661" s="612"/>
      <c r="D661" s="612"/>
      <c r="E661" s="612"/>
      <c r="F661" s="612"/>
      <c r="G661" s="612"/>
      <c r="H661" s="612"/>
      <c r="I661" s="612"/>
      <c r="J661" s="612"/>
      <c r="K661" s="612"/>
      <c r="L661" s="613"/>
      <c r="M661" s="557">
        <v>10</v>
      </c>
      <c r="N661" s="557">
        <v>6</v>
      </c>
      <c r="O661" s="558" t="s">
        <v>613</v>
      </c>
      <c r="P661" s="559" t="s">
        <v>40</v>
      </c>
      <c r="Q661" s="560">
        <v>2609.4290000000001</v>
      </c>
      <c r="R661" s="561">
        <v>0</v>
      </c>
      <c r="S661" s="560">
        <v>2609.4290000000001</v>
      </c>
    </row>
    <row r="662" spans="1:19" s="551" customFormat="1" ht="32.25" customHeight="1" x14ac:dyDescent="0.2">
      <c r="A662" s="545"/>
      <c r="B662" s="612" t="s">
        <v>442</v>
      </c>
      <c r="C662" s="612"/>
      <c r="D662" s="612"/>
      <c r="E662" s="612"/>
      <c r="F662" s="612"/>
      <c r="G662" s="612"/>
      <c r="H662" s="612"/>
      <c r="I662" s="612"/>
      <c r="J662" s="612"/>
      <c r="K662" s="612"/>
      <c r="L662" s="613"/>
      <c r="M662" s="557">
        <v>10</v>
      </c>
      <c r="N662" s="557">
        <v>6</v>
      </c>
      <c r="O662" s="558" t="s">
        <v>613</v>
      </c>
      <c r="P662" s="559" t="s">
        <v>42</v>
      </c>
      <c r="Q662" s="560">
        <v>788.048</v>
      </c>
      <c r="R662" s="561">
        <v>0</v>
      </c>
      <c r="S662" s="560">
        <v>788.048</v>
      </c>
    </row>
    <row r="663" spans="1:19" s="551" customFormat="1" ht="21.75" customHeight="1" x14ac:dyDescent="0.2">
      <c r="A663" s="545"/>
      <c r="B663" s="612" t="s">
        <v>453</v>
      </c>
      <c r="C663" s="612"/>
      <c r="D663" s="612"/>
      <c r="E663" s="612"/>
      <c r="F663" s="612"/>
      <c r="G663" s="612"/>
      <c r="H663" s="612"/>
      <c r="I663" s="612"/>
      <c r="J663" s="612"/>
      <c r="K663" s="612"/>
      <c r="L663" s="613"/>
      <c r="M663" s="557">
        <v>10</v>
      </c>
      <c r="N663" s="557">
        <v>6</v>
      </c>
      <c r="O663" s="558" t="s">
        <v>613</v>
      </c>
      <c r="P663" s="559" t="s">
        <v>25</v>
      </c>
      <c r="Q663" s="560">
        <v>243.80699999999999</v>
      </c>
      <c r="R663" s="561">
        <v>0</v>
      </c>
      <c r="S663" s="560">
        <v>243.80699999999999</v>
      </c>
    </row>
    <row r="664" spans="1:19" s="551" customFormat="1" ht="21.75" customHeight="1" x14ac:dyDescent="0.2">
      <c r="A664" s="545"/>
      <c r="B664" s="612" t="s">
        <v>454</v>
      </c>
      <c r="C664" s="612"/>
      <c r="D664" s="612"/>
      <c r="E664" s="612"/>
      <c r="F664" s="612"/>
      <c r="G664" s="612"/>
      <c r="H664" s="612"/>
      <c r="I664" s="612"/>
      <c r="J664" s="612"/>
      <c r="K664" s="612"/>
      <c r="L664" s="613"/>
      <c r="M664" s="557">
        <v>10</v>
      </c>
      <c r="N664" s="557">
        <v>6</v>
      </c>
      <c r="O664" s="558" t="s">
        <v>613</v>
      </c>
      <c r="P664" s="559" t="s">
        <v>27</v>
      </c>
      <c r="Q664" s="560">
        <v>243.80699999999999</v>
      </c>
      <c r="R664" s="561">
        <v>0</v>
      </c>
      <c r="S664" s="560">
        <v>243.80699999999999</v>
      </c>
    </row>
    <row r="665" spans="1:19" s="551" customFormat="1" ht="21.75" customHeight="1" x14ac:dyDescent="0.2">
      <c r="A665" s="545"/>
      <c r="B665" s="612" t="s">
        <v>455</v>
      </c>
      <c r="C665" s="612"/>
      <c r="D665" s="612"/>
      <c r="E665" s="612"/>
      <c r="F665" s="612"/>
      <c r="G665" s="612"/>
      <c r="H665" s="612"/>
      <c r="I665" s="612"/>
      <c r="J665" s="612"/>
      <c r="K665" s="612"/>
      <c r="L665" s="613"/>
      <c r="M665" s="557">
        <v>10</v>
      </c>
      <c r="N665" s="557">
        <v>6</v>
      </c>
      <c r="O665" s="558" t="s">
        <v>613</v>
      </c>
      <c r="P665" s="559" t="s">
        <v>28</v>
      </c>
      <c r="Q665" s="560">
        <v>138.80699999999999</v>
      </c>
      <c r="R665" s="561">
        <v>-12</v>
      </c>
      <c r="S665" s="560">
        <v>126.807</v>
      </c>
    </row>
    <row r="666" spans="1:19" s="551" customFormat="1" ht="12.75" customHeight="1" x14ac:dyDescent="0.2">
      <c r="A666" s="545"/>
      <c r="B666" s="612" t="s">
        <v>456</v>
      </c>
      <c r="C666" s="612"/>
      <c r="D666" s="612"/>
      <c r="E666" s="612"/>
      <c r="F666" s="612"/>
      <c r="G666" s="612"/>
      <c r="H666" s="612"/>
      <c r="I666" s="612"/>
      <c r="J666" s="612"/>
      <c r="K666" s="612"/>
      <c r="L666" s="613"/>
      <c r="M666" s="557">
        <v>10</v>
      </c>
      <c r="N666" s="557">
        <v>6</v>
      </c>
      <c r="O666" s="558" t="s">
        <v>613</v>
      </c>
      <c r="P666" s="559" t="s">
        <v>29</v>
      </c>
      <c r="Q666" s="560">
        <v>105</v>
      </c>
      <c r="R666" s="561">
        <v>12</v>
      </c>
      <c r="S666" s="560">
        <v>117</v>
      </c>
    </row>
    <row r="667" spans="1:19" s="551" customFormat="1" ht="21.75" customHeight="1" x14ac:dyDescent="0.2">
      <c r="A667" s="545"/>
      <c r="B667" s="612" t="s">
        <v>170</v>
      </c>
      <c r="C667" s="612"/>
      <c r="D667" s="612"/>
      <c r="E667" s="612"/>
      <c r="F667" s="612"/>
      <c r="G667" s="612"/>
      <c r="H667" s="612"/>
      <c r="I667" s="612"/>
      <c r="J667" s="612"/>
      <c r="K667" s="612"/>
      <c r="L667" s="613"/>
      <c r="M667" s="557">
        <v>10</v>
      </c>
      <c r="N667" s="557">
        <v>6</v>
      </c>
      <c r="O667" s="558" t="s">
        <v>581</v>
      </c>
      <c r="P667" s="559">
        <v>0</v>
      </c>
      <c r="Q667" s="560">
        <v>431.2</v>
      </c>
      <c r="R667" s="561">
        <v>0</v>
      </c>
      <c r="S667" s="560">
        <v>431.2</v>
      </c>
    </row>
    <row r="668" spans="1:19" s="551" customFormat="1" ht="21.75" customHeight="1" x14ac:dyDescent="0.2">
      <c r="A668" s="545"/>
      <c r="B668" s="612" t="s">
        <v>60</v>
      </c>
      <c r="C668" s="612"/>
      <c r="D668" s="612"/>
      <c r="E668" s="612"/>
      <c r="F668" s="612"/>
      <c r="G668" s="612"/>
      <c r="H668" s="612"/>
      <c r="I668" s="612"/>
      <c r="J668" s="612"/>
      <c r="K668" s="612"/>
      <c r="L668" s="613"/>
      <c r="M668" s="557">
        <v>10</v>
      </c>
      <c r="N668" s="557">
        <v>6</v>
      </c>
      <c r="O668" s="558" t="s">
        <v>612</v>
      </c>
      <c r="P668" s="559">
        <v>0</v>
      </c>
      <c r="Q668" s="560">
        <v>431.2</v>
      </c>
      <c r="R668" s="561">
        <v>0</v>
      </c>
      <c r="S668" s="560">
        <v>431.2</v>
      </c>
    </row>
    <row r="669" spans="1:19" s="551" customFormat="1" ht="32.25" customHeight="1" x14ac:dyDescent="0.2">
      <c r="A669" s="545"/>
      <c r="B669" s="612" t="s">
        <v>62</v>
      </c>
      <c r="C669" s="612"/>
      <c r="D669" s="612"/>
      <c r="E669" s="612"/>
      <c r="F669" s="612"/>
      <c r="G669" s="612"/>
      <c r="H669" s="612"/>
      <c r="I669" s="612"/>
      <c r="J669" s="612"/>
      <c r="K669" s="612"/>
      <c r="L669" s="613"/>
      <c r="M669" s="557">
        <v>10</v>
      </c>
      <c r="N669" s="557">
        <v>6</v>
      </c>
      <c r="O669" s="558" t="s">
        <v>614</v>
      </c>
      <c r="P669" s="559">
        <v>0</v>
      </c>
      <c r="Q669" s="560">
        <v>431.2</v>
      </c>
      <c r="R669" s="561">
        <v>0</v>
      </c>
      <c r="S669" s="560">
        <v>431.2</v>
      </c>
    </row>
    <row r="670" spans="1:19" s="551" customFormat="1" ht="21.75" customHeight="1" x14ac:dyDescent="0.2">
      <c r="A670" s="545"/>
      <c r="B670" s="612" t="s">
        <v>453</v>
      </c>
      <c r="C670" s="612"/>
      <c r="D670" s="612"/>
      <c r="E670" s="612"/>
      <c r="F670" s="612"/>
      <c r="G670" s="612"/>
      <c r="H670" s="612"/>
      <c r="I670" s="612"/>
      <c r="J670" s="612"/>
      <c r="K670" s="612"/>
      <c r="L670" s="613"/>
      <c r="M670" s="557">
        <v>10</v>
      </c>
      <c r="N670" s="557">
        <v>6</v>
      </c>
      <c r="O670" s="558" t="s">
        <v>614</v>
      </c>
      <c r="P670" s="559" t="s">
        <v>25</v>
      </c>
      <c r="Q670" s="560">
        <v>431.2</v>
      </c>
      <c r="R670" s="561">
        <v>0</v>
      </c>
      <c r="S670" s="560">
        <v>431.2</v>
      </c>
    </row>
    <row r="671" spans="1:19" s="551" customFormat="1" ht="21.75" customHeight="1" x14ac:dyDescent="0.2">
      <c r="A671" s="545"/>
      <c r="B671" s="612" t="s">
        <v>454</v>
      </c>
      <c r="C671" s="612"/>
      <c r="D671" s="612"/>
      <c r="E671" s="612"/>
      <c r="F671" s="612"/>
      <c r="G671" s="612"/>
      <c r="H671" s="612"/>
      <c r="I671" s="612"/>
      <c r="J671" s="612"/>
      <c r="K671" s="612"/>
      <c r="L671" s="613"/>
      <c r="M671" s="557">
        <v>10</v>
      </c>
      <c r="N671" s="557">
        <v>6</v>
      </c>
      <c r="O671" s="558" t="s">
        <v>614</v>
      </c>
      <c r="P671" s="559" t="s">
        <v>27</v>
      </c>
      <c r="Q671" s="560">
        <v>431.2</v>
      </c>
      <c r="R671" s="561">
        <v>0</v>
      </c>
      <c r="S671" s="560">
        <v>431.2</v>
      </c>
    </row>
    <row r="672" spans="1:19" s="551" customFormat="1" ht="21.75" customHeight="1" x14ac:dyDescent="0.2">
      <c r="A672" s="545"/>
      <c r="B672" s="612" t="s">
        <v>455</v>
      </c>
      <c r="C672" s="612"/>
      <c r="D672" s="612"/>
      <c r="E672" s="612"/>
      <c r="F672" s="612"/>
      <c r="G672" s="612"/>
      <c r="H672" s="612"/>
      <c r="I672" s="612"/>
      <c r="J672" s="612"/>
      <c r="K672" s="612"/>
      <c r="L672" s="613"/>
      <c r="M672" s="557">
        <v>10</v>
      </c>
      <c r="N672" s="557">
        <v>6</v>
      </c>
      <c r="O672" s="558" t="s">
        <v>614</v>
      </c>
      <c r="P672" s="559" t="s">
        <v>28</v>
      </c>
      <c r="Q672" s="560">
        <v>12.3</v>
      </c>
      <c r="R672" s="561">
        <v>0</v>
      </c>
      <c r="S672" s="560">
        <v>12.3</v>
      </c>
    </row>
    <row r="673" spans="1:19" s="551" customFormat="1" ht="12.75" customHeight="1" x14ac:dyDescent="0.2">
      <c r="A673" s="545"/>
      <c r="B673" s="612" t="s">
        <v>456</v>
      </c>
      <c r="C673" s="612"/>
      <c r="D673" s="612"/>
      <c r="E673" s="612"/>
      <c r="F673" s="612"/>
      <c r="G673" s="612"/>
      <c r="H673" s="612"/>
      <c r="I673" s="612"/>
      <c r="J673" s="612"/>
      <c r="K673" s="612"/>
      <c r="L673" s="613"/>
      <c r="M673" s="557">
        <v>10</v>
      </c>
      <c r="N673" s="557">
        <v>6</v>
      </c>
      <c r="O673" s="558" t="s">
        <v>614</v>
      </c>
      <c r="P673" s="559" t="s">
        <v>29</v>
      </c>
      <c r="Q673" s="560">
        <v>418.9</v>
      </c>
      <c r="R673" s="561">
        <v>0</v>
      </c>
      <c r="S673" s="560">
        <v>418.9</v>
      </c>
    </row>
    <row r="674" spans="1:19" s="551" customFormat="1" ht="12.75" customHeight="1" x14ac:dyDescent="0.2">
      <c r="A674" s="545"/>
      <c r="B674" s="622" t="s">
        <v>615</v>
      </c>
      <c r="C674" s="622"/>
      <c r="D674" s="622"/>
      <c r="E674" s="622"/>
      <c r="F674" s="622"/>
      <c r="G674" s="622"/>
      <c r="H674" s="622"/>
      <c r="I674" s="622"/>
      <c r="J674" s="622"/>
      <c r="K674" s="622"/>
      <c r="L674" s="623"/>
      <c r="M674" s="546">
        <v>11</v>
      </c>
      <c r="N674" s="546">
        <v>0</v>
      </c>
      <c r="O674" s="547">
        <v>0</v>
      </c>
      <c r="P674" s="548">
        <v>0</v>
      </c>
      <c r="Q674" s="549">
        <v>400</v>
      </c>
      <c r="R674" s="550">
        <v>553.58900000000006</v>
      </c>
      <c r="S674" s="549">
        <v>953.58900000000006</v>
      </c>
    </row>
    <row r="675" spans="1:19" s="551" customFormat="1" ht="20.25" customHeight="1" x14ac:dyDescent="0.2">
      <c r="A675" s="545"/>
      <c r="B675" s="620" t="s">
        <v>113</v>
      </c>
      <c r="C675" s="620"/>
      <c r="D675" s="620"/>
      <c r="E675" s="620"/>
      <c r="F675" s="620"/>
      <c r="G675" s="620"/>
      <c r="H675" s="620"/>
      <c r="I675" s="620"/>
      <c r="J675" s="620"/>
      <c r="K675" s="620"/>
      <c r="L675" s="621"/>
      <c r="M675" s="552">
        <v>11</v>
      </c>
      <c r="N675" s="552">
        <v>5</v>
      </c>
      <c r="O675" s="553">
        <v>0</v>
      </c>
      <c r="P675" s="554">
        <v>0</v>
      </c>
      <c r="Q675" s="555">
        <v>400</v>
      </c>
      <c r="R675" s="556">
        <v>553.58900000000006</v>
      </c>
      <c r="S675" s="555">
        <v>953.58900000000006</v>
      </c>
    </row>
    <row r="676" spans="1:19" s="551" customFormat="1" ht="32.25" customHeight="1" x14ac:dyDescent="0.2">
      <c r="A676" s="545"/>
      <c r="B676" s="612" t="s">
        <v>603</v>
      </c>
      <c r="C676" s="612"/>
      <c r="D676" s="612"/>
      <c r="E676" s="612"/>
      <c r="F676" s="612"/>
      <c r="G676" s="612"/>
      <c r="H676" s="612"/>
      <c r="I676" s="612"/>
      <c r="J676" s="612"/>
      <c r="K676" s="612"/>
      <c r="L676" s="613"/>
      <c r="M676" s="557">
        <v>11</v>
      </c>
      <c r="N676" s="557">
        <v>5</v>
      </c>
      <c r="O676" s="558" t="s">
        <v>604</v>
      </c>
      <c r="P676" s="559">
        <v>0</v>
      </c>
      <c r="Q676" s="560">
        <v>180</v>
      </c>
      <c r="R676" s="561">
        <v>0</v>
      </c>
      <c r="S676" s="560">
        <v>180</v>
      </c>
    </row>
    <row r="677" spans="1:19" s="551" customFormat="1" ht="12.75" customHeight="1" x14ac:dyDescent="0.2">
      <c r="A677" s="545"/>
      <c r="B677" s="612" t="s">
        <v>130</v>
      </c>
      <c r="C677" s="612"/>
      <c r="D677" s="612"/>
      <c r="E677" s="612"/>
      <c r="F677" s="612"/>
      <c r="G677" s="612"/>
      <c r="H677" s="612"/>
      <c r="I677" s="612"/>
      <c r="J677" s="612"/>
      <c r="K677" s="612"/>
      <c r="L677" s="613"/>
      <c r="M677" s="557">
        <v>11</v>
      </c>
      <c r="N677" s="557">
        <v>5</v>
      </c>
      <c r="O677" s="558" t="s">
        <v>616</v>
      </c>
      <c r="P677" s="559">
        <v>0</v>
      </c>
      <c r="Q677" s="560">
        <v>180</v>
      </c>
      <c r="R677" s="561">
        <v>0</v>
      </c>
      <c r="S677" s="560">
        <v>180</v>
      </c>
    </row>
    <row r="678" spans="1:19" s="551" customFormat="1" ht="12.75" customHeight="1" x14ac:dyDescent="0.2">
      <c r="A678" s="545"/>
      <c r="B678" s="612" t="s">
        <v>114</v>
      </c>
      <c r="C678" s="612"/>
      <c r="D678" s="612"/>
      <c r="E678" s="612"/>
      <c r="F678" s="612"/>
      <c r="G678" s="612"/>
      <c r="H678" s="612"/>
      <c r="I678" s="612"/>
      <c r="J678" s="612"/>
      <c r="K678" s="612"/>
      <c r="L678" s="613"/>
      <c r="M678" s="557">
        <v>11</v>
      </c>
      <c r="N678" s="557">
        <v>5</v>
      </c>
      <c r="O678" s="558" t="s">
        <v>617</v>
      </c>
      <c r="P678" s="559">
        <v>0</v>
      </c>
      <c r="Q678" s="560">
        <v>180</v>
      </c>
      <c r="R678" s="561">
        <v>0</v>
      </c>
      <c r="S678" s="560">
        <v>180</v>
      </c>
    </row>
    <row r="679" spans="1:19" s="551" customFormat="1" ht="21.75" customHeight="1" x14ac:dyDescent="0.2">
      <c r="A679" s="545"/>
      <c r="B679" s="612" t="s">
        <v>453</v>
      </c>
      <c r="C679" s="612"/>
      <c r="D679" s="612"/>
      <c r="E679" s="612"/>
      <c r="F679" s="612"/>
      <c r="G679" s="612"/>
      <c r="H679" s="612"/>
      <c r="I679" s="612"/>
      <c r="J679" s="612"/>
      <c r="K679" s="612"/>
      <c r="L679" s="613"/>
      <c r="M679" s="557">
        <v>11</v>
      </c>
      <c r="N679" s="557">
        <v>5</v>
      </c>
      <c r="O679" s="558" t="s">
        <v>617</v>
      </c>
      <c r="P679" s="559" t="s">
        <v>25</v>
      </c>
      <c r="Q679" s="560">
        <v>180</v>
      </c>
      <c r="R679" s="561">
        <v>0</v>
      </c>
      <c r="S679" s="560">
        <v>180</v>
      </c>
    </row>
    <row r="680" spans="1:19" s="551" customFormat="1" ht="21.75" customHeight="1" x14ac:dyDescent="0.2">
      <c r="A680" s="545"/>
      <c r="B680" s="612" t="s">
        <v>454</v>
      </c>
      <c r="C680" s="612"/>
      <c r="D680" s="612"/>
      <c r="E680" s="612"/>
      <c r="F680" s="612"/>
      <c r="G680" s="612"/>
      <c r="H680" s="612"/>
      <c r="I680" s="612"/>
      <c r="J680" s="612"/>
      <c r="K680" s="612"/>
      <c r="L680" s="613"/>
      <c r="M680" s="557">
        <v>11</v>
      </c>
      <c r="N680" s="557">
        <v>5</v>
      </c>
      <c r="O680" s="558" t="s">
        <v>617</v>
      </c>
      <c r="P680" s="559" t="s">
        <v>27</v>
      </c>
      <c r="Q680" s="560">
        <v>180</v>
      </c>
      <c r="R680" s="561">
        <v>0</v>
      </c>
      <c r="S680" s="560">
        <v>180</v>
      </c>
    </row>
    <row r="681" spans="1:19" s="551" customFormat="1" ht="12.75" customHeight="1" x14ac:dyDescent="0.2">
      <c r="A681" s="545"/>
      <c r="B681" s="612" t="s">
        <v>456</v>
      </c>
      <c r="C681" s="612"/>
      <c r="D681" s="612"/>
      <c r="E681" s="612"/>
      <c r="F681" s="612"/>
      <c r="G681" s="612"/>
      <c r="H681" s="612"/>
      <c r="I681" s="612"/>
      <c r="J681" s="612"/>
      <c r="K681" s="612"/>
      <c r="L681" s="613"/>
      <c r="M681" s="557">
        <v>11</v>
      </c>
      <c r="N681" s="557">
        <v>5</v>
      </c>
      <c r="O681" s="558" t="s">
        <v>617</v>
      </c>
      <c r="P681" s="559" t="s">
        <v>29</v>
      </c>
      <c r="Q681" s="560">
        <v>180</v>
      </c>
      <c r="R681" s="561">
        <v>0</v>
      </c>
      <c r="S681" s="560">
        <v>180</v>
      </c>
    </row>
    <row r="682" spans="1:19" s="551" customFormat="1" ht="32.25" customHeight="1" x14ac:dyDescent="0.2">
      <c r="A682" s="545"/>
      <c r="B682" s="612" t="s">
        <v>603</v>
      </c>
      <c r="C682" s="612"/>
      <c r="D682" s="612"/>
      <c r="E682" s="612"/>
      <c r="F682" s="612"/>
      <c r="G682" s="612"/>
      <c r="H682" s="612"/>
      <c r="I682" s="612"/>
      <c r="J682" s="612"/>
      <c r="K682" s="612"/>
      <c r="L682" s="613"/>
      <c r="M682" s="557">
        <v>11</v>
      </c>
      <c r="N682" s="557">
        <v>5</v>
      </c>
      <c r="O682" s="558" t="s">
        <v>604</v>
      </c>
      <c r="P682" s="559">
        <v>0</v>
      </c>
      <c r="Q682" s="560">
        <v>220</v>
      </c>
      <c r="R682" s="561">
        <v>553.58900000000006</v>
      </c>
      <c r="S682" s="560">
        <v>773.58900000000006</v>
      </c>
    </row>
    <row r="683" spans="1:19" s="551" customFormat="1" ht="12.75" customHeight="1" x14ac:dyDescent="0.2">
      <c r="A683" s="545"/>
      <c r="B683" s="612" t="s">
        <v>605</v>
      </c>
      <c r="C683" s="612"/>
      <c r="D683" s="612"/>
      <c r="E683" s="612"/>
      <c r="F683" s="612"/>
      <c r="G683" s="612"/>
      <c r="H683" s="612"/>
      <c r="I683" s="612"/>
      <c r="J683" s="612"/>
      <c r="K683" s="612"/>
      <c r="L683" s="613"/>
      <c r="M683" s="557">
        <v>11</v>
      </c>
      <c r="N683" s="557">
        <v>5</v>
      </c>
      <c r="O683" s="558" t="s">
        <v>606</v>
      </c>
      <c r="P683" s="559">
        <v>0</v>
      </c>
      <c r="Q683" s="560">
        <v>220</v>
      </c>
      <c r="R683" s="561">
        <v>553.58900000000006</v>
      </c>
      <c r="S683" s="560">
        <v>773.58900000000006</v>
      </c>
    </row>
    <row r="684" spans="1:19" s="551" customFormat="1" ht="12.75" customHeight="1" x14ac:dyDescent="0.2">
      <c r="A684" s="545"/>
      <c r="B684" s="612" t="s">
        <v>114</v>
      </c>
      <c r="C684" s="612"/>
      <c r="D684" s="612"/>
      <c r="E684" s="612"/>
      <c r="F684" s="612"/>
      <c r="G684" s="612"/>
      <c r="H684" s="612"/>
      <c r="I684" s="612"/>
      <c r="J684" s="612"/>
      <c r="K684" s="612"/>
      <c r="L684" s="613"/>
      <c r="M684" s="557">
        <v>11</v>
      </c>
      <c r="N684" s="557">
        <v>5</v>
      </c>
      <c r="O684" s="558" t="s">
        <v>618</v>
      </c>
      <c r="P684" s="559">
        <v>0</v>
      </c>
      <c r="Q684" s="560">
        <v>220</v>
      </c>
      <c r="R684" s="561">
        <v>553.58900000000006</v>
      </c>
      <c r="S684" s="560">
        <v>773.58900000000006</v>
      </c>
    </row>
    <row r="685" spans="1:19" s="551" customFormat="1" ht="21.75" customHeight="1" x14ac:dyDescent="0.2">
      <c r="A685" s="545"/>
      <c r="B685" s="612" t="s">
        <v>453</v>
      </c>
      <c r="C685" s="612"/>
      <c r="D685" s="612"/>
      <c r="E685" s="612"/>
      <c r="F685" s="612"/>
      <c r="G685" s="612"/>
      <c r="H685" s="612"/>
      <c r="I685" s="612"/>
      <c r="J685" s="612"/>
      <c r="K685" s="612"/>
      <c r="L685" s="613"/>
      <c r="M685" s="557">
        <v>11</v>
      </c>
      <c r="N685" s="557">
        <v>5</v>
      </c>
      <c r="O685" s="558" t="s">
        <v>618</v>
      </c>
      <c r="P685" s="559" t="s">
        <v>25</v>
      </c>
      <c r="Q685" s="560">
        <v>220</v>
      </c>
      <c r="R685" s="561">
        <v>553.58900000000006</v>
      </c>
      <c r="S685" s="560">
        <v>773.58900000000006</v>
      </c>
    </row>
    <row r="686" spans="1:19" s="551" customFormat="1" ht="21.75" customHeight="1" x14ac:dyDescent="0.2">
      <c r="A686" s="545"/>
      <c r="B686" s="612" t="s">
        <v>454</v>
      </c>
      <c r="C686" s="612"/>
      <c r="D686" s="612"/>
      <c r="E686" s="612"/>
      <c r="F686" s="612"/>
      <c r="G686" s="612"/>
      <c r="H686" s="612"/>
      <c r="I686" s="612"/>
      <c r="J686" s="612"/>
      <c r="K686" s="612"/>
      <c r="L686" s="613"/>
      <c r="M686" s="557">
        <v>11</v>
      </c>
      <c r="N686" s="557">
        <v>5</v>
      </c>
      <c r="O686" s="558" t="s">
        <v>618</v>
      </c>
      <c r="P686" s="559" t="s">
        <v>27</v>
      </c>
      <c r="Q686" s="560">
        <v>220</v>
      </c>
      <c r="R686" s="561">
        <v>553.58900000000006</v>
      </c>
      <c r="S686" s="560">
        <v>773.58900000000006</v>
      </c>
    </row>
    <row r="687" spans="1:19" s="551" customFormat="1" ht="12.75" customHeight="1" x14ac:dyDescent="0.2">
      <c r="A687" s="545"/>
      <c r="B687" s="612" t="s">
        <v>456</v>
      </c>
      <c r="C687" s="612"/>
      <c r="D687" s="612"/>
      <c r="E687" s="612"/>
      <c r="F687" s="612"/>
      <c r="G687" s="612"/>
      <c r="H687" s="612"/>
      <c r="I687" s="612"/>
      <c r="J687" s="612"/>
      <c r="K687" s="612"/>
      <c r="L687" s="613"/>
      <c r="M687" s="557">
        <v>11</v>
      </c>
      <c r="N687" s="557">
        <v>5</v>
      </c>
      <c r="O687" s="558" t="s">
        <v>618</v>
      </c>
      <c r="P687" s="559" t="s">
        <v>29</v>
      </c>
      <c r="Q687" s="560">
        <v>220</v>
      </c>
      <c r="R687" s="561">
        <v>553.58900000000006</v>
      </c>
      <c r="S687" s="560">
        <v>773.58900000000006</v>
      </c>
    </row>
    <row r="688" spans="1:19" s="551" customFormat="1" ht="12.75" customHeight="1" x14ac:dyDescent="0.2">
      <c r="A688" s="545"/>
      <c r="B688" s="622" t="s">
        <v>619</v>
      </c>
      <c r="C688" s="622"/>
      <c r="D688" s="622"/>
      <c r="E688" s="622"/>
      <c r="F688" s="622"/>
      <c r="G688" s="622"/>
      <c r="H688" s="622"/>
      <c r="I688" s="622"/>
      <c r="J688" s="622"/>
      <c r="K688" s="622"/>
      <c r="L688" s="623"/>
      <c r="M688" s="546">
        <v>12</v>
      </c>
      <c r="N688" s="546">
        <v>0</v>
      </c>
      <c r="O688" s="547">
        <v>0</v>
      </c>
      <c r="P688" s="548">
        <v>0</v>
      </c>
      <c r="Q688" s="549">
        <v>180</v>
      </c>
      <c r="R688" s="550">
        <v>-110</v>
      </c>
      <c r="S688" s="549">
        <v>70</v>
      </c>
    </row>
    <row r="689" spans="1:19" s="551" customFormat="1" ht="12.75" customHeight="1" x14ac:dyDescent="0.2">
      <c r="A689" s="545"/>
      <c r="B689" s="620" t="s">
        <v>115</v>
      </c>
      <c r="C689" s="620"/>
      <c r="D689" s="620"/>
      <c r="E689" s="620"/>
      <c r="F689" s="620"/>
      <c r="G689" s="620"/>
      <c r="H689" s="620"/>
      <c r="I689" s="620"/>
      <c r="J689" s="620"/>
      <c r="K689" s="620"/>
      <c r="L689" s="621"/>
      <c r="M689" s="552">
        <v>12</v>
      </c>
      <c r="N689" s="552">
        <v>2</v>
      </c>
      <c r="O689" s="553">
        <v>0</v>
      </c>
      <c r="P689" s="554">
        <v>0</v>
      </c>
      <c r="Q689" s="555">
        <v>180</v>
      </c>
      <c r="R689" s="556">
        <v>-110</v>
      </c>
      <c r="S689" s="555">
        <v>70</v>
      </c>
    </row>
    <row r="690" spans="1:19" s="551" customFormat="1" ht="32.25" customHeight="1" x14ac:dyDescent="0.2">
      <c r="A690" s="545"/>
      <c r="B690" s="612" t="s">
        <v>437</v>
      </c>
      <c r="C690" s="612"/>
      <c r="D690" s="612"/>
      <c r="E690" s="612"/>
      <c r="F690" s="612"/>
      <c r="G690" s="612"/>
      <c r="H690" s="612"/>
      <c r="I690" s="612"/>
      <c r="J690" s="612"/>
      <c r="K690" s="612"/>
      <c r="L690" s="613"/>
      <c r="M690" s="557">
        <v>12</v>
      </c>
      <c r="N690" s="557">
        <v>2</v>
      </c>
      <c r="O690" s="558" t="s">
        <v>438</v>
      </c>
      <c r="P690" s="559">
        <v>0</v>
      </c>
      <c r="Q690" s="560">
        <v>180</v>
      </c>
      <c r="R690" s="561">
        <v>-110</v>
      </c>
      <c r="S690" s="560">
        <v>70</v>
      </c>
    </row>
    <row r="691" spans="1:19" s="551" customFormat="1" ht="21.75" customHeight="1" x14ac:dyDescent="0.2">
      <c r="A691" s="545"/>
      <c r="B691" s="612" t="s">
        <v>620</v>
      </c>
      <c r="C691" s="612"/>
      <c r="D691" s="612"/>
      <c r="E691" s="612"/>
      <c r="F691" s="612"/>
      <c r="G691" s="612"/>
      <c r="H691" s="612"/>
      <c r="I691" s="612"/>
      <c r="J691" s="612"/>
      <c r="K691" s="612"/>
      <c r="L691" s="613"/>
      <c r="M691" s="557">
        <v>12</v>
      </c>
      <c r="N691" s="557">
        <v>2</v>
      </c>
      <c r="O691" s="558" t="s">
        <v>621</v>
      </c>
      <c r="P691" s="559">
        <v>0</v>
      </c>
      <c r="Q691" s="560">
        <v>180</v>
      </c>
      <c r="R691" s="561">
        <v>-110</v>
      </c>
      <c r="S691" s="560">
        <v>70</v>
      </c>
    </row>
    <row r="692" spans="1:19" s="551" customFormat="1" ht="21.75" customHeight="1" x14ac:dyDescent="0.2">
      <c r="A692" s="545"/>
      <c r="B692" s="612" t="s">
        <v>453</v>
      </c>
      <c r="C692" s="612"/>
      <c r="D692" s="612"/>
      <c r="E692" s="612"/>
      <c r="F692" s="612"/>
      <c r="G692" s="612"/>
      <c r="H692" s="612"/>
      <c r="I692" s="612"/>
      <c r="J692" s="612"/>
      <c r="K692" s="612"/>
      <c r="L692" s="613"/>
      <c r="M692" s="557">
        <v>12</v>
      </c>
      <c r="N692" s="557">
        <v>2</v>
      </c>
      <c r="O692" s="558" t="s">
        <v>621</v>
      </c>
      <c r="P692" s="559" t="s">
        <v>25</v>
      </c>
      <c r="Q692" s="560">
        <v>180</v>
      </c>
      <c r="R692" s="561">
        <v>-110</v>
      </c>
      <c r="S692" s="560">
        <v>70</v>
      </c>
    </row>
    <row r="693" spans="1:19" s="551" customFormat="1" ht="21.75" customHeight="1" x14ac:dyDescent="0.2">
      <c r="A693" s="545"/>
      <c r="B693" s="612" t="s">
        <v>454</v>
      </c>
      <c r="C693" s="612"/>
      <c r="D693" s="612"/>
      <c r="E693" s="612"/>
      <c r="F693" s="612"/>
      <c r="G693" s="612"/>
      <c r="H693" s="612"/>
      <c r="I693" s="612"/>
      <c r="J693" s="612"/>
      <c r="K693" s="612"/>
      <c r="L693" s="613"/>
      <c r="M693" s="557">
        <v>12</v>
      </c>
      <c r="N693" s="557">
        <v>2</v>
      </c>
      <c r="O693" s="558" t="s">
        <v>621</v>
      </c>
      <c r="P693" s="559" t="s">
        <v>27</v>
      </c>
      <c r="Q693" s="560">
        <v>180</v>
      </c>
      <c r="R693" s="561">
        <v>-110</v>
      </c>
      <c r="S693" s="560">
        <v>70</v>
      </c>
    </row>
    <row r="694" spans="1:19" s="551" customFormat="1" ht="12.75" customHeight="1" x14ac:dyDescent="0.2">
      <c r="A694" s="545"/>
      <c r="B694" s="612" t="s">
        <v>456</v>
      </c>
      <c r="C694" s="612"/>
      <c r="D694" s="612"/>
      <c r="E694" s="612"/>
      <c r="F694" s="612"/>
      <c r="G694" s="612"/>
      <c r="H694" s="612"/>
      <c r="I694" s="612"/>
      <c r="J694" s="612"/>
      <c r="K694" s="612"/>
      <c r="L694" s="613"/>
      <c r="M694" s="557">
        <v>12</v>
      </c>
      <c r="N694" s="557">
        <v>2</v>
      </c>
      <c r="O694" s="558" t="s">
        <v>621</v>
      </c>
      <c r="P694" s="559" t="s">
        <v>29</v>
      </c>
      <c r="Q694" s="560">
        <v>180</v>
      </c>
      <c r="R694" s="561">
        <v>-110</v>
      </c>
      <c r="S694" s="560">
        <v>70</v>
      </c>
    </row>
    <row r="695" spans="1:19" s="551" customFormat="1" ht="34.5" customHeight="1" x14ac:dyDescent="0.2">
      <c r="A695" s="545"/>
      <c r="B695" s="622" t="s">
        <v>622</v>
      </c>
      <c r="C695" s="622"/>
      <c r="D695" s="622"/>
      <c r="E695" s="622"/>
      <c r="F695" s="622"/>
      <c r="G695" s="622"/>
      <c r="H695" s="622"/>
      <c r="I695" s="622"/>
      <c r="J695" s="622"/>
      <c r="K695" s="622"/>
      <c r="L695" s="623"/>
      <c r="M695" s="546">
        <v>14</v>
      </c>
      <c r="N695" s="546">
        <v>0</v>
      </c>
      <c r="O695" s="547">
        <v>0</v>
      </c>
      <c r="P695" s="548">
        <v>0</v>
      </c>
      <c r="Q695" s="549">
        <v>16896.687000000002</v>
      </c>
      <c r="R695" s="550">
        <v>0</v>
      </c>
      <c r="S695" s="549">
        <v>16896.687000000002</v>
      </c>
    </row>
    <row r="696" spans="1:19" s="551" customFormat="1" ht="30" customHeight="1" x14ac:dyDescent="0.2">
      <c r="A696" s="545"/>
      <c r="B696" s="620" t="s">
        <v>120</v>
      </c>
      <c r="C696" s="620"/>
      <c r="D696" s="620"/>
      <c r="E696" s="620"/>
      <c r="F696" s="620"/>
      <c r="G696" s="620"/>
      <c r="H696" s="620"/>
      <c r="I696" s="620"/>
      <c r="J696" s="620"/>
      <c r="K696" s="620"/>
      <c r="L696" s="621"/>
      <c r="M696" s="552">
        <v>14</v>
      </c>
      <c r="N696" s="552">
        <v>1</v>
      </c>
      <c r="O696" s="553">
        <v>0</v>
      </c>
      <c r="P696" s="554">
        <v>0</v>
      </c>
      <c r="Q696" s="555">
        <v>14844.97</v>
      </c>
      <c r="R696" s="556">
        <v>0</v>
      </c>
      <c r="S696" s="555">
        <v>14844.97</v>
      </c>
    </row>
    <row r="697" spans="1:19" s="551" customFormat="1" ht="21.75" customHeight="1" x14ac:dyDescent="0.2">
      <c r="A697" s="545"/>
      <c r="B697" s="612" t="s">
        <v>487</v>
      </c>
      <c r="C697" s="612"/>
      <c r="D697" s="612"/>
      <c r="E697" s="612"/>
      <c r="F697" s="612"/>
      <c r="G697" s="612"/>
      <c r="H697" s="612"/>
      <c r="I697" s="612"/>
      <c r="J697" s="612"/>
      <c r="K697" s="612"/>
      <c r="L697" s="613"/>
      <c r="M697" s="557">
        <v>14</v>
      </c>
      <c r="N697" s="557">
        <v>1</v>
      </c>
      <c r="O697" s="558" t="s">
        <v>488</v>
      </c>
      <c r="P697" s="559">
        <v>0</v>
      </c>
      <c r="Q697" s="560">
        <v>14844.97</v>
      </c>
      <c r="R697" s="561">
        <v>0</v>
      </c>
      <c r="S697" s="560">
        <v>14844.97</v>
      </c>
    </row>
    <row r="698" spans="1:19" s="551" customFormat="1" ht="12.75" customHeight="1" x14ac:dyDescent="0.2">
      <c r="A698" s="545"/>
      <c r="B698" s="612" t="s">
        <v>623</v>
      </c>
      <c r="C698" s="612"/>
      <c r="D698" s="612"/>
      <c r="E698" s="612"/>
      <c r="F698" s="612"/>
      <c r="G698" s="612"/>
      <c r="H698" s="612"/>
      <c r="I698" s="612"/>
      <c r="J698" s="612"/>
      <c r="K698" s="612"/>
      <c r="L698" s="613"/>
      <c r="M698" s="557">
        <v>14</v>
      </c>
      <c r="N698" s="557">
        <v>1</v>
      </c>
      <c r="O698" s="558" t="s">
        <v>624</v>
      </c>
      <c r="P698" s="559">
        <v>0</v>
      </c>
      <c r="Q698" s="560">
        <v>14844.97</v>
      </c>
      <c r="R698" s="561">
        <v>0</v>
      </c>
      <c r="S698" s="560">
        <v>14844.97</v>
      </c>
    </row>
    <row r="699" spans="1:19" s="551" customFormat="1" ht="12.75" customHeight="1" x14ac:dyDescent="0.2">
      <c r="A699" s="545"/>
      <c r="B699" s="612" t="s">
        <v>63</v>
      </c>
      <c r="C699" s="612"/>
      <c r="D699" s="612"/>
      <c r="E699" s="612"/>
      <c r="F699" s="612"/>
      <c r="G699" s="612"/>
      <c r="H699" s="612"/>
      <c r="I699" s="612"/>
      <c r="J699" s="612"/>
      <c r="K699" s="612"/>
      <c r="L699" s="613"/>
      <c r="M699" s="557">
        <v>14</v>
      </c>
      <c r="N699" s="557">
        <v>1</v>
      </c>
      <c r="O699" s="558" t="s">
        <v>624</v>
      </c>
      <c r="P699" s="559" t="s">
        <v>117</v>
      </c>
      <c r="Q699" s="560">
        <v>14844.97</v>
      </c>
      <c r="R699" s="561">
        <v>0</v>
      </c>
      <c r="S699" s="560">
        <v>14844.97</v>
      </c>
    </row>
    <row r="700" spans="1:19" s="551" customFormat="1" ht="12.75" customHeight="1" x14ac:dyDescent="0.2">
      <c r="A700" s="545"/>
      <c r="B700" s="612" t="s">
        <v>121</v>
      </c>
      <c r="C700" s="612"/>
      <c r="D700" s="612"/>
      <c r="E700" s="612"/>
      <c r="F700" s="612"/>
      <c r="G700" s="612"/>
      <c r="H700" s="612"/>
      <c r="I700" s="612"/>
      <c r="J700" s="612"/>
      <c r="K700" s="612"/>
      <c r="L700" s="613"/>
      <c r="M700" s="557">
        <v>14</v>
      </c>
      <c r="N700" s="557">
        <v>1</v>
      </c>
      <c r="O700" s="558" t="s">
        <v>624</v>
      </c>
      <c r="P700" s="559" t="s">
        <v>122</v>
      </c>
      <c r="Q700" s="560">
        <v>14844.97</v>
      </c>
      <c r="R700" s="561">
        <v>0</v>
      </c>
      <c r="S700" s="560">
        <v>14844.97</v>
      </c>
    </row>
    <row r="701" spans="1:19" s="551" customFormat="1" ht="12.75" customHeight="1" x14ac:dyDescent="0.2">
      <c r="A701" s="545"/>
      <c r="B701" s="612" t="s">
        <v>623</v>
      </c>
      <c r="C701" s="612"/>
      <c r="D701" s="612"/>
      <c r="E701" s="612"/>
      <c r="F701" s="612"/>
      <c r="G701" s="612"/>
      <c r="H701" s="612"/>
      <c r="I701" s="612"/>
      <c r="J701" s="612"/>
      <c r="K701" s="612"/>
      <c r="L701" s="613"/>
      <c r="M701" s="557">
        <v>14</v>
      </c>
      <c r="N701" s="557">
        <v>1</v>
      </c>
      <c r="O701" s="558" t="s">
        <v>624</v>
      </c>
      <c r="P701" s="559" t="s">
        <v>123</v>
      </c>
      <c r="Q701" s="560">
        <v>14844.97</v>
      </c>
      <c r="R701" s="561">
        <v>0</v>
      </c>
      <c r="S701" s="560">
        <v>14844.97</v>
      </c>
    </row>
    <row r="702" spans="1:19" s="551" customFormat="1" ht="12.75" customHeight="1" x14ac:dyDescent="0.2">
      <c r="A702" s="545"/>
      <c r="B702" s="620" t="s">
        <v>702</v>
      </c>
      <c r="C702" s="620"/>
      <c r="D702" s="620"/>
      <c r="E702" s="620"/>
      <c r="F702" s="620"/>
      <c r="G702" s="620"/>
      <c r="H702" s="620"/>
      <c r="I702" s="620"/>
      <c r="J702" s="620"/>
      <c r="K702" s="620"/>
      <c r="L702" s="621"/>
      <c r="M702" s="552">
        <v>14</v>
      </c>
      <c r="N702" s="552">
        <v>2</v>
      </c>
      <c r="O702" s="553">
        <v>0</v>
      </c>
      <c r="P702" s="554">
        <v>0</v>
      </c>
      <c r="Q702" s="555">
        <v>932.2</v>
      </c>
      <c r="R702" s="556">
        <v>0</v>
      </c>
      <c r="S702" s="555">
        <v>932.2</v>
      </c>
    </row>
    <row r="703" spans="1:19" s="551" customFormat="1" ht="21.75" customHeight="1" x14ac:dyDescent="0.2">
      <c r="A703" s="545"/>
      <c r="B703" s="612" t="s">
        <v>487</v>
      </c>
      <c r="C703" s="612"/>
      <c r="D703" s="612"/>
      <c r="E703" s="612"/>
      <c r="F703" s="612"/>
      <c r="G703" s="612"/>
      <c r="H703" s="612"/>
      <c r="I703" s="612"/>
      <c r="J703" s="612"/>
      <c r="K703" s="612"/>
      <c r="L703" s="613"/>
      <c r="M703" s="557">
        <v>14</v>
      </c>
      <c r="N703" s="557">
        <v>2</v>
      </c>
      <c r="O703" s="558" t="s">
        <v>488</v>
      </c>
      <c r="P703" s="559">
        <v>0</v>
      </c>
      <c r="Q703" s="560">
        <v>932.2</v>
      </c>
      <c r="R703" s="561">
        <v>0</v>
      </c>
      <c r="S703" s="560">
        <v>932.2</v>
      </c>
    </row>
    <row r="704" spans="1:19" s="551" customFormat="1" ht="21.75" customHeight="1" x14ac:dyDescent="0.2">
      <c r="A704" s="545"/>
      <c r="B704" s="612" t="s">
        <v>703</v>
      </c>
      <c r="C704" s="612"/>
      <c r="D704" s="612"/>
      <c r="E704" s="612"/>
      <c r="F704" s="612"/>
      <c r="G704" s="612"/>
      <c r="H704" s="612"/>
      <c r="I704" s="612"/>
      <c r="J704" s="612"/>
      <c r="K704" s="612"/>
      <c r="L704" s="613"/>
      <c r="M704" s="557">
        <v>14</v>
      </c>
      <c r="N704" s="557">
        <v>2</v>
      </c>
      <c r="O704" s="558" t="s">
        <v>704</v>
      </c>
      <c r="P704" s="559">
        <v>0</v>
      </c>
      <c r="Q704" s="560">
        <v>932.2</v>
      </c>
      <c r="R704" s="561">
        <v>0</v>
      </c>
      <c r="S704" s="560">
        <v>932.2</v>
      </c>
    </row>
    <row r="705" spans="1:19" s="551" customFormat="1" ht="12.75" customHeight="1" x14ac:dyDescent="0.2">
      <c r="A705" s="545"/>
      <c r="B705" s="612" t="s">
        <v>63</v>
      </c>
      <c r="C705" s="612"/>
      <c r="D705" s="612"/>
      <c r="E705" s="612"/>
      <c r="F705" s="612"/>
      <c r="G705" s="612"/>
      <c r="H705" s="612"/>
      <c r="I705" s="612"/>
      <c r="J705" s="612"/>
      <c r="K705" s="612"/>
      <c r="L705" s="613"/>
      <c r="M705" s="557">
        <v>14</v>
      </c>
      <c r="N705" s="557">
        <v>2</v>
      </c>
      <c r="O705" s="558" t="s">
        <v>704</v>
      </c>
      <c r="P705" s="559" t="s">
        <v>117</v>
      </c>
      <c r="Q705" s="560">
        <v>932.2</v>
      </c>
      <c r="R705" s="561">
        <v>0</v>
      </c>
      <c r="S705" s="560">
        <v>932.2</v>
      </c>
    </row>
    <row r="706" spans="1:19" s="551" customFormat="1" ht="12.75" customHeight="1" x14ac:dyDescent="0.2">
      <c r="A706" s="545"/>
      <c r="B706" s="612" t="s">
        <v>121</v>
      </c>
      <c r="C706" s="612"/>
      <c r="D706" s="612"/>
      <c r="E706" s="612"/>
      <c r="F706" s="612"/>
      <c r="G706" s="612"/>
      <c r="H706" s="612"/>
      <c r="I706" s="612"/>
      <c r="J706" s="612"/>
      <c r="K706" s="612"/>
      <c r="L706" s="613"/>
      <c r="M706" s="557">
        <v>14</v>
      </c>
      <c r="N706" s="557">
        <v>2</v>
      </c>
      <c r="O706" s="558" t="s">
        <v>704</v>
      </c>
      <c r="P706" s="559" t="s">
        <v>122</v>
      </c>
      <c r="Q706" s="560">
        <v>932.2</v>
      </c>
      <c r="R706" s="561">
        <v>0</v>
      </c>
      <c r="S706" s="560">
        <v>932.2</v>
      </c>
    </row>
    <row r="707" spans="1:19" s="551" customFormat="1" ht="12.75" customHeight="1" x14ac:dyDescent="0.2">
      <c r="A707" s="545"/>
      <c r="B707" s="612" t="s">
        <v>702</v>
      </c>
      <c r="C707" s="612"/>
      <c r="D707" s="612"/>
      <c r="E707" s="612"/>
      <c r="F707" s="612"/>
      <c r="G707" s="612"/>
      <c r="H707" s="612"/>
      <c r="I707" s="612"/>
      <c r="J707" s="612"/>
      <c r="K707" s="612"/>
      <c r="L707" s="613"/>
      <c r="M707" s="557">
        <v>14</v>
      </c>
      <c r="N707" s="557">
        <v>2</v>
      </c>
      <c r="O707" s="558" t="s">
        <v>704</v>
      </c>
      <c r="P707" s="559" t="s">
        <v>705</v>
      </c>
      <c r="Q707" s="560">
        <v>932.2</v>
      </c>
      <c r="R707" s="561">
        <v>0</v>
      </c>
      <c r="S707" s="560">
        <v>932.2</v>
      </c>
    </row>
    <row r="708" spans="1:19" s="551" customFormat="1" ht="20.25" customHeight="1" x14ac:dyDescent="0.2">
      <c r="A708" s="545"/>
      <c r="B708" s="620" t="s">
        <v>124</v>
      </c>
      <c r="C708" s="620"/>
      <c r="D708" s="620"/>
      <c r="E708" s="620"/>
      <c r="F708" s="620"/>
      <c r="G708" s="620"/>
      <c r="H708" s="620"/>
      <c r="I708" s="620"/>
      <c r="J708" s="620"/>
      <c r="K708" s="620"/>
      <c r="L708" s="621"/>
      <c r="M708" s="552">
        <v>14</v>
      </c>
      <c r="N708" s="552">
        <v>3</v>
      </c>
      <c r="O708" s="553">
        <v>0</v>
      </c>
      <c r="P708" s="554">
        <v>0</v>
      </c>
      <c r="Q708" s="555">
        <v>1119.5170000000001</v>
      </c>
      <c r="R708" s="556">
        <v>0</v>
      </c>
      <c r="S708" s="555">
        <v>1119.5170000000001</v>
      </c>
    </row>
    <row r="709" spans="1:19" s="551" customFormat="1" ht="32.25" customHeight="1" x14ac:dyDescent="0.2">
      <c r="A709" s="545"/>
      <c r="B709" s="612" t="s">
        <v>465</v>
      </c>
      <c r="C709" s="612"/>
      <c r="D709" s="612"/>
      <c r="E709" s="612"/>
      <c r="F709" s="612"/>
      <c r="G709" s="612"/>
      <c r="H709" s="612"/>
      <c r="I709" s="612"/>
      <c r="J709" s="612"/>
      <c r="K709" s="612"/>
      <c r="L709" s="613"/>
      <c r="M709" s="557">
        <v>14</v>
      </c>
      <c r="N709" s="557">
        <v>3</v>
      </c>
      <c r="O709" s="558" t="s">
        <v>466</v>
      </c>
      <c r="P709" s="559">
        <v>0</v>
      </c>
      <c r="Q709" s="560">
        <v>1119.5170000000001</v>
      </c>
      <c r="R709" s="561">
        <v>0</v>
      </c>
      <c r="S709" s="560">
        <v>1119.5170000000001</v>
      </c>
    </row>
    <row r="710" spans="1:19" s="551" customFormat="1" ht="63.75" customHeight="1" x14ac:dyDescent="0.2">
      <c r="A710" s="545"/>
      <c r="B710" s="612" t="s">
        <v>125</v>
      </c>
      <c r="C710" s="612"/>
      <c r="D710" s="612"/>
      <c r="E710" s="612"/>
      <c r="F710" s="612"/>
      <c r="G710" s="612"/>
      <c r="H710" s="612"/>
      <c r="I710" s="612"/>
      <c r="J710" s="612"/>
      <c r="K710" s="612"/>
      <c r="L710" s="613"/>
      <c r="M710" s="557">
        <v>14</v>
      </c>
      <c r="N710" s="557">
        <v>3</v>
      </c>
      <c r="O710" s="558" t="s">
        <v>625</v>
      </c>
      <c r="P710" s="559">
        <v>0</v>
      </c>
      <c r="Q710" s="560">
        <v>595.13599999999997</v>
      </c>
      <c r="R710" s="561">
        <v>0</v>
      </c>
      <c r="S710" s="560">
        <v>595.13599999999997</v>
      </c>
    </row>
    <row r="711" spans="1:19" s="551" customFormat="1" ht="12.75" customHeight="1" x14ac:dyDescent="0.2">
      <c r="A711" s="545"/>
      <c r="B711" s="612" t="s">
        <v>63</v>
      </c>
      <c r="C711" s="612"/>
      <c r="D711" s="612"/>
      <c r="E711" s="612"/>
      <c r="F711" s="612"/>
      <c r="G711" s="612"/>
      <c r="H711" s="612"/>
      <c r="I711" s="612"/>
      <c r="J711" s="612"/>
      <c r="K711" s="612"/>
      <c r="L711" s="613"/>
      <c r="M711" s="557">
        <v>14</v>
      </c>
      <c r="N711" s="557">
        <v>3</v>
      </c>
      <c r="O711" s="558" t="s">
        <v>625</v>
      </c>
      <c r="P711" s="559" t="s">
        <v>117</v>
      </c>
      <c r="Q711" s="560">
        <v>595.13599999999997</v>
      </c>
      <c r="R711" s="561">
        <v>0</v>
      </c>
      <c r="S711" s="560">
        <v>595.13599999999997</v>
      </c>
    </row>
    <row r="712" spans="1:19" s="551" customFormat="1" ht="12.75" customHeight="1" x14ac:dyDescent="0.2">
      <c r="A712" s="545"/>
      <c r="B712" s="612" t="s">
        <v>176</v>
      </c>
      <c r="C712" s="612"/>
      <c r="D712" s="612"/>
      <c r="E712" s="612"/>
      <c r="F712" s="612"/>
      <c r="G712" s="612"/>
      <c r="H712" s="612"/>
      <c r="I712" s="612"/>
      <c r="J712" s="612"/>
      <c r="K712" s="612"/>
      <c r="L712" s="613"/>
      <c r="M712" s="557">
        <v>14</v>
      </c>
      <c r="N712" s="557">
        <v>3</v>
      </c>
      <c r="O712" s="558" t="s">
        <v>625</v>
      </c>
      <c r="P712" s="559" t="s">
        <v>177</v>
      </c>
      <c r="Q712" s="560">
        <v>595.13599999999997</v>
      </c>
      <c r="R712" s="561">
        <v>0</v>
      </c>
      <c r="S712" s="560">
        <v>595.13599999999997</v>
      </c>
    </row>
    <row r="713" spans="1:19" s="551" customFormat="1" ht="32.25" customHeight="1" x14ac:dyDescent="0.2">
      <c r="A713" s="545"/>
      <c r="B713" s="612" t="s">
        <v>126</v>
      </c>
      <c r="C713" s="612"/>
      <c r="D713" s="612"/>
      <c r="E713" s="612"/>
      <c r="F713" s="612"/>
      <c r="G713" s="612"/>
      <c r="H713" s="612"/>
      <c r="I713" s="612"/>
      <c r="J713" s="612"/>
      <c r="K713" s="612"/>
      <c r="L713" s="613"/>
      <c r="M713" s="557">
        <v>14</v>
      </c>
      <c r="N713" s="557">
        <v>3</v>
      </c>
      <c r="O713" s="558" t="s">
        <v>626</v>
      </c>
      <c r="P713" s="559">
        <v>0</v>
      </c>
      <c r="Q713" s="560">
        <v>524.38099999999997</v>
      </c>
      <c r="R713" s="561">
        <v>0</v>
      </c>
      <c r="S713" s="560">
        <v>524.38099999999997</v>
      </c>
    </row>
    <row r="714" spans="1:19" s="551" customFormat="1" ht="12.75" customHeight="1" x14ac:dyDescent="0.2">
      <c r="A714" s="545"/>
      <c r="B714" s="612" t="s">
        <v>63</v>
      </c>
      <c r="C714" s="612"/>
      <c r="D714" s="612"/>
      <c r="E714" s="612"/>
      <c r="F714" s="612"/>
      <c r="G714" s="612"/>
      <c r="H714" s="612"/>
      <c r="I714" s="612"/>
      <c r="J714" s="612"/>
      <c r="K714" s="612"/>
      <c r="L714" s="613"/>
      <c r="M714" s="557">
        <v>14</v>
      </c>
      <c r="N714" s="557">
        <v>3</v>
      </c>
      <c r="O714" s="558" t="s">
        <v>626</v>
      </c>
      <c r="P714" s="559" t="s">
        <v>117</v>
      </c>
      <c r="Q714" s="560">
        <v>524.38099999999997</v>
      </c>
      <c r="R714" s="561">
        <v>0</v>
      </c>
      <c r="S714" s="560">
        <v>524.38099999999997</v>
      </c>
    </row>
    <row r="715" spans="1:19" s="551" customFormat="1" ht="12.75" customHeight="1" thickBot="1" x14ac:dyDescent="0.25">
      <c r="A715" s="545"/>
      <c r="B715" s="614" t="s">
        <v>176</v>
      </c>
      <c r="C715" s="614"/>
      <c r="D715" s="614"/>
      <c r="E715" s="614"/>
      <c r="F715" s="614"/>
      <c r="G715" s="614"/>
      <c r="H715" s="614"/>
      <c r="I715" s="614"/>
      <c r="J715" s="614"/>
      <c r="K715" s="614"/>
      <c r="L715" s="615"/>
      <c r="M715" s="562">
        <v>14</v>
      </c>
      <c r="N715" s="562">
        <v>3</v>
      </c>
      <c r="O715" s="563" t="s">
        <v>626</v>
      </c>
      <c r="P715" s="564" t="s">
        <v>177</v>
      </c>
      <c r="Q715" s="565">
        <v>524.38099999999997</v>
      </c>
      <c r="R715" s="566">
        <v>0</v>
      </c>
      <c r="S715" s="565">
        <v>524.38099999999997</v>
      </c>
    </row>
    <row r="716" spans="1:19" s="551" customFormat="1" ht="409.6" hidden="1" customHeight="1" x14ac:dyDescent="0.2">
      <c r="A716" s="545"/>
      <c r="B716" s="586"/>
      <c r="C716" s="586"/>
      <c r="D716" s="586"/>
      <c r="E716" s="586"/>
      <c r="F716" s="586"/>
      <c r="G716" s="586"/>
      <c r="H716" s="586"/>
      <c r="I716" s="586"/>
      <c r="J716" s="586"/>
      <c r="K716" s="586"/>
      <c r="L716" s="587"/>
      <c r="M716" s="588">
        <v>14</v>
      </c>
      <c r="N716" s="588">
        <v>3</v>
      </c>
      <c r="O716" s="589" t="s">
        <v>626</v>
      </c>
      <c r="P716" s="589" t="s">
        <v>802</v>
      </c>
      <c r="Q716" s="588">
        <v>526487.91599999997</v>
      </c>
      <c r="R716" s="588">
        <v>13138.474</v>
      </c>
      <c r="S716" s="590">
        <v>539626.39</v>
      </c>
    </row>
    <row r="717" spans="1:19" s="551" customFormat="1" ht="3" customHeight="1" thickBot="1" x14ac:dyDescent="0.25">
      <c r="A717" s="545" t="s">
        <v>627</v>
      </c>
      <c r="B717" s="591"/>
      <c r="C717" s="591"/>
      <c r="D717" s="591"/>
      <c r="E717" s="591"/>
      <c r="F717" s="591"/>
      <c r="G717" s="591"/>
      <c r="H717" s="591"/>
      <c r="I717" s="591"/>
      <c r="J717" s="591"/>
      <c r="K717" s="591"/>
      <c r="L717" s="592"/>
      <c r="M717" s="593"/>
      <c r="N717" s="594"/>
      <c r="O717" s="591"/>
      <c r="P717" s="595"/>
      <c r="Q717" s="593"/>
      <c r="R717" s="593"/>
      <c r="S717" s="593">
        <v>539626.39</v>
      </c>
    </row>
    <row r="718" spans="1:19" s="551" customFormat="1" ht="25.5" customHeight="1" x14ac:dyDescent="0.2">
      <c r="A718" s="580"/>
      <c r="B718" s="596"/>
      <c r="C718" s="597"/>
      <c r="D718" s="597"/>
      <c r="E718" s="597"/>
      <c r="F718" s="597"/>
      <c r="G718" s="597"/>
      <c r="H718" s="597"/>
      <c r="I718" s="597"/>
      <c r="J718" s="597"/>
      <c r="K718" s="597"/>
      <c r="L718" s="598"/>
      <c r="M718" s="598"/>
      <c r="N718" s="598"/>
      <c r="O718" s="598"/>
      <c r="P718" s="598"/>
      <c r="Q718" s="598"/>
      <c r="R718" s="598"/>
      <c r="S718" s="598"/>
    </row>
    <row r="719" spans="1:19" s="551" customFormat="1" ht="11.25" customHeight="1" x14ac:dyDescent="0.2">
      <c r="A719" s="580"/>
      <c r="B719" s="599"/>
      <c r="C719" s="598"/>
      <c r="D719" s="598"/>
      <c r="E719" s="598"/>
      <c r="F719" s="598"/>
      <c r="G719" s="598"/>
      <c r="H719" s="598"/>
      <c r="I719" s="598"/>
      <c r="J719" s="598"/>
      <c r="K719" s="598"/>
      <c r="L719" s="598"/>
      <c r="M719" s="598"/>
      <c r="N719" s="598"/>
      <c r="O719" s="598"/>
      <c r="P719" s="598"/>
      <c r="Q719" s="598"/>
      <c r="R719" s="598"/>
      <c r="S719" s="598"/>
    </row>
    <row r="720" spans="1:19" s="551" customFormat="1" ht="12.75" customHeight="1" x14ac:dyDescent="0.2">
      <c r="A720" s="598" t="s">
        <v>318</v>
      </c>
      <c r="B720" s="598"/>
      <c r="C720" s="598"/>
      <c r="D720" s="598"/>
      <c r="E720" s="598"/>
      <c r="F720" s="598"/>
      <c r="G720" s="598"/>
      <c r="H720" s="598"/>
      <c r="I720" s="598"/>
      <c r="J720" s="598"/>
      <c r="K720" s="598"/>
      <c r="L720" s="598"/>
      <c r="M720" s="598"/>
      <c r="N720" s="598"/>
      <c r="O720" s="598"/>
      <c r="P720" s="598"/>
      <c r="Q720" s="598"/>
      <c r="R720" s="598"/>
      <c r="S720" s="598"/>
    </row>
  </sheetData>
  <mergeCells count="704">
    <mergeCell ref="B677:L677"/>
    <mergeCell ref="B683:L683"/>
    <mergeCell ref="B681:L681"/>
    <mergeCell ref="B615:L615"/>
    <mergeCell ref="B624:L624"/>
    <mergeCell ref="B623:L623"/>
    <mergeCell ref="B627:L627"/>
    <mergeCell ref="B634:L634"/>
    <mergeCell ref="B629:L629"/>
    <mergeCell ref="B675:L675"/>
    <mergeCell ref="B647:L647"/>
    <mergeCell ref="B451:L451"/>
    <mergeCell ref="B455:L455"/>
    <mergeCell ref="B452:L452"/>
    <mergeCell ref="B453:L453"/>
    <mergeCell ref="B467:L467"/>
    <mergeCell ref="B579:L579"/>
    <mergeCell ref="B582:L582"/>
    <mergeCell ref="B578:L578"/>
    <mergeCell ref="B588:L588"/>
    <mergeCell ref="B509:L509"/>
    <mergeCell ref="B515:L515"/>
    <mergeCell ref="B511:L511"/>
    <mergeCell ref="B522:L522"/>
    <mergeCell ref="B529:L529"/>
    <mergeCell ref="B528:L528"/>
    <mergeCell ref="B580:L580"/>
    <mergeCell ref="B560:L560"/>
    <mergeCell ref="B561:L561"/>
    <mergeCell ref="B558:L558"/>
    <mergeCell ref="B436:L436"/>
    <mergeCell ref="B442:L442"/>
    <mergeCell ref="B440:L440"/>
    <mergeCell ref="B396:L396"/>
    <mergeCell ref="B399:L399"/>
    <mergeCell ref="B405:L405"/>
    <mergeCell ref="B410:L410"/>
    <mergeCell ref="B428:L428"/>
    <mergeCell ref="B437:L437"/>
    <mergeCell ref="B432:L432"/>
    <mergeCell ref="B434:L434"/>
    <mergeCell ref="B435:L435"/>
    <mergeCell ref="B433:L433"/>
    <mergeCell ref="B249:L249"/>
    <mergeCell ref="B255:L255"/>
    <mergeCell ref="B243:L243"/>
    <mergeCell ref="B280:L280"/>
    <mergeCell ref="B267:L267"/>
    <mergeCell ref="B272:L272"/>
    <mergeCell ref="B348:L348"/>
    <mergeCell ref="B345:L345"/>
    <mergeCell ref="B367:L367"/>
    <mergeCell ref="B315:L315"/>
    <mergeCell ref="B307:L307"/>
    <mergeCell ref="B322:L322"/>
    <mergeCell ref="B328:L328"/>
    <mergeCell ref="B325:L325"/>
    <mergeCell ref="B366:L366"/>
    <mergeCell ref="B362:L362"/>
    <mergeCell ref="B364:L364"/>
    <mergeCell ref="B363:L363"/>
    <mergeCell ref="B361:L361"/>
    <mergeCell ref="B360:L360"/>
    <mergeCell ref="B688:L688"/>
    <mergeCell ref="B682:L682"/>
    <mergeCell ref="B686:L686"/>
    <mergeCell ref="B651:L651"/>
    <mergeCell ref="B680:L680"/>
    <mergeCell ref="B711:L711"/>
    <mergeCell ref="B21:L21"/>
    <mergeCell ref="B22:L22"/>
    <mergeCell ref="B28:L28"/>
    <mergeCell ref="B33:L33"/>
    <mergeCell ref="B34:L34"/>
    <mergeCell ref="B31:L31"/>
    <mergeCell ref="B39:L39"/>
    <mergeCell ref="B43:L43"/>
    <mergeCell ref="B41:L41"/>
    <mergeCell ref="B667:L667"/>
    <mergeCell ref="B676:L676"/>
    <mergeCell ref="B668:L668"/>
    <mergeCell ref="B669:L669"/>
    <mergeCell ref="B696:L696"/>
    <mergeCell ref="B702:L702"/>
    <mergeCell ref="B104:L104"/>
    <mergeCell ref="B113:L113"/>
    <mergeCell ref="B117:L117"/>
    <mergeCell ref="B569:L569"/>
    <mergeCell ref="B572:L572"/>
    <mergeCell ref="B498:L498"/>
    <mergeCell ref="B548:L548"/>
    <mergeCell ref="B559:L559"/>
    <mergeCell ref="B566:L566"/>
    <mergeCell ref="B567:L567"/>
    <mergeCell ref="B568:L568"/>
    <mergeCell ref="B564:L564"/>
    <mergeCell ref="B562:L562"/>
    <mergeCell ref="B150:L150"/>
    <mergeCell ref="B154:L154"/>
    <mergeCell ref="B503:L503"/>
    <mergeCell ref="B545:L545"/>
    <mergeCell ref="B514:L514"/>
    <mergeCell ref="B520:L520"/>
    <mergeCell ref="B551:L551"/>
    <mergeCell ref="B557:L557"/>
    <mergeCell ref="B552:L552"/>
    <mergeCell ref="B201:L201"/>
    <mergeCell ref="B199:L199"/>
    <mergeCell ref="B202:L202"/>
    <mergeCell ref="B204:L204"/>
    <mergeCell ref="B205:L205"/>
    <mergeCell ref="B178:L178"/>
    <mergeCell ref="B183:L183"/>
    <mergeCell ref="B180:L180"/>
    <mergeCell ref="B190:L190"/>
    <mergeCell ref="B193:L193"/>
    <mergeCell ref="B192:L192"/>
    <mergeCell ref="B194:L194"/>
    <mergeCell ref="B186:L186"/>
    <mergeCell ref="B187:L187"/>
    <mergeCell ref="B191:L191"/>
    <mergeCell ref="B155:L155"/>
    <mergeCell ref="B160:L160"/>
    <mergeCell ref="B151:L151"/>
    <mergeCell ref="B171:L171"/>
    <mergeCell ref="B156:L156"/>
    <mergeCell ref="B161:L161"/>
    <mergeCell ref="B153:L153"/>
    <mergeCell ref="B167:L167"/>
    <mergeCell ref="B169:L169"/>
    <mergeCell ref="B170:L170"/>
    <mergeCell ref="B158:L158"/>
    <mergeCell ref="B157:L157"/>
    <mergeCell ref="B152:L152"/>
    <mergeCell ref="B707:L707"/>
    <mergeCell ref="B710:L710"/>
    <mergeCell ref="B708:L708"/>
    <mergeCell ref="B709:L709"/>
    <mergeCell ref="B703:L703"/>
    <mergeCell ref="B649:L649"/>
    <mergeCell ref="B632:L632"/>
    <mergeCell ref="B638:L638"/>
    <mergeCell ref="B666:L666"/>
    <mergeCell ref="B648:L648"/>
    <mergeCell ref="B655:L655"/>
    <mergeCell ref="B660:L660"/>
    <mergeCell ref="B657:L657"/>
    <mergeCell ref="B658:L658"/>
    <mergeCell ref="B661:L661"/>
    <mergeCell ref="B642:L642"/>
    <mergeCell ref="B690:L690"/>
    <mergeCell ref="B697:L697"/>
    <mergeCell ref="B693:L693"/>
    <mergeCell ref="B639:L639"/>
    <mergeCell ref="B643:L643"/>
    <mergeCell ref="B640:L640"/>
    <mergeCell ref="B656:L656"/>
    <mergeCell ref="B644:L644"/>
    <mergeCell ref="B601:L601"/>
    <mergeCell ref="B607:L607"/>
    <mergeCell ref="B602:L602"/>
    <mergeCell ref="B633:L633"/>
    <mergeCell ref="B613:L613"/>
    <mergeCell ref="B618:L618"/>
    <mergeCell ref="B609:L609"/>
    <mergeCell ref="B590:L590"/>
    <mergeCell ref="B596:L596"/>
    <mergeCell ref="B597:L597"/>
    <mergeCell ref="B626:L626"/>
    <mergeCell ref="B614:L614"/>
    <mergeCell ref="B619:L619"/>
    <mergeCell ref="B591:L591"/>
    <mergeCell ref="B276:L276"/>
    <mergeCell ref="B275:L275"/>
    <mergeCell ref="B271:L271"/>
    <mergeCell ref="B273:L273"/>
    <mergeCell ref="B270:L270"/>
    <mergeCell ref="B470:L470"/>
    <mergeCell ref="B468:L468"/>
    <mergeCell ref="B443:L443"/>
    <mergeCell ref="B458:L458"/>
    <mergeCell ref="B441:L441"/>
    <mergeCell ref="B333:L333"/>
    <mergeCell ref="B334:L334"/>
    <mergeCell ref="B373:L373"/>
    <mergeCell ref="B359:L359"/>
    <mergeCell ref="B365:L365"/>
    <mergeCell ref="B394:L394"/>
    <mergeCell ref="B379:L379"/>
    <mergeCell ref="B386:L386"/>
    <mergeCell ref="B393:L393"/>
    <mergeCell ref="B341:L341"/>
    <mergeCell ref="B281:L281"/>
    <mergeCell ref="B294:L294"/>
    <mergeCell ref="B299:L299"/>
    <mergeCell ref="B296:L296"/>
    <mergeCell ref="B694:L694"/>
    <mergeCell ref="B700:L700"/>
    <mergeCell ref="B695:L695"/>
    <mergeCell ref="B706:L706"/>
    <mergeCell ref="B674:L674"/>
    <mergeCell ref="B222:L222"/>
    <mergeCell ref="B237:L237"/>
    <mergeCell ref="B246:L246"/>
    <mergeCell ref="B241:L241"/>
    <mergeCell ref="B257:L257"/>
    <mergeCell ref="B224:L224"/>
    <mergeCell ref="B230:L230"/>
    <mergeCell ref="B238:L238"/>
    <mergeCell ref="B269:L269"/>
    <mergeCell ref="B286:L286"/>
    <mergeCell ref="B292:L292"/>
    <mergeCell ref="B266:L266"/>
    <mergeCell ref="B288:L288"/>
    <mergeCell ref="B264:L264"/>
    <mergeCell ref="B268:L268"/>
    <mergeCell ref="B287:L287"/>
    <mergeCell ref="B277:L277"/>
    <mergeCell ref="B279:L279"/>
    <mergeCell ref="B278:L278"/>
    <mergeCell ref="B664:L664"/>
    <mergeCell ref="B637:L637"/>
    <mergeCell ref="B621:L621"/>
    <mergeCell ref="B631:L631"/>
    <mergeCell ref="B622:L622"/>
    <mergeCell ref="B652:L652"/>
    <mergeCell ref="B617:L617"/>
    <mergeCell ref="B641:L641"/>
    <mergeCell ref="B625:L625"/>
    <mergeCell ref="B650:L650"/>
    <mergeCell ref="B662:L662"/>
    <mergeCell ref="B659:L659"/>
    <mergeCell ref="B705:L705"/>
    <mergeCell ref="B136:L136"/>
    <mergeCell ref="B142:L142"/>
    <mergeCell ref="B228:L228"/>
    <mergeCell ref="B245:L245"/>
    <mergeCell ref="B251:L251"/>
    <mergeCell ref="B247:L247"/>
    <mergeCell ref="B250:L250"/>
    <mergeCell ref="B284:L284"/>
    <mergeCell ref="B290:L290"/>
    <mergeCell ref="B285:L285"/>
    <mergeCell ref="B311:L311"/>
    <mergeCell ref="B635:L635"/>
    <mergeCell ref="B616:L616"/>
    <mergeCell ref="B620:L620"/>
    <mergeCell ref="B679:L679"/>
    <mergeCell ref="B645:L645"/>
    <mergeCell ref="B216:L216"/>
    <mergeCell ref="B611:L611"/>
    <mergeCell ref="B630:L630"/>
    <mergeCell ref="B612:L612"/>
    <mergeCell ref="B673:L673"/>
    <mergeCell ref="B665:L665"/>
    <mergeCell ref="B636:L636"/>
    <mergeCell ref="B692:L692"/>
    <mergeCell ref="B687:L687"/>
    <mergeCell ref="B689:L689"/>
    <mergeCell ref="B698:L698"/>
    <mergeCell ref="B704:L704"/>
    <mergeCell ref="B699:L699"/>
    <mergeCell ref="B701:L701"/>
    <mergeCell ref="B628:L628"/>
    <mergeCell ref="B532:L532"/>
    <mergeCell ref="B538:L538"/>
    <mergeCell ref="B671:L671"/>
    <mergeCell ref="B663:L663"/>
    <mergeCell ref="B653:L653"/>
    <mergeCell ref="B670:L670"/>
    <mergeCell ref="B563:L563"/>
    <mergeCell ref="B547:L547"/>
    <mergeCell ref="B553:L553"/>
    <mergeCell ref="B654:L654"/>
    <mergeCell ref="B608:L608"/>
    <mergeCell ref="B592:L592"/>
    <mergeCell ref="B598:L598"/>
    <mergeCell ref="B594:L594"/>
    <mergeCell ref="B604:L604"/>
    <mergeCell ref="B610:L610"/>
    <mergeCell ref="B684:L684"/>
    <mergeCell ref="B672:L672"/>
    <mergeCell ref="B678:L678"/>
    <mergeCell ref="B691:L691"/>
    <mergeCell ref="B23:L23"/>
    <mergeCell ref="B50:L50"/>
    <mergeCell ref="B124:L124"/>
    <mergeCell ref="B88:L88"/>
    <mergeCell ref="B134:L134"/>
    <mergeCell ref="B130:L130"/>
    <mergeCell ref="B132:L132"/>
    <mergeCell ref="B575:L575"/>
    <mergeCell ref="B571:L571"/>
    <mergeCell ref="B573:L573"/>
    <mergeCell ref="B570:L570"/>
    <mergeCell ref="B565:L565"/>
    <mergeCell ref="B685:L685"/>
    <mergeCell ref="B606:L606"/>
    <mergeCell ref="B593:L593"/>
    <mergeCell ref="B599:L599"/>
    <mergeCell ref="B605:L605"/>
    <mergeCell ref="B600:L600"/>
    <mergeCell ref="B595:L595"/>
    <mergeCell ref="B646:L646"/>
    <mergeCell ref="B555:L555"/>
    <mergeCell ref="B556:L556"/>
    <mergeCell ref="B550:L550"/>
    <mergeCell ref="B549:L549"/>
    <mergeCell ref="B546:L546"/>
    <mergeCell ref="B540:L540"/>
    <mergeCell ref="B541:L541"/>
    <mergeCell ref="B544:L544"/>
    <mergeCell ref="B543:L543"/>
    <mergeCell ref="B542:L542"/>
    <mergeCell ref="B539:L539"/>
    <mergeCell ref="B536:L536"/>
    <mergeCell ref="B537:L537"/>
    <mergeCell ref="B534:L534"/>
    <mergeCell ref="B535:L535"/>
    <mergeCell ref="B530:L530"/>
    <mergeCell ref="B531:L531"/>
    <mergeCell ref="B533:L533"/>
    <mergeCell ref="B554:L554"/>
    <mergeCell ref="B523:L523"/>
    <mergeCell ref="B524:L524"/>
    <mergeCell ref="B526:L526"/>
    <mergeCell ref="B525:L525"/>
    <mergeCell ref="B527:L527"/>
    <mergeCell ref="B521:L521"/>
    <mergeCell ref="B516:L516"/>
    <mergeCell ref="B518:L518"/>
    <mergeCell ref="B517:L517"/>
    <mergeCell ref="B519:L519"/>
    <mergeCell ref="B512:L512"/>
    <mergeCell ref="B513:L513"/>
    <mergeCell ref="B506:L506"/>
    <mergeCell ref="B507:L507"/>
    <mergeCell ref="B508:L508"/>
    <mergeCell ref="B504:L504"/>
    <mergeCell ref="B505:L505"/>
    <mergeCell ref="B499:L499"/>
    <mergeCell ref="B501:L501"/>
    <mergeCell ref="B500:L500"/>
    <mergeCell ref="B502:L502"/>
    <mergeCell ref="B493:L493"/>
    <mergeCell ref="B496:L496"/>
    <mergeCell ref="B494:L494"/>
    <mergeCell ref="B497:L497"/>
    <mergeCell ref="B489:L489"/>
    <mergeCell ref="B490:L490"/>
    <mergeCell ref="B491:L491"/>
    <mergeCell ref="B486:L486"/>
    <mergeCell ref="B510:L510"/>
    <mergeCell ref="B487:L487"/>
    <mergeCell ref="B488:L488"/>
    <mergeCell ref="B495:L495"/>
    <mergeCell ref="B481:L481"/>
    <mergeCell ref="B485:L485"/>
    <mergeCell ref="B480:L480"/>
    <mergeCell ref="B482:L482"/>
    <mergeCell ref="B477:L477"/>
    <mergeCell ref="B474:L474"/>
    <mergeCell ref="B475:L475"/>
    <mergeCell ref="B479:L479"/>
    <mergeCell ref="B492:L492"/>
    <mergeCell ref="B478:L478"/>
    <mergeCell ref="B476:L476"/>
    <mergeCell ref="B483:L483"/>
    <mergeCell ref="B484:L484"/>
    <mergeCell ref="B456:L456"/>
    <mergeCell ref="B444:L444"/>
    <mergeCell ref="B445:L445"/>
    <mergeCell ref="B446:L446"/>
    <mergeCell ref="B447:L447"/>
    <mergeCell ref="B448:L448"/>
    <mergeCell ref="B438:L438"/>
    <mergeCell ref="B439:L439"/>
    <mergeCell ref="B473:L473"/>
    <mergeCell ref="B471:L471"/>
    <mergeCell ref="B469:L469"/>
    <mergeCell ref="B472:L472"/>
    <mergeCell ref="B462:L462"/>
    <mergeCell ref="B465:L465"/>
    <mergeCell ref="B463:L463"/>
    <mergeCell ref="B466:L466"/>
    <mergeCell ref="B459:L459"/>
    <mergeCell ref="B461:L461"/>
    <mergeCell ref="B460:L460"/>
    <mergeCell ref="B449:L449"/>
    <mergeCell ref="B450:L450"/>
    <mergeCell ref="B454:L454"/>
    <mergeCell ref="B457:L457"/>
    <mergeCell ref="B464:L464"/>
    <mergeCell ref="B431:L431"/>
    <mergeCell ref="B426:L426"/>
    <mergeCell ref="B429:L429"/>
    <mergeCell ref="B430:L430"/>
    <mergeCell ref="B427:L427"/>
    <mergeCell ref="B425:L425"/>
    <mergeCell ref="B420:L420"/>
    <mergeCell ref="B424:L424"/>
    <mergeCell ref="B421:L421"/>
    <mergeCell ref="B423:L423"/>
    <mergeCell ref="B417:L417"/>
    <mergeCell ref="B418:L418"/>
    <mergeCell ref="B419:L419"/>
    <mergeCell ref="B422:L422"/>
    <mergeCell ref="B413:L413"/>
    <mergeCell ref="B408:L408"/>
    <mergeCell ref="B412:L412"/>
    <mergeCell ref="B409:L409"/>
    <mergeCell ref="B414:L414"/>
    <mergeCell ref="B411:L411"/>
    <mergeCell ref="B415:L415"/>
    <mergeCell ref="B416:L416"/>
    <mergeCell ref="B382:L382"/>
    <mergeCell ref="B383:L383"/>
    <mergeCell ref="B406:L406"/>
    <mergeCell ref="B407:L407"/>
    <mergeCell ref="B403:L403"/>
    <mergeCell ref="B404:L404"/>
    <mergeCell ref="B402:L402"/>
    <mergeCell ref="B397:L397"/>
    <mergeCell ref="B401:L401"/>
    <mergeCell ref="B398:L398"/>
    <mergeCell ref="B400:L400"/>
    <mergeCell ref="B390:L390"/>
    <mergeCell ref="B391:L391"/>
    <mergeCell ref="B392:L392"/>
    <mergeCell ref="B395:L395"/>
    <mergeCell ref="B384:L384"/>
    <mergeCell ref="B385:L385"/>
    <mergeCell ref="B387:L387"/>
    <mergeCell ref="B388:L388"/>
    <mergeCell ref="B389:L389"/>
    <mergeCell ref="B378:L378"/>
    <mergeCell ref="B380:L380"/>
    <mergeCell ref="B375:L375"/>
    <mergeCell ref="B376:L376"/>
    <mergeCell ref="B377:L377"/>
    <mergeCell ref="B372:L372"/>
    <mergeCell ref="B381:L381"/>
    <mergeCell ref="B368:L368"/>
    <mergeCell ref="B369:L369"/>
    <mergeCell ref="B370:L370"/>
    <mergeCell ref="B371:L371"/>
    <mergeCell ref="B374:L374"/>
    <mergeCell ref="B356:L356"/>
    <mergeCell ref="B357:L357"/>
    <mergeCell ref="B358:L358"/>
    <mergeCell ref="B354:L354"/>
    <mergeCell ref="B355:L355"/>
    <mergeCell ref="B349:L349"/>
    <mergeCell ref="B351:L351"/>
    <mergeCell ref="B353:L353"/>
    <mergeCell ref="B352:L352"/>
    <mergeCell ref="B350:L350"/>
    <mergeCell ref="B343:L343"/>
    <mergeCell ref="B344:L344"/>
    <mergeCell ref="B346:L346"/>
    <mergeCell ref="B347:L347"/>
    <mergeCell ref="B342:L342"/>
    <mergeCell ref="B336:L336"/>
    <mergeCell ref="B337:L337"/>
    <mergeCell ref="B338:L338"/>
    <mergeCell ref="B339:L339"/>
    <mergeCell ref="B340:L340"/>
    <mergeCell ref="B335:L335"/>
    <mergeCell ref="B331:L331"/>
    <mergeCell ref="B330:L330"/>
    <mergeCell ref="B332:L332"/>
    <mergeCell ref="B329:L329"/>
    <mergeCell ref="B324:L324"/>
    <mergeCell ref="B327:L327"/>
    <mergeCell ref="B326:L326"/>
    <mergeCell ref="B323:L323"/>
    <mergeCell ref="B318:L318"/>
    <mergeCell ref="B319:L319"/>
    <mergeCell ref="B320:L320"/>
    <mergeCell ref="B321:L321"/>
    <mergeCell ref="B316:L316"/>
    <mergeCell ref="B313:L313"/>
    <mergeCell ref="B317:L317"/>
    <mergeCell ref="B312:L312"/>
    <mergeCell ref="B314:L314"/>
    <mergeCell ref="B309:L309"/>
    <mergeCell ref="B310:L310"/>
    <mergeCell ref="B306:L306"/>
    <mergeCell ref="B308:L308"/>
    <mergeCell ref="B301:L301"/>
    <mergeCell ref="B302:L302"/>
    <mergeCell ref="B303:L303"/>
    <mergeCell ref="B305:L305"/>
    <mergeCell ref="B304:L304"/>
    <mergeCell ref="B295:L295"/>
    <mergeCell ref="B297:L297"/>
    <mergeCell ref="B298:L298"/>
    <mergeCell ref="B300:L300"/>
    <mergeCell ref="B289:L289"/>
    <mergeCell ref="B291:L291"/>
    <mergeCell ref="B293:L293"/>
    <mergeCell ref="B282:L282"/>
    <mergeCell ref="B283:L283"/>
    <mergeCell ref="B248:L248"/>
    <mergeCell ref="B244:L244"/>
    <mergeCell ref="B242:L242"/>
    <mergeCell ref="B234:L234"/>
    <mergeCell ref="B236:L236"/>
    <mergeCell ref="B239:L239"/>
    <mergeCell ref="B229:L229"/>
    <mergeCell ref="B231:L231"/>
    <mergeCell ref="B274:L274"/>
    <mergeCell ref="B265:L265"/>
    <mergeCell ref="B262:L262"/>
    <mergeCell ref="B260:L260"/>
    <mergeCell ref="B259:L259"/>
    <mergeCell ref="B258:L258"/>
    <mergeCell ref="B263:L263"/>
    <mergeCell ref="B256:L256"/>
    <mergeCell ref="B252:L252"/>
    <mergeCell ref="B253:L253"/>
    <mergeCell ref="B254:L254"/>
    <mergeCell ref="B261:L261"/>
    <mergeCell ref="B232:L232"/>
    <mergeCell ref="B240:L240"/>
    <mergeCell ref="B235:L235"/>
    <mergeCell ref="B233:L233"/>
    <mergeCell ref="B226:L226"/>
    <mergeCell ref="B227:L227"/>
    <mergeCell ref="B223:L223"/>
    <mergeCell ref="B225:L225"/>
    <mergeCell ref="B219:L219"/>
    <mergeCell ref="B217:L217"/>
    <mergeCell ref="B220:L220"/>
    <mergeCell ref="B221:L221"/>
    <mergeCell ref="B211:L211"/>
    <mergeCell ref="B212:L212"/>
    <mergeCell ref="B213:L213"/>
    <mergeCell ref="B215:L215"/>
    <mergeCell ref="B214:L214"/>
    <mergeCell ref="B218:L218"/>
    <mergeCell ref="B206:L206"/>
    <mergeCell ref="B209:L209"/>
    <mergeCell ref="B210:L210"/>
    <mergeCell ref="B208:L208"/>
    <mergeCell ref="B207:L207"/>
    <mergeCell ref="B198:L198"/>
    <mergeCell ref="B203:L203"/>
    <mergeCell ref="B200:L200"/>
    <mergeCell ref="B195:L195"/>
    <mergeCell ref="B196:L196"/>
    <mergeCell ref="B197:L197"/>
    <mergeCell ref="B188:L188"/>
    <mergeCell ref="B189:L189"/>
    <mergeCell ref="B181:L181"/>
    <mergeCell ref="B184:L184"/>
    <mergeCell ref="B182:L182"/>
    <mergeCell ref="B185:L185"/>
    <mergeCell ref="B179:L179"/>
    <mergeCell ref="B174:L174"/>
    <mergeCell ref="B177:L177"/>
    <mergeCell ref="B175:L175"/>
    <mergeCell ref="B176:L176"/>
    <mergeCell ref="B173:L173"/>
    <mergeCell ref="B172:L172"/>
    <mergeCell ref="B168:L168"/>
    <mergeCell ref="B163:L163"/>
    <mergeCell ref="B162:L162"/>
    <mergeCell ref="B164:L164"/>
    <mergeCell ref="B165:L165"/>
    <mergeCell ref="B166:L166"/>
    <mergeCell ref="B159:L159"/>
    <mergeCell ref="B149:L149"/>
    <mergeCell ref="B148:L148"/>
    <mergeCell ref="B146:L146"/>
    <mergeCell ref="B147:L147"/>
    <mergeCell ref="B144:L144"/>
    <mergeCell ref="B141:L141"/>
    <mergeCell ref="B143:L143"/>
    <mergeCell ref="B138:L138"/>
    <mergeCell ref="B139:L139"/>
    <mergeCell ref="B145:L145"/>
    <mergeCell ref="B140:L140"/>
    <mergeCell ref="B135:L135"/>
    <mergeCell ref="B137:L137"/>
    <mergeCell ref="B133:L133"/>
    <mergeCell ref="B131:L131"/>
    <mergeCell ref="B128:L128"/>
    <mergeCell ref="B129:L129"/>
    <mergeCell ref="B127:L127"/>
    <mergeCell ref="B126:L126"/>
    <mergeCell ref="B125:L125"/>
    <mergeCell ref="B123:L123"/>
    <mergeCell ref="B119:L119"/>
    <mergeCell ref="B116:L116"/>
    <mergeCell ref="B118:L118"/>
    <mergeCell ref="B115:L115"/>
    <mergeCell ref="B109:L109"/>
    <mergeCell ref="B108:L108"/>
    <mergeCell ref="B110:L110"/>
    <mergeCell ref="B111:L111"/>
    <mergeCell ref="B112:L112"/>
    <mergeCell ref="B114:L114"/>
    <mergeCell ref="B122:L122"/>
    <mergeCell ref="B120:L120"/>
    <mergeCell ref="B121:L121"/>
    <mergeCell ref="B103:L103"/>
    <mergeCell ref="B107:L107"/>
    <mergeCell ref="B99:L99"/>
    <mergeCell ref="B101:L101"/>
    <mergeCell ref="B100:L100"/>
    <mergeCell ref="B94:L94"/>
    <mergeCell ref="B90:L90"/>
    <mergeCell ref="B95:L95"/>
    <mergeCell ref="B92:L92"/>
    <mergeCell ref="B93:L93"/>
    <mergeCell ref="B91:L91"/>
    <mergeCell ref="B97:L97"/>
    <mergeCell ref="B98:L98"/>
    <mergeCell ref="B96:L96"/>
    <mergeCell ref="B106:L106"/>
    <mergeCell ref="B105:L105"/>
    <mergeCell ref="B79:L79"/>
    <mergeCell ref="B77:L77"/>
    <mergeCell ref="B74:L74"/>
    <mergeCell ref="B75:L75"/>
    <mergeCell ref="B76:L76"/>
    <mergeCell ref="B73:L73"/>
    <mergeCell ref="B72:L72"/>
    <mergeCell ref="B71:L71"/>
    <mergeCell ref="B102:L102"/>
    <mergeCell ref="B85:L85"/>
    <mergeCell ref="B89:L89"/>
    <mergeCell ref="B84:L84"/>
    <mergeCell ref="B87:L87"/>
    <mergeCell ref="B81:L81"/>
    <mergeCell ref="B82:L82"/>
    <mergeCell ref="B78:L78"/>
    <mergeCell ref="B80:L80"/>
    <mergeCell ref="B86:L86"/>
    <mergeCell ref="B83:L83"/>
    <mergeCell ref="B70:L70"/>
    <mergeCell ref="B62:L62"/>
    <mergeCell ref="B61:L61"/>
    <mergeCell ref="B63:L63"/>
    <mergeCell ref="B60:L60"/>
    <mergeCell ref="B67:L67"/>
    <mergeCell ref="B56:L56"/>
    <mergeCell ref="B58:L58"/>
    <mergeCell ref="B59:L59"/>
    <mergeCell ref="B66:L66"/>
    <mergeCell ref="B64:L64"/>
    <mergeCell ref="B68:L68"/>
    <mergeCell ref="B65:L65"/>
    <mergeCell ref="B55:L55"/>
    <mergeCell ref="B57:L57"/>
    <mergeCell ref="B51:L51"/>
    <mergeCell ref="B52:L52"/>
    <mergeCell ref="B53:L53"/>
    <mergeCell ref="B45:L45"/>
    <mergeCell ref="B42:L42"/>
    <mergeCell ref="B44:L44"/>
    <mergeCell ref="B69:L69"/>
    <mergeCell ref="B46:L46"/>
    <mergeCell ref="B54:L54"/>
    <mergeCell ref="B49:L49"/>
    <mergeCell ref="B47:L47"/>
    <mergeCell ref="B48:L48"/>
    <mergeCell ref="B40:L40"/>
    <mergeCell ref="B37:L37"/>
    <mergeCell ref="B38:L38"/>
    <mergeCell ref="B36:L36"/>
    <mergeCell ref="B30:L30"/>
    <mergeCell ref="B35:L35"/>
    <mergeCell ref="B32:L32"/>
    <mergeCell ref="B24:L24"/>
    <mergeCell ref="B25:L25"/>
    <mergeCell ref="B26:L26"/>
    <mergeCell ref="B27:L27"/>
    <mergeCell ref="B29:L29"/>
    <mergeCell ref="B714:L714"/>
    <mergeCell ref="B715:L715"/>
    <mergeCell ref="N1:S1"/>
    <mergeCell ref="M2:S3"/>
    <mergeCell ref="L4:S4"/>
    <mergeCell ref="L5:S5"/>
    <mergeCell ref="L6:S6"/>
    <mergeCell ref="B712:L712"/>
    <mergeCell ref="B713:L713"/>
    <mergeCell ref="A8:Q8"/>
    <mergeCell ref="A9:Q9"/>
    <mergeCell ref="B603:L603"/>
    <mergeCell ref="B585:L585"/>
    <mergeCell ref="B586:L586"/>
    <mergeCell ref="B587:L587"/>
    <mergeCell ref="B589:L589"/>
    <mergeCell ref="B581:L581"/>
    <mergeCell ref="B583:L583"/>
    <mergeCell ref="B584:L584"/>
    <mergeCell ref="B574:L574"/>
    <mergeCell ref="B576:L576"/>
    <mergeCell ref="B577:L577"/>
    <mergeCell ref="B20:L20"/>
    <mergeCell ref="B19:L19"/>
  </mergeCells>
  <pageMargins left="0.39370078740157499" right="0.39370078740157499" top="0.999999984981507" bottom="0.999999984981507" header="0.499999992490753" footer="0.499999992490753"/>
  <pageSetup paperSize="9" scale="97" fitToHeight="0" orientation="portrait" r:id="rId1"/>
  <headerFooter alignWithMargins="0">
    <oddHeader>&amp;CСтраница &amp;P из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21"/>
  <sheetViews>
    <sheetView showGridLines="0" view="pageBreakPreview" zoomScale="60" zoomScaleNormal="100" workbookViewId="0">
      <selection activeCell="L2" sqref="L2:T2"/>
    </sheetView>
  </sheetViews>
  <sheetFormatPr defaultColWidth="9.140625" defaultRowHeight="12.75" x14ac:dyDescent="0.2"/>
  <cols>
    <col min="1" max="1" width="1.7109375" style="194" customWidth="1"/>
    <col min="2" max="11" width="0" style="194" hidden="1" customWidth="1"/>
    <col min="12" max="12" width="44" style="194" customWidth="1"/>
    <col min="13" max="14" width="5.7109375" style="194" customWidth="1"/>
    <col min="15" max="15" width="9.5703125" style="194" customWidth="1"/>
    <col min="16" max="16" width="5.7109375" style="194" customWidth="1"/>
    <col min="17" max="18" width="0" style="194" hidden="1" customWidth="1"/>
    <col min="19" max="19" width="10.140625" style="194" customWidth="1"/>
    <col min="20" max="20" width="10" style="194" customWidth="1"/>
    <col min="21" max="26" width="0" style="194" hidden="1" customWidth="1"/>
    <col min="27" max="256" width="9.140625" style="194" customWidth="1"/>
    <col min="257" max="16384" width="9.140625" style="194"/>
  </cols>
  <sheetData>
    <row r="1" spans="1:26" s="141" customFormat="1" ht="12.75" customHeight="1" x14ac:dyDescent="0.2">
      <c r="A1" s="138"/>
      <c r="B1" s="138"/>
      <c r="C1" s="138"/>
      <c r="D1" s="138"/>
      <c r="E1" s="138"/>
      <c r="F1" s="139"/>
      <c r="G1" s="140"/>
      <c r="H1" s="140"/>
      <c r="I1" s="140"/>
      <c r="J1" s="140"/>
      <c r="K1" s="140"/>
      <c r="L1" s="147"/>
      <c r="M1" s="147"/>
      <c r="N1" s="266"/>
      <c r="O1" s="151"/>
      <c r="P1" s="147"/>
      <c r="Q1" s="147"/>
      <c r="R1" s="266" t="s">
        <v>323</v>
      </c>
      <c r="S1" s="616" t="s">
        <v>178</v>
      </c>
      <c r="T1" s="616"/>
      <c r="U1" s="140"/>
      <c r="V1" s="140"/>
      <c r="W1" s="140"/>
      <c r="X1" s="140"/>
      <c r="Y1" s="140"/>
      <c r="Z1" s="140"/>
    </row>
    <row r="2" spans="1:26" s="141" customFormat="1" ht="11.25" customHeight="1" x14ac:dyDescent="0.2">
      <c r="A2" s="142"/>
      <c r="B2" s="143"/>
      <c r="C2" s="143"/>
      <c r="D2" s="143"/>
      <c r="E2" s="143"/>
      <c r="F2" s="139"/>
      <c r="G2" s="140"/>
      <c r="H2" s="140"/>
      <c r="I2" s="140"/>
      <c r="J2" s="140"/>
      <c r="K2" s="140"/>
      <c r="L2" s="617" t="s">
        <v>144</v>
      </c>
      <c r="M2" s="617"/>
      <c r="N2" s="617"/>
      <c r="O2" s="617"/>
      <c r="P2" s="617"/>
      <c r="Q2" s="617"/>
      <c r="R2" s="617"/>
      <c r="S2" s="617"/>
      <c r="T2" s="617"/>
      <c r="U2" s="140"/>
      <c r="V2" s="140"/>
      <c r="W2" s="140"/>
      <c r="X2" s="140"/>
      <c r="Y2" s="140"/>
      <c r="Z2" s="140"/>
    </row>
    <row r="3" spans="1:26" s="141" customFormat="1" ht="3" customHeight="1" x14ac:dyDescent="0.2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267"/>
      <c r="M3" s="267"/>
      <c r="N3" s="267"/>
      <c r="O3" s="267"/>
      <c r="P3" s="267"/>
      <c r="Q3" s="267"/>
      <c r="R3" s="267"/>
      <c r="S3" s="147"/>
      <c r="T3" s="147"/>
      <c r="U3" s="140"/>
      <c r="V3" s="140"/>
      <c r="W3" s="140"/>
      <c r="X3" s="140"/>
      <c r="Y3" s="140"/>
      <c r="Z3" s="140"/>
    </row>
    <row r="4" spans="1:26" s="141" customFormat="1" ht="15.75" customHeight="1" x14ac:dyDescent="0.2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617" t="s">
        <v>185</v>
      </c>
      <c r="M4" s="617"/>
      <c r="N4" s="617"/>
      <c r="O4" s="617"/>
      <c r="P4" s="617"/>
      <c r="Q4" s="617"/>
      <c r="R4" s="617"/>
      <c r="S4" s="617"/>
      <c r="T4" s="617"/>
      <c r="U4" s="140"/>
      <c r="V4" s="140"/>
      <c r="W4" s="140"/>
      <c r="X4" s="140"/>
      <c r="Y4" s="140"/>
      <c r="Z4" s="140"/>
    </row>
    <row r="5" spans="1:26" s="141" customFormat="1" ht="12.75" customHeight="1" x14ac:dyDescent="0.2">
      <c r="A5" s="144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617" t="s">
        <v>294</v>
      </c>
      <c r="M5" s="617"/>
      <c r="N5" s="617"/>
      <c r="O5" s="617"/>
      <c r="P5" s="617"/>
      <c r="Q5" s="617"/>
      <c r="R5" s="617"/>
      <c r="S5" s="617"/>
      <c r="T5" s="617"/>
      <c r="U5" s="140"/>
      <c r="V5" s="140"/>
      <c r="W5" s="140"/>
      <c r="X5" s="140"/>
      <c r="Y5" s="140"/>
      <c r="Z5" s="140"/>
    </row>
    <row r="6" spans="1:26" s="141" customFormat="1" ht="12.75" customHeight="1" x14ac:dyDescent="0.2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616" t="s">
        <v>646</v>
      </c>
      <c r="M6" s="616"/>
      <c r="N6" s="616"/>
      <c r="O6" s="616"/>
      <c r="P6" s="616"/>
      <c r="Q6" s="616"/>
      <c r="R6" s="616"/>
      <c r="S6" s="616"/>
      <c r="T6" s="616"/>
      <c r="U6" s="140"/>
      <c r="V6" s="140"/>
      <c r="W6" s="140"/>
      <c r="X6" s="140"/>
      <c r="Y6" s="140"/>
      <c r="Z6" s="140"/>
    </row>
    <row r="7" spans="1:26" s="146" customFormat="1" ht="12.75" customHeight="1" x14ac:dyDescent="0.2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634"/>
      <c r="M7" s="634"/>
      <c r="N7" s="634"/>
      <c r="O7" s="634"/>
      <c r="P7" s="634"/>
      <c r="Q7" s="634"/>
      <c r="R7" s="634"/>
      <c r="S7" s="148"/>
      <c r="T7" s="148"/>
      <c r="U7" s="148"/>
      <c r="V7" s="148"/>
      <c r="W7" s="148"/>
      <c r="X7" s="148"/>
      <c r="Y7" s="148"/>
      <c r="Z7" s="148"/>
    </row>
    <row r="8" spans="1:26" s="146" customFormat="1" ht="12.75" customHeight="1" x14ac:dyDescent="0.2">
      <c r="A8" s="148"/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</row>
    <row r="9" spans="1:26" s="146" customFormat="1" ht="12.75" customHeight="1" x14ac:dyDescent="0.2">
      <c r="A9" s="645" t="s">
        <v>650</v>
      </c>
      <c r="B9" s="645"/>
      <c r="C9" s="645"/>
      <c r="D9" s="645"/>
      <c r="E9" s="645"/>
      <c r="F9" s="645"/>
      <c r="G9" s="645"/>
      <c r="H9" s="645"/>
      <c r="I9" s="645"/>
      <c r="J9" s="645"/>
      <c r="K9" s="645"/>
      <c r="L9" s="645"/>
      <c r="M9" s="645"/>
      <c r="N9" s="645"/>
      <c r="O9" s="645"/>
      <c r="P9" s="645"/>
      <c r="Q9" s="645"/>
      <c r="R9" s="645"/>
      <c r="S9" s="645"/>
      <c r="T9" s="645"/>
      <c r="U9" s="148"/>
      <c r="V9" s="148"/>
      <c r="W9" s="148"/>
      <c r="X9" s="148"/>
      <c r="Y9" s="148"/>
      <c r="Z9" s="148"/>
    </row>
    <row r="10" spans="1:26" s="146" customFormat="1" ht="53.25" customHeight="1" x14ac:dyDescent="0.2">
      <c r="A10" s="153"/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646" t="s">
        <v>707</v>
      </c>
      <c r="M10" s="646"/>
      <c r="N10" s="646"/>
      <c r="O10" s="646"/>
      <c r="P10" s="646"/>
      <c r="Q10" s="646"/>
      <c r="R10" s="646"/>
      <c r="S10" s="646"/>
      <c r="T10" s="646"/>
      <c r="U10" s="148"/>
      <c r="V10" s="148"/>
      <c r="W10" s="148"/>
      <c r="X10" s="148"/>
      <c r="Y10" s="148"/>
      <c r="Z10" s="148"/>
    </row>
    <row r="11" spans="1:26" ht="12.75" customHeight="1" x14ac:dyDescent="0.2">
      <c r="A11" s="201"/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193"/>
      <c r="T11" s="193"/>
      <c r="U11" s="193"/>
      <c r="V11" s="193"/>
      <c r="W11" s="193"/>
      <c r="X11" s="193"/>
      <c r="Y11" s="193"/>
      <c r="Z11" s="193"/>
    </row>
    <row r="12" spans="1:26" ht="12.75" customHeight="1" x14ac:dyDescent="0.2">
      <c r="A12" s="202" t="s">
        <v>423</v>
      </c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193"/>
      <c r="T12" s="193"/>
      <c r="U12" s="193"/>
      <c r="V12" s="193"/>
      <c r="W12" s="193"/>
      <c r="X12" s="193"/>
      <c r="Y12" s="193"/>
      <c r="Z12" s="193"/>
    </row>
    <row r="13" spans="1:26" ht="12.75" customHeight="1" x14ac:dyDescent="0.2">
      <c r="A13" s="202" t="s">
        <v>424</v>
      </c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2"/>
      <c r="M13" s="201"/>
      <c r="N13" s="201"/>
      <c r="O13" s="201"/>
      <c r="P13" s="201"/>
      <c r="Q13" s="201"/>
      <c r="R13" s="201"/>
      <c r="S13" s="193"/>
      <c r="T13" s="193"/>
      <c r="U13" s="193"/>
      <c r="V13" s="193"/>
      <c r="W13" s="193"/>
      <c r="X13" s="193"/>
      <c r="Y13" s="193"/>
      <c r="Z13" s="193"/>
    </row>
    <row r="14" spans="1:26" ht="8.25" customHeight="1" x14ac:dyDescent="0.2">
      <c r="A14" s="201"/>
      <c r="B14" s="201"/>
      <c r="C14" s="201"/>
      <c r="D14" s="201"/>
      <c r="E14" s="201"/>
      <c r="F14" s="201"/>
      <c r="G14" s="201"/>
      <c r="H14" s="201"/>
      <c r="I14" s="201"/>
      <c r="J14" s="201"/>
      <c r="K14" s="201"/>
      <c r="L14" s="203"/>
      <c r="M14" s="201"/>
      <c r="N14" s="201"/>
      <c r="O14" s="201"/>
      <c r="P14" s="201"/>
      <c r="Q14" s="201"/>
      <c r="R14" s="201"/>
      <c r="S14" s="193"/>
      <c r="T14" s="193"/>
      <c r="U14" s="193"/>
      <c r="V14" s="193"/>
      <c r="W14" s="193"/>
      <c r="X14" s="193"/>
      <c r="Y14" s="193"/>
      <c r="Z14" s="193"/>
    </row>
    <row r="15" spans="1:26" ht="6.75" customHeight="1" thickBot="1" x14ac:dyDescent="0.25">
      <c r="A15" s="201"/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193"/>
      <c r="T15" s="193"/>
      <c r="U15" s="193"/>
      <c r="V15" s="193"/>
      <c r="W15" s="193"/>
      <c r="X15" s="193"/>
      <c r="Y15" s="193"/>
      <c r="Z15" s="193"/>
    </row>
    <row r="16" spans="1:26" ht="12.75" customHeight="1" thickBot="1" x14ac:dyDescent="0.25">
      <c r="A16" s="201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69"/>
      <c r="M16" s="270"/>
      <c r="N16" s="270"/>
      <c r="O16" s="270"/>
      <c r="P16" s="271"/>
      <c r="Q16" s="272"/>
      <c r="R16" s="278"/>
      <c r="S16" s="210"/>
      <c r="T16" s="210"/>
      <c r="U16" s="195"/>
      <c r="V16" s="196" t="s">
        <v>372</v>
      </c>
      <c r="W16" s="197"/>
      <c r="X16" s="198"/>
      <c r="Y16" s="199"/>
      <c r="Z16" s="193"/>
    </row>
    <row r="17" spans="1:26" ht="66" customHeight="1" thickBot="1" x14ac:dyDescent="0.25">
      <c r="A17" s="211"/>
      <c r="B17" s="212" t="s">
        <v>425</v>
      </c>
      <c r="C17" s="213" t="s">
        <v>426</v>
      </c>
      <c r="D17" s="213"/>
      <c r="E17" s="213"/>
      <c r="F17" s="213"/>
      <c r="G17" s="213" t="s">
        <v>427</v>
      </c>
      <c r="H17" s="213"/>
      <c r="I17" s="213"/>
      <c r="J17" s="213" t="s">
        <v>428</v>
      </c>
      <c r="K17" s="213" t="s">
        <v>429</v>
      </c>
      <c r="L17" s="273" t="s">
        <v>0</v>
      </c>
      <c r="M17" s="216" t="s">
        <v>1</v>
      </c>
      <c r="N17" s="216" t="s">
        <v>2</v>
      </c>
      <c r="O17" s="216" t="s">
        <v>3</v>
      </c>
      <c r="P17" s="215" t="s">
        <v>4</v>
      </c>
      <c r="Q17" s="221" t="s">
        <v>430</v>
      </c>
      <c r="R17" s="216" t="s">
        <v>654</v>
      </c>
      <c r="S17" s="215" t="s">
        <v>628</v>
      </c>
      <c r="T17" s="221" t="s">
        <v>651</v>
      </c>
      <c r="U17" s="217"/>
      <c r="V17" s="215" t="s">
        <v>431</v>
      </c>
      <c r="W17" s="222" t="s">
        <v>432</v>
      </c>
      <c r="X17" s="223" t="s">
        <v>433</v>
      </c>
      <c r="Y17" s="224" t="s">
        <v>434</v>
      </c>
      <c r="Z17" s="225"/>
    </row>
    <row r="18" spans="1:26" ht="12.75" customHeight="1" x14ac:dyDescent="0.2">
      <c r="A18" s="211"/>
      <c r="B18" s="226"/>
      <c r="C18" s="226"/>
      <c r="D18" s="226"/>
      <c r="E18" s="226"/>
      <c r="F18" s="226"/>
      <c r="G18" s="226"/>
      <c r="H18" s="226"/>
      <c r="I18" s="226"/>
      <c r="J18" s="226"/>
      <c r="K18" s="227"/>
      <c r="L18" s="274">
        <v>1</v>
      </c>
      <c r="M18" s="275">
        <v>2</v>
      </c>
      <c r="N18" s="275">
        <v>3</v>
      </c>
      <c r="O18" s="275">
        <v>4</v>
      </c>
      <c r="P18" s="275">
        <v>5</v>
      </c>
      <c r="Q18" s="231">
        <v>7</v>
      </c>
      <c r="R18" s="231">
        <v>6</v>
      </c>
      <c r="S18" s="275">
        <v>9</v>
      </c>
      <c r="T18" s="231">
        <v>10</v>
      </c>
      <c r="U18" s="276"/>
      <c r="V18" s="277">
        <v>9</v>
      </c>
      <c r="W18" s="277">
        <v>10</v>
      </c>
      <c r="X18" s="231">
        <v>11</v>
      </c>
      <c r="Y18" s="234">
        <v>12</v>
      </c>
      <c r="Z18" s="225"/>
    </row>
    <row r="19" spans="1:26" ht="12" customHeight="1" thickBot="1" x14ac:dyDescent="0.25">
      <c r="A19" s="437"/>
      <c r="B19" s="476"/>
      <c r="C19" s="476"/>
      <c r="D19" s="475"/>
      <c r="E19" s="474"/>
      <c r="F19" s="474"/>
      <c r="G19" s="473"/>
      <c r="H19" s="472"/>
      <c r="I19" s="472"/>
      <c r="J19" s="473"/>
      <c r="K19" s="472"/>
      <c r="L19" s="471" t="s">
        <v>143</v>
      </c>
      <c r="M19" s="470"/>
      <c r="N19" s="441"/>
      <c r="O19" s="469"/>
      <c r="P19" s="468"/>
      <c r="Q19" s="467"/>
      <c r="R19" s="466">
        <v>0</v>
      </c>
      <c r="S19" s="465">
        <v>515940</v>
      </c>
      <c r="T19" s="464">
        <v>523232</v>
      </c>
      <c r="U19" s="463"/>
      <c r="V19" s="461"/>
      <c r="W19" s="462"/>
      <c r="X19" s="461"/>
      <c r="Y19" s="460"/>
      <c r="Z19" s="426"/>
    </row>
    <row r="20" spans="1:26" ht="12.75" customHeight="1" x14ac:dyDescent="0.2">
      <c r="A20" s="437"/>
      <c r="B20" s="640" t="s">
        <v>317</v>
      </c>
      <c r="C20" s="640"/>
      <c r="D20" s="640"/>
      <c r="E20" s="640"/>
      <c r="F20" s="640"/>
      <c r="G20" s="640"/>
      <c r="H20" s="640"/>
      <c r="I20" s="640"/>
      <c r="J20" s="640"/>
      <c r="K20" s="640"/>
      <c r="L20" s="641"/>
      <c r="M20" s="457">
        <v>0</v>
      </c>
      <c r="N20" s="457">
        <v>0</v>
      </c>
      <c r="O20" s="459" t="s">
        <v>435</v>
      </c>
      <c r="P20" s="458">
        <v>0</v>
      </c>
      <c r="Q20" s="642"/>
      <c r="R20" s="643"/>
      <c r="S20" s="456">
        <v>4663</v>
      </c>
      <c r="T20" s="456">
        <v>9394</v>
      </c>
      <c r="U20" s="644"/>
      <c r="V20" s="644"/>
      <c r="W20" s="644"/>
      <c r="X20" s="644"/>
      <c r="Y20" s="644"/>
      <c r="Z20" s="438"/>
    </row>
    <row r="21" spans="1:26" ht="30" customHeight="1" x14ac:dyDescent="0.2">
      <c r="A21" s="437"/>
      <c r="B21" s="635" t="s">
        <v>436</v>
      </c>
      <c r="C21" s="635"/>
      <c r="D21" s="635"/>
      <c r="E21" s="635"/>
      <c r="F21" s="635"/>
      <c r="G21" s="635"/>
      <c r="H21" s="635"/>
      <c r="I21" s="635"/>
      <c r="J21" s="635"/>
      <c r="K21" s="635"/>
      <c r="L21" s="636"/>
      <c r="M21" s="453">
        <v>1</v>
      </c>
      <c r="N21" s="453">
        <v>0</v>
      </c>
      <c r="O21" s="455">
        <v>0</v>
      </c>
      <c r="P21" s="454">
        <v>0</v>
      </c>
      <c r="Q21" s="637"/>
      <c r="R21" s="638"/>
      <c r="S21" s="452">
        <v>31359</v>
      </c>
      <c r="T21" s="452">
        <v>30255</v>
      </c>
      <c r="U21" s="639"/>
      <c r="V21" s="639"/>
      <c r="W21" s="639"/>
      <c r="X21" s="639"/>
      <c r="Y21" s="639"/>
      <c r="Z21" s="438"/>
    </row>
    <row r="22" spans="1:26" ht="32.25" customHeight="1" x14ac:dyDescent="0.2">
      <c r="A22" s="437"/>
      <c r="B22" s="629" t="s">
        <v>86</v>
      </c>
      <c r="C22" s="629"/>
      <c r="D22" s="629"/>
      <c r="E22" s="629"/>
      <c r="F22" s="629"/>
      <c r="G22" s="629"/>
      <c r="H22" s="629"/>
      <c r="I22" s="629"/>
      <c r="J22" s="629"/>
      <c r="K22" s="629"/>
      <c r="L22" s="630"/>
      <c r="M22" s="449">
        <v>1</v>
      </c>
      <c r="N22" s="449">
        <v>2</v>
      </c>
      <c r="O22" s="451">
        <v>0</v>
      </c>
      <c r="P22" s="450">
        <v>0</v>
      </c>
      <c r="Q22" s="631"/>
      <c r="R22" s="632"/>
      <c r="S22" s="448">
        <v>1058</v>
      </c>
      <c r="T22" s="448">
        <v>1058</v>
      </c>
      <c r="U22" s="633"/>
      <c r="V22" s="633"/>
      <c r="W22" s="633"/>
      <c r="X22" s="633"/>
      <c r="Y22" s="633"/>
      <c r="Z22" s="438"/>
    </row>
    <row r="23" spans="1:26" ht="21.75" customHeight="1" x14ac:dyDescent="0.2">
      <c r="A23" s="437"/>
      <c r="B23" s="627" t="s">
        <v>437</v>
      </c>
      <c r="C23" s="627"/>
      <c r="D23" s="627"/>
      <c r="E23" s="627"/>
      <c r="F23" s="627"/>
      <c r="G23" s="627"/>
      <c r="H23" s="627"/>
      <c r="I23" s="627"/>
      <c r="J23" s="627"/>
      <c r="K23" s="627"/>
      <c r="L23" s="628"/>
      <c r="M23" s="445">
        <v>1</v>
      </c>
      <c r="N23" s="445">
        <v>2</v>
      </c>
      <c r="O23" s="447" t="s">
        <v>438</v>
      </c>
      <c r="P23" s="446">
        <v>0</v>
      </c>
      <c r="Q23" s="624"/>
      <c r="R23" s="625"/>
      <c r="S23" s="444">
        <v>1058</v>
      </c>
      <c r="T23" s="444">
        <v>1058</v>
      </c>
      <c r="U23" s="626"/>
      <c r="V23" s="626"/>
      <c r="W23" s="626"/>
      <c r="X23" s="626"/>
      <c r="Y23" s="626"/>
      <c r="Z23" s="438"/>
    </row>
    <row r="24" spans="1:26" ht="53.25" customHeight="1" x14ac:dyDescent="0.2">
      <c r="A24" s="437"/>
      <c r="B24" s="627" t="s">
        <v>439</v>
      </c>
      <c r="C24" s="627"/>
      <c r="D24" s="627"/>
      <c r="E24" s="627"/>
      <c r="F24" s="627"/>
      <c r="G24" s="627"/>
      <c r="H24" s="627"/>
      <c r="I24" s="627"/>
      <c r="J24" s="627"/>
      <c r="K24" s="627"/>
      <c r="L24" s="628"/>
      <c r="M24" s="445">
        <v>1</v>
      </c>
      <c r="N24" s="445">
        <v>2</v>
      </c>
      <c r="O24" s="447" t="s">
        <v>440</v>
      </c>
      <c r="P24" s="446">
        <v>0</v>
      </c>
      <c r="Q24" s="624"/>
      <c r="R24" s="625"/>
      <c r="S24" s="444">
        <v>1058</v>
      </c>
      <c r="T24" s="444">
        <v>1058</v>
      </c>
      <c r="U24" s="626"/>
      <c r="V24" s="626"/>
      <c r="W24" s="626"/>
      <c r="X24" s="626"/>
      <c r="Y24" s="626"/>
      <c r="Z24" s="438"/>
    </row>
    <row r="25" spans="1:26" ht="21.75" customHeight="1" x14ac:dyDescent="0.2">
      <c r="A25" s="437"/>
      <c r="B25" s="627" t="s">
        <v>18</v>
      </c>
      <c r="C25" s="627"/>
      <c r="D25" s="627"/>
      <c r="E25" s="627"/>
      <c r="F25" s="627"/>
      <c r="G25" s="627"/>
      <c r="H25" s="627"/>
      <c r="I25" s="627"/>
      <c r="J25" s="627"/>
      <c r="K25" s="627"/>
      <c r="L25" s="628"/>
      <c r="M25" s="445">
        <v>1</v>
      </c>
      <c r="N25" s="445">
        <v>2</v>
      </c>
      <c r="O25" s="447" t="s">
        <v>440</v>
      </c>
      <c r="P25" s="446" t="s">
        <v>19</v>
      </c>
      <c r="Q25" s="624"/>
      <c r="R25" s="625"/>
      <c r="S25" s="444">
        <v>1058</v>
      </c>
      <c r="T25" s="444">
        <v>1058</v>
      </c>
      <c r="U25" s="626"/>
      <c r="V25" s="626"/>
      <c r="W25" s="626"/>
      <c r="X25" s="626"/>
      <c r="Y25" s="626"/>
      <c r="Z25" s="438"/>
    </row>
    <row r="26" spans="1:26" ht="21.75" customHeight="1" x14ac:dyDescent="0.2">
      <c r="A26" s="437"/>
      <c r="B26" s="627" t="s">
        <v>38</v>
      </c>
      <c r="C26" s="627"/>
      <c r="D26" s="627"/>
      <c r="E26" s="627"/>
      <c r="F26" s="627"/>
      <c r="G26" s="627"/>
      <c r="H26" s="627"/>
      <c r="I26" s="627"/>
      <c r="J26" s="627"/>
      <c r="K26" s="627"/>
      <c r="L26" s="628"/>
      <c r="M26" s="445">
        <v>1</v>
      </c>
      <c r="N26" s="445">
        <v>2</v>
      </c>
      <c r="O26" s="447" t="s">
        <v>440</v>
      </c>
      <c r="P26" s="446" t="s">
        <v>39</v>
      </c>
      <c r="Q26" s="624"/>
      <c r="R26" s="625"/>
      <c r="S26" s="444">
        <v>1058</v>
      </c>
      <c r="T26" s="444">
        <v>1058</v>
      </c>
      <c r="U26" s="626"/>
      <c r="V26" s="626"/>
      <c r="W26" s="626"/>
      <c r="X26" s="626"/>
      <c r="Y26" s="626"/>
      <c r="Z26" s="438"/>
    </row>
    <row r="27" spans="1:26" ht="32.25" customHeight="1" x14ac:dyDescent="0.2">
      <c r="A27" s="437"/>
      <c r="B27" s="627" t="s">
        <v>441</v>
      </c>
      <c r="C27" s="627"/>
      <c r="D27" s="627"/>
      <c r="E27" s="627"/>
      <c r="F27" s="627"/>
      <c r="G27" s="627"/>
      <c r="H27" s="627"/>
      <c r="I27" s="627"/>
      <c r="J27" s="627"/>
      <c r="K27" s="627"/>
      <c r="L27" s="628"/>
      <c r="M27" s="445">
        <v>1</v>
      </c>
      <c r="N27" s="445">
        <v>2</v>
      </c>
      <c r="O27" s="447" t="s">
        <v>440</v>
      </c>
      <c r="P27" s="446" t="s">
        <v>40</v>
      </c>
      <c r="Q27" s="624"/>
      <c r="R27" s="625"/>
      <c r="S27" s="444">
        <v>813</v>
      </c>
      <c r="T27" s="444">
        <v>813</v>
      </c>
      <c r="U27" s="626"/>
      <c r="V27" s="626"/>
      <c r="W27" s="626"/>
      <c r="X27" s="626"/>
      <c r="Y27" s="626"/>
      <c r="Z27" s="438"/>
    </row>
    <row r="28" spans="1:26" ht="39.75" customHeight="1" x14ac:dyDescent="0.2">
      <c r="A28" s="437"/>
      <c r="B28" s="627" t="s">
        <v>442</v>
      </c>
      <c r="C28" s="627"/>
      <c r="D28" s="627"/>
      <c r="E28" s="627"/>
      <c r="F28" s="627"/>
      <c r="G28" s="627"/>
      <c r="H28" s="627"/>
      <c r="I28" s="627"/>
      <c r="J28" s="627"/>
      <c r="K28" s="627"/>
      <c r="L28" s="628"/>
      <c r="M28" s="445">
        <v>1</v>
      </c>
      <c r="N28" s="445">
        <v>2</v>
      </c>
      <c r="O28" s="447" t="s">
        <v>440</v>
      </c>
      <c r="P28" s="446" t="s">
        <v>42</v>
      </c>
      <c r="Q28" s="624"/>
      <c r="R28" s="625"/>
      <c r="S28" s="444">
        <v>245</v>
      </c>
      <c r="T28" s="444">
        <v>245</v>
      </c>
      <c r="U28" s="626"/>
      <c r="V28" s="626"/>
      <c r="W28" s="626"/>
      <c r="X28" s="626"/>
      <c r="Y28" s="626"/>
      <c r="Z28" s="438"/>
    </row>
    <row r="29" spans="1:26" ht="21.75" customHeight="1" x14ac:dyDescent="0.2">
      <c r="A29" s="437"/>
      <c r="B29" s="629" t="s">
        <v>83</v>
      </c>
      <c r="C29" s="629"/>
      <c r="D29" s="629"/>
      <c r="E29" s="629"/>
      <c r="F29" s="629"/>
      <c r="G29" s="629"/>
      <c r="H29" s="629"/>
      <c r="I29" s="629"/>
      <c r="J29" s="629"/>
      <c r="K29" s="629"/>
      <c r="L29" s="630"/>
      <c r="M29" s="449">
        <v>1</v>
      </c>
      <c r="N29" s="449">
        <v>3</v>
      </c>
      <c r="O29" s="451">
        <v>0</v>
      </c>
      <c r="P29" s="450">
        <v>0</v>
      </c>
      <c r="Q29" s="631"/>
      <c r="R29" s="632"/>
      <c r="S29" s="448">
        <v>3224</v>
      </c>
      <c r="T29" s="448">
        <v>3066</v>
      </c>
      <c r="U29" s="633"/>
      <c r="V29" s="633"/>
      <c r="W29" s="633"/>
      <c r="X29" s="633"/>
      <c r="Y29" s="633"/>
      <c r="Z29" s="438"/>
    </row>
    <row r="30" spans="1:26" ht="21.75" customHeight="1" x14ac:dyDescent="0.2">
      <c r="A30" s="437"/>
      <c r="B30" s="627" t="s">
        <v>443</v>
      </c>
      <c r="C30" s="627"/>
      <c r="D30" s="627"/>
      <c r="E30" s="627"/>
      <c r="F30" s="627"/>
      <c r="G30" s="627"/>
      <c r="H30" s="627"/>
      <c r="I30" s="627"/>
      <c r="J30" s="627"/>
      <c r="K30" s="627"/>
      <c r="L30" s="628"/>
      <c r="M30" s="445">
        <v>1</v>
      </c>
      <c r="N30" s="445">
        <v>3</v>
      </c>
      <c r="O30" s="447" t="s">
        <v>444</v>
      </c>
      <c r="P30" s="446">
        <v>0</v>
      </c>
      <c r="Q30" s="624"/>
      <c r="R30" s="625"/>
      <c r="S30" s="444">
        <v>3224</v>
      </c>
      <c r="T30" s="444">
        <v>3066</v>
      </c>
      <c r="U30" s="626"/>
      <c r="V30" s="626"/>
      <c r="W30" s="626"/>
      <c r="X30" s="626"/>
      <c r="Y30" s="626"/>
      <c r="Z30" s="438"/>
    </row>
    <row r="31" spans="1:26" ht="53.25" customHeight="1" x14ac:dyDescent="0.2">
      <c r="A31" s="437"/>
      <c r="B31" s="627" t="s">
        <v>445</v>
      </c>
      <c r="C31" s="627"/>
      <c r="D31" s="627"/>
      <c r="E31" s="627"/>
      <c r="F31" s="627"/>
      <c r="G31" s="627"/>
      <c r="H31" s="627"/>
      <c r="I31" s="627"/>
      <c r="J31" s="627"/>
      <c r="K31" s="627"/>
      <c r="L31" s="628"/>
      <c r="M31" s="445">
        <v>1</v>
      </c>
      <c r="N31" s="445">
        <v>3</v>
      </c>
      <c r="O31" s="447" t="s">
        <v>446</v>
      </c>
      <c r="P31" s="446">
        <v>0</v>
      </c>
      <c r="Q31" s="624"/>
      <c r="R31" s="625"/>
      <c r="S31" s="444">
        <v>1123</v>
      </c>
      <c r="T31" s="444">
        <v>1123</v>
      </c>
      <c r="U31" s="626"/>
      <c r="V31" s="626"/>
      <c r="W31" s="626"/>
      <c r="X31" s="626"/>
      <c r="Y31" s="626"/>
      <c r="Z31" s="438"/>
    </row>
    <row r="32" spans="1:26" ht="21.75" customHeight="1" x14ac:dyDescent="0.2">
      <c r="A32" s="437"/>
      <c r="B32" s="627" t="s">
        <v>18</v>
      </c>
      <c r="C32" s="627"/>
      <c r="D32" s="627"/>
      <c r="E32" s="627"/>
      <c r="F32" s="627"/>
      <c r="G32" s="627"/>
      <c r="H32" s="627"/>
      <c r="I32" s="627"/>
      <c r="J32" s="627"/>
      <c r="K32" s="627"/>
      <c r="L32" s="628"/>
      <c r="M32" s="445">
        <v>1</v>
      </c>
      <c r="N32" s="445">
        <v>3</v>
      </c>
      <c r="O32" s="447" t="s">
        <v>446</v>
      </c>
      <c r="P32" s="446" t="s">
        <v>19</v>
      </c>
      <c r="Q32" s="624"/>
      <c r="R32" s="625"/>
      <c r="S32" s="444">
        <v>1123</v>
      </c>
      <c r="T32" s="444">
        <v>1123</v>
      </c>
      <c r="U32" s="626"/>
      <c r="V32" s="626"/>
      <c r="W32" s="626"/>
      <c r="X32" s="626"/>
      <c r="Y32" s="626"/>
      <c r="Z32" s="438"/>
    </row>
    <row r="33" spans="1:26" ht="21.75" customHeight="1" x14ac:dyDescent="0.2">
      <c r="A33" s="437"/>
      <c r="B33" s="627" t="s">
        <v>38</v>
      </c>
      <c r="C33" s="627"/>
      <c r="D33" s="627"/>
      <c r="E33" s="627"/>
      <c r="F33" s="627"/>
      <c r="G33" s="627"/>
      <c r="H33" s="627"/>
      <c r="I33" s="627"/>
      <c r="J33" s="627"/>
      <c r="K33" s="627"/>
      <c r="L33" s="628"/>
      <c r="M33" s="445">
        <v>1</v>
      </c>
      <c r="N33" s="445">
        <v>3</v>
      </c>
      <c r="O33" s="447" t="s">
        <v>446</v>
      </c>
      <c r="P33" s="446" t="s">
        <v>39</v>
      </c>
      <c r="Q33" s="624"/>
      <c r="R33" s="625"/>
      <c r="S33" s="444">
        <v>1123</v>
      </c>
      <c r="T33" s="444">
        <v>1123</v>
      </c>
      <c r="U33" s="626"/>
      <c r="V33" s="626"/>
      <c r="W33" s="626"/>
      <c r="X33" s="626"/>
      <c r="Y33" s="626"/>
      <c r="Z33" s="438"/>
    </row>
    <row r="34" spans="1:26" ht="32.25" customHeight="1" x14ac:dyDescent="0.2">
      <c r="A34" s="437"/>
      <c r="B34" s="627" t="s">
        <v>441</v>
      </c>
      <c r="C34" s="627"/>
      <c r="D34" s="627"/>
      <c r="E34" s="627"/>
      <c r="F34" s="627"/>
      <c r="G34" s="627"/>
      <c r="H34" s="627"/>
      <c r="I34" s="627"/>
      <c r="J34" s="627"/>
      <c r="K34" s="627"/>
      <c r="L34" s="628"/>
      <c r="M34" s="445">
        <v>1</v>
      </c>
      <c r="N34" s="445">
        <v>3</v>
      </c>
      <c r="O34" s="447" t="s">
        <v>446</v>
      </c>
      <c r="P34" s="446" t="s">
        <v>40</v>
      </c>
      <c r="Q34" s="624"/>
      <c r="R34" s="625"/>
      <c r="S34" s="444">
        <v>862</v>
      </c>
      <c r="T34" s="444">
        <v>862</v>
      </c>
      <c r="U34" s="626"/>
      <c r="V34" s="626"/>
      <c r="W34" s="626"/>
      <c r="X34" s="626"/>
      <c r="Y34" s="626"/>
      <c r="Z34" s="438"/>
    </row>
    <row r="35" spans="1:26" ht="21.75" customHeight="1" x14ac:dyDescent="0.2">
      <c r="A35" s="437"/>
      <c r="B35" s="627" t="s">
        <v>442</v>
      </c>
      <c r="C35" s="627"/>
      <c r="D35" s="627"/>
      <c r="E35" s="627"/>
      <c r="F35" s="627"/>
      <c r="G35" s="627"/>
      <c r="H35" s="627"/>
      <c r="I35" s="627"/>
      <c r="J35" s="627"/>
      <c r="K35" s="627"/>
      <c r="L35" s="628"/>
      <c r="M35" s="445">
        <v>1</v>
      </c>
      <c r="N35" s="445">
        <v>3</v>
      </c>
      <c r="O35" s="447" t="s">
        <v>446</v>
      </c>
      <c r="P35" s="446" t="s">
        <v>42</v>
      </c>
      <c r="Q35" s="624"/>
      <c r="R35" s="625"/>
      <c r="S35" s="444">
        <v>261</v>
      </c>
      <c r="T35" s="444">
        <v>261</v>
      </c>
      <c r="U35" s="626"/>
      <c r="V35" s="626"/>
      <c r="W35" s="626"/>
      <c r="X35" s="626"/>
      <c r="Y35" s="626"/>
      <c r="Z35" s="438"/>
    </row>
    <row r="36" spans="1:26" ht="53.25" customHeight="1" x14ac:dyDescent="0.2">
      <c r="A36" s="437"/>
      <c r="B36" s="627" t="s">
        <v>447</v>
      </c>
      <c r="C36" s="627"/>
      <c r="D36" s="627"/>
      <c r="E36" s="627"/>
      <c r="F36" s="627"/>
      <c r="G36" s="627"/>
      <c r="H36" s="627"/>
      <c r="I36" s="627"/>
      <c r="J36" s="627"/>
      <c r="K36" s="627"/>
      <c r="L36" s="628"/>
      <c r="M36" s="445">
        <v>1</v>
      </c>
      <c r="N36" s="445">
        <v>3</v>
      </c>
      <c r="O36" s="447" t="s">
        <v>448</v>
      </c>
      <c r="P36" s="446">
        <v>0</v>
      </c>
      <c r="Q36" s="624"/>
      <c r="R36" s="625"/>
      <c r="S36" s="444">
        <v>968</v>
      </c>
      <c r="T36" s="444">
        <v>968</v>
      </c>
      <c r="U36" s="626"/>
      <c r="V36" s="626"/>
      <c r="W36" s="626"/>
      <c r="X36" s="626"/>
      <c r="Y36" s="626"/>
      <c r="Z36" s="438"/>
    </row>
    <row r="37" spans="1:26" ht="21.75" customHeight="1" x14ac:dyDescent="0.2">
      <c r="A37" s="437"/>
      <c r="B37" s="627" t="s">
        <v>18</v>
      </c>
      <c r="C37" s="627"/>
      <c r="D37" s="627"/>
      <c r="E37" s="627"/>
      <c r="F37" s="627"/>
      <c r="G37" s="627"/>
      <c r="H37" s="627"/>
      <c r="I37" s="627"/>
      <c r="J37" s="627"/>
      <c r="K37" s="627"/>
      <c r="L37" s="628"/>
      <c r="M37" s="445">
        <v>1</v>
      </c>
      <c r="N37" s="445">
        <v>3</v>
      </c>
      <c r="O37" s="447" t="s">
        <v>448</v>
      </c>
      <c r="P37" s="446" t="s">
        <v>19</v>
      </c>
      <c r="Q37" s="624"/>
      <c r="R37" s="625"/>
      <c r="S37" s="444">
        <v>968</v>
      </c>
      <c r="T37" s="444">
        <v>968</v>
      </c>
      <c r="U37" s="626"/>
      <c r="V37" s="626"/>
      <c r="W37" s="626"/>
      <c r="X37" s="626"/>
      <c r="Y37" s="626"/>
      <c r="Z37" s="438"/>
    </row>
    <row r="38" spans="1:26" ht="21.75" customHeight="1" x14ac:dyDescent="0.2">
      <c r="A38" s="437"/>
      <c r="B38" s="627" t="s">
        <v>38</v>
      </c>
      <c r="C38" s="627"/>
      <c r="D38" s="627"/>
      <c r="E38" s="627"/>
      <c r="F38" s="627"/>
      <c r="G38" s="627"/>
      <c r="H38" s="627"/>
      <c r="I38" s="627"/>
      <c r="J38" s="627"/>
      <c r="K38" s="627"/>
      <c r="L38" s="628"/>
      <c r="M38" s="445">
        <v>1</v>
      </c>
      <c r="N38" s="445">
        <v>3</v>
      </c>
      <c r="O38" s="447" t="s">
        <v>448</v>
      </c>
      <c r="P38" s="446" t="s">
        <v>39</v>
      </c>
      <c r="Q38" s="624"/>
      <c r="R38" s="625"/>
      <c r="S38" s="444">
        <v>968</v>
      </c>
      <c r="T38" s="444">
        <v>968</v>
      </c>
      <c r="U38" s="626"/>
      <c r="V38" s="626"/>
      <c r="W38" s="626"/>
      <c r="X38" s="626"/>
      <c r="Y38" s="626"/>
      <c r="Z38" s="438"/>
    </row>
    <row r="39" spans="1:26" ht="32.25" customHeight="1" x14ac:dyDescent="0.2">
      <c r="A39" s="437"/>
      <c r="B39" s="627" t="s">
        <v>441</v>
      </c>
      <c r="C39" s="627"/>
      <c r="D39" s="627"/>
      <c r="E39" s="627"/>
      <c r="F39" s="627"/>
      <c r="G39" s="627"/>
      <c r="H39" s="627"/>
      <c r="I39" s="627"/>
      <c r="J39" s="627"/>
      <c r="K39" s="627"/>
      <c r="L39" s="628"/>
      <c r="M39" s="445">
        <v>1</v>
      </c>
      <c r="N39" s="445">
        <v>3</v>
      </c>
      <c r="O39" s="447" t="s">
        <v>448</v>
      </c>
      <c r="P39" s="446" t="s">
        <v>40</v>
      </c>
      <c r="Q39" s="624"/>
      <c r="R39" s="625"/>
      <c r="S39" s="444">
        <v>744</v>
      </c>
      <c r="T39" s="444">
        <v>744</v>
      </c>
      <c r="U39" s="626"/>
      <c r="V39" s="626"/>
      <c r="W39" s="626"/>
      <c r="X39" s="626"/>
      <c r="Y39" s="626"/>
      <c r="Z39" s="438"/>
    </row>
    <row r="40" spans="1:26" ht="42.75" customHeight="1" x14ac:dyDescent="0.2">
      <c r="A40" s="437"/>
      <c r="B40" s="627" t="s">
        <v>442</v>
      </c>
      <c r="C40" s="627"/>
      <c r="D40" s="627"/>
      <c r="E40" s="627"/>
      <c r="F40" s="627"/>
      <c r="G40" s="627"/>
      <c r="H40" s="627"/>
      <c r="I40" s="627"/>
      <c r="J40" s="627"/>
      <c r="K40" s="627"/>
      <c r="L40" s="628"/>
      <c r="M40" s="445">
        <v>1</v>
      </c>
      <c r="N40" s="445">
        <v>3</v>
      </c>
      <c r="O40" s="447" t="s">
        <v>448</v>
      </c>
      <c r="P40" s="446" t="s">
        <v>42</v>
      </c>
      <c r="Q40" s="624"/>
      <c r="R40" s="625"/>
      <c r="S40" s="444">
        <v>224</v>
      </c>
      <c r="T40" s="444">
        <v>224</v>
      </c>
      <c r="U40" s="626"/>
      <c r="V40" s="626"/>
      <c r="W40" s="626"/>
      <c r="X40" s="626"/>
      <c r="Y40" s="626"/>
      <c r="Z40" s="438"/>
    </row>
    <row r="41" spans="1:26" ht="53.25" customHeight="1" x14ac:dyDescent="0.2">
      <c r="A41" s="437"/>
      <c r="B41" s="627" t="s">
        <v>449</v>
      </c>
      <c r="C41" s="627"/>
      <c r="D41" s="627"/>
      <c r="E41" s="627"/>
      <c r="F41" s="627"/>
      <c r="G41" s="627"/>
      <c r="H41" s="627"/>
      <c r="I41" s="627"/>
      <c r="J41" s="627"/>
      <c r="K41" s="627"/>
      <c r="L41" s="628"/>
      <c r="M41" s="445">
        <v>1</v>
      </c>
      <c r="N41" s="445">
        <v>3</v>
      </c>
      <c r="O41" s="447" t="s">
        <v>450</v>
      </c>
      <c r="P41" s="446">
        <v>0</v>
      </c>
      <c r="Q41" s="624"/>
      <c r="R41" s="625"/>
      <c r="S41" s="444">
        <v>779</v>
      </c>
      <c r="T41" s="444">
        <v>779</v>
      </c>
      <c r="U41" s="626"/>
      <c r="V41" s="626"/>
      <c r="W41" s="626"/>
      <c r="X41" s="626"/>
      <c r="Y41" s="626"/>
      <c r="Z41" s="438"/>
    </row>
    <row r="42" spans="1:26" ht="21.75" customHeight="1" x14ac:dyDescent="0.2">
      <c r="A42" s="437"/>
      <c r="B42" s="627" t="s">
        <v>18</v>
      </c>
      <c r="C42" s="627"/>
      <c r="D42" s="627"/>
      <c r="E42" s="627"/>
      <c r="F42" s="627"/>
      <c r="G42" s="627"/>
      <c r="H42" s="627"/>
      <c r="I42" s="627"/>
      <c r="J42" s="627"/>
      <c r="K42" s="627"/>
      <c r="L42" s="628"/>
      <c r="M42" s="445">
        <v>1</v>
      </c>
      <c r="N42" s="445">
        <v>3</v>
      </c>
      <c r="O42" s="447" t="s">
        <v>450</v>
      </c>
      <c r="P42" s="446" t="s">
        <v>19</v>
      </c>
      <c r="Q42" s="624"/>
      <c r="R42" s="625"/>
      <c r="S42" s="444">
        <v>779</v>
      </c>
      <c r="T42" s="444">
        <v>779</v>
      </c>
      <c r="U42" s="626"/>
      <c r="V42" s="626"/>
      <c r="W42" s="626"/>
      <c r="X42" s="626"/>
      <c r="Y42" s="626"/>
      <c r="Z42" s="438"/>
    </row>
    <row r="43" spans="1:26" ht="21.75" customHeight="1" x14ac:dyDescent="0.2">
      <c r="A43" s="437"/>
      <c r="B43" s="627" t="s">
        <v>38</v>
      </c>
      <c r="C43" s="627"/>
      <c r="D43" s="627"/>
      <c r="E43" s="627"/>
      <c r="F43" s="627"/>
      <c r="G43" s="627"/>
      <c r="H43" s="627"/>
      <c r="I43" s="627"/>
      <c r="J43" s="627"/>
      <c r="K43" s="627"/>
      <c r="L43" s="628"/>
      <c r="M43" s="445">
        <v>1</v>
      </c>
      <c r="N43" s="445">
        <v>3</v>
      </c>
      <c r="O43" s="447" t="s">
        <v>450</v>
      </c>
      <c r="P43" s="446" t="s">
        <v>39</v>
      </c>
      <c r="Q43" s="624"/>
      <c r="R43" s="625"/>
      <c r="S43" s="444">
        <v>779</v>
      </c>
      <c r="T43" s="444">
        <v>779</v>
      </c>
      <c r="U43" s="626"/>
      <c r="V43" s="626"/>
      <c r="W43" s="626"/>
      <c r="X43" s="626"/>
      <c r="Y43" s="626"/>
      <c r="Z43" s="438"/>
    </row>
    <row r="44" spans="1:26" ht="32.25" customHeight="1" x14ac:dyDescent="0.2">
      <c r="A44" s="437"/>
      <c r="B44" s="627" t="s">
        <v>441</v>
      </c>
      <c r="C44" s="627"/>
      <c r="D44" s="627"/>
      <c r="E44" s="627"/>
      <c r="F44" s="627"/>
      <c r="G44" s="627"/>
      <c r="H44" s="627"/>
      <c r="I44" s="627"/>
      <c r="J44" s="627"/>
      <c r="K44" s="627"/>
      <c r="L44" s="628"/>
      <c r="M44" s="445">
        <v>1</v>
      </c>
      <c r="N44" s="445">
        <v>3</v>
      </c>
      <c r="O44" s="447" t="s">
        <v>450</v>
      </c>
      <c r="P44" s="446" t="s">
        <v>40</v>
      </c>
      <c r="Q44" s="624"/>
      <c r="R44" s="625"/>
      <c r="S44" s="444">
        <v>598</v>
      </c>
      <c r="T44" s="444">
        <v>598</v>
      </c>
      <c r="U44" s="626"/>
      <c r="V44" s="626"/>
      <c r="W44" s="626"/>
      <c r="X44" s="626"/>
      <c r="Y44" s="626"/>
      <c r="Z44" s="438"/>
    </row>
    <row r="45" spans="1:26" ht="32.25" customHeight="1" x14ac:dyDescent="0.2">
      <c r="A45" s="437"/>
      <c r="B45" s="627" t="s">
        <v>442</v>
      </c>
      <c r="C45" s="627"/>
      <c r="D45" s="627"/>
      <c r="E45" s="627"/>
      <c r="F45" s="627"/>
      <c r="G45" s="627"/>
      <c r="H45" s="627"/>
      <c r="I45" s="627"/>
      <c r="J45" s="627"/>
      <c r="K45" s="627"/>
      <c r="L45" s="628"/>
      <c r="M45" s="445">
        <v>1</v>
      </c>
      <c r="N45" s="445">
        <v>3</v>
      </c>
      <c r="O45" s="447" t="s">
        <v>450</v>
      </c>
      <c r="P45" s="446" t="s">
        <v>42</v>
      </c>
      <c r="Q45" s="624"/>
      <c r="R45" s="625"/>
      <c r="S45" s="444">
        <v>181</v>
      </c>
      <c r="T45" s="444">
        <v>181</v>
      </c>
      <c r="U45" s="626"/>
      <c r="V45" s="626"/>
      <c r="W45" s="626"/>
      <c r="X45" s="626"/>
      <c r="Y45" s="626"/>
      <c r="Z45" s="438"/>
    </row>
    <row r="46" spans="1:26" ht="21.75" customHeight="1" x14ac:dyDescent="0.2">
      <c r="A46" s="437"/>
      <c r="B46" s="627" t="s">
        <v>451</v>
      </c>
      <c r="C46" s="627"/>
      <c r="D46" s="627"/>
      <c r="E46" s="627"/>
      <c r="F46" s="627"/>
      <c r="G46" s="627"/>
      <c r="H46" s="627"/>
      <c r="I46" s="627"/>
      <c r="J46" s="627"/>
      <c r="K46" s="627"/>
      <c r="L46" s="628"/>
      <c r="M46" s="445">
        <v>1</v>
      </c>
      <c r="N46" s="445">
        <v>3</v>
      </c>
      <c r="O46" s="447" t="s">
        <v>452</v>
      </c>
      <c r="P46" s="446">
        <v>0</v>
      </c>
      <c r="Q46" s="624"/>
      <c r="R46" s="625"/>
      <c r="S46" s="444">
        <v>354</v>
      </c>
      <c r="T46" s="444">
        <v>196</v>
      </c>
      <c r="U46" s="626"/>
      <c r="V46" s="626"/>
      <c r="W46" s="626"/>
      <c r="X46" s="626"/>
      <c r="Y46" s="626"/>
      <c r="Z46" s="438"/>
    </row>
    <row r="47" spans="1:26" ht="21.75" customHeight="1" x14ac:dyDescent="0.2">
      <c r="A47" s="437"/>
      <c r="B47" s="627" t="s">
        <v>453</v>
      </c>
      <c r="C47" s="627"/>
      <c r="D47" s="627"/>
      <c r="E47" s="627"/>
      <c r="F47" s="627"/>
      <c r="G47" s="627"/>
      <c r="H47" s="627"/>
      <c r="I47" s="627"/>
      <c r="J47" s="627"/>
      <c r="K47" s="627"/>
      <c r="L47" s="628"/>
      <c r="M47" s="445">
        <v>1</v>
      </c>
      <c r="N47" s="445">
        <v>3</v>
      </c>
      <c r="O47" s="447" t="s">
        <v>452</v>
      </c>
      <c r="P47" s="446" t="s">
        <v>25</v>
      </c>
      <c r="Q47" s="624"/>
      <c r="R47" s="625"/>
      <c r="S47" s="444">
        <v>350</v>
      </c>
      <c r="T47" s="444">
        <v>195</v>
      </c>
      <c r="U47" s="626"/>
      <c r="V47" s="626"/>
      <c r="W47" s="626"/>
      <c r="X47" s="626"/>
      <c r="Y47" s="626"/>
      <c r="Z47" s="438"/>
    </row>
    <row r="48" spans="1:26" ht="21.75" customHeight="1" x14ac:dyDescent="0.2">
      <c r="A48" s="437"/>
      <c r="B48" s="627" t="s">
        <v>454</v>
      </c>
      <c r="C48" s="627"/>
      <c r="D48" s="627"/>
      <c r="E48" s="627"/>
      <c r="F48" s="627"/>
      <c r="G48" s="627"/>
      <c r="H48" s="627"/>
      <c r="I48" s="627"/>
      <c r="J48" s="627"/>
      <c r="K48" s="627"/>
      <c r="L48" s="628"/>
      <c r="M48" s="445">
        <v>1</v>
      </c>
      <c r="N48" s="445">
        <v>3</v>
      </c>
      <c r="O48" s="447" t="s">
        <v>452</v>
      </c>
      <c r="P48" s="446" t="s">
        <v>27</v>
      </c>
      <c r="Q48" s="624"/>
      <c r="R48" s="625"/>
      <c r="S48" s="444">
        <v>350</v>
      </c>
      <c r="T48" s="444">
        <v>195</v>
      </c>
      <c r="U48" s="626"/>
      <c r="V48" s="626"/>
      <c r="W48" s="626"/>
      <c r="X48" s="626"/>
      <c r="Y48" s="626"/>
      <c r="Z48" s="438"/>
    </row>
    <row r="49" spans="1:26" ht="12.75" customHeight="1" x14ac:dyDescent="0.2">
      <c r="A49" s="437"/>
      <c r="B49" s="627" t="s">
        <v>455</v>
      </c>
      <c r="C49" s="627"/>
      <c r="D49" s="627"/>
      <c r="E49" s="627"/>
      <c r="F49" s="627"/>
      <c r="G49" s="627"/>
      <c r="H49" s="627"/>
      <c r="I49" s="627"/>
      <c r="J49" s="627"/>
      <c r="K49" s="627"/>
      <c r="L49" s="628"/>
      <c r="M49" s="445">
        <v>1</v>
      </c>
      <c r="N49" s="445">
        <v>3</v>
      </c>
      <c r="O49" s="447" t="s">
        <v>452</v>
      </c>
      <c r="P49" s="446" t="s">
        <v>28</v>
      </c>
      <c r="Q49" s="624"/>
      <c r="R49" s="625"/>
      <c r="S49" s="444">
        <v>55</v>
      </c>
      <c r="T49" s="444">
        <v>28</v>
      </c>
      <c r="U49" s="626"/>
      <c r="V49" s="626"/>
      <c r="W49" s="626"/>
      <c r="X49" s="626"/>
      <c r="Y49" s="626"/>
      <c r="Z49" s="438"/>
    </row>
    <row r="50" spans="1:26" ht="12.75" customHeight="1" x14ac:dyDescent="0.2">
      <c r="A50" s="437"/>
      <c r="B50" s="627" t="s">
        <v>456</v>
      </c>
      <c r="C50" s="627"/>
      <c r="D50" s="627"/>
      <c r="E50" s="627"/>
      <c r="F50" s="627"/>
      <c r="G50" s="627"/>
      <c r="H50" s="627"/>
      <c r="I50" s="627"/>
      <c r="J50" s="627"/>
      <c r="K50" s="627"/>
      <c r="L50" s="628"/>
      <c r="M50" s="445">
        <v>1</v>
      </c>
      <c r="N50" s="445">
        <v>3</v>
      </c>
      <c r="O50" s="447" t="s">
        <v>452</v>
      </c>
      <c r="P50" s="446" t="s">
        <v>29</v>
      </c>
      <c r="Q50" s="624"/>
      <c r="R50" s="625"/>
      <c r="S50" s="444">
        <v>295</v>
      </c>
      <c r="T50" s="444">
        <v>167</v>
      </c>
      <c r="U50" s="626"/>
      <c r="V50" s="626"/>
      <c r="W50" s="626"/>
      <c r="X50" s="626"/>
      <c r="Y50" s="626"/>
      <c r="Z50" s="438"/>
    </row>
    <row r="51" spans="1:26" ht="12.75" customHeight="1" x14ac:dyDescent="0.2">
      <c r="A51" s="437"/>
      <c r="B51" s="627" t="s">
        <v>30</v>
      </c>
      <c r="C51" s="627"/>
      <c r="D51" s="627"/>
      <c r="E51" s="627"/>
      <c r="F51" s="627"/>
      <c r="G51" s="627"/>
      <c r="H51" s="627"/>
      <c r="I51" s="627"/>
      <c r="J51" s="627"/>
      <c r="K51" s="627"/>
      <c r="L51" s="628"/>
      <c r="M51" s="445">
        <v>1</v>
      </c>
      <c r="N51" s="445">
        <v>3</v>
      </c>
      <c r="O51" s="447" t="s">
        <v>452</v>
      </c>
      <c r="P51" s="446" t="s">
        <v>31</v>
      </c>
      <c r="Q51" s="624"/>
      <c r="R51" s="625"/>
      <c r="S51" s="444">
        <v>4</v>
      </c>
      <c r="T51" s="444">
        <v>1</v>
      </c>
      <c r="U51" s="626"/>
      <c r="V51" s="626"/>
      <c r="W51" s="626"/>
      <c r="X51" s="626"/>
      <c r="Y51" s="626"/>
      <c r="Z51" s="438"/>
    </row>
    <row r="52" spans="1:26" ht="21.75" customHeight="1" x14ac:dyDescent="0.2">
      <c r="A52" s="437"/>
      <c r="B52" s="627" t="s">
        <v>457</v>
      </c>
      <c r="C52" s="627"/>
      <c r="D52" s="627"/>
      <c r="E52" s="627"/>
      <c r="F52" s="627"/>
      <c r="G52" s="627"/>
      <c r="H52" s="627"/>
      <c r="I52" s="627"/>
      <c r="J52" s="627"/>
      <c r="K52" s="627"/>
      <c r="L52" s="628"/>
      <c r="M52" s="445">
        <v>1</v>
      </c>
      <c r="N52" s="445">
        <v>3</v>
      </c>
      <c r="O52" s="447" t="s">
        <v>452</v>
      </c>
      <c r="P52" s="446" t="s">
        <v>32</v>
      </c>
      <c r="Q52" s="624"/>
      <c r="R52" s="625"/>
      <c r="S52" s="444">
        <v>4</v>
      </c>
      <c r="T52" s="444">
        <v>1</v>
      </c>
      <c r="U52" s="626"/>
      <c r="V52" s="626"/>
      <c r="W52" s="626"/>
      <c r="X52" s="626"/>
      <c r="Y52" s="626"/>
      <c r="Z52" s="438"/>
    </row>
    <row r="53" spans="1:26" ht="12.75" customHeight="1" x14ac:dyDescent="0.2">
      <c r="A53" s="437"/>
      <c r="B53" s="627" t="s">
        <v>33</v>
      </c>
      <c r="C53" s="627"/>
      <c r="D53" s="627"/>
      <c r="E53" s="627"/>
      <c r="F53" s="627"/>
      <c r="G53" s="627"/>
      <c r="H53" s="627"/>
      <c r="I53" s="627"/>
      <c r="J53" s="627"/>
      <c r="K53" s="627"/>
      <c r="L53" s="628"/>
      <c r="M53" s="445">
        <v>1</v>
      </c>
      <c r="N53" s="445">
        <v>3</v>
      </c>
      <c r="O53" s="447" t="s">
        <v>452</v>
      </c>
      <c r="P53" s="446" t="s">
        <v>34</v>
      </c>
      <c r="Q53" s="624"/>
      <c r="R53" s="625"/>
      <c r="S53" s="444">
        <v>3</v>
      </c>
      <c r="T53" s="444">
        <v>1</v>
      </c>
      <c r="U53" s="626"/>
      <c r="V53" s="626"/>
      <c r="W53" s="626"/>
      <c r="X53" s="626"/>
      <c r="Y53" s="626"/>
      <c r="Z53" s="438"/>
    </row>
    <row r="54" spans="1:26" ht="12.75" customHeight="1" x14ac:dyDescent="0.2">
      <c r="A54" s="437"/>
      <c r="B54" s="627" t="s">
        <v>458</v>
      </c>
      <c r="C54" s="627"/>
      <c r="D54" s="627"/>
      <c r="E54" s="627"/>
      <c r="F54" s="627"/>
      <c r="G54" s="627"/>
      <c r="H54" s="627"/>
      <c r="I54" s="627"/>
      <c r="J54" s="627"/>
      <c r="K54" s="627"/>
      <c r="L54" s="628"/>
      <c r="M54" s="445">
        <v>1</v>
      </c>
      <c r="N54" s="445">
        <v>3</v>
      </c>
      <c r="O54" s="447" t="s">
        <v>452</v>
      </c>
      <c r="P54" s="446" t="s">
        <v>35</v>
      </c>
      <c r="Q54" s="624"/>
      <c r="R54" s="625"/>
      <c r="S54" s="444">
        <v>1</v>
      </c>
      <c r="T54" s="444">
        <v>0</v>
      </c>
      <c r="U54" s="626"/>
      <c r="V54" s="626"/>
      <c r="W54" s="626"/>
      <c r="X54" s="626"/>
      <c r="Y54" s="626"/>
      <c r="Z54" s="438"/>
    </row>
    <row r="55" spans="1:26" ht="39.75" customHeight="1" x14ac:dyDescent="0.2">
      <c r="A55" s="437"/>
      <c r="B55" s="627" t="s">
        <v>88</v>
      </c>
      <c r="C55" s="627"/>
      <c r="D55" s="627"/>
      <c r="E55" s="627"/>
      <c r="F55" s="627"/>
      <c r="G55" s="627"/>
      <c r="H55" s="627"/>
      <c r="I55" s="627"/>
      <c r="J55" s="627"/>
      <c r="K55" s="627"/>
      <c r="L55" s="628"/>
      <c r="M55" s="445">
        <v>1</v>
      </c>
      <c r="N55" s="445">
        <v>3</v>
      </c>
      <c r="O55" s="447" t="s">
        <v>452</v>
      </c>
      <c r="P55" s="446" t="s">
        <v>89</v>
      </c>
      <c r="Q55" s="624"/>
      <c r="R55" s="625"/>
      <c r="S55" s="444">
        <v>0</v>
      </c>
      <c r="T55" s="444">
        <v>0</v>
      </c>
      <c r="U55" s="626"/>
      <c r="V55" s="626"/>
      <c r="W55" s="626"/>
      <c r="X55" s="626"/>
      <c r="Y55" s="626"/>
      <c r="Z55" s="438"/>
    </row>
    <row r="56" spans="1:26" ht="32.25" customHeight="1" x14ac:dyDescent="0.2">
      <c r="A56" s="437"/>
      <c r="B56" s="629" t="s">
        <v>87</v>
      </c>
      <c r="C56" s="629"/>
      <c r="D56" s="629"/>
      <c r="E56" s="629"/>
      <c r="F56" s="629"/>
      <c r="G56" s="629"/>
      <c r="H56" s="629"/>
      <c r="I56" s="629"/>
      <c r="J56" s="629"/>
      <c r="K56" s="629"/>
      <c r="L56" s="630"/>
      <c r="M56" s="449">
        <v>1</v>
      </c>
      <c r="N56" s="449">
        <v>4</v>
      </c>
      <c r="O56" s="451">
        <v>0</v>
      </c>
      <c r="P56" s="450">
        <v>0</v>
      </c>
      <c r="Q56" s="631"/>
      <c r="R56" s="632"/>
      <c r="S56" s="448">
        <v>15852</v>
      </c>
      <c r="T56" s="448">
        <v>15242</v>
      </c>
      <c r="U56" s="633"/>
      <c r="V56" s="633"/>
      <c r="W56" s="633"/>
      <c r="X56" s="633"/>
      <c r="Y56" s="633"/>
      <c r="Z56" s="438"/>
    </row>
    <row r="57" spans="1:26" ht="21.75" customHeight="1" x14ac:dyDescent="0.2">
      <c r="A57" s="437"/>
      <c r="B57" s="627" t="s">
        <v>171</v>
      </c>
      <c r="C57" s="627"/>
      <c r="D57" s="627"/>
      <c r="E57" s="627"/>
      <c r="F57" s="627"/>
      <c r="G57" s="627"/>
      <c r="H57" s="627"/>
      <c r="I57" s="627"/>
      <c r="J57" s="627"/>
      <c r="K57" s="627"/>
      <c r="L57" s="628"/>
      <c r="M57" s="445">
        <v>1</v>
      </c>
      <c r="N57" s="445">
        <v>4</v>
      </c>
      <c r="O57" s="447" t="s">
        <v>553</v>
      </c>
      <c r="P57" s="446">
        <v>0</v>
      </c>
      <c r="Q57" s="624"/>
      <c r="R57" s="625"/>
      <c r="S57" s="444">
        <v>27</v>
      </c>
      <c r="T57" s="444">
        <v>12</v>
      </c>
      <c r="U57" s="626"/>
      <c r="V57" s="626"/>
      <c r="W57" s="626"/>
      <c r="X57" s="626"/>
      <c r="Y57" s="626"/>
      <c r="Z57" s="438"/>
    </row>
    <row r="58" spans="1:26" ht="21.75" customHeight="1" x14ac:dyDescent="0.2">
      <c r="A58" s="437"/>
      <c r="B58" s="627" t="s">
        <v>26</v>
      </c>
      <c r="C58" s="627"/>
      <c r="D58" s="627"/>
      <c r="E58" s="627"/>
      <c r="F58" s="627"/>
      <c r="G58" s="627"/>
      <c r="H58" s="627"/>
      <c r="I58" s="627"/>
      <c r="J58" s="627"/>
      <c r="K58" s="627"/>
      <c r="L58" s="628"/>
      <c r="M58" s="445">
        <v>1</v>
      </c>
      <c r="N58" s="445">
        <v>4</v>
      </c>
      <c r="O58" s="447" t="s">
        <v>554</v>
      </c>
      <c r="P58" s="446">
        <v>0</v>
      </c>
      <c r="Q58" s="624"/>
      <c r="R58" s="625"/>
      <c r="S58" s="444">
        <v>27</v>
      </c>
      <c r="T58" s="444">
        <v>12</v>
      </c>
      <c r="U58" s="626"/>
      <c r="V58" s="626"/>
      <c r="W58" s="626"/>
      <c r="X58" s="626"/>
      <c r="Y58" s="626"/>
      <c r="Z58" s="438"/>
    </row>
    <row r="59" spans="1:26" ht="21.75" customHeight="1" x14ac:dyDescent="0.2">
      <c r="A59" s="437"/>
      <c r="B59" s="627" t="s">
        <v>453</v>
      </c>
      <c r="C59" s="627"/>
      <c r="D59" s="627"/>
      <c r="E59" s="627"/>
      <c r="F59" s="627"/>
      <c r="G59" s="627"/>
      <c r="H59" s="627"/>
      <c r="I59" s="627"/>
      <c r="J59" s="627"/>
      <c r="K59" s="627"/>
      <c r="L59" s="628"/>
      <c r="M59" s="445">
        <v>1</v>
      </c>
      <c r="N59" s="445">
        <v>4</v>
      </c>
      <c r="O59" s="447" t="s">
        <v>554</v>
      </c>
      <c r="P59" s="446" t="s">
        <v>25</v>
      </c>
      <c r="Q59" s="624"/>
      <c r="R59" s="625"/>
      <c r="S59" s="444">
        <v>27</v>
      </c>
      <c r="T59" s="444">
        <v>12</v>
      </c>
      <c r="U59" s="626"/>
      <c r="V59" s="626"/>
      <c r="W59" s="626"/>
      <c r="X59" s="626"/>
      <c r="Y59" s="626"/>
      <c r="Z59" s="438"/>
    </row>
    <row r="60" spans="1:26" ht="12.75" customHeight="1" x14ac:dyDescent="0.2">
      <c r="A60" s="437"/>
      <c r="B60" s="627" t="s">
        <v>454</v>
      </c>
      <c r="C60" s="627"/>
      <c r="D60" s="627"/>
      <c r="E60" s="627"/>
      <c r="F60" s="627"/>
      <c r="G60" s="627"/>
      <c r="H60" s="627"/>
      <c r="I60" s="627"/>
      <c r="J60" s="627"/>
      <c r="K60" s="627"/>
      <c r="L60" s="628"/>
      <c r="M60" s="445">
        <v>1</v>
      </c>
      <c r="N60" s="445">
        <v>4</v>
      </c>
      <c r="O60" s="447" t="s">
        <v>554</v>
      </c>
      <c r="P60" s="446" t="s">
        <v>27</v>
      </c>
      <c r="Q60" s="624"/>
      <c r="R60" s="625"/>
      <c r="S60" s="444">
        <v>27</v>
      </c>
      <c r="T60" s="444">
        <v>12</v>
      </c>
      <c r="U60" s="626"/>
      <c r="V60" s="626"/>
      <c r="W60" s="626"/>
      <c r="X60" s="626"/>
      <c r="Y60" s="626"/>
      <c r="Z60" s="438"/>
    </row>
    <row r="61" spans="1:26" ht="32.25" customHeight="1" x14ac:dyDescent="0.2">
      <c r="A61" s="437"/>
      <c r="B61" s="627" t="s">
        <v>456</v>
      </c>
      <c r="C61" s="627"/>
      <c r="D61" s="627"/>
      <c r="E61" s="627"/>
      <c r="F61" s="627"/>
      <c r="G61" s="627"/>
      <c r="H61" s="627"/>
      <c r="I61" s="627"/>
      <c r="J61" s="627"/>
      <c r="K61" s="627"/>
      <c r="L61" s="628"/>
      <c r="M61" s="445">
        <v>1</v>
      </c>
      <c r="N61" s="445">
        <v>4</v>
      </c>
      <c r="O61" s="447" t="s">
        <v>554</v>
      </c>
      <c r="P61" s="446" t="s">
        <v>29</v>
      </c>
      <c r="Q61" s="624"/>
      <c r="R61" s="625"/>
      <c r="S61" s="444">
        <v>27</v>
      </c>
      <c r="T61" s="444">
        <v>12</v>
      </c>
      <c r="U61" s="626"/>
      <c r="V61" s="626"/>
      <c r="W61" s="626"/>
      <c r="X61" s="626"/>
      <c r="Y61" s="626"/>
      <c r="Z61" s="438"/>
    </row>
    <row r="62" spans="1:26" ht="21.75" customHeight="1" x14ac:dyDescent="0.2">
      <c r="A62" s="437"/>
      <c r="B62" s="627" t="s">
        <v>437</v>
      </c>
      <c r="C62" s="627"/>
      <c r="D62" s="627"/>
      <c r="E62" s="627"/>
      <c r="F62" s="627"/>
      <c r="G62" s="627"/>
      <c r="H62" s="627"/>
      <c r="I62" s="627"/>
      <c r="J62" s="627"/>
      <c r="K62" s="627"/>
      <c r="L62" s="628"/>
      <c r="M62" s="445">
        <v>1</v>
      </c>
      <c r="N62" s="445">
        <v>4</v>
      </c>
      <c r="O62" s="447" t="s">
        <v>438</v>
      </c>
      <c r="P62" s="446">
        <v>0</v>
      </c>
      <c r="Q62" s="624"/>
      <c r="R62" s="625"/>
      <c r="S62" s="444">
        <v>15825</v>
      </c>
      <c r="T62" s="444">
        <v>15230</v>
      </c>
      <c r="U62" s="626"/>
      <c r="V62" s="626"/>
      <c r="W62" s="626"/>
      <c r="X62" s="626"/>
      <c r="Y62" s="626"/>
      <c r="Z62" s="438"/>
    </row>
    <row r="63" spans="1:26" ht="53.25" customHeight="1" x14ac:dyDescent="0.2">
      <c r="A63" s="437"/>
      <c r="B63" s="627" t="s">
        <v>460</v>
      </c>
      <c r="C63" s="627"/>
      <c r="D63" s="627"/>
      <c r="E63" s="627"/>
      <c r="F63" s="627"/>
      <c r="G63" s="627"/>
      <c r="H63" s="627"/>
      <c r="I63" s="627"/>
      <c r="J63" s="627"/>
      <c r="K63" s="627"/>
      <c r="L63" s="628"/>
      <c r="M63" s="445">
        <v>1</v>
      </c>
      <c r="N63" s="445">
        <v>4</v>
      </c>
      <c r="O63" s="447" t="s">
        <v>461</v>
      </c>
      <c r="P63" s="446">
        <v>0</v>
      </c>
      <c r="Q63" s="624"/>
      <c r="R63" s="625"/>
      <c r="S63" s="444">
        <v>12459</v>
      </c>
      <c r="T63" s="444">
        <v>12459</v>
      </c>
      <c r="U63" s="626"/>
      <c r="V63" s="626"/>
      <c r="W63" s="626"/>
      <c r="X63" s="626"/>
      <c r="Y63" s="626"/>
      <c r="Z63" s="438"/>
    </row>
    <row r="64" spans="1:26" ht="21.75" customHeight="1" x14ac:dyDescent="0.2">
      <c r="A64" s="437"/>
      <c r="B64" s="627" t="s">
        <v>18</v>
      </c>
      <c r="C64" s="627"/>
      <c r="D64" s="627"/>
      <c r="E64" s="627"/>
      <c r="F64" s="627"/>
      <c r="G64" s="627"/>
      <c r="H64" s="627"/>
      <c r="I64" s="627"/>
      <c r="J64" s="627"/>
      <c r="K64" s="627"/>
      <c r="L64" s="628"/>
      <c r="M64" s="445">
        <v>1</v>
      </c>
      <c r="N64" s="445">
        <v>4</v>
      </c>
      <c r="O64" s="447" t="s">
        <v>461</v>
      </c>
      <c r="P64" s="446" t="s">
        <v>19</v>
      </c>
      <c r="Q64" s="624"/>
      <c r="R64" s="625"/>
      <c r="S64" s="444">
        <v>12459</v>
      </c>
      <c r="T64" s="444">
        <v>12459</v>
      </c>
      <c r="U64" s="626"/>
      <c r="V64" s="626"/>
      <c r="W64" s="626"/>
      <c r="X64" s="626"/>
      <c r="Y64" s="626"/>
      <c r="Z64" s="438"/>
    </row>
    <row r="65" spans="1:26" ht="21.75" customHeight="1" x14ac:dyDescent="0.2">
      <c r="A65" s="437"/>
      <c r="B65" s="627" t="s">
        <v>38</v>
      </c>
      <c r="C65" s="627"/>
      <c r="D65" s="627"/>
      <c r="E65" s="627"/>
      <c r="F65" s="627"/>
      <c r="G65" s="627"/>
      <c r="H65" s="627"/>
      <c r="I65" s="627"/>
      <c r="J65" s="627"/>
      <c r="K65" s="627"/>
      <c r="L65" s="628"/>
      <c r="M65" s="445">
        <v>1</v>
      </c>
      <c r="N65" s="445">
        <v>4</v>
      </c>
      <c r="O65" s="447" t="s">
        <v>461</v>
      </c>
      <c r="P65" s="446" t="s">
        <v>39</v>
      </c>
      <c r="Q65" s="624"/>
      <c r="R65" s="625"/>
      <c r="S65" s="444">
        <v>12459</v>
      </c>
      <c r="T65" s="444">
        <v>12459</v>
      </c>
      <c r="U65" s="626"/>
      <c r="V65" s="626"/>
      <c r="W65" s="626"/>
      <c r="X65" s="626"/>
      <c r="Y65" s="626"/>
      <c r="Z65" s="438"/>
    </row>
    <row r="66" spans="1:26" ht="32.25" customHeight="1" x14ac:dyDescent="0.2">
      <c r="A66" s="437"/>
      <c r="B66" s="627" t="s">
        <v>441</v>
      </c>
      <c r="C66" s="627"/>
      <c r="D66" s="627"/>
      <c r="E66" s="627"/>
      <c r="F66" s="627"/>
      <c r="G66" s="627"/>
      <c r="H66" s="627"/>
      <c r="I66" s="627"/>
      <c r="J66" s="627"/>
      <c r="K66" s="627"/>
      <c r="L66" s="628"/>
      <c r="M66" s="445">
        <v>1</v>
      </c>
      <c r="N66" s="445">
        <v>4</v>
      </c>
      <c r="O66" s="447" t="s">
        <v>461</v>
      </c>
      <c r="P66" s="446" t="s">
        <v>40</v>
      </c>
      <c r="Q66" s="624"/>
      <c r="R66" s="625"/>
      <c r="S66" s="444">
        <v>9569</v>
      </c>
      <c r="T66" s="444">
        <v>9569</v>
      </c>
      <c r="U66" s="626"/>
      <c r="V66" s="626"/>
      <c r="W66" s="626"/>
      <c r="X66" s="626"/>
      <c r="Y66" s="626"/>
      <c r="Z66" s="438"/>
    </row>
    <row r="67" spans="1:26" ht="32.25" customHeight="1" x14ac:dyDescent="0.2">
      <c r="A67" s="437"/>
      <c r="B67" s="627" t="s">
        <v>442</v>
      </c>
      <c r="C67" s="627"/>
      <c r="D67" s="627"/>
      <c r="E67" s="627"/>
      <c r="F67" s="627"/>
      <c r="G67" s="627"/>
      <c r="H67" s="627"/>
      <c r="I67" s="627"/>
      <c r="J67" s="627"/>
      <c r="K67" s="627"/>
      <c r="L67" s="628"/>
      <c r="M67" s="445">
        <v>1</v>
      </c>
      <c r="N67" s="445">
        <v>4</v>
      </c>
      <c r="O67" s="447" t="s">
        <v>461</v>
      </c>
      <c r="P67" s="446" t="s">
        <v>42</v>
      </c>
      <c r="Q67" s="624"/>
      <c r="R67" s="625"/>
      <c r="S67" s="444">
        <v>2890</v>
      </c>
      <c r="T67" s="444">
        <v>2890</v>
      </c>
      <c r="U67" s="626"/>
      <c r="V67" s="626"/>
      <c r="W67" s="626"/>
      <c r="X67" s="626"/>
      <c r="Y67" s="626"/>
      <c r="Z67" s="438"/>
    </row>
    <row r="68" spans="1:26" ht="21.75" customHeight="1" x14ac:dyDescent="0.2">
      <c r="A68" s="437"/>
      <c r="B68" s="627" t="s">
        <v>462</v>
      </c>
      <c r="C68" s="627"/>
      <c r="D68" s="627"/>
      <c r="E68" s="627"/>
      <c r="F68" s="627"/>
      <c r="G68" s="627"/>
      <c r="H68" s="627"/>
      <c r="I68" s="627"/>
      <c r="J68" s="627"/>
      <c r="K68" s="627"/>
      <c r="L68" s="628"/>
      <c r="M68" s="445">
        <v>1</v>
      </c>
      <c r="N68" s="445">
        <v>4</v>
      </c>
      <c r="O68" s="447" t="s">
        <v>463</v>
      </c>
      <c r="P68" s="446">
        <v>0</v>
      </c>
      <c r="Q68" s="624"/>
      <c r="R68" s="625"/>
      <c r="S68" s="444">
        <v>3357</v>
      </c>
      <c r="T68" s="444">
        <v>2767</v>
      </c>
      <c r="U68" s="626"/>
      <c r="V68" s="626"/>
      <c r="W68" s="626"/>
      <c r="X68" s="626"/>
      <c r="Y68" s="626"/>
      <c r="Z68" s="438"/>
    </row>
    <row r="69" spans="1:26" ht="21.75" customHeight="1" x14ac:dyDescent="0.2">
      <c r="A69" s="437"/>
      <c r="B69" s="627" t="s">
        <v>453</v>
      </c>
      <c r="C69" s="627"/>
      <c r="D69" s="627"/>
      <c r="E69" s="627"/>
      <c r="F69" s="627"/>
      <c r="G69" s="627"/>
      <c r="H69" s="627"/>
      <c r="I69" s="627"/>
      <c r="J69" s="627"/>
      <c r="K69" s="627"/>
      <c r="L69" s="628"/>
      <c r="M69" s="445">
        <v>1</v>
      </c>
      <c r="N69" s="445">
        <v>4</v>
      </c>
      <c r="O69" s="447" t="s">
        <v>463</v>
      </c>
      <c r="P69" s="446" t="s">
        <v>25</v>
      </c>
      <c r="Q69" s="624"/>
      <c r="R69" s="625"/>
      <c r="S69" s="444">
        <v>3144</v>
      </c>
      <c r="T69" s="444">
        <v>2664</v>
      </c>
      <c r="U69" s="626"/>
      <c r="V69" s="626"/>
      <c r="W69" s="626"/>
      <c r="X69" s="626"/>
      <c r="Y69" s="626"/>
      <c r="Z69" s="438"/>
    </row>
    <row r="70" spans="1:26" ht="21.75" customHeight="1" x14ac:dyDescent="0.2">
      <c r="A70" s="437"/>
      <c r="B70" s="627" t="s">
        <v>454</v>
      </c>
      <c r="C70" s="627"/>
      <c r="D70" s="627"/>
      <c r="E70" s="627"/>
      <c r="F70" s="627"/>
      <c r="G70" s="627"/>
      <c r="H70" s="627"/>
      <c r="I70" s="627"/>
      <c r="J70" s="627"/>
      <c r="K70" s="627"/>
      <c r="L70" s="628"/>
      <c r="M70" s="445">
        <v>1</v>
      </c>
      <c r="N70" s="445">
        <v>4</v>
      </c>
      <c r="O70" s="447" t="s">
        <v>463</v>
      </c>
      <c r="P70" s="446" t="s">
        <v>27</v>
      </c>
      <c r="Q70" s="624"/>
      <c r="R70" s="625"/>
      <c r="S70" s="444">
        <v>3144</v>
      </c>
      <c r="T70" s="444">
        <v>2664</v>
      </c>
      <c r="U70" s="626"/>
      <c r="V70" s="626"/>
      <c r="W70" s="626"/>
      <c r="X70" s="626"/>
      <c r="Y70" s="626"/>
      <c r="Z70" s="438"/>
    </row>
    <row r="71" spans="1:26" ht="12.75" customHeight="1" x14ac:dyDescent="0.2">
      <c r="A71" s="437"/>
      <c r="B71" s="627" t="s">
        <v>455</v>
      </c>
      <c r="C71" s="627"/>
      <c r="D71" s="627"/>
      <c r="E71" s="627"/>
      <c r="F71" s="627"/>
      <c r="G71" s="627"/>
      <c r="H71" s="627"/>
      <c r="I71" s="627"/>
      <c r="J71" s="627"/>
      <c r="K71" s="627"/>
      <c r="L71" s="628"/>
      <c r="M71" s="445">
        <v>1</v>
      </c>
      <c r="N71" s="445">
        <v>4</v>
      </c>
      <c r="O71" s="447" t="s">
        <v>463</v>
      </c>
      <c r="P71" s="446" t="s">
        <v>28</v>
      </c>
      <c r="Q71" s="624"/>
      <c r="R71" s="625"/>
      <c r="S71" s="444">
        <v>303</v>
      </c>
      <c r="T71" s="444">
        <v>151</v>
      </c>
      <c r="U71" s="626"/>
      <c r="V71" s="626"/>
      <c r="W71" s="626"/>
      <c r="X71" s="626"/>
      <c r="Y71" s="626"/>
      <c r="Z71" s="438"/>
    </row>
    <row r="72" spans="1:26" ht="12.75" customHeight="1" x14ac:dyDescent="0.2">
      <c r="A72" s="437"/>
      <c r="B72" s="627" t="s">
        <v>456</v>
      </c>
      <c r="C72" s="627"/>
      <c r="D72" s="627"/>
      <c r="E72" s="627"/>
      <c r="F72" s="627"/>
      <c r="G72" s="627"/>
      <c r="H72" s="627"/>
      <c r="I72" s="627"/>
      <c r="J72" s="627"/>
      <c r="K72" s="627"/>
      <c r="L72" s="628"/>
      <c r="M72" s="445">
        <v>1</v>
      </c>
      <c r="N72" s="445">
        <v>4</v>
      </c>
      <c r="O72" s="447" t="s">
        <v>463</v>
      </c>
      <c r="P72" s="446" t="s">
        <v>29</v>
      </c>
      <c r="Q72" s="624"/>
      <c r="R72" s="625"/>
      <c r="S72" s="444">
        <v>2841</v>
      </c>
      <c r="T72" s="444">
        <v>2513</v>
      </c>
      <c r="U72" s="626"/>
      <c r="V72" s="626"/>
      <c r="W72" s="626"/>
      <c r="X72" s="626"/>
      <c r="Y72" s="626"/>
      <c r="Z72" s="438"/>
    </row>
    <row r="73" spans="1:26" ht="12.75" customHeight="1" x14ac:dyDescent="0.2">
      <c r="A73" s="437"/>
      <c r="B73" s="627" t="s">
        <v>30</v>
      </c>
      <c r="C73" s="627"/>
      <c r="D73" s="627"/>
      <c r="E73" s="627"/>
      <c r="F73" s="627"/>
      <c r="G73" s="627"/>
      <c r="H73" s="627"/>
      <c r="I73" s="627"/>
      <c r="J73" s="627"/>
      <c r="K73" s="627"/>
      <c r="L73" s="628"/>
      <c r="M73" s="445">
        <v>1</v>
      </c>
      <c r="N73" s="445">
        <v>4</v>
      </c>
      <c r="O73" s="447" t="s">
        <v>463</v>
      </c>
      <c r="P73" s="446" t="s">
        <v>31</v>
      </c>
      <c r="Q73" s="624"/>
      <c r="R73" s="625"/>
      <c r="S73" s="444">
        <v>213</v>
      </c>
      <c r="T73" s="444">
        <v>103</v>
      </c>
      <c r="U73" s="626"/>
      <c r="V73" s="626"/>
      <c r="W73" s="626"/>
      <c r="X73" s="626"/>
      <c r="Y73" s="626"/>
      <c r="Z73" s="438"/>
    </row>
    <row r="74" spans="1:26" ht="21.75" customHeight="1" x14ac:dyDescent="0.2">
      <c r="A74" s="437"/>
      <c r="B74" s="627" t="s">
        <v>457</v>
      </c>
      <c r="C74" s="627"/>
      <c r="D74" s="627"/>
      <c r="E74" s="627"/>
      <c r="F74" s="627"/>
      <c r="G74" s="627"/>
      <c r="H74" s="627"/>
      <c r="I74" s="627"/>
      <c r="J74" s="627"/>
      <c r="K74" s="627"/>
      <c r="L74" s="628"/>
      <c r="M74" s="445">
        <v>1</v>
      </c>
      <c r="N74" s="445">
        <v>4</v>
      </c>
      <c r="O74" s="447" t="s">
        <v>463</v>
      </c>
      <c r="P74" s="446" t="s">
        <v>32</v>
      </c>
      <c r="Q74" s="624"/>
      <c r="R74" s="625"/>
      <c r="S74" s="444">
        <v>213</v>
      </c>
      <c r="T74" s="444">
        <v>103</v>
      </c>
      <c r="U74" s="626"/>
      <c r="V74" s="626"/>
      <c r="W74" s="626"/>
      <c r="X74" s="626"/>
      <c r="Y74" s="626"/>
      <c r="Z74" s="438"/>
    </row>
    <row r="75" spans="1:26" ht="12.75" customHeight="1" x14ac:dyDescent="0.2">
      <c r="A75" s="437"/>
      <c r="B75" s="627" t="s">
        <v>33</v>
      </c>
      <c r="C75" s="627"/>
      <c r="D75" s="627"/>
      <c r="E75" s="627"/>
      <c r="F75" s="627"/>
      <c r="G75" s="627"/>
      <c r="H75" s="627"/>
      <c r="I75" s="627"/>
      <c r="J75" s="627"/>
      <c r="K75" s="627"/>
      <c r="L75" s="628"/>
      <c r="M75" s="445">
        <v>1</v>
      </c>
      <c r="N75" s="445">
        <v>4</v>
      </c>
      <c r="O75" s="447" t="s">
        <v>463</v>
      </c>
      <c r="P75" s="446" t="s">
        <v>34</v>
      </c>
      <c r="Q75" s="624"/>
      <c r="R75" s="625"/>
      <c r="S75" s="444">
        <v>82</v>
      </c>
      <c r="T75" s="444">
        <v>38</v>
      </c>
      <c r="U75" s="626"/>
      <c r="V75" s="626"/>
      <c r="W75" s="626"/>
      <c r="X75" s="626"/>
      <c r="Y75" s="626"/>
      <c r="Z75" s="438"/>
    </row>
    <row r="76" spans="1:26" ht="12.75" customHeight="1" x14ac:dyDescent="0.2">
      <c r="A76" s="437"/>
      <c r="B76" s="627" t="s">
        <v>458</v>
      </c>
      <c r="C76" s="627"/>
      <c r="D76" s="627"/>
      <c r="E76" s="627"/>
      <c r="F76" s="627"/>
      <c r="G76" s="627"/>
      <c r="H76" s="627"/>
      <c r="I76" s="627"/>
      <c r="J76" s="627"/>
      <c r="K76" s="627"/>
      <c r="L76" s="628"/>
      <c r="M76" s="445">
        <v>1</v>
      </c>
      <c r="N76" s="445">
        <v>4</v>
      </c>
      <c r="O76" s="447" t="s">
        <v>463</v>
      </c>
      <c r="P76" s="446" t="s">
        <v>35</v>
      </c>
      <c r="Q76" s="624"/>
      <c r="R76" s="625"/>
      <c r="S76" s="444">
        <v>40</v>
      </c>
      <c r="T76" s="444">
        <v>20</v>
      </c>
      <c r="U76" s="626"/>
      <c r="V76" s="626"/>
      <c r="W76" s="626"/>
      <c r="X76" s="626"/>
      <c r="Y76" s="626"/>
      <c r="Z76" s="438"/>
    </row>
    <row r="77" spans="1:26" ht="32.25" customHeight="1" x14ac:dyDescent="0.2">
      <c r="A77" s="437"/>
      <c r="B77" s="627" t="s">
        <v>88</v>
      </c>
      <c r="C77" s="627"/>
      <c r="D77" s="627"/>
      <c r="E77" s="627"/>
      <c r="F77" s="627"/>
      <c r="G77" s="627"/>
      <c r="H77" s="627"/>
      <c r="I77" s="627"/>
      <c r="J77" s="627"/>
      <c r="K77" s="627"/>
      <c r="L77" s="628"/>
      <c r="M77" s="445">
        <v>1</v>
      </c>
      <c r="N77" s="445">
        <v>4</v>
      </c>
      <c r="O77" s="447" t="s">
        <v>463</v>
      </c>
      <c r="P77" s="446" t="s">
        <v>89</v>
      </c>
      <c r="Q77" s="624"/>
      <c r="R77" s="625"/>
      <c r="S77" s="444">
        <v>91</v>
      </c>
      <c r="T77" s="444">
        <v>45</v>
      </c>
      <c r="U77" s="626"/>
      <c r="V77" s="626"/>
      <c r="W77" s="626"/>
      <c r="X77" s="626"/>
      <c r="Y77" s="626"/>
      <c r="Z77" s="438"/>
    </row>
    <row r="78" spans="1:26" ht="53.25" customHeight="1" x14ac:dyDescent="0.2">
      <c r="A78" s="437"/>
      <c r="B78" s="627" t="s">
        <v>668</v>
      </c>
      <c r="C78" s="627"/>
      <c r="D78" s="627"/>
      <c r="E78" s="627"/>
      <c r="F78" s="627"/>
      <c r="G78" s="627"/>
      <c r="H78" s="627"/>
      <c r="I78" s="627"/>
      <c r="J78" s="627"/>
      <c r="K78" s="627"/>
      <c r="L78" s="628"/>
      <c r="M78" s="445">
        <v>1</v>
      </c>
      <c r="N78" s="445">
        <v>4</v>
      </c>
      <c r="O78" s="447" t="s">
        <v>669</v>
      </c>
      <c r="P78" s="446">
        <v>0</v>
      </c>
      <c r="Q78" s="624"/>
      <c r="R78" s="625"/>
      <c r="S78" s="444">
        <v>9</v>
      </c>
      <c r="T78" s="444">
        <v>4</v>
      </c>
      <c r="U78" s="626"/>
      <c r="V78" s="626"/>
      <c r="W78" s="626"/>
      <c r="X78" s="626"/>
      <c r="Y78" s="626"/>
      <c r="Z78" s="438"/>
    </row>
    <row r="79" spans="1:26" ht="21.75" customHeight="1" x14ac:dyDescent="0.2">
      <c r="A79" s="437"/>
      <c r="B79" s="627" t="s">
        <v>18</v>
      </c>
      <c r="C79" s="627"/>
      <c r="D79" s="627"/>
      <c r="E79" s="627"/>
      <c r="F79" s="627"/>
      <c r="G79" s="627"/>
      <c r="H79" s="627"/>
      <c r="I79" s="627"/>
      <c r="J79" s="627"/>
      <c r="K79" s="627"/>
      <c r="L79" s="628"/>
      <c r="M79" s="445">
        <v>1</v>
      </c>
      <c r="N79" s="445">
        <v>4</v>
      </c>
      <c r="O79" s="447" t="s">
        <v>669</v>
      </c>
      <c r="P79" s="446" t="s">
        <v>19</v>
      </c>
      <c r="Q79" s="624"/>
      <c r="R79" s="625"/>
      <c r="S79" s="444">
        <v>9</v>
      </c>
      <c r="T79" s="444">
        <v>4</v>
      </c>
      <c r="U79" s="626"/>
      <c r="V79" s="626"/>
      <c r="W79" s="626"/>
      <c r="X79" s="626"/>
      <c r="Y79" s="626"/>
      <c r="Z79" s="438"/>
    </row>
    <row r="80" spans="1:26" ht="32.25" customHeight="1" x14ac:dyDescent="0.2">
      <c r="A80" s="437"/>
      <c r="B80" s="627" t="s">
        <v>38</v>
      </c>
      <c r="C80" s="627"/>
      <c r="D80" s="627"/>
      <c r="E80" s="627"/>
      <c r="F80" s="627"/>
      <c r="G80" s="627"/>
      <c r="H80" s="627"/>
      <c r="I80" s="627"/>
      <c r="J80" s="627"/>
      <c r="K80" s="627"/>
      <c r="L80" s="628"/>
      <c r="M80" s="445">
        <v>1</v>
      </c>
      <c r="N80" s="445">
        <v>4</v>
      </c>
      <c r="O80" s="447" t="s">
        <v>669</v>
      </c>
      <c r="P80" s="446" t="s">
        <v>39</v>
      </c>
      <c r="Q80" s="624"/>
      <c r="R80" s="625"/>
      <c r="S80" s="444">
        <v>9</v>
      </c>
      <c r="T80" s="444">
        <v>4</v>
      </c>
      <c r="U80" s="626"/>
      <c r="V80" s="626"/>
      <c r="W80" s="626"/>
      <c r="X80" s="626"/>
      <c r="Y80" s="626"/>
      <c r="Z80" s="438"/>
    </row>
    <row r="81" spans="1:26" ht="12.75" customHeight="1" x14ac:dyDescent="0.2">
      <c r="A81" s="437"/>
      <c r="B81" s="627" t="s">
        <v>459</v>
      </c>
      <c r="C81" s="627"/>
      <c r="D81" s="627"/>
      <c r="E81" s="627"/>
      <c r="F81" s="627"/>
      <c r="G81" s="627"/>
      <c r="H81" s="627"/>
      <c r="I81" s="627"/>
      <c r="J81" s="627"/>
      <c r="K81" s="627"/>
      <c r="L81" s="628"/>
      <c r="M81" s="445">
        <v>1</v>
      </c>
      <c r="N81" s="445">
        <v>4</v>
      </c>
      <c r="O81" s="447" t="s">
        <v>669</v>
      </c>
      <c r="P81" s="446" t="s">
        <v>41</v>
      </c>
      <c r="Q81" s="624"/>
      <c r="R81" s="625"/>
      <c r="S81" s="444">
        <v>9</v>
      </c>
      <c r="T81" s="444">
        <v>4</v>
      </c>
      <c r="U81" s="626"/>
      <c r="V81" s="626"/>
      <c r="W81" s="626"/>
      <c r="X81" s="626"/>
      <c r="Y81" s="626"/>
      <c r="Z81" s="438"/>
    </row>
    <row r="82" spans="1:26" ht="32.25" customHeight="1" x14ac:dyDescent="0.2">
      <c r="A82" s="437"/>
      <c r="B82" s="627" t="s">
        <v>487</v>
      </c>
      <c r="C82" s="627"/>
      <c r="D82" s="627"/>
      <c r="E82" s="627"/>
      <c r="F82" s="627"/>
      <c r="G82" s="627"/>
      <c r="H82" s="627"/>
      <c r="I82" s="627"/>
      <c r="J82" s="627"/>
      <c r="K82" s="627"/>
      <c r="L82" s="628"/>
      <c r="M82" s="445">
        <v>1</v>
      </c>
      <c r="N82" s="445">
        <v>4</v>
      </c>
      <c r="O82" s="447" t="s">
        <v>488</v>
      </c>
      <c r="P82" s="446">
        <v>0</v>
      </c>
      <c r="Q82" s="624"/>
      <c r="R82" s="625"/>
      <c r="S82" s="444">
        <v>0</v>
      </c>
      <c r="T82" s="444">
        <v>0</v>
      </c>
      <c r="U82" s="626"/>
      <c r="V82" s="626"/>
      <c r="W82" s="626"/>
      <c r="X82" s="626"/>
      <c r="Y82" s="626"/>
      <c r="Z82" s="438"/>
    </row>
    <row r="83" spans="1:26" ht="42.75" customHeight="1" x14ac:dyDescent="0.2">
      <c r="A83" s="437"/>
      <c r="B83" s="627" t="s">
        <v>489</v>
      </c>
      <c r="C83" s="627"/>
      <c r="D83" s="627"/>
      <c r="E83" s="627"/>
      <c r="F83" s="627"/>
      <c r="G83" s="627"/>
      <c r="H83" s="627"/>
      <c r="I83" s="627"/>
      <c r="J83" s="627"/>
      <c r="K83" s="627"/>
      <c r="L83" s="628"/>
      <c r="M83" s="445">
        <v>1</v>
      </c>
      <c r="N83" s="445">
        <v>4</v>
      </c>
      <c r="O83" s="447" t="s">
        <v>490</v>
      </c>
      <c r="P83" s="446">
        <v>0</v>
      </c>
      <c r="Q83" s="624"/>
      <c r="R83" s="625"/>
      <c r="S83" s="444">
        <v>0</v>
      </c>
      <c r="T83" s="444">
        <v>0</v>
      </c>
      <c r="U83" s="626"/>
      <c r="V83" s="626"/>
      <c r="W83" s="626"/>
      <c r="X83" s="626"/>
      <c r="Y83" s="626"/>
      <c r="Z83" s="438"/>
    </row>
    <row r="84" spans="1:26" ht="21.75" customHeight="1" x14ac:dyDescent="0.2">
      <c r="A84" s="437"/>
      <c r="B84" s="627" t="s">
        <v>453</v>
      </c>
      <c r="C84" s="627"/>
      <c r="D84" s="627"/>
      <c r="E84" s="627"/>
      <c r="F84" s="627"/>
      <c r="G84" s="627"/>
      <c r="H84" s="627"/>
      <c r="I84" s="627"/>
      <c r="J84" s="627"/>
      <c r="K84" s="627"/>
      <c r="L84" s="628"/>
      <c r="M84" s="445">
        <v>1</v>
      </c>
      <c r="N84" s="445">
        <v>4</v>
      </c>
      <c r="O84" s="447" t="s">
        <v>490</v>
      </c>
      <c r="P84" s="446" t="s">
        <v>25</v>
      </c>
      <c r="Q84" s="624"/>
      <c r="R84" s="625"/>
      <c r="S84" s="444">
        <v>0</v>
      </c>
      <c r="T84" s="444">
        <v>0</v>
      </c>
      <c r="U84" s="626"/>
      <c r="V84" s="626"/>
      <c r="W84" s="626"/>
      <c r="X84" s="626"/>
      <c r="Y84" s="626"/>
      <c r="Z84" s="438"/>
    </row>
    <row r="85" spans="1:26" ht="21.75" customHeight="1" x14ac:dyDescent="0.2">
      <c r="A85" s="437"/>
      <c r="B85" s="627" t="s">
        <v>454</v>
      </c>
      <c r="C85" s="627"/>
      <c r="D85" s="627"/>
      <c r="E85" s="627"/>
      <c r="F85" s="627"/>
      <c r="G85" s="627"/>
      <c r="H85" s="627"/>
      <c r="I85" s="627"/>
      <c r="J85" s="627"/>
      <c r="K85" s="627"/>
      <c r="L85" s="628"/>
      <c r="M85" s="445">
        <v>1</v>
      </c>
      <c r="N85" s="445">
        <v>4</v>
      </c>
      <c r="O85" s="447" t="s">
        <v>490</v>
      </c>
      <c r="P85" s="446" t="s">
        <v>27</v>
      </c>
      <c r="Q85" s="624"/>
      <c r="R85" s="625"/>
      <c r="S85" s="444">
        <v>0</v>
      </c>
      <c r="T85" s="444">
        <v>0</v>
      </c>
      <c r="U85" s="626"/>
      <c r="V85" s="626"/>
      <c r="W85" s="626"/>
      <c r="X85" s="626"/>
      <c r="Y85" s="626"/>
      <c r="Z85" s="438"/>
    </row>
    <row r="86" spans="1:26" ht="12.75" customHeight="1" x14ac:dyDescent="0.2">
      <c r="A86" s="437"/>
      <c r="B86" s="627" t="s">
        <v>456</v>
      </c>
      <c r="C86" s="627"/>
      <c r="D86" s="627"/>
      <c r="E86" s="627"/>
      <c r="F86" s="627"/>
      <c r="G86" s="627"/>
      <c r="H86" s="627"/>
      <c r="I86" s="627"/>
      <c r="J86" s="627"/>
      <c r="K86" s="627"/>
      <c r="L86" s="628"/>
      <c r="M86" s="445">
        <v>1</v>
      </c>
      <c r="N86" s="445">
        <v>4</v>
      </c>
      <c r="O86" s="447" t="s">
        <v>490</v>
      </c>
      <c r="P86" s="446" t="s">
        <v>29</v>
      </c>
      <c r="Q86" s="624"/>
      <c r="R86" s="625"/>
      <c r="S86" s="444">
        <v>0</v>
      </c>
      <c r="T86" s="444">
        <v>0</v>
      </c>
      <c r="U86" s="626"/>
      <c r="V86" s="626"/>
      <c r="W86" s="626"/>
      <c r="X86" s="626"/>
      <c r="Y86" s="626"/>
      <c r="Z86" s="438"/>
    </row>
    <row r="87" spans="1:26" ht="30" customHeight="1" x14ac:dyDescent="0.2">
      <c r="A87" s="437"/>
      <c r="B87" s="629" t="s">
        <v>464</v>
      </c>
      <c r="C87" s="629"/>
      <c r="D87" s="629"/>
      <c r="E87" s="629"/>
      <c r="F87" s="629"/>
      <c r="G87" s="629"/>
      <c r="H87" s="629"/>
      <c r="I87" s="629"/>
      <c r="J87" s="629"/>
      <c r="K87" s="629"/>
      <c r="L87" s="630"/>
      <c r="M87" s="449">
        <v>1</v>
      </c>
      <c r="N87" s="449">
        <v>5</v>
      </c>
      <c r="O87" s="451">
        <v>0</v>
      </c>
      <c r="P87" s="450">
        <v>0</v>
      </c>
      <c r="Q87" s="631"/>
      <c r="R87" s="632"/>
      <c r="S87" s="448">
        <v>18</v>
      </c>
      <c r="T87" s="448">
        <v>18</v>
      </c>
      <c r="U87" s="633"/>
      <c r="V87" s="633"/>
      <c r="W87" s="633"/>
      <c r="X87" s="633"/>
      <c r="Y87" s="633"/>
      <c r="Z87" s="438"/>
    </row>
    <row r="88" spans="1:26" ht="21.75" customHeight="1" x14ac:dyDescent="0.2">
      <c r="A88" s="437"/>
      <c r="B88" s="627" t="s">
        <v>465</v>
      </c>
      <c r="C88" s="627"/>
      <c r="D88" s="627"/>
      <c r="E88" s="627"/>
      <c r="F88" s="627"/>
      <c r="G88" s="627"/>
      <c r="H88" s="627"/>
      <c r="I88" s="627"/>
      <c r="J88" s="627"/>
      <c r="K88" s="627"/>
      <c r="L88" s="628"/>
      <c r="M88" s="445">
        <v>1</v>
      </c>
      <c r="N88" s="445">
        <v>5</v>
      </c>
      <c r="O88" s="447" t="s">
        <v>466</v>
      </c>
      <c r="P88" s="446">
        <v>0</v>
      </c>
      <c r="Q88" s="624"/>
      <c r="R88" s="625"/>
      <c r="S88" s="444">
        <v>18</v>
      </c>
      <c r="T88" s="444">
        <v>18</v>
      </c>
      <c r="U88" s="626"/>
      <c r="V88" s="626"/>
      <c r="W88" s="626"/>
      <c r="X88" s="626"/>
      <c r="Y88" s="626"/>
      <c r="Z88" s="438"/>
    </row>
    <row r="89" spans="1:26" ht="42.75" customHeight="1" x14ac:dyDescent="0.2">
      <c r="A89" s="437"/>
      <c r="B89" s="627" t="s">
        <v>467</v>
      </c>
      <c r="C89" s="627"/>
      <c r="D89" s="627"/>
      <c r="E89" s="627"/>
      <c r="F89" s="627"/>
      <c r="G89" s="627"/>
      <c r="H89" s="627"/>
      <c r="I89" s="627"/>
      <c r="J89" s="627"/>
      <c r="K89" s="627"/>
      <c r="L89" s="628"/>
      <c r="M89" s="445">
        <v>1</v>
      </c>
      <c r="N89" s="445">
        <v>5</v>
      </c>
      <c r="O89" s="447" t="s">
        <v>468</v>
      </c>
      <c r="P89" s="446">
        <v>0</v>
      </c>
      <c r="Q89" s="624"/>
      <c r="R89" s="625"/>
      <c r="S89" s="444">
        <v>18</v>
      </c>
      <c r="T89" s="444">
        <v>18</v>
      </c>
      <c r="U89" s="626"/>
      <c r="V89" s="626"/>
      <c r="W89" s="626"/>
      <c r="X89" s="626"/>
      <c r="Y89" s="626"/>
      <c r="Z89" s="438"/>
    </row>
    <row r="90" spans="1:26" ht="53.25" customHeight="1" x14ac:dyDescent="0.2">
      <c r="A90" s="437"/>
      <c r="B90" s="627" t="s">
        <v>453</v>
      </c>
      <c r="C90" s="627"/>
      <c r="D90" s="627"/>
      <c r="E90" s="627"/>
      <c r="F90" s="627"/>
      <c r="G90" s="627"/>
      <c r="H90" s="627"/>
      <c r="I90" s="627"/>
      <c r="J90" s="627"/>
      <c r="K90" s="627"/>
      <c r="L90" s="628"/>
      <c r="M90" s="445">
        <v>1</v>
      </c>
      <c r="N90" s="445">
        <v>5</v>
      </c>
      <c r="O90" s="447" t="s">
        <v>468</v>
      </c>
      <c r="P90" s="446" t="s">
        <v>25</v>
      </c>
      <c r="Q90" s="624"/>
      <c r="R90" s="625"/>
      <c r="S90" s="444">
        <v>18</v>
      </c>
      <c r="T90" s="444">
        <v>18</v>
      </c>
      <c r="U90" s="626"/>
      <c r="V90" s="626"/>
      <c r="W90" s="626"/>
      <c r="X90" s="626"/>
      <c r="Y90" s="626"/>
      <c r="Z90" s="438"/>
    </row>
    <row r="91" spans="1:26" ht="21.75" customHeight="1" x14ac:dyDescent="0.2">
      <c r="A91" s="437"/>
      <c r="B91" s="627" t="s">
        <v>454</v>
      </c>
      <c r="C91" s="627"/>
      <c r="D91" s="627"/>
      <c r="E91" s="627"/>
      <c r="F91" s="627"/>
      <c r="G91" s="627"/>
      <c r="H91" s="627"/>
      <c r="I91" s="627"/>
      <c r="J91" s="627"/>
      <c r="K91" s="627"/>
      <c r="L91" s="628"/>
      <c r="M91" s="445">
        <v>1</v>
      </c>
      <c r="N91" s="445">
        <v>5</v>
      </c>
      <c r="O91" s="447" t="s">
        <v>468</v>
      </c>
      <c r="P91" s="446" t="s">
        <v>27</v>
      </c>
      <c r="Q91" s="624"/>
      <c r="R91" s="625"/>
      <c r="S91" s="444">
        <v>18</v>
      </c>
      <c r="T91" s="444">
        <v>18</v>
      </c>
      <c r="U91" s="626"/>
      <c r="V91" s="626"/>
      <c r="W91" s="626"/>
      <c r="X91" s="626"/>
      <c r="Y91" s="626"/>
      <c r="Z91" s="438"/>
    </row>
    <row r="92" spans="1:26" ht="21.75" customHeight="1" x14ac:dyDescent="0.2">
      <c r="A92" s="437"/>
      <c r="B92" s="627" t="s">
        <v>456</v>
      </c>
      <c r="C92" s="627"/>
      <c r="D92" s="627"/>
      <c r="E92" s="627"/>
      <c r="F92" s="627"/>
      <c r="G92" s="627"/>
      <c r="H92" s="627"/>
      <c r="I92" s="627"/>
      <c r="J92" s="627"/>
      <c r="K92" s="627"/>
      <c r="L92" s="628"/>
      <c r="M92" s="445">
        <v>1</v>
      </c>
      <c r="N92" s="445">
        <v>5</v>
      </c>
      <c r="O92" s="447" t="s">
        <v>468</v>
      </c>
      <c r="P92" s="446" t="s">
        <v>29</v>
      </c>
      <c r="Q92" s="624"/>
      <c r="R92" s="625"/>
      <c r="S92" s="444">
        <v>18</v>
      </c>
      <c r="T92" s="444">
        <v>18</v>
      </c>
      <c r="U92" s="626"/>
      <c r="V92" s="626"/>
      <c r="W92" s="626"/>
      <c r="X92" s="626"/>
      <c r="Y92" s="626"/>
      <c r="Z92" s="438"/>
    </row>
    <row r="93" spans="1:26" ht="32.25" customHeight="1" x14ac:dyDescent="0.2">
      <c r="A93" s="437"/>
      <c r="B93" s="629" t="s">
        <v>84</v>
      </c>
      <c r="C93" s="629"/>
      <c r="D93" s="629"/>
      <c r="E93" s="629"/>
      <c r="F93" s="629"/>
      <c r="G93" s="629"/>
      <c r="H93" s="629"/>
      <c r="I93" s="629"/>
      <c r="J93" s="629"/>
      <c r="K93" s="629"/>
      <c r="L93" s="630"/>
      <c r="M93" s="449">
        <v>1</v>
      </c>
      <c r="N93" s="449">
        <v>6</v>
      </c>
      <c r="O93" s="451">
        <v>0</v>
      </c>
      <c r="P93" s="450">
        <v>0</v>
      </c>
      <c r="Q93" s="631"/>
      <c r="R93" s="632"/>
      <c r="S93" s="448">
        <v>5893</v>
      </c>
      <c r="T93" s="448">
        <v>5663</v>
      </c>
      <c r="U93" s="633"/>
      <c r="V93" s="633"/>
      <c r="W93" s="633"/>
      <c r="X93" s="633"/>
      <c r="Y93" s="633"/>
      <c r="Z93" s="438"/>
    </row>
    <row r="94" spans="1:26" ht="21.75" customHeight="1" x14ac:dyDescent="0.2">
      <c r="A94" s="437"/>
      <c r="B94" s="627" t="s">
        <v>61</v>
      </c>
      <c r="C94" s="627"/>
      <c r="D94" s="627"/>
      <c r="E94" s="627"/>
      <c r="F94" s="627"/>
      <c r="G94" s="627"/>
      <c r="H94" s="627"/>
      <c r="I94" s="627"/>
      <c r="J94" s="627"/>
      <c r="K94" s="627"/>
      <c r="L94" s="628"/>
      <c r="M94" s="445">
        <v>1</v>
      </c>
      <c r="N94" s="445">
        <v>6</v>
      </c>
      <c r="O94" s="447" t="s">
        <v>469</v>
      </c>
      <c r="P94" s="446">
        <v>0</v>
      </c>
      <c r="Q94" s="624"/>
      <c r="R94" s="625"/>
      <c r="S94" s="444">
        <v>4520</v>
      </c>
      <c r="T94" s="444">
        <v>4306</v>
      </c>
      <c r="U94" s="626"/>
      <c r="V94" s="626"/>
      <c r="W94" s="626"/>
      <c r="X94" s="626"/>
      <c r="Y94" s="626"/>
      <c r="Z94" s="438"/>
    </row>
    <row r="95" spans="1:26" ht="21.75" customHeight="1" x14ac:dyDescent="0.2">
      <c r="A95" s="437"/>
      <c r="B95" s="627" t="s">
        <v>470</v>
      </c>
      <c r="C95" s="627"/>
      <c r="D95" s="627"/>
      <c r="E95" s="627"/>
      <c r="F95" s="627"/>
      <c r="G95" s="627"/>
      <c r="H95" s="627"/>
      <c r="I95" s="627"/>
      <c r="J95" s="627"/>
      <c r="K95" s="627"/>
      <c r="L95" s="628"/>
      <c r="M95" s="445">
        <v>1</v>
      </c>
      <c r="N95" s="445">
        <v>6</v>
      </c>
      <c r="O95" s="447" t="s">
        <v>471</v>
      </c>
      <c r="P95" s="446">
        <v>0</v>
      </c>
      <c r="Q95" s="624"/>
      <c r="R95" s="625"/>
      <c r="S95" s="444">
        <v>4116</v>
      </c>
      <c r="T95" s="444">
        <v>4117</v>
      </c>
      <c r="U95" s="626"/>
      <c r="V95" s="626"/>
      <c r="W95" s="626"/>
      <c r="X95" s="626"/>
      <c r="Y95" s="626"/>
      <c r="Z95" s="438"/>
    </row>
    <row r="96" spans="1:26" ht="21.75" customHeight="1" x14ac:dyDescent="0.2">
      <c r="A96" s="437"/>
      <c r="B96" s="627" t="s">
        <v>18</v>
      </c>
      <c r="C96" s="627"/>
      <c r="D96" s="627"/>
      <c r="E96" s="627"/>
      <c r="F96" s="627"/>
      <c r="G96" s="627"/>
      <c r="H96" s="627"/>
      <c r="I96" s="627"/>
      <c r="J96" s="627"/>
      <c r="K96" s="627"/>
      <c r="L96" s="628"/>
      <c r="M96" s="445">
        <v>1</v>
      </c>
      <c r="N96" s="445">
        <v>6</v>
      </c>
      <c r="O96" s="447" t="s">
        <v>471</v>
      </c>
      <c r="P96" s="446" t="s">
        <v>19</v>
      </c>
      <c r="Q96" s="624"/>
      <c r="R96" s="625"/>
      <c r="S96" s="444">
        <v>4116</v>
      </c>
      <c r="T96" s="444">
        <v>4117</v>
      </c>
      <c r="U96" s="626"/>
      <c r="V96" s="626"/>
      <c r="W96" s="626"/>
      <c r="X96" s="626"/>
      <c r="Y96" s="626"/>
      <c r="Z96" s="438"/>
    </row>
    <row r="97" spans="1:26" ht="21.75" customHeight="1" x14ac:dyDescent="0.2">
      <c r="A97" s="437"/>
      <c r="B97" s="627" t="s">
        <v>38</v>
      </c>
      <c r="C97" s="627"/>
      <c r="D97" s="627"/>
      <c r="E97" s="627"/>
      <c r="F97" s="627"/>
      <c r="G97" s="627"/>
      <c r="H97" s="627"/>
      <c r="I97" s="627"/>
      <c r="J97" s="627"/>
      <c r="K97" s="627"/>
      <c r="L97" s="628"/>
      <c r="M97" s="445">
        <v>1</v>
      </c>
      <c r="N97" s="445">
        <v>6</v>
      </c>
      <c r="O97" s="447" t="s">
        <v>471</v>
      </c>
      <c r="P97" s="446" t="s">
        <v>39</v>
      </c>
      <c r="Q97" s="624"/>
      <c r="R97" s="625"/>
      <c r="S97" s="444">
        <v>4116</v>
      </c>
      <c r="T97" s="444">
        <v>4117</v>
      </c>
      <c r="U97" s="626"/>
      <c r="V97" s="626"/>
      <c r="W97" s="626"/>
      <c r="X97" s="626"/>
      <c r="Y97" s="626"/>
      <c r="Z97" s="438"/>
    </row>
    <row r="98" spans="1:26" ht="12.75" customHeight="1" x14ac:dyDescent="0.2">
      <c r="A98" s="437"/>
      <c r="B98" s="627" t="s">
        <v>441</v>
      </c>
      <c r="C98" s="627"/>
      <c r="D98" s="627"/>
      <c r="E98" s="627"/>
      <c r="F98" s="627"/>
      <c r="G98" s="627"/>
      <c r="H98" s="627"/>
      <c r="I98" s="627"/>
      <c r="J98" s="627"/>
      <c r="K98" s="627"/>
      <c r="L98" s="628"/>
      <c r="M98" s="445">
        <v>1</v>
      </c>
      <c r="N98" s="445">
        <v>6</v>
      </c>
      <c r="O98" s="447" t="s">
        <v>471</v>
      </c>
      <c r="P98" s="446" t="s">
        <v>40</v>
      </c>
      <c r="Q98" s="624"/>
      <c r="R98" s="625"/>
      <c r="S98" s="444">
        <v>3161</v>
      </c>
      <c r="T98" s="444">
        <v>3162</v>
      </c>
      <c r="U98" s="626"/>
      <c r="V98" s="626"/>
      <c r="W98" s="626"/>
      <c r="X98" s="626"/>
      <c r="Y98" s="626"/>
      <c r="Z98" s="438"/>
    </row>
    <row r="99" spans="1:26" ht="12.75" customHeight="1" x14ac:dyDescent="0.2">
      <c r="A99" s="437"/>
      <c r="B99" s="627" t="s">
        <v>442</v>
      </c>
      <c r="C99" s="627"/>
      <c r="D99" s="627"/>
      <c r="E99" s="627"/>
      <c r="F99" s="627"/>
      <c r="G99" s="627"/>
      <c r="H99" s="627"/>
      <c r="I99" s="627"/>
      <c r="J99" s="627"/>
      <c r="K99" s="627"/>
      <c r="L99" s="628"/>
      <c r="M99" s="445">
        <v>1</v>
      </c>
      <c r="N99" s="445">
        <v>6</v>
      </c>
      <c r="O99" s="447" t="s">
        <v>471</v>
      </c>
      <c r="P99" s="446" t="s">
        <v>42</v>
      </c>
      <c r="Q99" s="624"/>
      <c r="R99" s="625"/>
      <c r="S99" s="444">
        <v>955</v>
      </c>
      <c r="T99" s="444">
        <v>955</v>
      </c>
      <c r="U99" s="626"/>
      <c r="V99" s="626"/>
      <c r="W99" s="626"/>
      <c r="X99" s="626"/>
      <c r="Y99" s="626"/>
      <c r="Z99" s="438"/>
    </row>
    <row r="100" spans="1:26" ht="12.75" customHeight="1" x14ac:dyDescent="0.2">
      <c r="A100" s="437"/>
      <c r="B100" s="627" t="s">
        <v>61</v>
      </c>
      <c r="C100" s="627"/>
      <c r="D100" s="627"/>
      <c r="E100" s="627"/>
      <c r="F100" s="627"/>
      <c r="G100" s="627"/>
      <c r="H100" s="627"/>
      <c r="I100" s="627"/>
      <c r="J100" s="627"/>
      <c r="K100" s="627"/>
      <c r="L100" s="628"/>
      <c r="M100" s="445">
        <v>1</v>
      </c>
      <c r="N100" s="445">
        <v>6</v>
      </c>
      <c r="O100" s="447" t="s">
        <v>472</v>
      </c>
      <c r="P100" s="446">
        <v>0</v>
      </c>
      <c r="Q100" s="624"/>
      <c r="R100" s="625"/>
      <c r="S100" s="444">
        <v>404</v>
      </c>
      <c r="T100" s="444">
        <v>189</v>
      </c>
      <c r="U100" s="626"/>
      <c r="V100" s="626"/>
      <c r="W100" s="626"/>
      <c r="X100" s="626"/>
      <c r="Y100" s="626"/>
      <c r="Z100" s="438"/>
    </row>
    <row r="101" spans="1:26" ht="21.75" customHeight="1" x14ac:dyDescent="0.2">
      <c r="A101" s="437"/>
      <c r="B101" s="627" t="s">
        <v>453</v>
      </c>
      <c r="C101" s="627"/>
      <c r="D101" s="627"/>
      <c r="E101" s="627"/>
      <c r="F101" s="627"/>
      <c r="G101" s="627"/>
      <c r="H101" s="627"/>
      <c r="I101" s="627"/>
      <c r="J101" s="627"/>
      <c r="K101" s="627"/>
      <c r="L101" s="628"/>
      <c r="M101" s="445">
        <v>1</v>
      </c>
      <c r="N101" s="445">
        <v>6</v>
      </c>
      <c r="O101" s="447" t="s">
        <v>472</v>
      </c>
      <c r="P101" s="446" t="s">
        <v>25</v>
      </c>
      <c r="Q101" s="624"/>
      <c r="R101" s="625"/>
      <c r="S101" s="444">
        <v>395</v>
      </c>
      <c r="T101" s="444">
        <v>180</v>
      </c>
      <c r="U101" s="626"/>
      <c r="V101" s="626"/>
      <c r="W101" s="626"/>
      <c r="X101" s="626"/>
      <c r="Y101" s="626"/>
      <c r="Z101" s="438"/>
    </row>
    <row r="102" spans="1:26" ht="12.75" customHeight="1" x14ac:dyDescent="0.2">
      <c r="A102" s="437"/>
      <c r="B102" s="627" t="s">
        <v>454</v>
      </c>
      <c r="C102" s="627"/>
      <c r="D102" s="627"/>
      <c r="E102" s="627"/>
      <c r="F102" s="627"/>
      <c r="G102" s="627"/>
      <c r="H102" s="627"/>
      <c r="I102" s="627"/>
      <c r="J102" s="627"/>
      <c r="K102" s="627"/>
      <c r="L102" s="628"/>
      <c r="M102" s="445">
        <v>1</v>
      </c>
      <c r="N102" s="445">
        <v>6</v>
      </c>
      <c r="O102" s="447" t="s">
        <v>472</v>
      </c>
      <c r="P102" s="446" t="s">
        <v>27</v>
      </c>
      <c r="Q102" s="624"/>
      <c r="R102" s="625"/>
      <c r="S102" s="444">
        <v>395</v>
      </c>
      <c r="T102" s="444">
        <v>180</v>
      </c>
      <c r="U102" s="626"/>
      <c r="V102" s="626"/>
      <c r="W102" s="626"/>
      <c r="X102" s="626"/>
      <c r="Y102" s="626"/>
      <c r="Z102" s="438"/>
    </row>
    <row r="103" spans="1:26" ht="12.75" customHeight="1" x14ac:dyDescent="0.2">
      <c r="A103" s="437"/>
      <c r="B103" s="627" t="s">
        <v>455</v>
      </c>
      <c r="C103" s="627"/>
      <c r="D103" s="627"/>
      <c r="E103" s="627"/>
      <c r="F103" s="627"/>
      <c r="G103" s="627"/>
      <c r="H103" s="627"/>
      <c r="I103" s="627"/>
      <c r="J103" s="627"/>
      <c r="K103" s="627"/>
      <c r="L103" s="628"/>
      <c r="M103" s="445">
        <v>1</v>
      </c>
      <c r="N103" s="445">
        <v>6</v>
      </c>
      <c r="O103" s="447" t="s">
        <v>472</v>
      </c>
      <c r="P103" s="446" t="s">
        <v>28</v>
      </c>
      <c r="Q103" s="624"/>
      <c r="R103" s="625"/>
      <c r="S103" s="444">
        <v>180</v>
      </c>
      <c r="T103" s="444">
        <v>135</v>
      </c>
      <c r="U103" s="626"/>
      <c r="V103" s="626"/>
      <c r="W103" s="626"/>
      <c r="X103" s="626"/>
      <c r="Y103" s="626"/>
      <c r="Z103" s="438"/>
    </row>
    <row r="104" spans="1:26" ht="42.75" customHeight="1" x14ac:dyDescent="0.2">
      <c r="A104" s="437"/>
      <c r="B104" s="627" t="s">
        <v>456</v>
      </c>
      <c r="C104" s="627"/>
      <c r="D104" s="627"/>
      <c r="E104" s="627"/>
      <c r="F104" s="627"/>
      <c r="G104" s="627"/>
      <c r="H104" s="627"/>
      <c r="I104" s="627"/>
      <c r="J104" s="627"/>
      <c r="K104" s="627"/>
      <c r="L104" s="628"/>
      <c r="M104" s="445">
        <v>1</v>
      </c>
      <c r="N104" s="445">
        <v>6</v>
      </c>
      <c r="O104" s="447" t="s">
        <v>472</v>
      </c>
      <c r="P104" s="446" t="s">
        <v>29</v>
      </c>
      <c r="Q104" s="624"/>
      <c r="R104" s="625"/>
      <c r="S104" s="444">
        <v>215</v>
      </c>
      <c r="T104" s="444">
        <v>45</v>
      </c>
      <c r="U104" s="626"/>
      <c r="V104" s="626"/>
      <c r="W104" s="626"/>
      <c r="X104" s="626"/>
      <c r="Y104" s="626"/>
      <c r="Z104" s="438"/>
    </row>
    <row r="105" spans="1:26" ht="53.25" customHeight="1" x14ac:dyDescent="0.2">
      <c r="A105" s="437"/>
      <c r="B105" s="627" t="s">
        <v>30</v>
      </c>
      <c r="C105" s="627"/>
      <c r="D105" s="627"/>
      <c r="E105" s="627"/>
      <c r="F105" s="627"/>
      <c r="G105" s="627"/>
      <c r="H105" s="627"/>
      <c r="I105" s="627"/>
      <c r="J105" s="627"/>
      <c r="K105" s="627"/>
      <c r="L105" s="628"/>
      <c r="M105" s="445">
        <v>1</v>
      </c>
      <c r="N105" s="445">
        <v>6</v>
      </c>
      <c r="O105" s="447" t="s">
        <v>472</v>
      </c>
      <c r="P105" s="446" t="s">
        <v>31</v>
      </c>
      <c r="Q105" s="624"/>
      <c r="R105" s="625"/>
      <c r="S105" s="444">
        <v>9</v>
      </c>
      <c r="T105" s="444">
        <v>9</v>
      </c>
      <c r="U105" s="626"/>
      <c r="V105" s="626"/>
      <c r="W105" s="626"/>
      <c r="X105" s="626"/>
      <c r="Y105" s="626"/>
      <c r="Z105" s="438"/>
    </row>
    <row r="106" spans="1:26" ht="21.75" customHeight="1" x14ac:dyDescent="0.2">
      <c r="A106" s="437"/>
      <c r="B106" s="627" t="s">
        <v>457</v>
      </c>
      <c r="C106" s="627"/>
      <c r="D106" s="627"/>
      <c r="E106" s="627"/>
      <c r="F106" s="627"/>
      <c r="G106" s="627"/>
      <c r="H106" s="627"/>
      <c r="I106" s="627"/>
      <c r="J106" s="627"/>
      <c r="K106" s="627"/>
      <c r="L106" s="628"/>
      <c r="M106" s="445">
        <v>1</v>
      </c>
      <c r="N106" s="445">
        <v>6</v>
      </c>
      <c r="O106" s="447" t="s">
        <v>472</v>
      </c>
      <c r="P106" s="446" t="s">
        <v>32</v>
      </c>
      <c r="Q106" s="624"/>
      <c r="R106" s="625"/>
      <c r="S106" s="444">
        <v>9</v>
      </c>
      <c r="T106" s="444">
        <v>9</v>
      </c>
      <c r="U106" s="626"/>
      <c r="V106" s="626"/>
      <c r="W106" s="626"/>
      <c r="X106" s="626"/>
      <c r="Y106" s="626"/>
      <c r="Z106" s="438"/>
    </row>
    <row r="107" spans="1:26" ht="32.25" customHeight="1" x14ac:dyDescent="0.2">
      <c r="A107" s="437"/>
      <c r="B107" s="627" t="s">
        <v>33</v>
      </c>
      <c r="C107" s="627"/>
      <c r="D107" s="627"/>
      <c r="E107" s="627"/>
      <c r="F107" s="627"/>
      <c r="G107" s="627"/>
      <c r="H107" s="627"/>
      <c r="I107" s="627"/>
      <c r="J107" s="627"/>
      <c r="K107" s="627"/>
      <c r="L107" s="628"/>
      <c r="M107" s="445">
        <v>1</v>
      </c>
      <c r="N107" s="445">
        <v>6</v>
      </c>
      <c r="O107" s="447" t="s">
        <v>472</v>
      </c>
      <c r="P107" s="446" t="s">
        <v>34</v>
      </c>
      <c r="Q107" s="624"/>
      <c r="R107" s="625"/>
      <c r="S107" s="444">
        <v>5</v>
      </c>
      <c r="T107" s="444">
        <v>5</v>
      </c>
      <c r="U107" s="626"/>
      <c r="V107" s="626"/>
      <c r="W107" s="626"/>
      <c r="X107" s="626"/>
      <c r="Y107" s="626"/>
      <c r="Z107" s="438"/>
    </row>
    <row r="108" spans="1:26" ht="32.25" customHeight="1" x14ac:dyDescent="0.2">
      <c r="A108" s="437"/>
      <c r="B108" s="627" t="s">
        <v>458</v>
      </c>
      <c r="C108" s="627"/>
      <c r="D108" s="627"/>
      <c r="E108" s="627"/>
      <c r="F108" s="627"/>
      <c r="G108" s="627"/>
      <c r="H108" s="627"/>
      <c r="I108" s="627"/>
      <c r="J108" s="627"/>
      <c r="K108" s="627"/>
      <c r="L108" s="628"/>
      <c r="M108" s="445">
        <v>1</v>
      </c>
      <c r="N108" s="445">
        <v>6</v>
      </c>
      <c r="O108" s="447" t="s">
        <v>472</v>
      </c>
      <c r="P108" s="446" t="s">
        <v>35</v>
      </c>
      <c r="Q108" s="624"/>
      <c r="R108" s="625"/>
      <c r="S108" s="444">
        <v>3</v>
      </c>
      <c r="T108" s="444">
        <v>3</v>
      </c>
      <c r="U108" s="626"/>
      <c r="V108" s="626"/>
      <c r="W108" s="626"/>
      <c r="X108" s="626"/>
      <c r="Y108" s="626"/>
      <c r="Z108" s="438"/>
    </row>
    <row r="109" spans="1:26" ht="32.25" customHeight="1" x14ac:dyDescent="0.2">
      <c r="A109" s="437"/>
      <c r="B109" s="627" t="s">
        <v>88</v>
      </c>
      <c r="C109" s="627"/>
      <c r="D109" s="627"/>
      <c r="E109" s="627"/>
      <c r="F109" s="627"/>
      <c r="G109" s="627"/>
      <c r="H109" s="627"/>
      <c r="I109" s="627"/>
      <c r="J109" s="627"/>
      <c r="K109" s="627"/>
      <c r="L109" s="628"/>
      <c r="M109" s="445">
        <v>1</v>
      </c>
      <c r="N109" s="445">
        <v>6</v>
      </c>
      <c r="O109" s="447" t="s">
        <v>472</v>
      </c>
      <c r="P109" s="446" t="s">
        <v>89</v>
      </c>
      <c r="Q109" s="624"/>
      <c r="R109" s="625"/>
      <c r="S109" s="444">
        <v>1</v>
      </c>
      <c r="T109" s="444">
        <v>1</v>
      </c>
      <c r="U109" s="626"/>
      <c r="V109" s="626"/>
      <c r="W109" s="626"/>
      <c r="X109" s="626"/>
      <c r="Y109" s="626"/>
      <c r="Z109" s="438"/>
    </row>
    <row r="110" spans="1:26" ht="53.25" customHeight="1" x14ac:dyDescent="0.2">
      <c r="A110" s="437"/>
      <c r="B110" s="627" t="s">
        <v>473</v>
      </c>
      <c r="C110" s="627"/>
      <c r="D110" s="627"/>
      <c r="E110" s="627"/>
      <c r="F110" s="627"/>
      <c r="G110" s="627"/>
      <c r="H110" s="627"/>
      <c r="I110" s="627"/>
      <c r="J110" s="627"/>
      <c r="K110" s="627"/>
      <c r="L110" s="628"/>
      <c r="M110" s="445">
        <v>1</v>
      </c>
      <c r="N110" s="445">
        <v>6</v>
      </c>
      <c r="O110" s="447" t="s">
        <v>474</v>
      </c>
      <c r="P110" s="446">
        <v>0</v>
      </c>
      <c r="Q110" s="624"/>
      <c r="R110" s="625"/>
      <c r="S110" s="444">
        <v>0</v>
      </c>
      <c r="T110" s="444">
        <v>0</v>
      </c>
      <c r="U110" s="626"/>
      <c r="V110" s="626"/>
      <c r="W110" s="626"/>
      <c r="X110" s="626"/>
      <c r="Y110" s="626"/>
      <c r="Z110" s="438"/>
    </row>
    <row r="111" spans="1:26" ht="21.75" customHeight="1" x14ac:dyDescent="0.2">
      <c r="A111" s="437"/>
      <c r="B111" s="627" t="s">
        <v>18</v>
      </c>
      <c r="C111" s="627"/>
      <c r="D111" s="627"/>
      <c r="E111" s="627"/>
      <c r="F111" s="627"/>
      <c r="G111" s="627"/>
      <c r="H111" s="627"/>
      <c r="I111" s="627"/>
      <c r="J111" s="627"/>
      <c r="K111" s="627"/>
      <c r="L111" s="628"/>
      <c r="M111" s="445">
        <v>1</v>
      </c>
      <c r="N111" s="445">
        <v>6</v>
      </c>
      <c r="O111" s="447" t="s">
        <v>474</v>
      </c>
      <c r="P111" s="446" t="s">
        <v>19</v>
      </c>
      <c r="Q111" s="624"/>
      <c r="R111" s="625"/>
      <c r="S111" s="444">
        <v>0</v>
      </c>
      <c r="T111" s="444">
        <v>0</v>
      </c>
      <c r="U111" s="626"/>
      <c r="V111" s="626"/>
      <c r="W111" s="626"/>
      <c r="X111" s="626"/>
      <c r="Y111" s="626"/>
      <c r="Z111" s="438"/>
    </row>
    <row r="112" spans="1:26" ht="21.75" customHeight="1" x14ac:dyDescent="0.2">
      <c r="A112" s="437"/>
      <c r="B112" s="627" t="s">
        <v>38</v>
      </c>
      <c r="C112" s="627"/>
      <c r="D112" s="627"/>
      <c r="E112" s="627"/>
      <c r="F112" s="627"/>
      <c r="G112" s="627"/>
      <c r="H112" s="627"/>
      <c r="I112" s="627"/>
      <c r="J112" s="627"/>
      <c r="K112" s="627"/>
      <c r="L112" s="628"/>
      <c r="M112" s="445">
        <v>1</v>
      </c>
      <c r="N112" s="445">
        <v>6</v>
      </c>
      <c r="O112" s="447" t="s">
        <v>474</v>
      </c>
      <c r="P112" s="446" t="s">
        <v>39</v>
      </c>
      <c r="Q112" s="624"/>
      <c r="R112" s="625"/>
      <c r="S112" s="444">
        <v>0</v>
      </c>
      <c r="T112" s="444">
        <v>0</v>
      </c>
      <c r="U112" s="626"/>
      <c r="V112" s="626"/>
      <c r="W112" s="626"/>
      <c r="X112" s="626"/>
      <c r="Y112" s="626"/>
      <c r="Z112" s="438"/>
    </row>
    <row r="113" spans="1:26" ht="32.25" customHeight="1" x14ac:dyDescent="0.2">
      <c r="A113" s="437"/>
      <c r="B113" s="627" t="s">
        <v>459</v>
      </c>
      <c r="C113" s="627"/>
      <c r="D113" s="627"/>
      <c r="E113" s="627"/>
      <c r="F113" s="627"/>
      <c r="G113" s="627"/>
      <c r="H113" s="627"/>
      <c r="I113" s="627"/>
      <c r="J113" s="627"/>
      <c r="K113" s="627"/>
      <c r="L113" s="628"/>
      <c r="M113" s="445">
        <v>1</v>
      </c>
      <c r="N113" s="445">
        <v>6</v>
      </c>
      <c r="O113" s="447" t="s">
        <v>474</v>
      </c>
      <c r="P113" s="446" t="s">
        <v>41</v>
      </c>
      <c r="Q113" s="624"/>
      <c r="R113" s="625"/>
      <c r="S113" s="444">
        <v>0</v>
      </c>
      <c r="T113" s="444">
        <v>0</v>
      </c>
      <c r="U113" s="626"/>
      <c r="V113" s="626"/>
      <c r="W113" s="626"/>
      <c r="X113" s="626"/>
      <c r="Y113" s="626"/>
      <c r="Z113" s="438"/>
    </row>
    <row r="114" spans="1:26" ht="32.25" customHeight="1" x14ac:dyDescent="0.2">
      <c r="A114" s="437"/>
      <c r="B114" s="627" t="s">
        <v>475</v>
      </c>
      <c r="C114" s="627"/>
      <c r="D114" s="627"/>
      <c r="E114" s="627"/>
      <c r="F114" s="627"/>
      <c r="G114" s="627"/>
      <c r="H114" s="627"/>
      <c r="I114" s="627"/>
      <c r="J114" s="627"/>
      <c r="K114" s="627"/>
      <c r="L114" s="628"/>
      <c r="M114" s="445">
        <v>1</v>
      </c>
      <c r="N114" s="445">
        <v>6</v>
      </c>
      <c r="O114" s="447" t="s">
        <v>476</v>
      </c>
      <c r="P114" s="446">
        <v>0</v>
      </c>
      <c r="Q114" s="624"/>
      <c r="R114" s="625"/>
      <c r="S114" s="444">
        <v>1373</v>
      </c>
      <c r="T114" s="444">
        <v>1357</v>
      </c>
      <c r="U114" s="626"/>
      <c r="V114" s="626"/>
      <c r="W114" s="626"/>
      <c r="X114" s="626"/>
      <c r="Y114" s="626"/>
      <c r="Z114" s="438"/>
    </row>
    <row r="115" spans="1:26" ht="53.25" customHeight="1" x14ac:dyDescent="0.2">
      <c r="A115" s="437"/>
      <c r="B115" s="627" t="s">
        <v>477</v>
      </c>
      <c r="C115" s="627"/>
      <c r="D115" s="627"/>
      <c r="E115" s="627"/>
      <c r="F115" s="627"/>
      <c r="G115" s="627"/>
      <c r="H115" s="627"/>
      <c r="I115" s="627"/>
      <c r="J115" s="627"/>
      <c r="K115" s="627"/>
      <c r="L115" s="628"/>
      <c r="M115" s="445">
        <v>1</v>
      </c>
      <c r="N115" s="445">
        <v>6</v>
      </c>
      <c r="O115" s="447" t="s">
        <v>478</v>
      </c>
      <c r="P115" s="446">
        <v>0</v>
      </c>
      <c r="Q115" s="624"/>
      <c r="R115" s="625"/>
      <c r="S115" s="444">
        <v>765</v>
      </c>
      <c r="T115" s="444">
        <v>765</v>
      </c>
      <c r="U115" s="626"/>
      <c r="V115" s="626"/>
      <c r="W115" s="626"/>
      <c r="X115" s="626"/>
      <c r="Y115" s="626"/>
      <c r="Z115" s="438"/>
    </row>
    <row r="116" spans="1:26" ht="21.75" customHeight="1" x14ac:dyDescent="0.2">
      <c r="A116" s="437"/>
      <c r="B116" s="627" t="s">
        <v>18</v>
      </c>
      <c r="C116" s="627"/>
      <c r="D116" s="627"/>
      <c r="E116" s="627"/>
      <c r="F116" s="627"/>
      <c r="G116" s="627"/>
      <c r="H116" s="627"/>
      <c r="I116" s="627"/>
      <c r="J116" s="627"/>
      <c r="K116" s="627"/>
      <c r="L116" s="628"/>
      <c r="M116" s="445">
        <v>1</v>
      </c>
      <c r="N116" s="445">
        <v>6</v>
      </c>
      <c r="O116" s="447" t="s">
        <v>478</v>
      </c>
      <c r="P116" s="446" t="s">
        <v>19</v>
      </c>
      <c r="Q116" s="624"/>
      <c r="R116" s="625"/>
      <c r="S116" s="444">
        <v>765</v>
      </c>
      <c r="T116" s="444">
        <v>765</v>
      </c>
      <c r="U116" s="626"/>
      <c r="V116" s="626"/>
      <c r="W116" s="626"/>
      <c r="X116" s="626"/>
      <c r="Y116" s="626"/>
      <c r="Z116" s="438"/>
    </row>
    <row r="117" spans="1:26" ht="21.75" customHeight="1" x14ac:dyDescent="0.2">
      <c r="A117" s="437"/>
      <c r="B117" s="627" t="s">
        <v>38</v>
      </c>
      <c r="C117" s="627"/>
      <c r="D117" s="627"/>
      <c r="E117" s="627"/>
      <c r="F117" s="627"/>
      <c r="G117" s="627"/>
      <c r="H117" s="627"/>
      <c r="I117" s="627"/>
      <c r="J117" s="627"/>
      <c r="K117" s="627"/>
      <c r="L117" s="628"/>
      <c r="M117" s="445">
        <v>1</v>
      </c>
      <c r="N117" s="445">
        <v>6</v>
      </c>
      <c r="O117" s="447" t="s">
        <v>478</v>
      </c>
      <c r="P117" s="446" t="s">
        <v>39</v>
      </c>
      <c r="Q117" s="624"/>
      <c r="R117" s="625"/>
      <c r="S117" s="444">
        <v>765</v>
      </c>
      <c r="T117" s="444">
        <v>765</v>
      </c>
      <c r="U117" s="626"/>
      <c r="V117" s="626"/>
      <c r="W117" s="626"/>
      <c r="X117" s="626"/>
      <c r="Y117" s="626"/>
      <c r="Z117" s="438"/>
    </row>
    <row r="118" spans="1:26" ht="32.25" customHeight="1" x14ac:dyDescent="0.2">
      <c r="A118" s="437"/>
      <c r="B118" s="627" t="s">
        <v>441</v>
      </c>
      <c r="C118" s="627"/>
      <c r="D118" s="627"/>
      <c r="E118" s="627"/>
      <c r="F118" s="627"/>
      <c r="G118" s="627"/>
      <c r="H118" s="627"/>
      <c r="I118" s="627"/>
      <c r="J118" s="627"/>
      <c r="K118" s="627"/>
      <c r="L118" s="628"/>
      <c r="M118" s="445">
        <v>1</v>
      </c>
      <c r="N118" s="445">
        <v>6</v>
      </c>
      <c r="O118" s="447" t="s">
        <v>478</v>
      </c>
      <c r="P118" s="446" t="s">
        <v>40</v>
      </c>
      <c r="Q118" s="624"/>
      <c r="R118" s="625"/>
      <c r="S118" s="444">
        <v>587</v>
      </c>
      <c r="T118" s="444">
        <v>587</v>
      </c>
      <c r="U118" s="626"/>
      <c r="V118" s="626"/>
      <c r="W118" s="626"/>
      <c r="X118" s="626"/>
      <c r="Y118" s="626"/>
      <c r="Z118" s="438"/>
    </row>
    <row r="119" spans="1:26" ht="32.25" customHeight="1" x14ac:dyDescent="0.2">
      <c r="A119" s="437"/>
      <c r="B119" s="627" t="s">
        <v>442</v>
      </c>
      <c r="C119" s="627"/>
      <c r="D119" s="627"/>
      <c r="E119" s="627"/>
      <c r="F119" s="627"/>
      <c r="G119" s="627"/>
      <c r="H119" s="627"/>
      <c r="I119" s="627"/>
      <c r="J119" s="627"/>
      <c r="K119" s="627"/>
      <c r="L119" s="628"/>
      <c r="M119" s="445">
        <v>1</v>
      </c>
      <c r="N119" s="445">
        <v>6</v>
      </c>
      <c r="O119" s="447" t="s">
        <v>478</v>
      </c>
      <c r="P119" s="446" t="s">
        <v>42</v>
      </c>
      <c r="Q119" s="624"/>
      <c r="R119" s="625"/>
      <c r="S119" s="444">
        <v>178</v>
      </c>
      <c r="T119" s="444">
        <v>178</v>
      </c>
      <c r="U119" s="626"/>
      <c r="V119" s="626"/>
      <c r="W119" s="626"/>
      <c r="X119" s="626"/>
      <c r="Y119" s="626"/>
      <c r="Z119" s="438"/>
    </row>
    <row r="120" spans="1:26" ht="21.75" customHeight="1" x14ac:dyDescent="0.2">
      <c r="A120" s="437"/>
      <c r="B120" s="627" t="s">
        <v>479</v>
      </c>
      <c r="C120" s="627"/>
      <c r="D120" s="627"/>
      <c r="E120" s="627"/>
      <c r="F120" s="627"/>
      <c r="G120" s="627"/>
      <c r="H120" s="627"/>
      <c r="I120" s="627"/>
      <c r="J120" s="627"/>
      <c r="K120" s="627"/>
      <c r="L120" s="628"/>
      <c r="M120" s="445">
        <v>1</v>
      </c>
      <c r="N120" s="445">
        <v>6</v>
      </c>
      <c r="O120" s="447" t="s">
        <v>480</v>
      </c>
      <c r="P120" s="446">
        <v>0</v>
      </c>
      <c r="Q120" s="624"/>
      <c r="R120" s="625"/>
      <c r="S120" s="444">
        <v>581</v>
      </c>
      <c r="T120" s="444">
        <v>581</v>
      </c>
      <c r="U120" s="626"/>
      <c r="V120" s="626"/>
      <c r="W120" s="626"/>
      <c r="X120" s="626"/>
      <c r="Y120" s="626"/>
      <c r="Z120" s="438"/>
    </row>
    <row r="121" spans="1:26" ht="21.75" customHeight="1" x14ac:dyDescent="0.2">
      <c r="A121" s="437"/>
      <c r="B121" s="627" t="s">
        <v>18</v>
      </c>
      <c r="C121" s="627"/>
      <c r="D121" s="627"/>
      <c r="E121" s="627"/>
      <c r="F121" s="627"/>
      <c r="G121" s="627"/>
      <c r="H121" s="627"/>
      <c r="I121" s="627"/>
      <c r="J121" s="627"/>
      <c r="K121" s="627"/>
      <c r="L121" s="628"/>
      <c r="M121" s="445">
        <v>1</v>
      </c>
      <c r="N121" s="445">
        <v>6</v>
      </c>
      <c r="O121" s="447" t="s">
        <v>480</v>
      </c>
      <c r="P121" s="446" t="s">
        <v>19</v>
      </c>
      <c r="Q121" s="624"/>
      <c r="R121" s="625"/>
      <c r="S121" s="444">
        <v>581</v>
      </c>
      <c r="T121" s="444">
        <v>581</v>
      </c>
      <c r="U121" s="626"/>
      <c r="V121" s="626"/>
      <c r="W121" s="626"/>
      <c r="X121" s="626"/>
      <c r="Y121" s="626"/>
      <c r="Z121" s="438"/>
    </row>
    <row r="122" spans="1:26" ht="21.75" customHeight="1" x14ac:dyDescent="0.2">
      <c r="A122" s="437"/>
      <c r="B122" s="627" t="s">
        <v>38</v>
      </c>
      <c r="C122" s="627"/>
      <c r="D122" s="627"/>
      <c r="E122" s="627"/>
      <c r="F122" s="627"/>
      <c r="G122" s="627"/>
      <c r="H122" s="627"/>
      <c r="I122" s="627"/>
      <c r="J122" s="627"/>
      <c r="K122" s="627"/>
      <c r="L122" s="628"/>
      <c r="M122" s="445">
        <v>1</v>
      </c>
      <c r="N122" s="445">
        <v>6</v>
      </c>
      <c r="O122" s="447" t="s">
        <v>480</v>
      </c>
      <c r="P122" s="446" t="s">
        <v>39</v>
      </c>
      <c r="Q122" s="624"/>
      <c r="R122" s="625"/>
      <c r="S122" s="444">
        <v>581</v>
      </c>
      <c r="T122" s="444">
        <v>581</v>
      </c>
      <c r="U122" s="626"/>
      <c r="V122" s="626"/>
      <c r="W122" s="626"/>
      <c r="X122" s="626"/>
      <c r="Y122" s="626"/>
      <c r="Z122" s="438"/>
    </row>
    <row r="123" spans="1:26" ht="12.75" customHeight="1" x14ac:dyDescent="0.2">
      <c r="A123" s="437"/>
      <c r="B123" s="627" t="s">
        <v>441</v>
      </c>
      <c r="C123" s="627"/>
      <c r="D123" s="627"/>
      <c r="E123" s="627"/>
      <c r="F123" s="627"/>
      <c r="G123" s="627"/>
      <c r="H123" s="627"/>
      <c r="I123" s="627"/>
      <c r="J123" s="627"/>
      <c r="K123" s="627"/>
      <c r="L123" s="628"/>
      <c r="M123" s="445">
        <v>1</v>
      </c>
      <c r="N123" s="445">
        <v>6</v>
      </c>
      <c r="O123" s="447" t="s">
        <v>480</v>
      </c>
      <c r="P123" s="446" t="s">
        <v>40</v>
      </c>
      <c r="Q123" s="624"/>
      <c r="R123" s="625"/>
      <c r="S123" s="444">
        <v>446</v>
      </c>
      <c r="T123" s="444">
        <v>446</v>
      </c>
      <c r="U123" s="626"/>
      <c r="V123" s="626"/>
      <c r="W123" s="626"/>
      <c r="X123" s="626"/>
      <c r="Y123" s="626"/>
      <c r="Z123" s="438"/>
    </row>
    <row r="124" spans="1:26" ht="12.75" customHeight="1" x14ac:dyDescent="0.2">
      <c r="A124" s="437"/>
      <c r="B124" s="627" t="s">
        <v>442</v>
      </c>
      <c r="C124" s="627"/>
      <c r="D124" s="627"/>
      <c r="E124" s="627"/>
      <c r="F124" s="627"/>
      <c r="G124" s="627"/>
      <c r="H124" s="627"/>
      <c r="I124" s="627"/>
      <c r="J124" s="627"/>
      <c r="K124" s="627"/>
      <c r="L124" s="628"/>
      <c r="M124" s="445">
        <v>1</v>
      </c>
      <c r="N124" s="445">
        <v>6</v>
      </c>
      <c r="O124" s="447" t="s">
        <v>480</v>
      </c>
      <c r="P124" s="446" t="s">
        <v>42</v>
      </c>
      <c r="Q124" s="624"/>
      <c r="R124" s="625"/>
      <c r="S124" s="444">
        <v>135</v>
      </c>
      <c r="T124" s="444">
        <v>135</v>
      </c>
      <c r="U124" s="626"/>
      <c r="V124" s="626"/>
      <c r="W124" s="626"/>
      <c r="X124" s="626"/>
      <c r="Y124" s="626"/>
      <c r="Z124" s="438"/>
    </row>
    <row r="125" spans="1:26" ht="21.75" customHeight="1" x14ac:dyDescent="0.2">
      <c r="A125" s="437"/>
      <c r="B125" s="627" t="s">
        <v>481</v>
      </c>
      <c r="C125" s="627"/>
      <c r="D125" s="627"/>
      <c r="E125" s="627"/>
      <c r="F125" s="627"/>
      <c r="G125" s="627"/>
      <c r="H125" s="627"/>
      <c r="I125" s="627"/>
      <c r="J125" s="627"/>
      <c r="K125" s="627"/>
      <c r="L125" s="628"/>
      <c r="M125" s="445">
        <v>1</v>
      </c>
      <c r="N125" s="445">
        <v>6</v>
      </c>
      <c r="O125" s="447" t="s">
        <v>482</v>
      </c>
      <c r="P125" s="446">
        <v>0</v>
      </c>
      <c r="Q125" s="624"/>
      <c r="R125" s="625"/>
      <c r="S125" s="444">
        <v>27</v>
      </c>
      <c r="T125" s="444">
        <v>11</v>
      </c>
      <c r="U125" s="626"/>
      <c r="V125" s="626"/>
      <c r="W125" s="626"/>
      <c r="X125" s="626"/>
      <c r="Y125" s="626"/>
      <c r="Z125" s="438"/>
    </row>
    <row r="126" spans="1:26" ht="21.75" customHeight="1" x14ac:dyDescent="0.2">
      <c r="A126" s="437"/>
      <c r="B126" s="627" t="s">
        <v>453</v>
      </c>
      <c r="C126" s="627"/>
      <c r="D126" s="627"/>
      <c r="E126" s="627"/>
      <c r="F126" s="627"/>
      <c r="G126" s="627"/>
      <c r="H126" s="627"/>
      <c r="I126" s="627"/>
      <c r="J126" s="627"/>
      <c r="K126" s="627"/>
      <c r="L126" s="628"/>
      <c r="M126" s="445">
        <v>1</v>
      </c>
      <c r="N126" s="445">
        <v>6</v>
      </c>
      <c r="O126" s="447" t="s">
        <v>482</v>
      </c>
      <c r="P126" s="446" t="s">
        <v>25</v>
      </c>
      <c r="Q126" s="624"/>
      <c r="R126" s="625"/>
      <c r="S126" s="444">
        <v>27</v>
      </c>
      <c r="T126" s="444">
        <v>11</v>
      </c>
      <c r="U126" s="626"/>
      <c r="V126" s="626"/>
      <c r="W126" s="626"/>
      <c r="X126" s="626"/>
      <c r="Y126" s="626"/>
      <c r="Z126" s="438"/>
    </row>
    <row r="127" spans="1:26" ht="12.75" customHeight="1" x14ac:dyDescent="0.2">
      <c r="A127" s="437"/>
      <c r="B127" s="627" t="s">
        <v>454</v>
      </c>
      <c r="C127" s="627"/>
      <c r="D127" s="627"/>
      <c r="E127" s="627"/>
      <c r="F127" s="627"/>
      <c r="G127" s="627"/>
      <c r="H127" s="627"/>
      <c r="I127" s="627"/>
      <c r="J127" s="627"/>
      <c r="K127" s="627"/>
      <c r="L127" s="628"/>
      <c r="M127" s="445">
        <v>1</v>
      </c>
      <c r="N127" s="445">
        <v>6</v>
      </c>
      <c r="O127" s="447" t="s">
        <v>482</v>
      </c>
      <c r="P127" s="446" t="s">
        <v>27</v>
      </c>
      <c r="Q127" s="624"/>
      <c r="R127" s="625"/>
      <c r="S127" s="444">
        <v>27</v>
      </c>
      <c r="T127" s="444">
        <v>11</v>
      </c>
      <c r="U127" s="626"/>
      <c r="V127" s="626"/>
      <c r="W127" s="626"/>
      <c r="X127" s="626"/>
      <c r="Y127" s="626"/>
      <c r="Z127" s="438"/>
    </row>
    <row r="128" spans="1:26" ht="12.75" customHeight="1" x14ac:dyDescent="0.2">
      <c r="A128" s="437"/>
      <c r="B128" s="627" t="s">
        <v>455</v>
      </c>
      <c r="C128" s="627"/>
      <c r="D128" s="627"/>
      <c r="E128" s="627"/>
      <c r="F128" s="627"/>
      <c r="G128" s="627"/>
      <c r="H128" s="627"/>
      <c r="I128" s="627"/>
      <c r="J128" s="627"/>
      <c r="K128" s="627"/>
      <c r="L128" s="628"/>
      <c r="M128" s="445">
        <v>1</v>
      </c>
      <c r="N128" s="445">
        <v>6</v>
      </c>
      <c r="O128" s="447" t="s">
        <v>482</v>
      </c>
      <c r="P128" s="446" t="s">
        <v>28</v>
      </c>
      <c r="Q128" s="624"/>
      <c r="R128" s="625"/>
      <c r="S128" s="444">
        <v>18</v>
      </c>
      <c r="T128" s="444">
        <v>8</v>
      </c>
      <c r="U128" s="626"/>
      <c r="V128" s="626"/>
      <c r="W128" s="626"/>
      <c r="X128" s="626"/>
      <c r="Y128" s="626"/>
      <c r="Z128" s="438"/>
    </row>
    <row r="129" spans="1:26" ht="12.75" customHeight="1" x14ac:dyDescent="0.2">
      <c r="A129" s="437"/>
      <c r="B129" s="627" t="s">
        <v>456</v>
      </c>
      <c r="C129" s="627"/>
      <c r="D129" s="627"/>
      <c r="E129" s="627"/>
      <c r="F129" s="627"/>
      <c r="G129" s="627"/>
      <c r="H129" s="627"/>
      <c r="I129" s="627"/>
      <c r="J129" s="627"/>
      <c r="K129" s="627"/>
      <c r="L129" s="628"/>
      <c r="M129" s="445">
        <v>1</v>
      </c>
      <c r="N129" s="445">
        <v>6</v>
      </c>
      <c r="O129" s="447" t="s">
        <v>482</v>
      </c>
      <c r="P129" s="446" t="s">
        <v>29</v>
      </c>
      <c r="Q129" s="624"/>
      <c r="R129" s="625"/>
      <c r="S129" s="444">
        <v>9</v>
      </c>
      <c r="T129" s="444">
        <v>3</v>
      </c>
      <c r="U129" s="626"/>
      <c r="V129" s="626"/>
      <c r="W129" s="626"/>
      <c r="X129" s="626"/>
      <c r="Y129" s="626"/>
      <c r="Z129" s="438"/>
    </row>
    <row r="130" spans="1:26" ht="21.75" customHeight="1" x14ac:dyDescent="0.2">
      <c r="A130" s="437"/>
      <c r="B130" s="629" t="s">
        <v>310</v>
      </c>
      <c r="C130" s="629"/>
      <c r="D130" s="629"/>
      <c r="E130" s="629"/>
      <c r="F130" s="629"/>
      <c r="G130" s="629"/>
      <c r="H130" s="629"/>
      <c r="I130" s="629"/>
      <c r="J130" s="629"/>
      <c r="K130" s="629"/>
      <c r="L130" s="630"/>
      <c r="M130" s="449">
        <v>1</v>
      </c>
      <c r="N130" s="449">
        <v>7</v>
      </c>
      <c r="O130" s="451">
        <v>0</v>
      </c>
      <c r="P130" s="450">
        <v>0</v>
      </c>
      <c r="Q130" s="631"/>
      <c r="R130" s="632"/>
      <c r="S130" s="448">
        <v>0</v>
      </c>
      <c r="T130" s="448">
        <v>0</v>
      </c>
      <c r="U130" s="633"/>
      <c r="V130" s="633"/>
      <c r="W130" s="633"/>
      <c r="X130" s="633"/>
      <c r="Y130" s="633"/>
      <c r="Z130" s="438"/>
    </row>
    <row r="131" spans="1:26" ht="12.75" customHeight="1" x14ac:dyDescent="0.2">
      <c r="A131" s="437"/>
      <c r="B131" s="627" t="s">
        <v>483</v>
      </c>
      <c r="C131" s="627"/>
      <c r="D131" s="627"/>
      <c r="E131" s="627"/>
      <c r="F131" s="627"/>
      <c r="G131" s="627"/>
      <c r="H131" s="627"/>
      <c r="I131" s="627"/>
      <c r="J131" s="627"/>
      <c r="K131" s="627"/>
      <c r="L131" s="628"/>
      <c r="M131" s="445">
        <v>1</v>
      </c>
      <c r="N131" s="445">
        <v>7</v>
      </c>
      <c r="O131" s="447" t="s">
        <v>484</v>
      </c>
      <c r="P131" s="446">
        <v>0</v>
      </c>
      <c r="Q131" s="624"/>
      <c r="R131" s="625"/>
      <c r="S131" s="444">
        <v>0</v>
      </c>
      <c r="T131" s="444">
        <v>0</v>
      </c>
      <c r="U131" s="626"/>
      <c r="V131" s="626"/>
      <c r="W131" s="626"/>
      <c r="X131" s="626"/>
      <c r="Y131" s="626"/>
      <c r="Z131" s="438"/>
    </row>
    <row r="132" spans="1:26" ht="12.75" customHeight="1" x14ac:dyDescent="0.2">
      <c r="A132" s="437"/>
      <c r="B132" s="627" t="s">
        <v>485</v>
      </c>
      <c r="C132" s="627"/>
      <c r="D132" s="627"/>
      <c r="E132" s="627"/>
      <c r="F132" s="627"/>
      <c r="G132" s="627"/>
      <c r="H132" s="627"/>
      <c r="I132" s="627"/>
      <c r="J132" s="627"/>
      <c r="K132" s="627"/>
      <c r="L132" s="628"/>
      <c r="M132" s="445">
        <v>1</v>
      </c>
      <c r="N132" s="445">
        <v>7</v>
      </c>
      <c r="O132" s="447" t="s">
        <v>486</v>
      </c>
      <c r="P132" s="446">
        <v>0</v>
      </c>
      <c r="Q132" s="624"/>
      <c r="R132" s="625"/>
      <c r="S132" s="444">
        <v>0</v>
      </c>
      <c r="T132" s="444">
        <v>0</v>
      </c>
      <c r="U132" s="626"/>
      <c r="V132" s="626"/>
      <c r="W132" s="626"/>
      <c r="X132" s="626"/>
      <c r="Y132" s="626"/>
      <c r="Z132" s="438"/>
    </row>
    <row r="133" spans="1:26" ht="12.75" customHeight="1" x14ac:dyDescent="0.2">
      <c r="A133" s="437"/>
      <c r="B133" s="627" t="s">
        <v>30</v>
      </c>
      <c r="C133" s="627"/>
      <c r="D133" s="627"/>
      <c r="E133" s="627"/>
      <c r="F133" s="627"/>
      <c r="G133" s="627"/>
      <c r="H133" s="627"/>
      <c r="I133" s="627"/>
      <c r="J133" s="627"/>
      <c r="K133" s="627"/>
      <c r="L133" s="628"/>
      <c r="M133" s="445">
        <v>1</v>
      </c>
      <c r="N133" s="445">
        <v>7</v>
      </c>
      <c r="O133" s="447" t="s">
        <v>486</v>
      </c>
      <c r="P133" s="446" t="s">
        <v>31</v>
      </c>
      <c r="Q133" s="624"/>
      <c r="R133" s="625"/>
      <c r="S133" s="444">
        <v>0</v>
      </c>
      <c r="T133" s="444">
        <v>0</v>
      </c>
      <c r="U133" s="626"/>
      <c r="V133" s="626"/>
      <c r="W133" s="626"/>
      <c r="X133" s="626"/>
      <c r="Y133" s="626"/>
      <c r="Z133" s="438"/>
    </row>
    <row r="134" spans="1:26" ht="12.75" customHeight="1" x14ac:dyDescent="0.2">
      <c r="A134" s="437"/>
      <c r="B134" s="627" t="s">
        <v>311</v>
      </c>
      <c r="C134" s="627"/>
      <c r="D134" s="627"/>
      <c r="E134" s="627"/>
      <c r="F134" s="627"/>
      <c r="G134" s="627"/>
      <c r="H134" s="627"/>
      <c r="I134" s="627"/>
      <c r="J134" s="627"/>
      <c r="K134" s="627"/>
      <c r="L134" s="628"/>
      <c r="M134" s="445">
        <v>1</v>
      </c>
      <c r="N134" s="445">
        <v>7</v>
      </c>
      <c r="O134" s="447" t="s">
        <v>486</v>
      </c>
      <c r="P134" s="446" t="s">
        <v>312</v>
      </c>
      <c r="Q134" s="624"/>
      <c r="R134" s="625"/>
      <c r="S134" s="444">
        <v>0</v>
      </c>
      <c r="T134" s="444">
        <v>0</v>
      </c>
      <c r="U134" s="626"/>
      <c r="V134" s="626"/>
      <c r="W134" s="626"/>
      <c r="X134" s="626"/>
      <c r="Y134" s="626"/>
      <c r="Z134" s="438"/>
    </row>
    <row r="135" spans="1:26" ht="21.75" customHeight="1" x14ac:dyDescent="0.2">
      <c r="A135" s="437"/>
      <c r="B135" s="629" t="s">
        <v>91</v>
      </c>
      <c r="C135" s="629"/>
      <c r="D135" s="629"/>
      <c r="E135" s="629"/>
      <c r="F135" s="629"/>
      <c r="G135" s="629"/>
      <c r="H135" s="629"/>
      <c r="I135" s="629"/>
      <c r="J135" s="629"/>
      <c r="K135" s="629"/>
      <c r="L135" s="630"/>
      <c r="M135" s="449">
        <v>1</v>
      </c>
      <c r="N135" s="449">
        <v>11</v>
      </c>
      <c r="O135" s="451">
        <v>0</v>
      </c>
      <c r="P135" s="450">
        <v>0</v>
      </c>
      <c r="Q135" s="631"/>
      <c r="R135" s="632"/>
      <c r="S135" s="448">
        <v>50</v>
      </c>
      <c r="T135" s="448">
        <v>25</v>
      </c>
      <c r="U135" s="633"/>
      <c r="V135" s="633"/>
      <c r="W135" s="633"/>
      <c r="X135" s="633"/>
      <c r="Y135" s="633"/>
      <c r="Z135" s="438"/>
    </row>
    <row r="136" spans="1:26" ht="12.75" customHeight="1" x14ac:dyDescent="0.2">
      <c r="A136" s="437"/>
      <c r="B136" s="627" t="s">
        <v>487</v>
      </c>
      <c r="C136" s="627"/>
      <c r="D136" s="627"/>
      <c r="E136" s="627"/>
      <c r="F136" s="627"/>
      <c r="G136" s="627"/>
      <c r="H136" s="627"/>
      <c r="I136" s="627"/>
      <c r="J136" s="627"/>
      <c r="K136" s="627"/>
      <c r="L136" s="628"/>
      <c r="M136" s="445">
        <v>1</v>
      </c>
      <c r="N136" s="445">
        <v>11</v>
      </c>
      <c r="O136" s="447" t="s">
        <v>488</v>
      </c>
      <c r="P136" s="446">
        <v>0</v>
      </c>
      <c r="Q136" s="624"/>
      <c r="R136" s="625"/>
      <c r="S136" s="444">
        <v>50</v>
      </c>
      <c r="T136" s="444">
        <v>25</v>
      </c>
      <c r="U136" s="626"/>
      <c r="V136" s="626"/>
      <c r="W136" s="626"/>
      <c r="X136" s="626"/>
      <c r="Y136" s="626"/>
      <c r="Z136" s="438"/>
    </row>
    <row r="137" spans="1:26" ht="32.25" customHeight="1" x14ac:dyDescent="0.2">
      <c r="A137" s="437"/>
      <c r="B137" s="627" t="s">
        <v>489</v>
      </c>
      <c r="C137" s="627"/>
      <c r="D137" s="627"/>
      <c r="E137" s="627"/>
      <c r="F137" s="627"/>
      <c r="G137" s="627"/>
      <c r="H137" s="627"/>
      <c r="I137" s="627"/>
      <c r="J137" s="627"/>
      <c r="K137" s="627"/>
      <c r="L137" s="628"/>
      <c r="M137" s="445">
        <v>1</v>
      </c>
      <c r="N137" s="445">
        <v>11</v>
      </c>
      <c r="O137" s="447" t="s">
        <v>490</v>
      </c>
      <c r="P137" s="446">
        <v>0</v>
      </c>
      <c r="Q137" s="624"/>
      <c r="R137" s="625"/>
      <c r="S137" s="444">
        <v>50</v>
      </c>
      <c r="T137" s="444">
        <v>25</v>
      </c>
      <c r="U137" s="626"/>
      <c r="V137" s="626"/>
      <c r="W137" s="626"/>
      <c r="X137" s="626"/>
      <c r="Y137" s="626"/>
      <c r="Z137" s="438"/>
    </row>
    <row r="138" spans="1:26" ht="21.75" customHeight="1" x14ac:dyDescent="0.2">
      <c r="A138" s="437"/>
      <c r="B138" s="627" t="s">
        <v>30</v>
      </c>
      <c r="C138" s="627"/>
      <c r="D138" s="627"/>
      <c r="E138" s="627"/>
      <c r="F138" s="627"/>
      <c r="G138" s="627"/>
      <c r="H138" s="627"/>
      <c r="I138" s="627"/>
      <c r="J138" s="627"/>
      <c r="K138" s="627"/>
      <c r="L138" s="628"/>
      <c r="M138" s="445">
        <v>1</v>
      </c>
      <c r="N138" s="445">
        <v>11</v>
      </c>
      <c r="O138" s="447" t="s">
        <v>490</v>
      </c>
      <c r="P138" s="446" t="s">
        <v>31</v>
      </c>
      <c r="Q138" s="624"/>
      <c r="R138" s="625"/>
      <c r="S138" s="444">
        <v>50</v>
      </c>
      <c r="T138" s="444">
        <v>25</v>
      </c>
      <c r="U138" s="626"/>
      <c r="V138" s="626"/>
      <c r="W138" s="626"/>
      <c r="X138" s="626"/>
      <c r="Y138" s="626"/>
      <c r="Z138" s="438"/>
    </row>
    <row r="139" spans="1:26" ht="21.75" customHeight="1" x14ac:dyDescent="0.2">
      <c r="A139" s="437"/>
      <c r="B139" s="627" t="s">
        <v>90</v>
      </c>
      <c r="C139" s="627"/>
      <c r="D139" s="627"/>
      <c r="E139" s="627"/>
      <c r="F139" s="627"/>
      <c r="G139" s="627"/>
      <c r="H139" s="627"/>
      <c r="I139" s="627"/>
      <c r="J139" s="627"/>
      <c r="K139" s="627"/>
      <c r="L139" s="628"/>
      <c r="M139" s="445">
        <v>1</v>
      </c>
      <c r="N139" s="445">
        <v>11</v>
      </c>
      <c r="O139" s="447" t="s">
        <v>490</v>
      </c>
      <c r="P139" s="446" t="s">
        <v>491</v>
      </c>
      <c r="Q139" s="624"/>
      <c r="R139" s="625"/>
      <c r="S139" s="444">
        <v>50</v>
      </c>
      <c r="T139" s="444">
        <v>25</v>
      </c>
      <c r="U139" s="626"/>
      <c r="V139" s="626"/>
      <c r="W139" s="626"/>
      <c r="X139" s="626"/>
      <c r="Y139" s="626"/>
      <c r="Z139" s="438"/>
    </row>
    <row r="140" spans="1:26" ht="12.75" customHeight="1" x14ac:dyDescent="0.2">
      <c r="A140" s="437"/>
      <c r="B140" s="629" t="s">
        <v>93</v>
      </c>
      <c r="C140" s="629"/>
      <c r="D140" s="629"/>
      <c r="E140" s="629"/>
      <c r="F140" s="629"/>
      <c r="G140" s="629"/>
      <c r="H140" s="629"/>
      <c r="I140" s="629"/>
      <c r="J140" s="629"/>
      <c r="K140" s="629"/>
      <c r="L140" s="630"/>
      <c r="M140" s="449">
        <v>1</v>
      </c>
      <c r="N140" s="449">
        <v>13</v>
      </c>
      <c r="O140" s="451">
        <v>0</v>
      </c>
      <c r="P140" s="450">
        <v>0</v>
      </c>
      <c r="Q140" s="631"/>
      <c r="R140" s="632"/>
      <c r="S140" s="448">
        <v>5264</v>
      </c>
      <c r="T140" s="448">
        <v>5183</v>
      </c>
      <c r="U140" s="633"/>
      <c r="V140" s="633"/>
      <c r="W140" s="633"/>
      <c r="X140" s="633"/>
      <c r="Y140" s="633"/>
      <c r="Z140" s="438"/>
    </row>
    <row r="141" spans="1:26" ht="21.75" customHeight="1" x14ac:dyDescent="0.2">
      <c r="A141" s="437"/>
      <c r="B141" s="627" t="s">
        <v>492</v>
      </c>
      <c r="C141" s="627"/>
      <c r="D141" s="627"/>
      <c r="E141" s="627"/>
      <c r="F141" s="627"/>
      <c r="G141" s="627"/>
      <c r="H141" s="627"/>
      <c r="I141" s="627"/>
      <c r="J141" s="627"/>
      <c r="K141" s="627"/>
      <c r="L141" s="628"/>
      <c r="M141" s="445">
        <v>1</v>
      </c>
      <c r="N141" s="445">
        <v>13</v>
      </c>
      <c r="O141" s="447" t="s">
        <v>493</v>
      </c>
      <c r="P141" s="446">
        <v>0</v>
      </c>
      <c r="Q141" s="624"/>
      <c r="R141" s="625"/>
      <c r="S141" s="444">
        <v>25</v>
      </c>
      <c r="T141" s="444">
        <v>13</v>
      </c>
      <c r="U141" s="626"/>
      <c r="V141" s="626"/>
      <c r="W141" s="626"/>
      <c r="X141" s="626"/>
      <c r="Y141" s="626"/>
      <c r="Z141" s="438"/>
    </row>
    <row r="142" spans="1:26" ht="21.75" customHeight="1" x14ac:dyDescent="0.2">
      <c r="A142" s="437"/>
      <c r="B142" s="627" t="s">
        <v>494</v>
      </c>
      <c r="C142" s="627"/>
      <c r="D142" s="627"/>
      <c r="E142" s="627"/>
      <c r="F142" s="627"/>
      <c r="G142" s="627"/>
      <c r="H142" s="627"/>
      <c r="I142" s="627"/>
      <c r="J142" s="627"/>
      <c r="K142" s="627"/>
      <c r="L142" s="628"/>
      <c r="M142" s="445">
        <v>1</v>
      </c>
      <c r="N142" s="445">
        <v>13</v>
      </c>
      <c r="O142" s="447" t="s">
        <v>495</v>
      </c>
      <c r="P142" s="446">
        <v>0</v>
      </c>
      <c r="Q142" s="624"/>
      <c r="R142" s="625"/>
      <c r="S142" s="444">
        <v>25</v>
      </c>
      <c r="T142" s="444">
        <v>13</v>
      </c>
      <c r="U142" s="626"/>
      <c r="V142" s="626"/>
      <c r="W142" s="626"/>
      <c r="X142" s="626"/>
      <c r="Y142" s="626"/>
      <c r="Z142" s="438"/>
    </row>
    <row r="143" spans="1:26" ht="21.75" customHeight="1" x14ac:dyDescent="0.2">
      <c r="A143" s="437"/>
      <c r="B143" s="627" t="s">
        <v>496</v>
      </c>
      <c r="C143" s="627"/>
      <c r="D143" s="627"/>
      <c r="E143" s="627"/>
      <c r="F143" s="627"/>
      <c r="G143" s="627"/>
      <c r="H143" s="627"/>
      <c r="I143" s="627"/>
      <c r="J143" s="627"/>
      <c r="K143" s="627"/>
      <c r="L143" s="628"/>
      <c r="M143" s="445">
        <v>1</v>
      </c>
      <c r="N143" s="445">
        <v>13</v>
      </c>
      <c r="O143" s="447" t="s">
        <v>497</v>
      </c>
      <c r="P143" s="446">
        <v>0</v>
      </c>
      <c r="Q143" s="624"/>
      <c r="R143" s="625"/>
      <c r="S143" s="444">
        <v>25</v>
      </c>
      <c r="T143" s="444">
        <v>13</v>
      </c>
      <c r="U143" s="626"/>
      <c r="V143" s="626"/>
      <c r="W143" s="626"/>
      <c r="X143" s="626"/>
      <c r="Y143" s="626"/>
      <c r="Z143" s="438"/>
    </row>
    <row r="144" spans="1:26" ht="21.75" customHeight="1" x14ac:dyDescent="0.2">
      <c r="A144" s="437"/>
      <c r="B144" s="627" t="s">
        <v>453</v>
      </c>
      <c r="C144" s="627"/>
      <c r="D144" s="627"/>
      <c r="E144" s="627"/>
      <c r="F144" s="627"/>
      <c r="G144" s="627"/>
      <c r="H144" s="627"/>
      <c r="I144" s="627"/>
      <c r="J144" s="627"/>
      <c r="K144" s="627"/>
      <c r="L144" s="628"/>
      <c r="M144" s="445">
        <v>1</v>
      </c>
      <c r="N144" s="445">
        <v>13</v>
      </c>
      <c r="O144" s="447" t="s">
        <v>497</v>
      </c>
      <c r="P144" s="446" t="s">
        <v>25</v>
      </c>
      <c r="Q144" s="624"/>
      <c r="R144" s="625"/>
      <c r="S144" s="444">
        <v>25</v>
      </c>
      <c r="T144" s="444">
        <v>13</v>
      </c>
      <c r="U144" s="626"/>
      <c r="V144" s="626"/>
      <c r="W144" s="626"/>
      <c r="X144" s="626"/>
      <c r="Y144" s="626"/>
      <c r="Z144" s="438"/>
    </row>
    <row r="145" spans="1:26" ht="21.75" customHeight="1" x14ac:dyDescent="0.2">
      <c r="A145" s="437"/>
      <c r="B145" s="627" t="s">
        <v>454</v>
      </c>
      <c r="C145" s="627"/>
      <c r="D145" s="627"/>
      <c r="E145" s="627"/>
      <c r="F145" s="627"/>
      <c r="G145" s="627"/>
      <c r="H145" s="627"/>
      <c r="I145" s="627"/>
      <c r="J145" s="627"/>
      <c r="K145" s="627"/>
      <c r="L145" s="628"/>
      <c r="M145" s="445">
        <v>1</v>
      </c>
      <c r="N145" s="445">
        <v>13</v>
      </c>
      <c r="O145" s="447" t="s">
        <v>497</v>
      </c>
      <c r="P145" s="446" t="s">
        <v>27</v>
      </c>
      <c r="Q145" s="624"/>
      <c r="R145" s="625"/>
      <c r="S145" s="444">
        <v>25</v>
      </c>
      <c r="T145" s="444">
        <v>13</v>
      </c>
      <c r="U145" s="626"/>
      <c r="V145" s="626"/>
      <c r="W145" s="626"/>
      <c r="X145" s="626"/>
      <c r="Y145" s="626"/>
      <c r="Z145" s="438"/>
    </row>
    <row r="146" spans="1:26" ht="12.75" customHeight="1" x14ac:dyDescent="0.2">
      <c r="A146" s="437"/>
      <c r="B146" s="627" t="s">
        <v>456</v>
      </c>
      <c r="C146" s="627"/>
      <c r="D146" s="627"/>
      <c r="E146" s="627"/>
      <c r="F146" s="627"/>
      <c r="G146" s="627"/>
      <c r="H146" s="627"/>
      <c r="I146" s="627"/>
      <c r="J146" s="627"/>
      <c r="K146" s="627"/>
      <c r="L146" s="628"/>
      <c r="M146" s="445">
        <v>1</v>
      </c>
      <c r="N146" s="445">
        <v>13</v>
      </c>
      <c r="O146" s="447" t="s">
        <v>497</v>
      </c>
      <c r="P146" s="446" t="s">
        <v>29</v>
      </c>
      <c r="Q146" s="624"/>
      <c r="R146" s="625"/>
      <c r="S146" s="444">
        <v>25</v>
      </c>
      <c r="T146" s="444">
        <v>13</v>
      </c>
      <c r="U146" s="626"/>
      <c r="V146" s="626"/>
      <c r="W146" s="626"/>
      <c r="X146" s="626"/>
      <c r="Y146" s="626"/>
      <c r="Z146" s="438"/>
    </row>
    <row r="147" spans="1:26" ht="53.25" customHeight="1" x14ac:dyDescent="0.2">
      <c r="A147" s="437"/>
      <c r="B147" s="627" t="s">
        <v>94</v>
      </c>
      <c r="C147" s="627"/>
      <c r="D147" s="627"/>
      <c r="E147" s="627"/>
      <c r="F147" s="627"/>
      <c r="G147" s="627"/>
      <c r="H147" s="627"/>
      <c r="I147" s="627"/>
      <c r="J147" s="627"/>
      <c r="K147" s="627"/>
      <c r="L147" s="628"/>
      <c r="M147" s="445">
        <v>1</v>
      </c>
      <c r="N147" s="445">
        <v>13</v>
      </c>
      <c r="O147" s="447" t="s">
        <v>670</v>
      </c>
      <c r="P147" s="446">
        <v>0</v>
      </c>
      <c r="Q147" s="624"/>
      <c r="R147" s="625"/>
      <c r="S147" s="444">
        <v>50</v>
      </c>
      <c r="T147" s="444">
        <v>25</v>
      </c>
      <c r="U147" s="626"/>
      <c r="V147" s="626"/>
      <c r="W147" s="626"/>
      <c r="X147" s="626"/>
      <c r="Y147" s="626"/>
      <c r="Z147" s="438"/>
    </row>
    <row r="148" spans="1:26" ht="21.75" customHeight="1" x14ac:dyDescent="0.2">
      <c r="A148" s="437"/>
      <c r="B148" s="627" t="s">
        <v>671</v>
      </c>
      <c r="C148" s="627"/>
      <c r="D148" s="627"/>
      <c r="E148" s="627"/>
      <c r="F148" s="627"/>
      <c r="G148" s="627"/>
      <c r="H148" s="627"/>
      <c r="I148" s="627"/>
      <c r="J148" s="627"/>
      <c r="K148" s="627"/>
      <c r="L148" s="628"/>
      <c r="M148" s="445">
        <v>1</v>
      </c>
      <c r="N148" s="445">
        <v>13</v>
      </c>
      <c r="O148" s="447" t="s">
        <v>672</v>
      </c>
      <c r="P148" s="446">
        <v>0</v>
      </c>
      <c r="Q148" s="624"/>
      <c r="R148" s="625"/>
      <c r="S148" s="444">
        <v>50</v>
      </c>
      <c r="T148" s="444">
        <v>25</v>
      </c>
      <c r="U148" s="626"/>
      <c r="V148" s="626"/>
      <c r="W148" s="626"/>
      <c r="X148" s="626"/>
      <c r="Y148" s="626"/>
      <c r="Z148" s="438"/>
    </row>
    <row r="149" spans="1:26" ht="21.75" customHeight="1" x14ac:dyDescent="0.2">
      <c r="A149" s="437"/>
      <c r="B149" s="627" t="s">
        <v>671</v>
      </c>
      <c r="C149" s="627"/>
      <c r="D149" s="627"/>
      <c r="E149" s="627"/>
      <c r="F149" s="627"/>
      <c r="G149" s="627"/>
      <c r="H149" s="627"/>
      <c r="I149" s="627"/>
      <c r="J149" s="627"/>
      <c r="K149" s="627"/>
      <c r="L149" s="628"/>
      <c r="M149" s="445">
        <v>1</v>
      </c>
      <c r="N149" s="445">
        <v>13</v>
      </c>
      <c r="O149" s="447" t="s">
        <v>673</v>
      </c>
      <c r="P149" s="446">
        <v>0</v>
      </c>
      <c r="Q149" s="624"/>
      <c r="R149" s="625"/>
      <c r="S149" s="444">
        <v>50</v>
      </c>
      <c r="T149" s="444">
        <v>25</v>
      </c>
      <c r="U149" s="626"/>
      <c r="V149" s="626"/>
      <c r="W149" s="626"/>
      <c r="X149" s="626"/>
      <c r="Y149" s="626"/>
      <c r="Z149" s="438"/>
    </row>
    <row r="150" spans="1:26" ht="12.75" customHeight="1" x14ac:dyDescent="0.2">
      <c r="A150" s="437"/>
      <c r="B150" s="627" t="s">
        <v>453</v>
      </c>
      <c r="C150" s="627"/>
      <c r="D150" s="627"/>
      <c r="E150" s="627"/>
      <c r="F150" s="627"/>
      <c r="G150" s="627"/>
      <c r="H150" s="627"/>
      <c r="I150" s="627"/>
      <c r="J150" s="627"/>
      <c r="K150" s="627"/>
      <c r="L150" s="628"/>
      <c r="M150" s="445">
        <v>1</v>
      </c>
      <c r="N150" s="445">
        <v>13</v>
      </c>
      <c r="O150" s="447" t="s">
        <v>673</v>
      </c>
      <c r="P150" s="446" t="s">
        <v>25</v>
      </c>
      <c r="Q150" s="624"/>
      <c r="R150" s="625"/>
      <c r="S150" s="444">
        <v>50</v>
      </c>
      <c r="T150" s="444">
        <v>25</v>
      </c>
      <c r="U150" s="626"/>
      <c r="V150" s="626"/>
      <c r="W150" s="626"/>
      <c r="X150" s="626"/>
      <c r="Y150" s="626"/>
      <c r="Z150" s="438"/>
    </row>
    <row r="151" spans="1:26" ht="53.25" customHeight="1" x14ac:dyDescent="0.2">
      <c r="A151" s="437"/>
      <c r="B151" s="627" t="s">
        <v>454</v>
      </c>
      <c r="C151" s="627"/>
      <c r="D151" s="627"/>
      <c r="E151" s="627"/>
      <c r="F151" s="627"/>
      <c r="G151" s="627"/>
      <c r="H151" s="627"/>
      <c r="I151" s="627"/>
      <c r="J151" s="627"/>
      <c r="K151" s="627"/>
      <c r="L151" s="628"/>
      <c r="M151" s="445">
        <v>1</v>
      </c>
      <c r="N151" s="445">
        <v>13</v>
      </c>
      <c r="O151" s="447" t="s">
        <v>673</v>
      </c>
      <c r="P151" s="446" t="s">
        <v>27</v>
      </c>
      <c r="Q151" s="624"/>
      <c r="R151" s="625"/>
      <c r="S151" s="444">
        <v>50</v>
      </c>
      <c r="T151" s="444">
        <v>25</v>
      </c>
      <c r="U151" s="626"/>
      <c r="V151" s="626"/>
      <c r="W151" s="626"/>
      <c r="X151" s="626"/>
      <c r="Y151" s="626"/>
      <c r="Z151" s="438"/>
    </row>
    <row r="152" spans="1:26" ht="32.25" customHeight="1" x14ac:dyDescent="0.2">
      <c r="A152" s="437"/>
      <c r="B152" s="627" t="s">
        <v>456</v>
      </c>
      <c r="C152" s="627"/>
      <c r="D152" s="627"/>
      <c r="E152" s="627"/>
      <c r="F152" s="627"/>
      <c r="G152" s="627"/>
      <c r="H152" s="627"/>
      <c r="I152" s="627"/>
      <c r="J152" s="627"/>
      <c r="K152" s="627"/>
      <c r="L152" s="628"/>
      <c r="M152" s="445">
        <v>1</v>
      </c>
      <c r="N152" s="445">
        <v>13</v>
      </c>
      <c r="O152" s="447" t="s">
        <v>673</v>
      </c>
      <c r="P152" s="446" t="s">
        <v>29</v>
      </c>
      <c r="Q152" s="624"/>
      <c r="R152" s="625"/>
      <c r="S152" s="444">
        <v>50</v>
      </c>
      <c r="T152" s="444">
        <v>25</v>
      </c>
      <c r="U152" s="626"/>
      <c r="V152" s="626"/>
      <c r="W152" s="626"/>
      <c r="X152" s="626"/>
      <c r="Y152" s="626"/>
      <c r="Z152" s="438"/>
    </row>
    <row r="153" spans="1:26" ht="21.75" customHeight="1" x14ac:dyDescent="0.2">
      <c r="A153" s="437"/>
      <c r="B153" s="627" t="s">
        <v>674</v>
      </c>
      <c r="C153" s="627"/>
      <c r="D153" s="627"/>
      <c r="E153" s="627"/>
      <c r="F153" s="627"/>
      <c r="G153" s="627"/>
      <c r="H153" s="627"/>
      <c r="I153" s="627"/>
      <c r="J153" s="627"/>
      <c r="K153" s="627"/>
      <c r="L153" s="628"/>
      <c r="M153" s="445">
        <v>1</v>
      </c>
      <c r="N153" s="445">
        <v>13</v>
      </c>
      <c r="O153" s="447" t="s">
        <v>675</v>
      </c>
      <c r="P153" s="446">
        <v>0</v>
      </c>
      <c r="Q153" s="624"/>
      <c r="R153" s="625"/>
      <c r="S153" s="444">
        <v>25</v>
      </c>
      <c r="T153" s="444">
        <v>12</v>
      </c>
      <c r="U153" s="626"/>
      <c r="V153" s="626"/>
      <c r="W153" s="626"/>
      <c r="X153" s="626"/>
      <c r="Y153" s="626"/>
      <c r="Z153" s="438"/>
    </row>
    <row r="154" spans="1:26" ht="21.75" customHeight="1" x14ac:dyDescent="0.2">
      <c r="A154" s="437"/>
      <c r="B154" s="627" t="s">
        <v>777</v>
      </c>
      <c r="C154" s="627"/>
      <c r="D154" s="627"/>
      <c r="E154" s="627"/>
      <c r="F154" s="627"/>
      <c r="G154" s="627"/>
      <c r="H154" s="627"/>
      <c r="I154" s="627"/>
      <c r="J154" s="627"/>
      <c r="K154" s="627"/>
      <c r="L154" s="628"/>
      <c r="M154" s="445">
        <v>1</v>
      </c>
      <c r="N154" s="445">
        <v>13</v>
      </c>
      <c r="O154" s="447" t="s">
        <v>778</v>
      </c>
      <c r="P154" s="446">
        <v>0</v>
      </c>
      <c r="Q154" s="624"/>
      <c r="R154" s="625"/>
      <c r="S154" s="444">
        <v>25</v>
      </c>
      <c r="T154" s="444">
        <v>12</v>
      </c>
      <c r="U154" s="626"/>
      <c r="V154" s="626"/>
      <c r="W154" s="626"/>
      <c r="X154" s="626"/>
      <c r="Y154" s="626"/>
      <c r="Z154" s="438"/>
    </row>
    <row r="155" spans="1:26" ht="12.75" customHeight="1" x14ac:dyDescent="0.2">
      <c r="A155" s="437"/>
      <c r="B155" s="627" t="s">
        <v>453</v>
      </c>
      <c r="C155" s="627"/>
      <c r="D155" s="627"/>
      <c r="E155" s="627"/>
      <c r="F155" s="627"/>
      <c r="G155" s="627"/>
      <c r="H155" s="627"/>
      <c r="I155" s="627"/>
      <c r="J155" s="627"/>
      <c r="K155" s="627"/>
      <c r="L155" s="628"/>
      <c r="M155" s="445">
        <v>1</v>
      </c>
      <c r="N155" s="445">
        <v>13</v>
      </c>
      <c r="O155" s="447" t="s">
        <v>778</v>
      </c>
      <c r="P155" s="446" t="s">
        <v>25</v>
      </c>
      <c r="Q155" s="624"/>
      <c r="R155" s="625"/>
      <c r="S155" s="444">
        <v>25</v>
      </c>
      <c r="T155" s="444">
        <v>12</v>
      </c>
      <c r="U155" s="626"/>
      <c r="V155" s="626"/>
      <c r="W155" s="626"/>
      <c r="X155" s="626"/>
      <c r="Y155" s="626"/>
      <c r="Z155" s="438"/>
    </row>
    <row r="156" spans="1:26" ht="32.25" customHeight="1" x14ac:dyDescent="0.2">
      <c r="A156" s="437"/>
      <c r="B156" s="627" t="s">
        <v>454</v>
      </c>
      <c r="C156" s="627"/>
      <c r="D156" s="627"/>
      <c r="E156" s="627"/>
      <c r="F156" s="627"/>
      <c r="G156" s="627"/>
      <c r="H156" s="627"/>
      <c r="I156" s="627"/>
      <c r="J156" s="627"/>
      <c r="K156" s="627"/>
      <c r="L156" s="628"/>
      <c r="M156" s="445">
        <v>1</v>
      </c>
      <c r="N156" s="445">
        <v>13</v>
      </c>
      <c r="O156" s="447" t="s">
        <v>778</v>
      </c>
      <c r="P156" s="446" t="s">
        <v>27</v>
      </c>
      <c r="Q156" s="624"/>
      <c r="R156" s="625"/>
      <c r="S156" s="444">
        <v>25</v>
      </c>
      <c r="T156" s="444">
        <v>12</v>
      </c>
      <c r="U156" s="626"/>
      <c r="V156" s="626"/>
      <c r="W156" s="626"/>
      <c r="X156" s="626"/>
      <c r="Y156" s="626"/>
      <c r="Z156" s="438"/>
    </row>
    <row r="157" spans="1:26" ht="21.75" customHeight="1" x14ac:dyDescent="0.2">
      <c r="A157" s="437"/>
      <c r="B157" s="627" t="s">
        <v>456</v>
      </c>
      <c r="C157" s="627"/>
      <c r="D157" s="627"/>
      <c r="E157" s="627"/>
      <c r="F157" s="627"/>
      <c r="G157" s="627"/>
      <c r="H157" s="627"/>
      <c r="I157" s="627"/>
      <c r="J157" s="627"/>
      <c r="K157" s="627"/>
      <c r="L157" s="628"/>
      <c r="M157" s="445">
        <v>1</v>
      </c>
      <c r="N157" s="445">
        <v>13</v>
      </c>
      <c r="O157" s="447" t="s">
        <v>778</v>
      </c>
      <c r="P157" s="446" t="s">
        <v>29</v>
      </c>
      <c r="Q157" s="624"/>
      <c r="R157" s="625"/>
      <c r="S157" s="444">
        <v>25</v>
      </c>
      <c r="T157" s="444">
        <v>12</v>
      </c>
      <c r="U157" s="626"/>
      <c r="V157" s="626"/>
      <c r="W157" s="626"/>
      <c r="X157" s="626"/>
      <c r="Y157" s="626"/>
      <c r="Z157" s="438"/>
    </row>
    <row r="158" spans="1:26" ht="53.25" customHeight="1" x14ac:dyDescent="0.2">
      <c r="A158" s="437"/>
      <c r="B158" s="627" t="s">
        <v>676</v>
      </c>
      <c r="C158" s="627"/>
      <c r="D158" s="627"/>
      <c r="E158" s="627"/>
      <c r="F158" s="627"/>
      <c r="G158" s="627"/>
      <c r="H158" s="627"/>
      <c r="I158" s="627"/>
      <c r="J158" s="627"/>
      <c r="K158" s="627"/>
      <c r="L158" s="628"/>
      <c r="M158" s="445">
        <v>1</v>
      </c>
      <c r="N158" s="445">
        <v>13</v>
      </c>
      <c r="O158" s="447" t="s">
        <v>677</v>
      </c>
      <c r="P158" s="446">
        <v>0</v>
      </c>
      <c r="Q158" s="624"/>
      <c r="R158" s="625"/>
      <c r="S158" s="444">
        <v>45</v>
      </c>
      <c r="T158" s="444">
        <v>18</v>
      </c>
      <c r="U158" s="626"/>
      <c r="V158" s="626"/>
      <c r="W158" s="626"/>
      <c r="X158" s="626"/>
      <c r="Y158" s="626"/>
      <c r="Z158" s="438"/>
    </row>
    <row r="159" spans="1:26" ht="21.75" customHeight="1" x14ac:dyDescent="0.2">
      <c r="A159" s="437"/>
      <c r="B159" s="627" t="s">
        <v>678</v>
      </c>
      <c r="C159" s="627"/>
      <c r="D159" s="627"/>
      <c r="E159" s="627"/>
      <c r="F159" s="627"/>
      <c r="G159" s="627"/>
      <c r="H159" s="627"/>
      <c r="I159" s="627"/>
      <c r="J159" s="627"/>
      <c r="K159" s="627"/>
      <c r="L159" s="628"/>
      <c r="M159" s="445">
        <v>1</v>
      </c>
      <c r="N159" s="445">
        <v>13</v>
      </c>
      <c r="O159" s="447" t="s">
        <v>679</v>
      </c>
      <c r="P159" s="446">
        <v>0</v>
      </c>
      <c r="Q159" s="624"/>
      <c r="R159" s="625"/>
      <c r="S159" s="444">
        <v>45</v>
      </c>
      <c r="T159" s="444">
        <v>18</v>
      </c>
      <c r="U159" s="626"/>
      <c r="V159" s="626"/>
      <c r="W159" s="626"/>
      <c r="X159" s="626"/>
      <c r="Y159" s="626"/>
      <c r="Z159" s="438"/>
    </row>
    <row r="160" spans="1:26" ht="21.75" customHeight="1" x14ac:dyDescent="0.2">
      <c r="A160" s="437"/>
      <c r="B160" s="627" t="s">
        <v>453</v>
      </c>
      <c r="C160" s="627"/>
      <c r="D160" s="627"/>
      <c r="E160" s="627"/>
      <c r="F160" s="627"/>
      <c r="G160" s="627"/>
      <c r="H160" s="627"/>
      <c r="I160" s="627"/>
      <c r="J160" s="627"/>
      <c r="K160" s="627"/>
      <c r="L160" s="628"/>
      <c r="M160" s="445">
        <v>1</v>
      </c>
      <c r="N160" s="445">
        <v>13</v>
      </c>
      <c r="O160" s="447" t="s">
        <v>679</v>
      </c>
      <c r="P160" s="446" t="s">
        <v>25</v>
      </c>
      <c r="Q160" s="624"/>
      <c r="R160" s="625"/>
      <c r="S160" s="444">
        <v>45</v>
      </c>
      <c r="T160" s="444">
        <v>18</v>
      </c>
      <c r="U160" s="626"/>
      <c r="V160" s="626"/>
      <c r="W160" s="626"/>
      <c r="X160" s="626"/>
      <c r="Y160" s="626"/>
      <c r="Z160" s="438"/>
    </row>
    <row r="161" spans="1:26" ht="32.25" customHeight="1" x14ac:dyDescent="0.2">
      <c r="A161" s="437"/>
      <c r="B161" s="627" t="s">
        <v>454</v>
      </c>
      <c r="C161" s="627"/>
      <c r="D161" s="627"/>
      <c r="E161" s="627"/>
      <c r="F161" s="627"/>
      <c r="G161" s="627"/>
      <c r="H161" s="627"/>
      <c r="I161" s="627"/>
      <c r="J161" s="627"/>
      <c r="K161" s="627"/>
      <c r="L161" s="628"/>
      <c r="M161" s="445">
        <v>1</v>
      </c>
      <c r="N161" s="445">
        <v>13</v>
      </c>
      <c r="O161" s="447" t="s">
        <v>679</v>
      </c>
      <c r="P161" s="446" t="s">
        <v>27</v>
      </c>
      <c r="Q161" s="624"/>
      <c r="R161" s="625"/>
      <c r="S161" s="444">
        <v>45</v>
      </c>
      <c r="T161" s="444">
        <v>18</v>
      </c>
      <c r="U161" s="626"/>
      <c r="V161" s="626"/>
      <c r="W161" s="626"/>
      <c r="X161" s="626"/>
      <c r="Y161" s="626"/>
      <c r="Z161" s="438"/>
    </row>
    <row r="162" spans="1:26" ht="21.75" customHeight="1" x14ac:dyDescent="0.2">
      <c r="A162" s="437"/>
      <c r="B162" s="627" t="s">
        <v>456</v>
      </c>
      <c r="C162" s="627"/>
      <c r="D162" s="627"/>
      <c r="E162" s="627"/>
      <c r="F162" s="627"/>
      <c r="G162" s="627"/>
      <c r="H162" s="627"/>
      <c r="I162" s="627"/>
      <c r="J162" s="627"/>
      <c r="K162" s="627"/>
      <c r="L162" s="628"/>
      <c r="M162" s="445">
        <v>1</v>
      </c>
      <c r="N162" s="445">
        <v>13</v>
      </c>
      <c r="O162" s="447" t="s">
        <v>679</v>
      </c>
      <c r="P162" s="446" t="s">
        <v>29</v>
      </c>
      <c r="Q162" s="624"/>
      <c r="R162" s="625"/>
      <c r="S162" s="444">
        <v>45</v>
      </c>
      <c r="T162" s="444">
        <v>18</v>
      </c>
      <c r="U162" s="626"/>
      <c r="V162" s="626"/>
      <c r="W162" s="626"/>
      <c r="X162" s="626"/>
      <c r="Y162" s="626"/>
      <c r="Z162" s="438"/>
    </row>
    <row r="163" spans="1:26" ht="21.75" customHeight="1" x14ac:dyDescent="0.2">
      <c r="A163" s="437"/>
      <c r="B163" s="627" t="s">
        <v>437</v>
      </c>
      <c r="C163" s="627"/>
      <c r="D163" s="627"/>
      <c r="E163" s="627"/>
      <c r="F163" s="627"/>
      <c r="G163" s="627"/>
      <c r="H163" s="627"/>
      <c r="I163" s="627"/>
      <c r="J163" s="627"/>
      <c r="K163" s="627"/>
      <c r="L163" s="628"/>
      <c r="M163" s="445">
        <v>1</v>
      </c>
      <c r="N163" s="445">
        <v>13</v>
      </c>
      <c r="O163" s="447" t="s">
        <v>438</v>
      </c>
      <c r="P163" s="446">
        <v>0</v>
      </c>
      <c r="Q163" s="624"/>
      <c r="R163" s="625"/>
      <c r="S163" s="444">
        <v>4207</v>
      </c>
      <c r="T163" s="444">
        <v>4207</v>
      </c>
      <c r="U163" s="626"/>
      <c r="V163" s="626"/>
      <c r="W163" s="626"/>
      <c r="X163" s="626"/>
      <c r="Y163" s="626"/>
      <c r="Z163" s="438"/>
    </row>
    <row r="164" spans="1:26" ht="53.25" customHeight="1" x14ac:dyDescent="0.2">
      <c r="A164" s="437"/>
      <c r="B164" s="627" t="s">
        <v>501</v>
      </c>
      <c r="C164" s="627"/>
      <c r="D164" s="627"/>
      <c r="E164" s="627"/>
      <c r="F164" s="627"/>
      <c r="G164" s="627"/>
      <c r="H164" s="627"/>
      <c r="I164" s="627"/>
      <c r="J164" s="627"/>
      <c r="K164" s="627"/>
      <c r="L164" s="628"/>
      <c r="M164" s="445">
        <v>1</v>
      </c>
      <c r="N164" s="445">
        <v>13</v>
      </c>
      <c r="O164" s="447" t="s">
        <v>502</v>
      </c>
      <c r="P164" s="446">
        <v>0</v>
      </c>
      <c r="Q164" s="624"/>
      <c r="R164" s="625"/>
      <c r="S164" s="444">
        <v>4207</v>
      </c>
      <c r="T164" s="444">
        <v>4207</v>
      </c>
      <c r="U164" s="626"/>
      <c r="V164" s="626"/>
      <c r="W164" s="626"/>
      <c r="X164" s="626"/>
      <c r="Y164" s="626"/>
      <c r="Z164" s="438"/>
    </row>
    <row r="165" spans="1:26" ht="21.75" customHeight="1" x14ac:dyDescent="0.2">
      <c r="A165" s="437"/>
      <c r="B165" s="627" t="s">
        <v>18</v>
      </c>
      <c r="C165" s="627"/>
      <c r="D165" s="627"/>
      <c r="E165" s="627"/>
      <c r="F165" s="627"/>
      <c r="G165" s="627"/>
      <c r="H165" s="627"/>
      <c r="I165" s="627"/>
      <c r="J165" s="627"/>
      <c r="K165" s="627"/>
      <c r="L165" s="628"/>
      <c r="M165" s="445">
        <v>1</v>
      </c>
      <c r="N165" s="445">
        <v>13</v>
      </c>
      <c r="O165" s="447" t="s">
        <v>502</v>
      </c>
      <c r="P165" s="446" t="s">
        <v>19</v>
      </c>
      <c r="Q165" s="624"/>
      <c r="R165" s="625"/>
      <c r="S165" s="444">
        <v>4207</v>
      </c>
      <c r="T165" s="444">
        <v>4207</v>
      </c>
      <c r="U165" s="626"/>
      <c r="V165" s="626"/>
      <c r="W165" s="626"/>
      <c r="X165" s="626"/>
      <c r="Y165" s="626"/>
      <c r="Z165" s="438"/>
    </row>
    <row r="166" spans="1:26" ht="21.75" customHeight="1" x14ac:dyDescent="0.2">
      <c r="A166" s="437"/>
      <c r="B166" s="627" t="s">
        <v>38</v>
      </c>
      <c r="C166" s="627"/>
      <c r="D166" s="627"/>
      <c r="E166" s="627"/>
      <c r="F166" s="627"/>
      <c r="G166" s="627"/>
      <c r="H166" s="627"/>
      <c r="I166" s="627"/>
      <c r="J166" s="627"/>
      <c r="K166" s="627"/>
      <c r="L166" s="628"/>
      <c r="M166" s="445">
        <v>1</v>
      </c>
      <c r="N166" s="445">
        <v>13</v>
      </c>
      <c r="O166" s="447" t="s">
        <v>502</v>
      </c>
      <c r="P166" s="446" t="s">
        <v>39</v>
      </c>
      <c r="Q166" s="624"/>
      <c r="R166" s="625"/>
      <c r="S166" s="444">
        <v>4207</v>
      </c>
      <c r="T166" s="444">
        <v>4207</v>
      </c>
      <c r="U166" s="626"/>
      <c r="V166" s="626"/>
      <c r="W166" s="626"/>
      <c r="X166" s="626"/>
      <c r="Y166" s="626"/>
      <c r="Z166" s="438"/>
    </row>
    <row r="167" spans="1:26" ht="32.25" customHeight="1" x14ac:dyDescent="0.2">
      <c r="A167" s="437"/>
      <c r="B167" s="627" t="s">
        <v>441</v>
      </c>
      <c r="C167" s="627"/>
      <c r="D167" s="627"/>
      <c r="E167" s="627"/>
      <c r="F167" s="627"/>
      <c r="G167" s="627"/>
      <c r="H167" s="627"/>
      <c r="I167" s="627"/>
      <c r="J167" s="627"/>
      <c r="K167" s="627"/>
      <c r="L167" s="628"/>
      <c r="M167" s="445">
        <v>1</v>
      </c>
      <c r="N167" s="445">
        <v>13</v>
      </c>
      <c r="O167" s="447" t="s">
        <v>502</v>
      </c>
      <c r="P167" s="446" t="s">
        <v>40</v>
      </c>
      <c r="Q167" s="624"/>
      <c r="R167" s="625"/>
      <c r="S167" s="444">
        <v>3231</v>
      </c>
      <c r="T167" s="444">
        <v>3231</v>
      </c>
      <c r="U167" s="626"/>
      <c r="V167" s="626"/>
      <c r="W167" s="626"/>
      <c r="X167" s="626"/>
      <c r="Y167" s="626"/>
      <c r="Z167" s="438"/>
    </row>
    <row r="168" spans="1:26" ht="42.75" customHeight="1" x14ac:dyDescent="0.2">
      <c r="A168" s="437"/>
      <c r="B168" s="627" t="s">
        <v>442</v>
      </c>
      <c r="C168" s="627"/>
      <c r="D168" s="627"/>
      <c r="E168" s="627"/>
      <c r="F168" s="627"/>
      <c r="G168" s="627"/>
      <c r="H168" s="627"/>
      <c r="I168" s="627"/>
      <c r="J168" s="627"/>
      <c r="K168" s="627"/>
      <c r="L168" s="628"/>
      <c r="M168" s="445">
        <v>1</v>
      </c>
      <c r="N168" s="445">
        <v>13</v>
      </c>
      <c r="O168" s="447" t="s">
        <v>502</v>
      </c>
      <c r="P168" s="446" t="s">
        <v>42</v>
      </c>
      <c r="Q168" s="624"/>
      <c r="R168" s="625"/>
      <c r="S168" s="444">
        <v>976</v>
      </c>
      <c r="T168" s="444">
        <v>976</v>
      </c>
      <c r="U168" s="626"/>
      <c r="V168" s="626"/>
      <c r="W168" s="626"/>
      <c r="X168" s="626"/>
      <c r="Y168" s="626"/>
      <c r="Z168" s="438"/>
    </row>
    <row r="169" spans="1:26" ht="53.25" customHeight="1" x14ac:dyDescent="0.2">
      <c r="A169" s="437"/>
      <c r="B169" s="627" t="s">
        <v>61</v>
      </c>
      <c r="C169" s="627"/>
      <c r="D169" s="627"/>
      <c r="E169" s="627"/>
      <c r="F169" s="627"/>
      <c r="G169" s="627"/>
      <c r="H169" s="627"/>
      <c r="I169" s="627"/>
      <c r="J169" s="627"/>
      <c r="K169" s="627"/>
      <c r="L169" s="628"/>
      <c r="M169" s="445">
        <v>1</v>
      </c>
      <c r="N169" s="445">
        <v>13</v>
      </c>
      <c r="O169" s="447" t="s">
        <v>469</v>
      </c>
      <c r="P169" s="446">
        <v>0</v>
      </c>
      <c r="Q169" s="624"/>
      <c r="R169" s="625"/>
      <c r="S169" s="444">
        <v>380</v>
      </c>
      <c r="T169" s="444">
        <v>380</v>
      </c>
      <c r="U169" s="626"/>
      <c r="V169" s="626"/>
      <c r="W169" s="626"/>
      <c r="X169" s="626"/>
      <c r="Y169" s="626"/>
      <c r="Z169" s="438"/>
    </row>
    <row r="170" spans="1:26" ht="21.75" customHeight="1" x14ac:dyDescent="0.2">
      <c r="A170" s="437"/>
      <c r="B170" s="627" t="s">
        <v>503</v>
      </c>
      <c r="C170" s="627"/>
      <c r="D170" s="627"/>
      <c r="E170" s="627"/>
      <c r="F170" s="627"/>
      <c r="G170" s="627"/>
      <c r="H170" s="627"/>
      <c r="I170" s="627"/>
      <c r="J170" s="627"/>
      <c r="K170" s="627"/>
      <c r="L170" s="628"/>
      <c r="M170" s="445">
        <v>1</v>
      </c>
      <c r="N170" s="445">
        <v>13</v>
      </c>
      <c r="O170" s="447" t="s">
        <v>504</v>
      </c>
      <c r="P170" s="446">
        <v>0</v>
      </c>
      <c r="Q170" s="624"/>
      <c r="R170" s="625"/>
      <c r="S170" s="444">
        <v>377</v>
      </c>
      <c r="T170" s="444">
        <v>377</v>
      </c>
      <c r="U170" s="626"/>
      <c r="V170" s="626"/>
      <c r="W170" s="626"/>
      <c r="X170" s="626"/>
      <c r="Y170" s="626"/>
      <c r="Z170" s="438"/>
    </row>
    <row r="171" spans="1:26" ht="32.25" customHeight="1" x14ac:dyDescent="0.2">
      <c r="A171" s="437"/>
      <c r="B171" s="627" t="s">
        <v>18</v>
      </c>
      <c r="C171" s="627"/>
      <c r="D171" s="627"/>
      <c r="E171" s="627"/>
      <c r="F171" s="627"/>
      <c r="G171" s="627"/>
      <c r="H171" s="627"/>
      <c r="I171" s="627"/>
      <c r="J171" s="627"/>
      <c r="K171" s="627"/>
      <c r="L171" s="628"/>
      <c r="M171" s="445">
        <v>1</v>
      </c>
      <c r="N171" s="445">
        <v>13</v>
      </c>
      <c r="O171" s="447" t="s">
        <v>504</v>
      </c>
      <c r="P171" s="446" t="s">
        <v>19</v>
      </c>
      <c r="Q171" s="624"/>
      <c r="R171" s="625"/>
      <c r="S171" s="444">
        <v>377</v>
      </c>
      <c r="T171" s="444">
        <v>377</v>
      </c>
      <c r="U171" s="626"/>
      <c r="V171" s="626"/>
      <c r="W171" s="626"/>
      <c r="X171" s="626"/>
      <c r="Y171" s="626"/>
      <c r="Z171" s="438"/>
    </row>
    <row r="172" spans="1:26" ht="32.25" customHeight="1" x14ac:dyDescent="0.2">
      <c r="A172" s="437"/>
      <c r="B172" s="627" t="s">
        <v>38</v>
      </c>
      <c r="C172" s="627"/>
      <c r="D172" s="627"/>
      <c r="E172" s="627"/>
      <c r="F172" s="627"/>
      <c r="G172" s="627"/>
      <c r="H172" s="627"/>
      <c r="I172" s="627"/>
      <c r="J172" s="627"/>
      <c r="K172" s="627"/>
      <c r="L172" s="628"/>
      <c r="M172" s="445">
        <v>1</v>
      </c>
      <c r="N172" s="445">
        <v>13</v>
      </c>
      <c r="O172" s="447" t="s">
        <v>504</v>
      </c>
      <c r="P172" s="446" t="s">
        <v>39</v>
      </c>
      <c r="Q172" s="624"/>
      <c r="R172" s="625"/>
      <c r="S172" s="444">
        <v>377</v>
      </c>
      <c r="T172" s="444">
        <v>377</v>
      </c>
      <c r="U172" s="626"/>
      <c r="V172" s="626"/>
      <c r="W172" s="626"/>
      <c r="X172" s="626"/>
      <c r="Y172" s="626"/>
      <c r="Z172" s="438"/>
    </row>
    <row r="173" spans="1:26" ht="32.25" customHeight="1" x14ac:dyDescent="0.2">
      <c r="A173" s="437"/>
      <c r="B173" s="627" t="s">
        <v>441</v>
      </c>
      <c r="C173" s="627"/>
      <c r="D173" s="627"/>
      <c r="E173" s="627"/>
      <c r="F173" s="627"/>
      <c r="G173" s="627"/>
      <c r="H173" s="627"/>
      <c r="I173" s="627"/>
      <c r="J173" s="627"/>
      <c r="K173" s="627"/>
      <c r="L173" s="628"/>
      <c r="M173" s="445">
        <v>1</v>
      </c>
      <c r="N173" s="445">
        <v>13</v>
      </c>
      <c r="O173" s="447" t="s">
        <v>504</v>
      </c>
      <c r="P173" s="446" t="s">
        <v>40</v>
      </c>
      <c r="Q173" s="624"/>
      <c r="R173" s="625"/>
      <c r="S173" s="444">
        <v>290</v>
      </c>
      <c r="T173" s="444">
        <v>290</v>
      </c>
      <c r="U173" s="626"/>
      <c r="V173" s="626"/>
      <c r="W173" s="626"/>
      <c r="X173" s="626"/>
      <c r="Y173" s="626"/>
      <c r="Z173" s="438"/>
    </row>
    <row r="174" spans="1:26" ht="21.75" customHeight="1" x14ac:dyDescent="0.2">
      <c r="A174" s="437"/>
      <c r="B174" s="627" t="s">
        <v>442</v>
      </c>
      <c r="C174" s="627"/>
      <c r="D174" s="627"/>
      <c r="E174" s="627"/>
      <c r="F174" s="627"/>
      <c r="G174" s="627"/>
      <c r="H174" s="627"/>
      <c r="I174" s="627"/>
      <c r="J174" s="627"/>
      <c r="K174" s="627"/>
      <c r="L174" s="628"/>
      <c r="M174" s="445">
        <v>1</v>
      </c>
      <c r="N174" s="445">
        <v>13</v>
      </c>
      <c r="O174" s="447" t="s">
        <v>504</v>
      </c>
      <c r="P174" s="446" t="s">
        <v>42</v>
      </c>
      <c r="Q174" s="624"/>
      <c r="R174" s="625"/>
      <c r="S174" s="444">
        <v>87</v>
      </c>
      <c r="T174" s="444">
        <v>87</v>
      </c>
      <c r="U174" s="626"/>
      <c r="V174" s="626"/>
      <c r="W174" s="626"/>
      <c r="X174" s="626"/>
      <c r="Y174" s="626"/>
      <c r="Z174" s="438"/>
    </row>
    <row r="175" spans="1:26" ht="21.75" customHeight="1" x14ac:dyDescent="0.2">
      <c r="A175" s="437"/>
      <c r="B175" s="627" t="s">
        <v>473</v>
      </c>
      <c r="C175" s="627"/>
      <c r="D175" s="627"/>
      <c r="E175" s="627"/>
      <c r="F175" s="627"/>
      <c r="G175" s="627"/>
      <c r="H175" s="627"/>
      <c r="I175" s="627"/>
      <c r="J175" s="627"/>
      <c r="K175" s="627"/>
      <c r="L175" s="628"/>
      <c r="M175" s="445">
        <v>1</v>
      </c>
      <c r="N175" s="445">
        <v>13</v>
      </c>
      <c r="O175" s="447" t="s">
        <v>474</v>
      </c>
      <c r="P175" s="446">
        <v>0</v>
      </c>
      <c r="Q175" s="624"/>
      <c r="R175" s="625"/>
      <c r="S175" s="444">
        <v>3</v>
      </c>
      <c r="T175" s="444">
        <v>3</v>
      </c>
      <c r="U175" s="626"/>
      <c r="V175" s="626"/>
      <c r="W175" s="626"/>
      <c r="X175" s="626"/>
      <c r="Y175" s="626"/>
      <c r="Z175" s="438"/>
    </row>
    <row r="176" spans="1:26" ht="12.75" customHeight="1" x14ac:dyDescent="0.2">
      <c r="A176" s="437"/>
      <c r="B176" s="627" t="s">
        <v>18</v>
      </c>
      <c r="C176" s="627"/>
      <c r="D176" s="627"/>
      <c r="E176" s="627"/>
      <c r="F176" s="627"/>
      <c r="G176" s="627"/>
      <c r="H176" s="627"/>
      <c r="I176" s="627"/>
      <c r="J176" s="627"/>
      <c r="K176" s="627"/>
      <c r="L176" s="628"/>
      <c r="M176" s="445">
        <v>1</v>
      </c>
      <c r="N176" s="445">
        <v>13</v>
      </c>
      <c r="O176" s="447" t="s">
        <v>474</v>
      </c>
      <c r="P176" s="446" t="s">
        <v>19</v>
      </c>
      <c r="Q176" s="624"/>
      <c r="R176" s="625"/>
      <c r="S176" s="444">
        <v>3</v>
      </c>
      <c r="T176" s="444">
        <v>3</v>
      </c>
      <c r="U176" s="626"/>
      <c r="V176" s="626"/>
      <c r="W176" s="626"/>
      <c r="X176" s="626"/>
      <c r="Y176" s="626"/>
      <c r="Z176" s="438"/>
    </row>
    <row r="177" spans="1:26" ht="12.75" customHeight="1" x14ac:dyDescent="0.2">
      <c r="A177" s="437"/>
      <c r="B177" s="627" t="s">
        <v>38</v>
      </c>
      <c r="C177" s="627"/>
      <c r="D177" s="627"/>
      <c r="E177" s="627"/>
      <c r="F177" s="627"/>
      <c r="G177" s="627"/>
      <c r="H177" s="627"/>
      <c r="I177" s="627"/>
      <c r="J177" s="627"/>
      <c r="K177" s="627"/>
      <c r="L177" s="628"/>
      <c r="M177" s="445">
        <v>1</v>
      </c>
      <c r="N177" s="445">
        <v>13</v>
      </c>
      <c r="O177" s="447" t="s">
        <v>474</v>
      </c>
      <c r="P177" s="446" t="s">
        <v>39</v>
      </c>
      <c r="Q177" s="624"/>
      <c r="R177" s="625"/>
      <c r="S177" s="444">
        <v>3</v>
      </c>
      <c r="T177" s="444">
        <v>3</v>
      </c>
      <c r="U177" s="626"/>
      <c r="V177" s="626"/>
      <c r="W177" s="626"/>
      <c r="X177" s="626"/>
      <c r="Y177" s="626"/>
      <c r="Z177" s="438"/>
    </row>
    <row r="178" spans="1:26" ht="12.75" customHeight="1" x14ac:dyDescent="0.2">
      <c r="A178" s="437"/>
      <c r="B178" s="627" t="s">
        <v>459</v>
      </c>
      <c r="C178" s="627"/>
      <c r="D178" s="627"/>
      <c r="E178" s="627"/>
      <c r="F178" s="627"/>
      <c r="G178" s="627"/>
      <c r="H178" s="627"/>
      <c r="I178" s="627"/>
      <c r="J178" s="627"/>
      <c r="K178" s="627"/>
      <c r="L178" s="628"/>
      <c r="M178" s="445">
        <v>1</v>
      </c>
      <c r="N178" s="445">
        <v>13</v>
      </c>
      <c r="O178" s="447" t="s">
        <v>474</v>
      </c>
      <c r="P178" s="446" t="s">
        <v>41</v>
      </c>
      <c r="Q178" s="624"/>
      <c r="R178" s="625"/>
      <c r="S178" s="444">
        <v>3</v>
      </c>
      <c r="T178" s="444">
        <v>3</v>
      </c>
      <c r="U178" s="626"/>
      <c r="V178" s="626"/>
      <c r="W178" s="626"/>
      <c r="X178" s="626"/>
      <c r="Y178" s="626"/>
      <c r="Z178" s="438"/>
    </row>
    <row r="179" spans="1:26" ht="32.25" customHeight="1" x14ac:dyDescent="0.2">
      <c r="A179" s="437"/>
      <c r="B179" s="627" t="s">
        <v>465</v>
      </c>
      <c r="C179" s="627"/>
      <c r="D179" s="627"/>
      <c r="E179" s="627"/>
      <c r="F179" s="627"/>
      <c r="G179" s="627"/>
      <c r="H179" s="627"/>
      <c r="I179" s="627"/>
      <c r="J179" s="627"/>
      <c r="K179" s="627"/>
      <c r="L179" s="628"/>
      <c r="M179" s="445">
        <v>1</v>
      </c>
      <c r="N179" s="445">
        <v>13</v>
      </c>
      <c r="O179" s="447" t="s">
        <v>466</v>
      </c>
      <c r="P179" s="446">
        <v>0</v>
      </c>
      <c r="Q179" s="624"/>
      <c r="R179" s="625"/>
      <c r="S179" s="444">
        <v>0</v>
      </c>
      <c r="T179" s="444">
        <v>0</v>
      </c>
      <c r="U179" s="626"/>
      <c r="V179" s="626"/>
      <c r="W179" s="626"/>
      <c r="X179" s="626"/>
      <c r="Y179" s="626"/>
      <c r="Z179" s="438"/>
    </row>
    <row r="180" spans="1:26" ht="53.25" customHeight="1" x14ac:dyDescent="0.2">
      <c r="A180" s="437"/>
      <c r="B180" s="627" t="s">
        <v>779</v>
      </c>
      <c r="C180" s="627"/>
      <c r="D180" s="627"/>
      <c r="E180" s="627"/>
      <c r="F180" s="627"/>
      <c r="G180" s="627"/>
      <c r="H180" s="627"/>
      <c r="I180" s="627"/>
      <c r="J180" s="627"/>
      <c r="K180" s="627"/>
      <c r="L180" s="628"/>
      <c r="M180" s="445">
        <v>1</v>
      </c>
      <c r="N180" s="445">
        <v>13</v>
      </c>
      <c r="O180" s="447" t="s">
        <v>780</v>
      </c>
      <c r="P180" s="446">
        <v>0</v>
      </c>
      <c r="Q180" s="624"/>
      <c r="R180" s="625"/>
      <c r="S180" s="444">
        <v>0</v>
      </c>
      <c r="T180" s="444">
        <v>0</v>
      </c>
      <c r="U180" s="626"/>
      <c r="V180" s="626"/>
      <c r="W180" s="626"/>
      <c r="X180" s="626"/>
      <c r="Y180" s="626"/>
      <c r="Z180" s="438"/>
    </row>
    <row r="181" spans="1:26" ht="21.75" customHeight="1" x14ac:dyDescent="0.2">
      <c r="A181" s="437"/>
      <c r="B181" s="627" t="s">
        <v>453</v>
      </c>
      <c r="C181" s="627"/>
      <c r="D181" s="627"/>
      <c r="E181" s="627"/>
      <c r="F181" s="627"/>
      <c r="G181" s="627"/>
      <c r="H181" s="627"/>
      <c r="I181" s="627"/>
      <c r="J181" s="627"/>
      <c r="K181" s="627"/>
      <c r="L181" s="628"/>
      <c r="M181" s="445">
        <v>1</v>
      </c>
      <c r="N181" s="445">
        <v>13</v>
      </c>
      <c r="O181" s="447" t="s">
        <v>780</v>
      </c>
      <c r="P181" s="446" t="s">
        <v>25</v>
      </c>
      <c r="Q181" s="624"/>
      <c r="R181" s="625"/>
      <c r="S181" s="444">
        <v>0</v>
      </c>
      <c r="T181" s="444">
        <v>0</v>
      </c>
      <c r="U181" s="626"/>
      <c r="V181" s="626"/>
      <c r="W181" s="626"/>
      <c r="X181" s="626"/>
      <c r="Y181" s="626"/>
      <c r="Z181" s="438"/>
    </row>
    <row r="182" spans="1:26" ht="21.75" customHeight="1" x14ac:dyDescent="0.2">
      <c r="A182" s="437"/>
      <c r="B182" s="627" t="s">
        <v>454</v>
      </c>
      <c r="C182" s="627"/>
      <c r="D182" s="627"/>
      <c r="E182" s="627"/>
      <c r="F182" s="627"/>
      <c r="G182" s="627"/>
      <c r="H182" s="627"/>
      <c r="I182" s="627"/>
      <c r="J182" s="627"/>
      <c r="K182" s="627"/>
      <c r="L182" s="628"/>
      <c r="M182" s="445">
        <v>1</v>
      </c>
      <c r="N182" s="445">
        <v>13</v>
      </c>
      <c r="O182" s="447" t="s">
        <v>780</v>
      </c>
      <c r="P182" s="446" t="s">
        <v>27</v>
      </c>
      <c r="Q182" s="624"/>
      <c r="R182" s="625"/>
      <c r="S182" s="444">
        <v>0</v>
      </c>
      <c r="T182" s="444">
        <v>0</v>
      </c>
      <c r="U182" s="626"/>
      <c r="V182" s="626"/>
      <c r="W182" s="626"/>
      <c r="X182" s="626"/>
      <c r="Y182" s="626"/>
      <c r="Z182" s="438"/>
    </row>
    <row r="183" spans="1:26" ht="32.25" customHeight="1" x14ac:dyDescent="0.2">
      <c r="A183" s="437"/>
      <c r="B183" s="627" t="s">
        <v>455</v>
      </c>
      <c r="C183" s="627"/>
      <c r="D183" s="627"/>
      <c r="E183" s="627"/>
      <c r="F183" s="627"/>
      <c r="G183" s="627"/>
      <c r="H183" s="627"/>
      <c r="I183" s="627"/>
      <c r="J183" s="627"/>
      <c r="K183" s="627"/>
      <c r="L183" s="628"/>
      <c r="M183" s="445">
        <v>1</v>
      </c>
      <c r="N183" s="445">
        <v>13</v>
      </c>
      <c r="O183" s="447" t="s">
        <v>780</v>
      </c>
      <c r="P183" s="446" t="s">
        <v>28</v>
      </c>
      <c r="Q183" s="624"/>
      <c r="R183" s="625"/>
      <c r="S183" s="444">
        <v>0</v>
      </c>
      <c r="T183" s="444">
        <v>0</v>
      </c>
      <c r="U183" s="626"/>
      <c r="V183" s="626"/>
      <c r="W183" s="626"/>
      <c r="X183" s="626"/>
      <c r="Y183" s="626"/>
      <c r="Z183" s="438"/>
    </row>
    <row r="184" spans="1:26" ht="21.75" customHeight="1" x14ac:dyDescent="0.2">
      <c r="A184" s="437"/>
      <c r="B184" s="627" t="s">
        <v>456</v>
      </c>
      <c r="C184" s="627"/>
      <c r="D184" s="627"/>
      <c r="E184" s="627"/>
      <c r="F184" s="627"/>
      <c r="G184" s="627"/>
      <c r="H184" s="627"/>
      <c r="I184" s="627"/>
      <c r="J184" s="627"/>
      <c r="K184" s="627"/>
      <c r="L184" s="628"/>
      <c r="M184" s="445">
        <v>1</v>
      </c>
      <c r="N184" s="445">
        <v>13</v>
      </c>
      <c r="O184" s="447" t="s">
        <v>780</v>
      </c>
      <c r="P184" s="446" t="s">
        <v>29</v>
      </c>
      <c r="Q184" s="624"/>
      <c r="R184" s="625"/>
      <c r="S184" s="444">
        <v>0</v>
      </c>
      <c r="T184" s="444">
        <v>0</v>
      </c>
      <c r="U184" s="626"/>
      <c r="V184" s="626"/>
      <c r="W184" s="626"/>
      <c r="X184" s="626"/>
      <c r="Y184" s="626"/>
      <c r="Z184" s="438"/>
    </row>
    <row r="185" spans="1:26" ht="21.75" customHeight="1" x14ac:dyDescent="0.2">
      <c r="A185" s="437"/>
      <c r="B185" s="627" t="s">
        <v>465</v>
      </c>
      <c r="C185" s="627"/>
      <c r="D185" s="627"/>
      <c r="E185" s="627"/>
      <c r="F185" s="627"/>
      <c r="G185" s="627"/>
      <c r="H185" s="627"/>
      <c r="I185" s="627"/>
      <c r="J185" s="627"/>
      <c r="K185" s="627"/>
      <c r="L185" s="628"/>
      <c r="M185" s="445">
        <v>1</v>
      </c>
      <c r="N185" s="445">
        <v>13</v>
      </c>
      <c r="O185" s="447" t="s">
        <v>466</v>
      </c>
      <c r="P185" s="446">
        <v>0</v>
      </c>
      <c r="Q185" s="624"/>
      <c r="R185" s="625"/>
      <c r="S185" s="444">
        <v>532</v>
      </c>
      <c r="T185" s="444">
        <v>528</v>
      </c>
      <c r="U185" s="626"/>
      <c r="V185" s="626"/>
      <c r="W185" s="626"/>
      <c r="X185" s="626"/>
      <c r="Y185" s="626"/>
      <c r="Z185" s="438"/>
    </row>
    <row r="186" spans="1:26" ht="21.75" customHeight="1" x14ac:dyDescent="0.2">
      <c r="A186" s="437"/>
      <c r="B186" s="627" t="s">
        <v>505</v>
      </c>
      <c r="C186" s="627"/>
      <c r="D186" s="627"/>
      <c r="E186" s="627"/>
      <c r="F186" s="627"/>
      <c r="G186" s="627"/>
      <c r="H186" s="627"/>
      <c r="I186" s="627"/>
      <c r="J186" s="627"/>
      <c r="K186" s="627"/>
      <c r="L186" s="628"/>
      <c r="M186" s="445">
        <v>1</v>
      </c>
      <c r="N186" s="445">
        <v>13</v>
      </c>
      <c r="O186" s="447" t="s">
        <v>506</v>
      </c>
      <c r="P186" s="446">
        <v>0</v>
      </c>
      <c r="Q186" s="624"/>
      <c r="R186" s="625"/>
      <c r="S186" s="444">
        <v>6</v>
      </c>
      <c r="T186" s="444">
        <v>5</v>
      </c>
      <c r="U186" s="626"/>
      <c r="V186" s="626"/>
      <c r="W186" s="626"/>
      <c r="X186" s="626"/>
      <c r="Y186" s="626"/>
      <c r="Z186" s="438"/>
    </row>
    <row r="187" spans="1:26" ht="12.75" customHeight="1" x14ac:dyDescent="0.2">
      <c r="A187" s="437"/>
      <c r="B187" s="627" t="s">
        <v>453</v>
      </c>
      <c r="C187" s="627"/>
      <c r="D187" s="627"/>
      <c r="E187" s="627"/>
      <c r="F187" s="627"/>
      <c r="G187" s="627"/>
      <c r="H187" s="627"/>
      <c r="I187" s="627"/>
      <c r="J187" s="627"/>
      <c r="K187" s="627"/>
      <c r="L187" s="628"/>
      <c r="M187" s="445">
        <v>1</v>
      </c>
      <c r="N187" s="445">
        <v>13</v>
      </c>
      <c r="O187" s="447" t="s">
        <v>506</v>
      </c>
      <c r="P187" s="446" t="s">
        <v>25</v>
      </c>
      <c r="Q187" s="624"/>
      <c r="R187" s="625"/>
      <c r="S187" s="444">
        <v>1</v>
      </c>
      <c r="T187" s="444">
        <v>1</v>
      </c>
      <c r="U187" s="626"/>
      <c r="V187" s="626"/>
      <c r="W187" s="626"/>
      <c r="X187" s="626"/>
      <c r="Y187" s="626"/>
      <c r="Z187" s="438"/>
    </row>
    <row r="188" spans="1:26" ht="12.75" customHeight="1" x14ac:dyDescent="0.2">
      <c r="A188" s="437"/>
      <c r="B188" s="627" t="s">
        <v>454</v>
      </c>
      <c r="C188" s="627"/>
      <c r="D188" s="627"/>
      <c r="E188" s="627"/>
      <c r="F188" s="627"/>
      <c r="G188" s="627"/>
      <c r="H188" s="627"/>
      <c r="I188" s="627"/>
      <c r="J188" s="627"/>
      <c r="K188" s="627"/>
      <c r="L188" s="628"/>
      <c r="M188" s="445">
        <v>1</v>
      </c>
      <c r="N188" s="445">
        <v>13</v>
      </c>
      <c r="O188" s="447" t="s">
        <v>506</v>
      </c>
      <c r="P188" s="446" t="s">
        <v>27</v>
      </c>
      <c r="Q188" s="624"/>
      <c r="R188" s="625"/>
      <c r="S188" s="444">
        <v>1</v>
      </c>
      <c r="T188" s="444">
        <v>1</v>
      </c>
      <c r="U188" s="626"/>
      <c r="V188" s="626"/>
      <c r="W188" s="626"/>
      <c r="X188" s="626"/>
      <c r="Y188" s="626"/>
      <c r="Z188" s="438"/>
    </row>
    <row r="189" spans="1:26" ht="12.75" customHeight="1" x14ac:dyDescent="0.2">
      <c r="A189" s="437"/>
      <c r="B189" s="627" t="s">
        <v>456</v>
      </c>
      <c r="C189" s="627"/>
      <c r="D189" s="627"/>
      <c r="E189" s="627"/>
      <c r="F189" s="627"/>
      <c r="G189" s="627"/>
      <c r="H189" s="627"/>
      <c r="I189" s="627"/>
      <c r="J189" s="627"/>
      <c r="K189" s="627"/>
      <c r="L189" s="628"/>
      <c r="M189" s="445">
        <v>1</v>
      </c>
      <c r="N189" s="445">
        <v>13</v>
      </c>
      <c r="O189" s="447" t="s">
        <v>506</v>
      </c>
      <c r="P189" s="446" t="s">
        <v>29</v>
      </c>
      <c r="Q189" s="624"/>
      <c r="R189" s="625"/>
      <c r="S189" s="444">
        <v>1</v>
      </c>
      <c r="T189" s="444">
        <v>1</v>
      </c>
      <c r="U189" s="626"/>
      <c r="V189" s="626"/>
      <c r="W189" s="626"/>
      <c r="X189" s="626"/>
      <c r="Y189" s="626"/>
      <c r="Z189" s="438"/>
    </row>
    <row r="190" spans="1:26" ht="32.25" customHeight="1" x14ac:dyDescent="0.2">
      <c r="A190" s="437"/>
      <c r="B190" s="627" t="s">
        <v>63</v>
      </c>
      <c r="C190" s="627"/>
      <c r="D190" s="627"/>
      <c r="E190" s="627"/>
      <c r="F190" s="627"/>
      <c r="G190" s="627"/>
      <c r="H190" s="627"/>
      <c r="I190" s="627"/>
      <c r="J190" s="627"/>
      <c r="K190" s="627"/>
      <c r="L190" s="628"/>
      <c r="M190" s="445">
        <v>1</v>
      </c>
      <c r="N190" s="445">
        <v>13</v>
      </c>
      <c r="O190" s="447" t="s">
        <v>506</v>
      </c>
      <c r="P190" s="446" t="s">
        <v>117</v>
      </c>
      <c r="Q190" s="624"/>
      <c r="R190" s="625"/>
      <c r="S190" s="444">
        <v>5</v>
      </c>
      <c r="T190" s="444">
        <v>4</v>
      </c>
      <c r="U190" s="626"/>
      <c r="V190" s="626"/>
      <c r="W190" s="626"/>
      <c r="X190" s="626"/>
      <c r="Y190" s="626"/>
      <c r="Z190" s="438"/>
    </row>
    <row r="191" spans="1:26" ht="32.25" customHeight="1" x14ac:dyDescent="0.2">
      <c r="A191" s="437"/>
      <c r="B191" s="627" t="s">
        <v>118</v>
      </c>
      <c r="C191" s="627"/>
      <c r="D191" s="627"/>
      <c r="E191" s="627"/>
      <c r="F191" s="627"/>
      <c r="G191" s="627"/>
      <c r="H191" s="627"/>
      <c r="I191" s="627"/>
      <c r="J191" s="627"/>
      <c r="K191" s="627"/>
      <c r="L191" s="628"/>
      <c r="M191" s="445">
        <v>1</v>
      </c>
      <c r="N191" s="445">
        <v>13</v>
      </c>
      <c r="O191" s="447" t="s">
        <v>506</v>
      </c>
      <c r="P191" s="446" t="s">
        <v>119</v>
      </c>
      <c r="Q191" s="624"/>
      <c r="R191" s="625"/>
      <c r="S191" s="444">
        <v>5</v>
      </c>
      <c r="T191" s="444">
        <v>4</v>
      </c>
      <c r="U191" s="626"/>
      <c r="V191" s="626"/>
      <c r="W191" s="626"/>
      <c r="X191" s="626"/>
      <c r="Y191" s="626"/>
      <c r="Z191" s="438"/>
    </row>
    <row r="192" spans="1:26" ht="53.25" customHeight="1" x14ac:dyDescent="0.2">
      <c r="A192" s="437"/>
      <c r="B192" s="627" t="s">
        <v>507</v>
      </c>
      <c r="C192" s="627"/>
      <c r="D192" s="627"/>
      <c r="E192" s="627"/>
      <c r="F192" s="627"/>
      <c r="G192" s="627"/>
      <c r="H192" s="627"/>
      <c r="I192" s="627"/>
      <c r="J192" s="627"/>
      <c r="K192" s="627"/>
      <c r="L192" s="628"/>
      <c r="M192" s="445">
        <v>1</v>
      </c>
      <c r="N192" s="445">
        <v>13</v>
      </c>
      <c r="O192" s="447" t="s">
        <v>508</v>
      </c>
      <c r="P192" s="446">
        <v>0</v>
      </c>
      <c r="Q192" s="624"/>
      <c r="R192" s="625"/>
      <c r="S192" s="444">
        <v>526</v>
      </c>
      <c r="T192" s="444">
        <v>523</v>
      </c>
      <c r="U192" s="626"/>
      <c r="V192" s="626"/>
      <c r="W192" s="626"/>
      <c r="X192" s="626"/>
      <c r="Y192" s="626"/>
      <c r="Z192" s="438"/>
    </row>
    <row r="193" spans="1:26" ht="21.75" customHeight="1" x14ac:dyDescent="0.2">
      <c r="A193" s="437"/>
      <c r="B193" s="627" t="s">
        <v>18</v>
      </c>
      <c r="C193" s="627"/>
      <c r="D193" s="627"/>
      <c r="E193" s="627"/>
      <c r="F193" s="627"/>
      <c r="G193" s="627"/>
      <c r="H193" s="627"/>
      <c r="I193" s="627"/>
      <c r="J193" s="627"/>
      <c r="K193" s="627"/>
      <c r="L193" s="628"/>
      <c r="M193" s="445">
        <v>1</v>
      </c>
      <c r="N193" s="445">
        <v>13</v>
      </c>
      <c r="O193" s="447" t="s">
        <v>508</v>
      </c>
      <c r="P193" s="446" t="s">
        <v>19</v>
      </c>
      <c r="Q193" s="624"/>
      <c r="R193" s="625"/>
      <c r="S193" s="444">
        <v>447</v>
      </c>
      <c r="T193" s="444">
        <v>447</v>
      </c>
      <c r="U193" s="626"/>
      <c r="V193" s="626"/>
      <c r="W193" s="626"/>
      <c r="X193" s="626"/>
      <c r="Y193" s="626"/>
      <c r="Z193" s="438"/>
    </row>
    <row r="194" spans="1:26" ht="21.75" customHeight="1" x14ac:dyDescent="0.2">
      <c r="A194" s="437"/>
      <c r="B194" s="627" t="s">
        <v>38</v>
      </c>
      <c r="C194" s="627"/>
      <c r="D194" s="627"/>
      <c r="E194" s="627"/>
      <c r="F194" s="627"/>
      <c r="G194" s="627"/>
      <c r="H194" s="627"/>
      <c r="I194" s="627"/>
      <c r="J194" s="627"/>
      <c r="K194" s="627"/>
      <c r="L194" s="628"/>
      <c r="M194" s="445">
        <v>1</v>
      </c>
      <c r="N194" s="445">
        <v>13</v>
      </c>
      <c r="O194" s="447" t="s">
        <v>508</v>
      </c>
      <c r="P194" s="446" t="s">
        <v>39</v>
      </c>
      <c r="Q194" s="624"/>
      <c r="R194" s="625"/>
      <c r="S194" s="444">
        <v>447</v>
      </c>
      <c r="T194" s="444">
        <v>447</v>
      </c>
      <c r="U194" s="626"/>
      <c r="V194" s="626"/>
      <c r="W194" s="626"/>
      <c r="X194" s="626"/>
      <c r="Y194" s="626"/>
      <c r="Z194" s="438"/>
    </row>
    <row r="195" spans="1:26" ht="32.25" customHeight="1" x14ac:dyDescent="0.2">
      <c r="A195" s="437"/>
      <c r="B195" s="627" t="s">
        <v>441</v>
      </c>
      <c r="C195" s="627"/>
      <c r="D195" s="627"/>
      <c r="E195" s="627"/>
      <c r="F195" s="627"/>
      <c r="G195" s="627"/>
      <c r="H195" s="627"/>
      <c r="I195" s="627"/>
      <c r="J195" s="627"/>
      <c r="K195" s="627"/>
      <c r="L195" s="628"/>
      <c r="M195" s="445">
        <v>1</v>
      </c>
      <c r="N195" s="445">
        <v>13</v>
      </c>
      <c r="O195" s="447" t="s">
        <v>508</v>
      </c>
      <c r="P195" s="446" t="s">
        <v>40</v>
      </c>
      <c r="Q195" s="624"/>
      <c r="R195" s="625"/>
      <c r="S195" s="444">
        <v>343</v>
      </c>
      <c r="T195" s="444">
        <v>343</v>
      </c>
      <c r="U195" s="626"/>
      <c r="V195" s="626"/>
      <c r="W195" s="626"/>
      <c r="X195" s="626"/>
      <c r="Y195" s="626"/>
      <c r="Z195" s="438"/>
    </row>
    <row r="196" spans="1:26" ht="21.75" customHeight="1" x14ac:dyDescent="0.2">
      <c r="A196" s="437"/>
      <c r="B196" s="627" t="s">
        <v>442</v>
      </c>
      <c r="C196" s="627"/>
      <c r="D196" s="627"/>
      <c r="E196" s="627"/>
      <c r="F196" s="627"/>
      <c r="G196" s="627"/>
      <c r="H196" s="627"/>
      <c r="I196" s="627"/>
      <c r="J196" s="627"/>
      <c r="K196" s="627"/>
      <c r="L196" s="628"/>
      <c r="M196" s="445">
        <v>1</v>
      </c>
      <c r="N196" s="445">
        <v>13</v>
      </c>
      <c r="O196" s="447" t="s">
        <v>508</v>
      </c>
      <c r="P196" s="446" t="s">
        <v>42</v>
      </c>
      <c r="Q196" s="624"/>
      <c r="R196" s="625"/>
      <c r="S196" s="444">
        <v>104</v>
      </c>
      <c r="T196" s="444">
        <v>104</v>
      </c>
      <c r="U196" s="626"/>
      <c r="V196" s="626"/>
      <c r="W196" s="626"/>
      <c r="X196" s="626"/>
      <c r="Y196" s="626"/>
      <c r="Z196" s="438"/>
    </row>
    <row r="197" spans="1:26" ht="21.75" customHeight="1" x14ac:dyDescent="0.2">
      <c r="A197" s="437"/>
      <c r="B197" s="627" t="s">
        <v>453</v>
      </c>
      <c r="C197" s="627"/>
      <c r="D197" s="627"/>
      <c r="E197" s="627"/>
      <c r="F197" s="627"/>
      <c r="G197" s="627"/>
      <c r="H197" s="627"/>
      <c r="I197" s="627"/>
      <c r="J197" s="627"/>
      <c r="K197" s="627"/>
      <c r="L197" s="628"/>
      <c r="M197" s="445">
        <v>1</v>
      </c>
      <c r="N197" s="445">
        <v>13</v>
      </c>
      <c r="O197" s="447" t="s">
        <v>508</v>
      </c>
      <c r="P197" s="446" t="s">
        <v>25</v>
      </c>
      <c r="Q197" s="624"/>
      <c r="R197" s="625"/>
      <c r="S197" s="444">
        <v>79</v>
      </c>
      <c r="T197" s="444">
        <v>76</v>
      </c>
      <c r="U197" s="626"/>
      <c r="V197" s="626"/>
      <c r="W197" s="626"/>
      <c r="X197" s="626"/>
      <c r="Y197" s="626"/>
      <c r="Z197" s="438"/>
    </row>
    <row r="198" spans="1:26" ht="12.75" customHeight="1" x14ac:dyDescent="0.2">
      <c r="A198" s="437"/>
      <c r="B198" s="627" t="s">
        <v>454</v>
      </c>
      <c r="C198" s="627"/>
      <c r="D198" s="627"/>
      <c r="E198" s="627"/>
      <c r="F198" s="627"/>
      <c r="G198" s="627"/>
      <c r="H198" s="627"/>
      <c r="I198" s="627"/>
      <c r="J198" s="627"/>
      <c r="K198" s="627"/>
      <c r="L198" s="628"/>
      <c r="M198" s="445">
        <v>1</v>
      </c>
      <c r="N198" s="445">
        <v>13</v>
      </c>
      <c r="O198" s="447" t="s">
        <v>508</v>
      </c>
      <c r="P198" s="446" t="s">
        <v>27</v>
      </c>
      <c r="Q198" s="624"/>
      <c r="R198" s="625"/>
      <c r="S198" s="444">
        <v>79</v>
      </c>
      <c r="T198" s="444">
        <v>76</v>
      </c>
      <c r="U198" s="626"/>
      <c r="V198" s="626"/>
      <c r="W198" s="626"/>
      <c r="X198" s="626"/>
      <c r="Y198" s="626"/>
      <c r="Z198" s="438"/>
    </row>
    <row r="199" spans="1:26" ht="12.75" customHeight="1" x14ac:dyDescent="0.2">
      <c r="A199" s="437"/>
      <c r="B199" s="627" t="s">
        <v>455</v>
      </c>
      <c r="C199" s="627"/>
      <c r="D199" s="627"/>
      <c r="E199" s="627"/>
      <c r="F199" s="627"/>
      <c r="G199" s="627"/>
      <c r="H199" s="627"/>
      <c r="I199" s="627"/>
      <c r="J199" s="627"/>
      <c r="K199" s="627"/>
      <c r="L199" s="628"/>
      <c r="M199" s="445">
        <v>1</v>
      </c>
      <c r="N199" s="445">
        <v>13</v>
      </c>
      <c r="O199" s="447" t="s">
        <v>508</v>
      </c>
      <c r="P199" s="446" t="s">
        <v>28</v>
      </c>
      <c r="Q199" s="624"/>
      <c r="R199" s="625"/>
      <c r="S199" s="444">
        <v>5</v>
      </c>
      <c r="T199" s="444">
        <v>5</v>
      </c>
      <c r="U199" s="626"/>
      <c r="V199" s="626"/>
      <c r="W199" s="626"/>
      <c r="X199" s="626"/>
      <c r="Y199" s="626"/>
      <c r="Z199" s="438"/>
    </row>
    <row r="200" spans="1:26" ht="12.75" customHeight="1" x14ac:dyDescent="0.2">
      <c r="A200" s="437"/>
      <c r="B200" s="627" t="s">
        <v>456</v>
      </c>
      <c r="C200" s="627"/>
      <c r="D200" s="627"/>
      <c r="E200" s="627"/>
      <c r="F200" s="627"/>
      <c r="G200" s="627"/>
      <c r="H200" s="627"/>
      <c r="I200" s="627"/>
      <c r="J200" s="627"/>
      <c r="K200" s="627"/>
      <c r="L200" s="628"/>
      <c r="M200" s="445">
        <v>1</v>
      </c>
      <c r="N200" s="445">
        <v>13</v>
      </c>
      <c r="O200" s="447" t="s">
        <v>508</v>
      </c>
      <c r="P200" s="446" t="s">
        <v>29</v>
      </c>
      <c r="Q200" s="624"/>
      <c r="R200" s="625"/>
      <c r="S200" s="444">
        <v>74</v>
      </c>
      <c r="T200" s="444">
        <v>71</v>
      </c>
      <c r="U200" s="626"/>
      <c r="V200" s="626"/>
      <c r="W200" s="626"/>
      <c r="X200" s="626"/>
      <c r="Y200" s="626"/>
      <c r="Z200" s="438"/>
    </row>
    <row r="201" spans="1:26" ht="23.25" customHeight="1" x14ac:dyDescent="0.2">
      <c r="A201" s="437"/>
      <c r="B201" s="635" t="s">
        <v>509</v>
      </c>
      <c r="C201" s="635"/>
      <c r="D201" s="635"/>
      <c r="E201" s="635"/>
      <c r="F201" s="635"/>
      <c r="G201" s="635"/>
      <c r="H201" s="635"/>
      <c r="I201" s="635"/>
      <c r="J201" s="635"/>
      <c r="K201" s="635"/>
      <c r="L201" s="636"/>
      <c r="M201" s="453">
        <v>2</v>
      </c>
      <c r="N201" s="453">
        <v>0</v>
      </c>
      <c r="O201" s="455">
        <v>0</v>
      </c>
      <c r="P201" s="454">
        <v>0</v>
      </c>
      <c r="Q201" s="637"/>
      <c r="R201" s="638"/>
      <c r="S201" s="452">
        <v>955</v>
      </c>
      <c r="T201" s="452">
        <v>949</v>
      </c>
      <c r="U201" s="639"/>
      <c r="V201" s="639"/>
      <c r="W201" s="639"/>
      <c r="X201" s="639"/>
      <c r="Y201" s="639"/>
      <c r="Z201" s="438"/>
    </row>
    <row r="202" spans="1:26" ht="30" customHeight="1" x14ac:dyDescent="0.2">
      <c r="A202" s="437"/>
      <c r="B202" s="629" t="s">
        <v>100</v>
      </c>
      <c r="C202" s="629"/>
      <c r="D202" s="629"/>
      <c r="E202" s="629"/>
      <c r="F202" s="629"/>
      <c r="G202" s="629"/>
      <c r="H202" s="629"/>
      <c r="I202" s="629"/>
      <c r="J202" s="629"/>
      <c r="K202" s="629"/>
      <c r="L202" s="630"/>
      <c r="M202" s="449">
        <v>2</v>
      </c>
      <c r="N202" s="449">
        <v>3</v>
      </c>
      <c r="O202" s="451">
        <v>0</v>
      </c>
      <c r="P202" s="450">
        <v>0</v>
      </c>
      <c r="Q202" s="631"/>
      <c r="R202" s="632"/>
      <c r="S202" s="448">
        <v>955</v>
      </c>
      <c r="T202" s="448">
        <v>949</v>
      </c>
      <c r="U202" s="633"/>
      <c r="V202" s="633"/>
      <c r="W202" s="633"/>
      <c r="X202" s="633"/>
      <c r="Y202" s="633"/>
      <c r="Z202" s="438"/>
    </row>
    <row r="203" spans="1:26" ht="21.75" customHeight="1" x14ac:dyDescent="0.2">
      <c r="A203" s="437"/>
      <c r="B203" s="627" t="s">
        <v>465</v>
      </c>
      <c r="C203" s="627"/>
      <c r="D203" s="627"/>
      <c r="E203" s="627"/>
      <c r="F203" s="627"/>
      <c r="G203" s="627"/>
      <c r="H203" s="627"/>
      <c r="I203" s="627"/>
      <c r="J203" s="627"/>
      <c r="K203" s="627"/>
      <c r="L203" s="628"/>
      <c r="M203" s="445">
        <v>2</v>
      </c>
      <c r="N203" s="445">
        <v>3</v>
      </c>
      <c r="O203" s="447" t="s">
        <v>466</v>
      </c>
      <c r="P203" s="446">
        <v>0</v>
      </c>
      <c r="Q203" s="624"/>
      <c r="R203" s="625"/>
      <c r="S203" s="444">
        <v>955</v>
      </c>
      <c r="T203" s="444">
        <v>949</v>
      </c>
      <c r="U203" s="626"/>
      <c r="V203" s="626"/>
      <c r="W203" s="626"/>
      <c r="X203" s="626"/>
      <c r="Y203" s="626"/>
      <c r="Z203" s="438"/>
    </row>
    <row r="204" spans="1:26" ht="12.75" customHeight="1" x14ac:dyDescent="0.2">
      <c r="A204" s="437"/>
      <c r="B204" s="627" t="s">
        <v>510</v>
      </c>
      <c r="C204" s="627"/>
      <c r="D204" s="627"/>
      <c r="E204" s="627"/>
      <c r="F204" s="627"/>
      <c r="G204" s="627"/>
      <c r="H204" s="627"/>
      <c r="I204" s="627"/>
      <c r="J204" s="627"/>
      <c r="K204" s="627"/>
      <c r="L204" s="628"/>
      <c r="M204" s="445">
        <v>2</v>
      </c>
      <c r="N204" s="445">
        <v>3</v>
      </c>
      <c r="O204" s="447" t="s">
        <v>511</v>
      </c>
      <c r="P204" s="446">
        <v>0</v>
      </c>
      <c r="Q204" s="624"/>
      <c r="R204" s="625"/>
      <c r="S204" s="444">
        <v>955</v>
      </c>
      <c r="T204" s="444">
        <v>949</v>
      </c>
      <c r="U204" s="626"/>
      <c r="V204" s="626"/>
      <c r="W204" s="626"/>
      <c r="X204" s="626"/>
      <c r="Y204" s="626"/>
      <c r="Z204" s="438"/>
    </row>
    <row r="205" spans="1:26" ht="53.25" customHeight="1" x14ac:dyDescent="0.2">
      <c r="A205" s="437"/>
      <c r="B205" s="627" t="s">
        <v>18</v>
      </c>
      <c r="C205" s="627"/>
      <c r="D205" s="627"/>
      <c r="E205" s="627"/>
      <c r="F205" s="627"/>
      <c r="G205" s="627"/>
      <c r="H205" s="627"/>
      <c r="I205" s="627"/>
      <c r="J205" s="627"/>
      <c r="K205" s="627"/>
      <c r="L205" s="628"/>
      <c r="M205" s="445">
        <v>2</v>
      </c>
      <c r="N205" s="445">
        <v>3</v>
      </c>
      <c r="O205" s="447" t="s">
        <v>511</v>
      </c>
      <c r="P205" s="446" t="s">
        <v>19</v>
      </c>
      <c r="Q205" s="624"/>
      <c r="R205" s="625"/>
      <c r="S205" s="444">
        <v>340</v>
      </c>
      <c r="T205" s="444">
        <v>338</v>
      </c>
      <c r="U205" s="626"/>
      <c r="V205" s="626"/>
      <c r="W205" s="626"/>
      <c r="X205" s="626"/>
      <c r="Y205" s="626"/>
      <c r="Z205" s="438"/>
    </row>
    <row r="206" spans="1:26" ht="21.75" customHeight="1" x14ac:dyDescent="0.2">
      <c r="A206" s="437"/>
      <c r="B206" s="627" t="s">
        <v>20</v>
      </c>
      <c r="C206" s="627"/>
      <c r="D206" s="627"/>
      <c r="E206" s="627"/>
      <c r="F206" s="627"/>
      <c r="G206" s="627"/>
      <c r="H206" s="627"/>
      <c r="I206" s="627"/>
      <c r="J206" s="627"/>
      <c r="K206" s="627"/>
      <c r="L206" s="628"/>
      <c r="M206" s="445">
        <v>2</v>
      </c>
      <c r="N206" s="445">
        <v>3</v>
      </c>
      <c r="O206" s="447" t="s">
        <v>511</v>
      </c>
      <c r="P206" s="446" t="s">
        <v>21</v>
      </c>
      <c r="Q206" s="624"/>
      <c r="R206" s="625"/>
      <c r="S206" s="444">
        <v>0</v>
      </c>
      <c r="T206" s="444">
        <v>0</v>
      </c>
      <c r="U206" s="626"/>
      <c r="V206" s="626"/>
      <c r="W206" s="626"/>
      <c r="X206" s="626"/>
      <c r="Y206" s="626"/>
      <c r="Z206" s="438"/>
    </row>
    <row r="207" spans="1:26" ht="21.75" customHeight="1" x14ac:dyDescent="0.2">
      <c r="A207" s="437"/>
      <c r="B207" s="627" t="s">
        <v>512</v>
      </c>
      <c r="C207" s="627"/>
      <c r="D207" s="627"/>
      <c r="E207" s="627"/>
      <c r="F207" s="627"/>
      <c r="G207" s="627"/>
      <c r="H207" s="627"/>
      <c r="I207" s="627"/>
      <c r="J207" s="627"/>
      <c r="K207" s="627"/>
      <c r="L207" s="628"/>
      <c r="M207" s="445">
        <v>2</v>
      </c>
      <c r="N207" s="445">
        <v>3</v>
      </c>
      <c r="O207" s="447" t="s">
        <v>511</v>
      </c>
      <c r="P207" s="446" t="s">
        <v>22</v>
      </c>
      <c r="Q207" s="624"/>
      <c r="R207" s="625"/>
      <c r="S207" s="444">
        <v>0</v>
      </c>
      <c r="T207" s="444">
        <v>0</v>
      </c>
      <c r="U207" s="626"/>
      <c r="V207" s="626"/>
      <c r="W207" s="626"/>
      <c r="X207" s="626"/>
      <c r="Y207" s="626"/>
      <c r="Z207" s="438"/>
    </row>
    <row r="208" spans="1:26" ht="32.25" customHeight="1" x14ac:dyDescent="0.2">
      <c r="A208" s="437"/>
      <c r="B208" s="627" t="s">
        <v>514</v>
      </c>
      <c r="C208" s="627"/>
      <c r="D208" s="627"/>
      <c r="E208" s="627"/>
      <c r="F208" s="627"/>
      <c r="G208" s="627"/>
      <c r="H208" s="627"/>
      <c r="I208" s="627"/>
      <c r="J208" s="627"/>
      <c r="K208" s="627"/>
      <c r="L208" s="628"/>
      <c r="M208" s="445">
        <v>2</v>
      </c>
      <c r="N208" s="445">
        <v>3</v>
      </c>
      <c r="O208" s="447" t="s">
        <v>511</v>
      </c>
      <c r="P208" s="446" t="s">
        <v>24</v>
      </c>
      <c r="Q208" s="624"/>
      <c r="R208" s="625"/>
      <c r="S208" s="444">
        <v>0</v>
      </c>
      <c r="T208" s="444">
        <v>0</v>
      </c>
      <c r="U208" s="626"/>
      <c r="V208" s="626"/>
      <c r="W208" s="626"/>
      <c r="X208" s="626"/>
      <c r="Y208" s="626"/>
      <c r="Z208" s="438"/>
    </row>
    <row r="209" spans="1:26" ht="12.75" customHeight="1" x14ac:dyDescent="0.2">
      <c r="A209" s="437"/>
      <c r="B209" s="627" t="s">
        <v>38</v>
      </c>
      <c r="C209" s="627"/>
      <c r="D209" s="627"/>
      <c r="E209" s="627"/>
      <c r="F209" s="627"/>
      <c r="G209" s="627"/>
      <c r="H209" s="627"/>
      <c r="I209" s="627"/>
      <c r="J209" s="627"/>
      <c r="K209" s="627"/>
      <c r="L209" s="628"/>
      <c r="M209" s="445">
        <v>2</v>
      </c>
      <c r="N209" s="445">
        <v>3</v>
      </c>
      <c r="O209" s="447" t="s">
        <v>511</v>
      </c>
      <c r="P209" s="446" t="s">
        <v>39</v>
      </c>
      <c r="Q209" s="624"/>
      <c r="R209" s="625"/>
      <c r="S209" s="444">
        <v>340</v>
      </c>
      <c r="T209" s="444">
        <v>338</v>
      </c>
      <c r="U209" s="626"/>
      <c r="V209" s="626"/>
      <c r="W209" s="626"/>
      <c r="X209" s="626"/>
      <c r="Y209" s="626"/>
      <c r="Z209" s="438"/>
    </row>
    <row r="210" spans="1:26" ht="21.75" customHeight="1" x14ac:dyDescent="0.2">
      <c r="A210" s="437"/>
      <c r="B210" s="627" t="s">
        <v>441</v>
      </c>
      <c r="C210" s="627"/>
      <c r="D210" s="627"/>
      <c r="E210" s="627"/>
      <c r="F210" s="627"/>
      <c r="G210" s="627"/>
      <c r="H210" s="627"/>
      <c r="I210" s="627"/>
      <c r="J210" s="627"/>
      <c r="K210" s="627"/>
      <c r="L210" s="628"/>
      <c r="M210" s="445">
        <v>2</v>
      </c>
      <c r="N210" s="445">
        <v>3</v>
      </c>
      <c r="O210" s="447" t="s">
        <v>511</v>
      </c>
      <c r="P210" s="446" t="s">
        <v>40</v>
      </c>
      <c r="Q210" s="624"/>
      <c r="R210" s="625"/>
      <c r="S210" s="444">
        <v>274</v>
      </c>
      <c r="T210" s="444">
        <v>274</v>
      </c>
      <c r="U210" s="626"/>
      <c r="V210" s="626"/>
      <c r="W210" s="626"/>
      <c r="X210" s="626"/>
      <c r="Y210" s="626"/>
      <c r="Z210" s="438"/>
    </row>
    <row r="211" spans="1:26" ht="21.75" customHeight="1" x14ac:dyDescent="0.2">
      <c r="A211" s="437"/>
      <c r="B211" s="627" t="s">
        <v>442</v>
      </c>
      <c r="C211" s="627"/>
      <c r="D211" s="627"/>
      <c r="E211" s="627"/>
      <c r="F211" s="627"/>
      <c r="G211" s="627"/>
      <c r="H211" s="627"/>
      <c r="I211" s="627"/>
      <c r="J211" s="627"/>
      <c r="K211" s="627"/>
      <c r="L211" s="628"/>
      <c r="M211" s="445">
        <v>2</v>
      </c>
      <c r="N211" s="445">
        <v>3</v>
      </c>
      <c r="O211" s="447" t="s">
        <v>511</v>
      </c>
      <c r="P211" s="446" t="s">
        <v>42</v>
      </c>
      <c r="Q211" s="624"/>
      <c r="R211" s="625"/>
      <c r="S211" s="444">
        <v>66</v>
      </c>
      <c r="T211" s="444">
        <v>64</v>
      </c>
      <c r="U211" s="626"/>
      <c r="V211" s="626"/>
      <c r="W211" s="626"/>
      <c r="X211" s="626"/>
      <c r="Y211" s="626"/>
      <c r="Z211" s="438"/>
    </row>
    <row r="212" spans="1:26" ht="21.75" customHeight="1" x14ac:dyDescent="0.2">
      <c r="A212" s="437"/>
      <c r="B212" s="627" t="s">
        <v>453</v>
      </c>
      <c r="C212" s="627"/>
      <c r="D212" s="627"/>
      <c r="E212" s="627"/>
      <c r="F212" s="627"/>
      <c r="G212" s="627"/>
      <c r="H212" s="627"/>
      <c r="I212" s="627"/>
      <c r="J212" s="627"/>
      <c r="K212" s="627"/>
      <c r="L212" s="628"/>
      <c r="M212" s="445">
        <v>2</v>
      </c>
      <c r="N212" s="445">
        <v>3</v>
      </c>
      <c r="O212" s="447" t="s">
        <v>511</v>
      </c>
      <c r="P212" s="446" t="s">
        <v>25</v>
      </c>
      <c r="Q212" s="624"/>
      <c r="R212" s="625"/>
      <c r="S212" s="444">
        <v>0</v>
      </c>
      <c r="T212" s="444">
        <v>0</v>
      </c>
      <c r="U212" s="626"/>
      <c r="V212" s="626"/>
      <c r="W212" s="626"/>
      <c r="X212" s="626"/>
      <c r="Y212" s="626"/>
      <c r="Z212" s="438"/>
    </row>
    <row r="213" spans="1:26" ht="30" customHeight="1" x14ac:dyDescent="0.2">
      <c r="A213" s="437"/>
      <c r="B213" s="627" t="s">
        <v>454</v>
      </c>
      <c r="C213" s="627"/>
      <c r="D213" s="627"/>
      <c r="E213" s="627"/>
      <c r="F213" s="627"/>
      <c r="G213" s="627"/>
      <c r="H213" s="627"/>
      <c r="I213" s="627"/>
      <c r="J213" s="627"/>
      <c r="K213" s="627"/>
      <c r="L213" s="628"/>
      <c r="M213" s="445">
        <v>2</v>
      </c>
      <c r="N213" s="445">
        <v>3</v>
      </c>
      <c r="O213" s="447" t="s">
        <v>511</v>
      </c>
      <c r="P213" s="446" t="s">
        <v>27</v>
      </c>
      <c r="Q213" s="624"/>
      <c r="R213" s="625"/>
      <c r="S213" s="444">
        <v>0</v>
      </c>
      <c r="T213" s="444">
        <v>0</v>
      </c>
      <c r="U213" s="626"/>
      <c r="V213" s="626"/>
      <c r="W213" s="626"/>
      <c r="X213" s="626"/>
      <c r="Y213" s="626"/>
      <c r="Z213" s="438"/>
    </row>
    <row r="214" spans="1:26" ht="21.75" customHeight="1" x14ac:dyDescent="0.2">
      <c r="A214" s="437"/>
      <c r="B214" s="627" t="s">
        <v>456</v>
      </c>
      <c r="C214" s="627"/>
      <c r="D214" s="627"/>
      <c r="E214" s="627"/>
      <c r="F214" s="627"/>
      <c r="G214" s="627"/>
      <c r="H214" s="627"/>
      <c r="I214" s="627"/>
      <c r="J214" s="627"/>
      <c r="K214" s="627"/>
      <c r="L214" s="628"/>
      <c r="M214" s="445">
        <v>2</v>
      </c>
      <c r="N214" s="445">
        <v>3</v>
      </c>
      <c r="O214" s="447" t="s">
        <v>511</v>
      </c>
      <c r="P214" s="446" t="s">
        <v>29</v>
      </c>
      <c r="Q214" s="624"/>
      <c r="R214" s="625"/>
      <c r="S214" s="444">
        <v>0</v>
      </c>
      <c r="T214" s="444">
        <v>0</v>
      </c>
      <c r="U214" s="626"/>
      <c r="V214" s="626"/>
      <c r="W214" s="626"/>
      <c r="X214" s="626"/>
      <c r="Y214" s="626"/>
      <c r="Z214" s="438"/>
    </row>
    <row r="215" spans="1:26" ht="12.75" customHeight="1" x14ac:dyDescent="0.2">
      <c r="A215" s="437"/>
      <c r="B215" s="627" t="s">
        <v>63</v>
      </c>
      <c r="C215" s="627"/>
      <c r="D215" s="627"/>
      <c r="E215" s="627"/>
      <c r="F215" s="627"/>
      <c r="G215" s="627"/>
      <c r="H215" s="627"/>
      <c r="I215" s="627"/>
      <c r="J215" s="627"/>
      <c r="K215" s="627"/>
      <c r="L215" s="628"/>
      <c r="M215" s="445">
        <v>2</v>
      </c>
      <c r="N215" s="445">
        <v>3</v>
      </c>
      <c r="O215" s="447" t="s">
        <v>511</v>
      </c>
      <c r="P215" s="446" t="s">
        <v>117</v>
      </c>
      <c r="Q215" s="624"/>
      <c r="R215" s="625"/>
      <c r="S215" s="444">
        <v>615</v>
      </c>
      <c r="T215" s="444">
        <v>611</v>
      </c>
      <c r="U215" s="626"/>
      <c r="V215" s="626"/>
      <c r="W215" s="626"/>
      <c r="X215" s="626"/>
      <c r="Y215" s="626"/>
      <c r="Z215" s="438"/>
    </row>
    <row r="216" spans="1:26" ht="32.25" customHeight="1" x14ac:dyDescent="0.2">
      <c r="A216" s="437"/>
      <c r="B216" s="627" t="s">
        <v>118</v>
      </c>
      <c r="C216" s="627"/>
      <c r="D216" s="627"/>
      <c r="E216" s="627"/>
      <c r="F216" s="627"/>
      <c r="G216" s="627"/>
      <c r="H216" s="627"/>
      <c r="I216" s="627"/>
      <c r="J216" s="627"/>
      <c r="K216" s="627"/>
      <c r="L216" s="628"/>
      <c r="M216" s="445">
        <v>2</v>
      </c>
      <c r="N216" s="445">
        <v>3</v>
      </c>
      <c r="O216" s="447" t="s">
        <v>511</v>
      </c>
      <c r="P216" s="446" t="s">
        <v>119</v>
      </c>
      <c r="Q216" s="624"/>
      <c r="R216" s="625"/>
      <c r="S216" s="444">
        <v>615</v>
      </c>
      <c r="T216" s="444">
        <v>611</v>
      </c>
      <c r="U216" s="626"/>
      <c r="V216" s="626"/>
      <c r="W216" s="626"/>
      <c r="X216" s="626"/>
      <c r="Y216" s="626"/>
      <c r="Z216" s="438"/>
    </row>
    <row r="217" spans="1:26" ht="21.75" customHeight="1" x14ac:dyDescent="0.2">
      <c r="A217" s="437"/>
      <c r="B217" s="635" t="s">
        <v>515</v>
      </c>
      <c r="C217" s="635"/>
      <c r="D217" s="635"/>
      <c r="E217" s="635"/>
      <c r="F217" s="635"/>
      <c r="G217" s="635"/>
      <c r="H217" s="635"/>
      <c r="I217" s="635"/>
      <c r="J217" s="635"/>
      <c r="K217" s="635"/>
      <c r="L217" s="636"/>
      <c r="M217" s="453">
        <v>3</v>
      </c>
      <c r="N217" s="453">
        <v>0</v>
      </c>
      <c r="O217" s="455">
        <v>0</v>
      </c>
      <c r="P217" s="454">
        <v>0</v>
      </c>
      <c r="Q217" s="637"/>
      <c r="R217" s="638"/>
      <c r="S217" s="452">
        <v>1518</v>
      </c>
      <c r="T217" s="452">
        <v>1461</v>
      </c>
      <c r="U217" s="639"/>
      <c r="V217" s="639"/>
      <c r="W217" s="639"/>
      <c r="X217" s="639"/>
      <c r="Y217" s="639"/>
      <c r="Z217" s="438"/>
    </row>
    <row r="218" spans="1:26" ht="21.75" customHeight="1" x14ac:dyDescent="0.2">
      <c r="A218" s="437"/>
      <c r="B218" s="629" t="s">
        <v>516</v>
      </c>
      <c r="C218" s="629"/>
      <c r="D218" s="629"/>
      <c r="E218" s="629"/>
      <c r="F218" s="629"/>
      <c r="G218" s="629"/>
      <c r="H218" s="629"/>
      <c r="I218" s="629"/>
      <c r="J218" s="629"/>
      <c r="K218" s="629"/>
      <c r="L218" s="630"/>
      <c r="M218" s="449">
        <v>3</v>
      </c>
      <c r="N218" s="449">
        <v>9</v>
      </c>
      <c r="O218" s="451">
        <v>0</v>
      </c>
      <c r="P218" s="450">
        <v>0</v>
      </c>
      <c r="Q218" s="631"/>
      <c r="R218" s="632"/>
      <c r="S218" s="448">
        <v>1447</v>
      </c>
      <c r="T218" s="448">
        <v>1426</v>
      </c>
      <c r="U218" s="633"/>
      <c r="V218" s="633"/>
      <c r="W218" s="633"/>
      <c r="X218" s="633"/>
      <c r="Y218" s="633"/>
      <c r="Z218" s="438"/>
    </row>
    <row r="219" spans="1:26" ht="12.75" customHeight="1" x14ac:dyDescent="0.2">
      <c r="A219" s="437"/>
      <c r="B219" s="627" t="s">
        <v>517</v>
      </c>
      <c r="C219" s="627"/>
      <c r="D219" s="627"/>
      <c r="E219" s="627"/>
      <c r="F219" s="627"/>
      <c r="G219" s="627"/>
      <c r="H219" s="627"/>
      <c r="I219" s="627"/>
      <c r="J219" s="627"/>
      <c r="K219" s="627"/>
      <c r="L219" s="628"/>
      <c r="M219" s="445">
        <v>3</v>
      </c>
      <c r="N219" s="445">
        <v>9</v>
      </c>
      <c r="O219" s="447" t="s">
        <v>518</v>
      </c>
      <c r="P219" s="446">
        <v>0</v>
      </c>
      <c r="Q219" s="624"/>
      <c r="R219" s="625"/>
      <c r="S219" s="444">
        <v>1447</v>
      </c>
      <c r="T219" s="444">
        <v>1426</v>
      </c>
      <c r="U219" s="626"/>
      <c r="V219" s="626"/>
      <c r="W219" s="626"/>
      <c r="X219" s="626"/>
      <c r="Y219" s="626"/>
      <c r="Z219" s="438"/>
    </row>
    <row r="220" spans="1:26" ht="12.75" customHeight="1" x14ac:dyDescent="0.2">
      <c r="A220" s="437"/>
      <c r="B220" s="627" t="s">
        <v>519</v>
      </c>
      <c r="C220" s="627"/>
      <c r="D220" s="627"/>
      <c r="E220" s="627"/>
      <c r="F220" s="627"/>
      <c r="G220" s="627"/>
      <c r="H220" s="627"/>
      <c r="I220" s="627"/>
      <c r="J220" s="627"/>
      <c r="K220" s="627"/>
      <c r="L220" s="628"/>
      <c r="M220" s="445">
        <v>3</v>
      </c>
      <c r="N220" s="445">
        <v>9</v>
      </c>
      <c r="O220" s="447" t="s">
        <v>520</v>
      </c>
      <c r="P220" s="446">
        <v>0</v>
      </c>
      <c r="Q220" s="624"/>
      <c r="R220" s="625"/>
      <c r="S220" s="444">
        <v>1406</v>
      </c>
      <c r="T220" s="444">
        <v>1406</v>
      </c>
      <c r="U220" s="626"/>
      <c r="V220" s="626"/>
      <c r="W220" s="626"/>
      <c r="X220" s="626"/>
      <c r="Y220" s="626"/>
      <c r="Z220" s="438"/>
    </row>
    <row r="221" spans="1:26" ht="12.75" customHeight="1" x14ac:dyDescent="0.2">
      <c r="A221" s="437"/>
      <c r="B221" s="627" t="s">
        <v>18</v>
      </c>
      <c r="C221" s="627"/>
      <c r="D221" s="627"/>
      <c r="E221" s="627"/>
      <c r="F221" s="627"/>
      <c r="G221" s="627"/>
      <c r="H221" s="627"/>
      <c r="I221" s="627"/>
      <c r="J221" s="627"/>
      <c r="K221" s="627"/>
      <c r="L221" s="628"/>
      <c r="M221" s="445">
        <v>3</v>
      </c>
      <c r="N221" s="445">
        <v>9</v>
      </c>
      <c r="O221" s="447" t="s">
        <v>520</v>
      </c>
      <c r="P221" s="446" t="s">
        <v>19</v>
      </c>
      <c r="Q221" s="624"/>
      <c r="R221" s="625"/>
      <c r="S221" s="444">
        <v>1406</v>
      </c>
      <c r="T221" s="444">
        <v>1406</v>
      </c>
      <c r="U221" s="626"/>
      <c r="V221" s="626"/>
      <c r="W221" s="626"/>
      <c r="X221" s="626"/>
      <c r="Y221" s="626"/>
      <c r="Z221" s="438"/>
    </row>
    <row r="222" spans="1:26" ht="21.75" customHeight="1" x14ac:dyDescent="0.2">
      <c r="A222" s="437"/>
      <c r="B222" s="627" t="s">
        <v>20</v>
      </c>
      <c r="C222" s="627"/>
      <c r="D222" s="627"/>
      <c r="E222" s="627"/>
      <c r="F222" s="627"/>
      <c r="G222" s="627"/>
      <c r="H222" s="627"/>
      <c r="I222" s="627"/>
      <c r="J222" s="627"/>
      <c r="K222" s="627"/>
      <c r="L222" s="628"/>
      <c r="M222" s="445">
        <v>3</v>
      </c>
      <c r="N222" s="445">
        <v>9</v>
      </c>
      <c r="O222" s="447" t="s">
        <v>520</v>
      </c>
      <c r="P222" s="446" t="s">
        <v>21</v>
      </c>
      <c r="Q222" s="624"/>
      <c r="R222" s="625"/>
      <c r="S222" s="444">
        <v>0</v>
      </c>
      <c r="T222" s="444">
        <v>0</v>
      </c>
      <c r="U222" s="626"/>
      <c r="V222" s="626"/>
      <c r="W222" s="626"/>
      <c r="X222" s="626"/>
      <c r="Y222" s="626"/>
      <c r="Z222" s="438"/>
    </row>
    <row r="223" spans="1:26" ht="32.25" customHeight="1" x14ac:dyDescent="0.2">
      <c r="A223" s="437"/>
      <c r="B223" s="627" t="s">
        <v>512</v>
      </c>
      <c r="C223" s="627"/>
      <c r="D223" s="627"/>
      <c r="E223" s="627"/>
      <c r="F223" s="627"/>
      <c r="G223" s="627"/>
      <c r="H223" s="627"/>
      <c r="I223" s="627"/>
      <c r="J223" s="627"/>
      <c r="K223" s="627"/>
      <c r="L223" s="628"/>
      <c r="M223" s="445">
        <v>3</v>
      </c>
      <c r="N223" s="445">
        <v>9</v>
      </c>
      <c r="O223" s="447" t="s">
        <v>520</v>
      </c>
      <c r="P223" s="446" t="s">
        <v>22</v>
      </c>
      <c r="Q223" s="624"/>
      <c r="R223" s="625"/>
      <c r="S223" s="444">
        <v>0</v>
      </c>
      <c r="T223" s="444">
        <v>0</v>
      </c>
      <c r="U223" s="626"/>
      <c r="V223" s="626"/>
      <c r="W223" s="626"/>
      <c r="X223" s="626"/>
      <c r="Y223" s="626"/>
      <c r="Z223" s="438"/>
    </row>
    <row r="224" spans="1:26" ht="12.75" customHeight="1" x14ac:dyDescent="0.2">
      <c r="A224" s="437"/>
      <c r="B224" s="627" t="s">
        <v>514</v>
      </c>
      <c r="C224" s="627"/>
      <c r="D224" s="627"/>
      <c r="E224" s="627"/>
      <c r="F224" s="627"/>
      <c r="G224" s="627"/>
      <c r="H224" s="627"/>
      <c r="I224" s="627"/>
      <c r="J224" s="627"/>
      <c r="K224" s="627"/>
      <c r="L224" s="628"/>
      <c r="M224" s="445">
        <v>3</v>
      </c>
      <c r="N224" s="445">
        <v>9</v>
      </c>
      <c r="O224" s="447" t="s">
        <v>520</v>
      </c>
      <c r="P224" s="446" t="s">
        <v>24</v>
      </c>
      <c r="Q224" s="624"/>
      <c r="R224" s="625"/>
      <c r="S224" s="444">
        <v>0</v>
      </c>
      <c r="T224" s="444">
        <v>0</v>
      </c>
      <c r="U224" s="626"/>
      <c r="V224" s="626"/>
      <c r="W224" s="626"/>
      <c r="X224" s="626"/>
      <c r="Y224" s="626"/>
      <c r="Z224" s="438"/>
    </row>
    <row r="225" spans="1:26" ht="21.75" customHeight="1" x14ac:dyDescent="0.2">
      <c r="A225" s="437"/>
      <c r="B225" s="627" t="s">
        <v>38</v>
      </c>
      <c r="C225" s="627"/>
      <c r="D225" s="627"/>
      <c r="E225" s="627"/>
      <c r="F225" s="627"/>
      <c r="G225" s="627"/>
      <c r="H225" s="627"/>
      <c r="I225" s="627"/>
      <c r="J225" s="627"/>
      <c r="K225" s="627"/>
      <c r="L225" s="628"/>
      <c r="M225" s="445">
        <v>3</v>
      </c>
      <c r="N225" s="445">
        <v>9</v>
      </c>
      <c r="O225" s="447" t="s">
        <v>520</v>
      </c>
      <c r="P225" s="446" t="s">
        <v>39</v>
      </c>
      <c r="Q225" s="624"/>
      <c r="R225" s="625"/>
      <c r="S225" s="444">
        <v>1406</v>
      </c>
      <c r="T225" s="444">
        <v>1406</v>
      </c>
      <c r="U225" s="626"/>
      <c r="V225" s="626"/>
      <c r="W225" s="626"/>
      <c r="X225" s="626"/>
      <c r="Y225" s="626"/>
      <c r="Z225" s="438"/>
    </row>
    <row r="226" spans="1:26" ht="21.75" customHeight="1" x14ac:dyDescent="0.2">
      <c r="A226" s="437"/>
      <c r="B226" s="627" t="s">
        <v>441</v>
      </c>
      <c r="C226" s="627"/>
      <c r="D226" s="627"/>
      <c r="E226" s="627"/>
      <c r="F226" s="627"/>
      <c r="G226" s="627"/>
      <c r="H226" s="627"/>
      <c r="I226" s="627"/>
      <c r="J226" s="627"/>
      <c r="K226" s="627"/>
      <c r="L226" s="628"/>
      <c r="M226" s="445">
        <v>3</v>
      </c>
      <c r="N226" s="445">
        <v>9</v>
      </c>
      <c r="O226" s="447" t="s">
        <v>520</v>
      </c>
      <c r="P226" s="446" t="s">
        <v>40</v>
      </c>
      <c r="Q226" s="624"/>
      <c r="R226" s="625"/>
      <c r="S226" s="444">
        <v>1080</v>
      </c>
      <c r="T226" s="444">
        <v>1080</v>
      </c>
      <c r="U226" s="626"/>
      <c r="V226" s="626"/>
      <c r="W226" s="626"/>
      <c r="X226" s="626"/>
      <c r="Y226" s="626"/>
      <c r="Z226" s="438"/>
    </row>
    <row r="227" spans="1:26" ht="12.75" customHeight="1" x14ac:dyDescent="0.2">
      <c r="A227" s="437"/>
      <c r="B227" s="627" t="s">
        <v>442</v>
      </c>
      <c r="C227" s="627"/>
      <c r="D227" s="627"/>
      <c r="E227" s="627"/>
      <c r="F227" s="627"/>
      <c r="G227" s="627"/>
      <c r="H227" s="627"/>
      <c r="I227" s="627"/>
      <c r="J227" s="627"/>
      <c r="K227" s="627"/>
      <c r="L227" s="628"/>
      <c r="M227" s="445">
        <v>3</v>
      </c>
      <c r="N227" s="445">
        <v>9</v>
      </c>
      <c r="O227" s="447" t="s">
        <v>520</v>
      </c>
      <c r="P227" s="446" t="s">
        <v>42</v>
      </c>
      <c r="Q227" s="624"/>
      <c r="R227" s="625"/>
      <c r="S227" s="444">
        <v>326</v>
      </c>
      <c r="T227" s="444">
        <v>326</v>
      </c>
      <c r="U227" s="626"/>
      <c r="V227" s="626"/>
      <c r="W227" s="626"/>
      <c r="X227" s="626"/>
      <c r="Y227" s="626"/>
      <c r="Z227" s="438"/>
    </row>
    <row r="228" spans="1:26" ht="12.75" customHeight="1" x14ac:dyDescent="0.2">
      <c r="A228" s="437"/>
      <c r="B228" s="627" t="s">
        <v>521</v>
      </c>
      <c r="C228" s="627"/>
      <c r="D228" s="627"/>
      <c r="E228" s="627"/>
      <c r="F228" s="627"/>
      <c r="G228" s="627"/>
      <c r="H228" s="627"/>
      <c r="I228" s="627"/>
      <c r="J228" s="627"/>
      <c r="K228" s="627"/>
      <c r="L228" s="628"/>
      <c r="M228" s="445">
        <v>3</v>
      </c>
      <c r="N228" s="445">
        <v>9</v>
      </c>
      <c r="O228" s="447" t="s">
        <v>522</v>
      </c>
      <c r="P228" s="446">
        <v>0</v>
      </c>
      <c r="Q228" s="624"/>
      <c r="R228" s="625"/>
      <c r="S228" s="444">
        <v>41</v>
      </c>
      <c r="T228" s="444">
        <v>20</v>
      </c>
      <c r="U228" s="626"/>
      <c r="V228" s="626"/>
      <c r="W228" s="626"/>
      <c r="X228" s="626"/>
      <c r="Y228" s="626"/>
      <c r="Z228" s="438"/>
    </row>
    <row r="229" spans="1:26" ht="42.75" customHeight="1" x14ac:dyDescent="0.2">
      <c r="A229" s="437"/>
      <c r="B229" s="627" t="s">
        <v>453</v>
      </c>
      <c r="C229" s="627"/>
      <c r="D229" s="627"/>
      <c r="E229" s="627"/>
      <c r="F229" s="627"/>
      <c r="G229" s="627"/>
      <c r="H229" s="627"/>
      <c r="I229" s="627"/>
      <c r="J229" s="627"/>
      <c r="K229" s="627"/>
      <c r="L229" s="628"/>
      <c r="M229" s="445">
        <v>3</v>
      </c>
      <c r="N229" s="445">
        <v>9</v>
      </c>
      <c r="O229" s="447" t="s">
        <v>522</v>
      </c>
      <c r="P229" s="446" t="s">
        <v>25</v>
      </c>
      <c r="Q229" s="624"/>
      <c r="R229" s="625"/>
      <c r="S229" s="444">
        <v>41</v>
      </c>
      <c r="T229" s="444">
        <v>20</v>
      </c>
      <c r="U229" s="626"/>
      <c r="V229" s="626"/>
      <c r="W229" s="626"/>
      <c r="X229" s="626"/>
      <c r="Y229" s="626"/>
      <c r="Z229" s="438"/>
    </row>
    <row r="230" spans="1:26" ht="74.25" customHeight="1" x14ac:dyDescent="0.2">
      <c r="A230" s="437"/>
      <c r="B230" s="627" t="s">
        <v>454</v>
      </c>
      <c r="C230" s="627"/>
      <c r="D230" s="627"/>
      <c r="E230" s="627"/>
      <c r="F230" s="627"/>
      <c r="G230" s="627"/>
      <c r="H230" s="627"/>
      <c r="I230" s="627"/>
      <c r="J230" s="627"/>
      <c r="K230" s="627"/>
      <c r="L230" s="628"/>
      <c r="M230" s="445">
        <v>3</v>
      </c>
      <c r="N230" s="445">
        <v>9</v>
      </c>
      <c r="O230" s="447" t="s">
        <v>522</v>
      </c>
      <c r="P230" s="446" t="s">
        <v>27</v>
      </c>
      <c r="Q230" s="624"/>
      <c r="R230" s="625"/>
      <c r="S230" s="444">
        <v>41</v>
      </c>
      <c r="T230" s="444">
        <v>20</v>
      </c>
      <c r="U230" s="626"/>
      <c r="V230" s="626"/>
      <c r="W230" s="626"/>
      <c r="X230" s="626"/>
      <c r="Y230" s="626"/>
      <c r="Z230" s="438"/>
    </row>
    <row r="231" spans="1:26" ht="21.75" customHeight="1" x14ac:dyDescent="0.2">
      <c r="A231" s="437"/>
      <c r="B231" s="627" t="s">
        <v>455</v>
      </c>
      <c r="C231" s="627"/>
      <c r="D231" s="627"/>
      <c r="E231" s="627"/>
      <c r="F231" s="627"/>
      <c r="G231" s="627"/>
      <c r="H231" s="627"/>
      <c r="I231" s="627"/>
      <c r="J231" s="627"/>
      <c r="K231" s="627"/>
      <c r="L231" s="628"/>
      <c r="M231" s="445">
        <v>3</v>
      </c>
      <c r="N231" s="445">
        <v>9</v>
      </c>
      <c r="O231" s="447" t="s">
        <v>522</v>
      </c>
      <c r="P231" s="446" t="s">
        <v>28</v>
      </c>
      <c r="Q231" s="624"/>
      <c r="R231" s="625"/>
      <c r="S231" s="444">
        <v>41</v>
      </c>
      <c r="T231" s="444">
        <v>20</v>
      </c>
      <c r="U231" s="626"/>
      <c r="V231" s="626"/>
      <c r="W231" s="626"/>
      <c r="X231" s="626"/>
      <c r="Y231" s="626"/>
      <c r="Z231" s="438"/>
    </row>
    <row r="232" spans="1:26" ht="42.75" customHeight="1" x14ac:dyDescent="0.2">
      <c r="A232" s="437"/>
      <c r="B232" s="629" t="s">
        <v>680</v>
      </c>
      <c r="C232" s="629"/>
      <c r="D232" s="629"/>
      <c r="E232" s="629"/>
      <c r="F232" s="629"/>
      <c r="G232" s="629"/>
      <c r="H232" s="629"/>
      <c r="I232" s="629"/>
      <c r="J232" s="629"/>
      <c r="K232" s="629"/>
      <c r="L232" s="630"/>
      <c r="M232" s="449">
        <v>3</v>
      </c>
      <c r="N232" s="449">
        <v>14</v>
      </c>
      <c r="O232" s="451">
        <v>0</v>
      </c>
      <c r="P232" s="450">
        <v>0</v>
      </c>
      <c r="Q232" s="631"/>
      <c r="R232" s="632"/>
      <c r="S232" s="448">
        <v>71</v>
      </c>
      <c r="T232" s="448">
        <v>35</v>
      </c>
      <c r="U232" s="633"/>
      <c r="V232" s="633"/>
      <c r="W232" s="633"/>
      <c r="X232" s="633"/>
      <c r="Y232" s="633"/>
      <c r="Z232" s="438"/>
    </row>
    <row r="233" spans="1:26" ht="53.25" customHeight="1" x14ac:dyDescent="0.2">
      <c r="A233" s="437"/>
      <c r="B233" s="627" t="s">
        <v>492</v>
      </c>
      <c r="C233" s="627"/>
      <c r="D233" s="627"/>
      <c r="E233" s="627"/>
      <c r="F233" s="627"/>
      <c r="G233" s="627"/>
      <c r="H233" s="627"/>
      <c r="I233" s="627"/>
      <c r="J233" s="627"/>
      <c r="K233" s="627"/>
      <c r="L233" s="628"/>
      <c r="M233" s="445">
        <v>3</v>
      </c>
      <c r="N233" s="445">
        <v>14</v>
      </c>
      <c r="O233" s="447" t="s">
        <v>493</v>
      </c>
      <c r="P233" s="446">
        <v>0</v>
      </c>
      <c r="Q233" s="624"/>
      <c r="R233" s="625"/>
      <c r="S233" s="444">
        <v>71</v>
      </c>
      <c r="T233" s="444">
        <v>35</v>
      </c>
      <c r="U233" s="626"/>
      <c r="V233" s="626"/>
      <c r="W233" s="626"/>
      <c r="X233" s="626"/>
      <c r="Y233" s="626"/>
      <c r="Z233" s="438"/>
    </row>
    <row r="234" spans="1:26" ht="21.75" customHeight="1" x14ac:dyDescent="0.2">
      <c r="A234" s="437"/>
      <c r="B234" s="627" t="s">
        <v>494</v>
      </c>
      <c r="C234" s="627"/>
      <c r="D234" s="627"/>
      <c r="E234" s="627"/>
      <c r="F234" s="627"/>
      <c r="G234" s="627"/>
      <c r="H234" s="627"/>
      <c r="I234" s="627"/>
      <c r="J234" s="627"/>
      <c r="K234" s="627"/>
      <c r="L234" s="628"/>
      <c r="M234" s="445">
        <v>3</v>
      </c>
      <c r="N234" s="445">
        <v>14</v>
      </c>
      <c r="O234" s="447" t="s">
        <v>495</v>
      </c>
      <c r="P234" s="446">
        <v>0</v>
      </c>
      <c r="Q234" s="624"/>
      <c r="R234" s="625"/>
      <c r="S234" s="444">
        <v>71</v>
      </c>
      <c r="T234" s="444">
        <v>35</v>
      </c>
      <c r="U234" s="626"/>
      <c r="V234" s="626"/>
      <c r="W234" s="626"/>
      <c r="X234" s="626"/>
      <c r="Y234" s="626"/>
      <c r="Z234" s="438"/>
    </row>
    <row r="235" spans="1:26" ht="21.75" customHeight="1" x14ac:dyDescent="0.2">
      <c r="A235" s="437"/>
      <c r="B235" s="627" t="s">
        <v>496</v>
      </c>
      <c r="C235" s="627"/>
      <c r="D235" s="627"/>
      <c r="E235" s="627"/>
      <c r="F235" s="627"/>
      <c r="G235" s="627"/>
      <c r="H235" s="627"/>
      <c r="I235" s="627"/>
      <c r="J235" s="627"/>
      <c r="K235" s="627"/>
      <c r="L235" s="628"/>
      <c r="M235" s="445">
        <v>3</v>
      </c>
      <c r="N235" s="445">
        <v>14</v>
      </c>
      <c r="O235" s="447" t="s">
        <v>497</v>
      </c>
      <c r="P235" s="446">
        <v>0</v>
      </c>
      <c r="Q235" s="624"/>
      <c r="R235" s="625"/>
      <c r="S235" s="444">
        <v>71</v>
      </c>
      <c r="T235" s="444">
        <v>35</v>
      </c>
      <c r="U235" s="626"/>
      <c r="V235" s="626"/>
      <c r="W235" s="626"/>
      <c r="X235" s="626"/>
      <c r="Y235" s="626"/>
      <c r="Z235" s="438"/>
    </row>
    <row r="236" spans="1:26" ht="32.25" customHeight="1" x14ac:dyDescent="0.2">
      <c r="A236" s="437"/>
      <c r="B236" s="627" t="s">
        <v>453</v>
      </c>
      <c r="C236" s="627"/>
      <c r="D236" s="627"/>
      <c r="E236" s="627"/>
      <c r="F236" s="627"/>
      <c r="G236" s="627"/>
      <c r="H236" s="627"/>
      <c r="I236" s="627"/>
      <c r="J236" s="627"/>
      <c r="K236" s="627"/>
      <c r="L236" s="628"/>
      <c r="M236" s="445">
        <v>3</v>
      </c>
      <c r="N236" s="445">
        <v>14</v>
      </c>
      <c r="O236" s="447" t="s">
        <v>497</v>
      </c>
      <c r="P236" s="446" t="s">
        <v>25</v>
      </c>
      <c r="Q236" s="624"/>
      <c r="R236" s="625"/>
      <c r="S236" s="444">
        <v>71</v>
      </c>
      <c r="T236" s="444">
        <v>35</v>
      </c>
      <c r="U236" s="626"/>
      <c r="V236" s="626"/>
      <c r="W236" s="626"/>
      <c r="X236" s="626"/>
      <c r="Y236" s="626"/>
      <c r="Z236" s="438"/>
    </row>
    <row r="237" spans="1:26" ht="21.75" customHeight="1" x14ac:dyDescent="0.2">
      <c r="A237" s="437"/>
      <c r="B237" s="627" t="s">
        <v>454</v>
      </c>
      <c r="C237" s="627"/>
      <c r="D237" s="627"/>
      <c r="E237" s="627"/>
      <c r="F237" s="627"/>
      <c r="G237" s="627"/>
      <c r="H237" s="627"/>
      <c r="I237" s="627"/>
      <c r="J237" s="627"/>
      <c r="K237" s="627"/>
      <c r="L237" s="628"/>
      <c r="M237" s="445">
        <v>3</v>
      </c>
      <c r="N237" s="445">
        <v>14</v>
      </c>
      <c r="O237" s="447" t="s">
        <v>497</v>
      </c>
      <c r="P237" s="446" t="s">
        <v>27</v>
      </c>
      <c r="Q237" s="624"/>
      <c r="R237" s="625"/>
      <c r="S237" s="444">
        <v>71</v>
      </c>
      <c r="T237" s="444">
        <v>35</v>
      </c>
      <c r="U237" s="626"/>
      <c r="V237" s="626"/>
      <c r="W237" s="626"/>
      <c r="X237" s="626"/>
      <c r="Y237" s="626"/>
      <c r="Z237" s="438"/>
    </row>
    <row r="238" spans="1:26" ht="21.75" customHeight="1" x14ac:dyDescent="0.2">
      <c r="A238" s="437"/>
      <c r="B238" s="627" t="s">
        <v>456</v>
      </c>
      <c r="C238" s="627"/>
      <c r="D238" s="627"/>
      <c r="E238" s="627"/>
      <c r="F238" s="627"/>
      <c r="G238" s="627"/>
      <c r="H238" s="627"/>
      <c r="I238" s="627"/>
      <c r="J238" s="627"/>
      <c r="K238" s="627"/>
      <c r="L238" s="628"/>
      <c r="M238" s="445">
        <v>3</v>
      </c>
      <c r="N238" s="445">
        <v>14</v>
      </c>
      <c r="O238" s="447" t="s">
        <v>497</v>
      </c>
      <c r="P238" s="446" t="s">
        <v>29</v>
      </c>
      <c r="Q238" s="624"/>
      <c r="R238" s="625"/>
      <c r="S238" s="444">
        <v>71</v>
      </c>
      <c r="T238" s="444">
        <v>35</v>
      </c>
      <c r="U238" s="626"/>
      <c r="V238" s="626"/>
      <c r="W238" s="626"/>
      <c r="X238" s="626"/>
      <c r="Y238" s="626"/>
      <c r="Z238" s="438"/>
    </row>
    <row r="239" spans="1:26" ht="21.75" customHeight="1" x14ac:dyDescent="0.2">
      <c r="A239" s="437"/>
      <c r="B239" s="635" t="s">
        <v>523</v>
      </c>
      <c r="C239" s="635"/>
      <c r="D239" s="635"/>
      <c r="E239" s="635"/>
      <c r="F239" s="635"/>
      <c r="G239" s="635"/>
      <c r="H239" s="635"/>
      <c r="I239" s="635"/>
      <c r="J239" s="635"/>
      <c r="K239" s="635"/>
      <c r="L239" s="636"/>
      <c r="M239" s="453">
        <v>4</v>
      </c>
      <c r="N239" s="453">
        <v>0</v>
      </c>
      <c r="O239" s="455">
        <v>0</v>
      </c>
      <c r="P239" s="454">
        <v>0</v>
      </c>
      <c r="Q239" s="637"/>
      <c r="R239" s="638"/>
      <c r="S239" s="452">
        <v>6696</v>
      </c>
      <c r="T239" s="452">
        <v>6589</v>
      </c>
      <c r="U239" s="639"/>
      <c r="V239" s="639"/>
      <c r="W239" s="639"/>
      <c r="X239" s="639"/>
      <c r="Y239" s="639"/>
      <c r="Z239" s="438"/>
    </row>
    <row r="240" spans="1:26" ht="21.75" customHeight="1" x14ac:dyDescent="0.2">
      <c r="A240" s="437"/>
      <c r="B240" s="629" t="s">
        <v>65</v>
      </c>
      <c r="C240" s="629"/>
      <c r="D240" s="629"/>
      <c r="E240" s="629"/>
      <c r="F240" s="629"/>
      <c r="G240" s="629"/>
      <c r="H240" s="629"/>
      <c r="I240" s="629"/>
      <c r="J240" s="629"/>
      <c r="K240" s="629"/>
      <c r="L240" s="630"/>
      <c r="M240" s="449">
        <v>4</v>
      </c>
      <c r="N240" s="449">
        <v>5</v>
      </c>
      <c r="O240" s="451">
        <v>0</v>
      </c>
      <c r="P240" s="450">
        <v>0</v>
      </c>
      <c r="Q240" s="631"/>
      <c r="R240" s="632"/>
      <c r="S240" s="448">
        <v>2955</v>
      </c>
      <c r="T240" s="448">
        <v>2891</v>
      </c>
      <c r="U240" s="633"/>
      <c r="V240" s="633"/>
      <c r="W240" s="633"/>
      <c r="X240" s="633"/>
      <c r="Y240" s="633"/>
      <c r="Z240" s="438"/>
    </row>
    <row r="241" spans="1:26" ht="12.75" customHeight="1" x14ac:dyDescent="0.2">
      <c r="A241" s="437"/>
      <c r="B241" s="627" t="s">
        <v>67</v>
      </c>
      <c r="C241" s="627"/>
      <c r="D241" s="627"/>
      <c r="E241" s="627"/>
      <c r="F241" s="627"/>
      <c r="G241" s="627"/>
      <c r="H241" s="627"/>
      <c r="I241" s="627"/>
      <c r="J241" s="627"/>
      <c r="K241" s="627"/>
      <c r="L241" s="628"/>
      <c r="M241" s="445">
        <v>4</v>
      </c>
      <c r="N241" s="445">
        <v>5</v>
      </c>
      <c r="O241" s="447" t="s">
        <v>524</v>
      </c>
      <c r="P241" s="446">
        <v>0</v>
      </c>
      <c r="Q241" s="624"/>
      <c r="R241" s="625"/>
      <c r="S241" s="444">
        <v>225</v>
      </c>
      <c r="T241" s="444">
        <v>188</v>
      </c>
      <c r="U241" s="626"/>
      <c r="V241" s="626"/>
      <c r="W241" s="626"/>
      <c r="X241" s="626"/>
      <c r="Y241" s="626"/>
      <c r="Z241" s="438"/>
    </row>
    <row r="242" spans="1:26" ht="12.75" customHeight="1" x14ac:dyDescent="0.2">
      <c r="A242" s="437"/>
      <c r="B242" s="627" t="s">
        <v>70</v>
      </c>
      <c r="C242" s="627"/>
      <c r="D242" s="627"/>
      <c r="E242" s="627"/>
      <c r="F242" s="627"/>
      <c r="G242" s="627"/>
      <c r="H242" s="627"/>
      <c r="I242" s="627"/>
      <c r="J242" s="627"/>
      <c r="K242" s="627"/>
      <c r="L242" s="628"/>
      <c r="M242" s="445">
        <v>4</v>
      </c>
      <c r="N242" s="445">
        <v>5</v>
      </c>
      <c r="O242" s="447" t="s">
        <v>525</v>
      </c>
      <c r="P242" s="446">
        <v>0</v>
      </c>
      <c r="Q242" s="624"/>
      <c r="R242" s="625"/>
      <c r="S242" s="444">
        <v>225</v>
      </c>
      <c r="T242" s="444">
        <v>188</v>
      </c>
      <c r="U242" s="626"/>
      <c r="V242" s="626"/>
      <c r="W242" s="626"/>
      <c r="X242" s="626"/>
      <c r="Y242" s="626"/>
      <c r="Z242" s="438"/>
    </row>
    <row r="243" spans="1:26" ht="12.75" customHeight="1" x14ac:dyDescent="0.2">
      <c r="A243" s="437"/>
      <c r="B243" s="627" t="s">
        <v>526</v>
      </c>
      <c r="C243" s="627"/>
      <c r="D243" s="627"/>
      <c r="E243" s="627"/>
      <c r="F243" s="627"/>
      <c r="G243" s="627"/>
      <c r="H243" s="627"/>
      <c r="I243" s="627"/>
      <c r="J243" s="627"/>
      <c r="K243" s="627"/>
      <c r="L243" s="628"/>
      <c r="M243" s="445">
        <v>4</v>
      </c>
      <c r="N243" s="445">
        <v>5</v>
      </c>
      <c r="O243" s="447" t="s">
        <v>527</v>
      </c>
      <c r="P243" s="446">
        <v>0</v>
      </c>
      <c r="Q243" s="624"/>
      <c r="R243" s="625"/>
      <c r="S243" s="444">
        <v>225</v>
      </c>
      <c r="T243" s="444">
        <v>188</v>
      </c>
      <c r="U243" s="626"/>
      <c r="V243" s="626"/>
      <c r="W243" s="626"/>
      <c r="X243" s="626"/>
      <c r="Y243" s="626"/>
      <c r="Z243" s="438"/>
    </row>
    <row r="244" spans="1:26" ht="21.75" customHeight="1" x14ac:dyDescent="0.2">
      <c r="A244" s="437"/>
      <c r="B244" s="627" t="s">
        <v>453</v>
      </c>
      <c r="C244" s="627"/>
      <c r="D244" s="627"/>
      <c r="E244" s="627"/>
      <c r="F244" s="627"/>
      <c r="G244" s="627"/>
      <c r="H244" s="627"/>
      <c r="I244" s="627"/>
      <c r="J244" s="627"/>
      <c r="K244" s="627"/>
      <c r="L244" s="628"/>
      <c r="M244" s="445">
        <v>4</v>
      </c>
      <c r="N244" s="445">
        <v>5</v>
      </c>
      <c r="O244" s="447" t="s">
        <v>527</v>
      </c>
      <c r="P244" s="446" t="s">
        <v>25</v>
      </c>
      <c r="Q244" s="624"/>
      <c r="R244" s="625"/>
      <c r="S244" s="444">
        <v>75</v>
      </c>
      <c r="T244" s="444">
        <v>38</v>
      </c>
      <c r="U244" s="626"/>
      <c r="V244" s="626"/>
      <c r="W244" s="626"/>
      <c r="X244" s="626"/>
      <c r="Y244" s="626"/>
      <c r="Z244" s="438"/>
    </row>
    <row r="245" spans="1:26" ht="12.75" customHeight="1" x14ac:dyDescent="0.2">
      <c r="A245" s="437"/>
      <c r="B245" s="627" t="s">
        <v>454</v>
      </c>
      <c r="C245" s="627"/>
      <c r="D245" s="627"/>
      <c r="E245" s="627"/>
      <c r="F245" s="627"/>
      <c r="G245" s="627"/>
      <c r="H245" s="627"/>
      <c r="I245" s="627"/>
      <c r="J245" s="627"/>
      <c r="K245" s="627"/>
      <c r="L245" s="628"/>
      <c r="M245" s="445">
        <v>4</v>
      </c>
      <c r="N245" s="445">
        <v>5</v>
      </c>
      <c r="O245" s="447" t="s">
        <v>527</v>
      </c>
      <c r="P245" s="446" t="s">
        <v>27</v>
      </c>
      <c r="Q245" s="624"/>
      <c r="R245" s="625"/>
      <c r="S245" s="444">
        <v>75</v>
      </c>
      <c r="T245" s="444">
        <v>38</v>
      </c>
      <c r="U245" s="626"/>
      <c r="V245" s="626"/>
      <c r="W245" s="626"/>
      <c r="X245" s="626"/>
      <c r="Y245" s="626"/>
      <c r="Z245" s="438"/>
    </row>
    <row r="246" spans="1:26" ht="42.75" customHeight="1" x14ac:dyDescent="0.2">
      <c r="A246" s="437"/>
      <c r="B246" s="627" t="s">
        <v>456</v>
      </c>
      <c r="C246" s="627"/>
      <c r="D246" s="627"/>
      <c r="E246" s="627"/>
      <c r="F246" s="627"/>
      <c r="G246" s="627"/>
      <c r="H246" s="627"/>
      <c r="I246" s="627"/>
      <c r="J246" s="627"/>
      <c r="K246" s="627"/>
      <c r="L246" s="628"/>
      <c r="M246" s="445">
        <v>4</v>
      </c>
      <c r="N246" s="445">
        <v>5</v>
      </c>
      <c r="O246" s="447" t="s">
        <v>527</v>
      </c>
      <c r="P246" s="446" t="s">
        <v>29</v>
      </c>
      <c r="Q246" s="624"/>
      <c r="R246" s="625"/>
      <c r="S246" s="444">
        <v>75</v>
      </c>
      <c r="T246" s="444">
        <v>38</v>
      </c>
      <c r="U246" s="626"/>
      <c r="V246" s="626"/>
      <c r="W246" s="626"/>
      <c r="X246" s="626"/>
      <c r="Y246" s="626"/>
      <c r="Z246" s="438"/>
    </row>
    <row r="247" spans="1:26" ht="53.25" customHeight="1" x14ac:dyDescent="0.2">
      <c r="A247" s="437"/>
      <c r="B247" s="627" t="s">
        <v>30</v>
      </c>
      <c r="C247" s="627"/>
      <c r="D247" s="627"/>
      <c r="E247" s="627"/>
      <c r="F247" s="627"/>
      <c r="G247" s="627"/>
      <c r="H247" s="627"/>
      <c r="I247" s="627"/>
      <c r="J247" s="627"/>
      <c r="K247" s="627"/>
      <c r="L247" s="628"/>
      <c r="M247" s="445">
        <v>4</v>
      </c>
      <c r="N247" s="445">
        <v>5</v>
      </c>
      <c r="O247" s="447" t="s">
        <v>527</v>
      </c>
      <c r="P247" s="446" t="s">
        <v>31</v>
      </c>
      <c r="Q247" s="624"/>
      <c r="R247" s="625"/>
      <c r="S247" s="444">
        <v>150</v>
      </c>
      <c r="T247" s="444">
        <v>150</v>
      </c>
      <c r="U247" s="626"/>
      <c r="V247" s="626"/>
      <c r="W247" s="626"/>
      <c r="X247" s="626"/>
      <c r="Y247" s="626"/>
      <c r="Z247" s="438"/>
    </row>
    <row r="248" spans="1:26" ht="21.75" customHeight="1" x14ac:dyDescent="0.2">
      <c r="A248" s="437"/>
      <c r="B248" s="627" t="s">
        <v>528</v>
      </c>
      <c r="C248" s="627"/>
      <c r="D248" s="627"/>
      <c r="E248" s="627"/>
      <c r="F248" s="627"/>
      <c r="G248" s="627"/>
      <c r="H248" s="627"/>
      <c r="I248" s="627"/>
      <c r="J248" s="627"/>
      <c r="K248" s="627"/>
      <c r="L248" s="628"/>
      <c r="M248" s="445">
        <v>4</v>
      </c>
      <c r="N248" s="445">
        <v>5</v>
      </c>
      <c r="O248" s="447" t="s">
        <v>527</v>
      </c>
      <c r="P248" s="446" t="s">
        <v>69</v>
      </c>
      <c r="Q248" s="624"/>
      <c r="R248" s="625"/>
      <c r="S248" s="444">
        <v>150</v>
      </c>
      <c r="T248" s="444">
        <v>150</v>
      </c>
      <c r="U248" s="626"/>
      <c r="V248" s="626"/>
      <c r="W248" s="626"/>
      <c r="X248" s="626"/>
      <c r="Y248" s="626"/>
      <c r="Z248" s="438"/>
    </row>
    <row r="249" spans="1:26" ht="32.25" customHeight="1" x14ac:dyDescent="0.2">
      <c r="A249" s="437"/>
      <c r="B249" s="627" t="s">
        <v>681</v>
      </c>
      <c r="C249" s="627"/>
      <c r="D249" s="627"/>
      <c r="E249" s="627"/>
      <c r="F249" s="627"/>
      <c r="G249" s="627"/>
      <c r="H249" s="627"/>
      <c r="I249" s="627"/>
      <c r="J249" s="627"/>
      <c r="K249" s="627"/>
      <c r="L249" s="628"/>
      <c r="M249" s="445">
        <v>4</v>
      </c>
      <c r="N249" s="445">
        <v>5</v>
      </c>
      <c r="O249" s="447" t="s">
        <v>527</v>
      </c>
      <c r="P249" s="446" t="s">
        <v>682</v>
      </c>
      <c r="Q249" s="624"/>
      <c r="R249" s="625"/>
      <c r="S249" s="444">
        <v>150</v>
      </c>
      <c r="T249" s="444">
        <v>150</v>
      </c>
      <c r="U249" s="626"/>
      <c r="V249" s="626"/>
      <c r="W249" s="626"/>
      <c r="X249" s="626"/>
      <c r="Y249" s="626"/>
      <c r="Z249" s="438"/>
    </row>
    <row r="250" spans="1:26" ht="12.75" customHeight="1" x14ac:dyDescent="0.2">
      <c r="A250" s="437"/>
      <c r="B250" s="627" t="s">
        <v>67</v>
      </c>
      <c r="C250" s="627"/>
      <c r="D250" s="627"/>
      <c r="E250" s="627"/>
      <c r="F250" s="627"/>
      <c r="G250" s="627"/>
      <c r="H250" s="627"/>
      <c r="I250" s="627"/>
      <c r="J250" s="627"/>
      <c r="K250" s="627"/>
      <c r="L250" s="628"/>
      <c r="M250" s="445">
        <v>4</v>
      </c>
      <c r="N250" s="445">
        <v>5</v>
      </c>
      <c r="O250" s="447" t="s">
        <v>524</v>
      </c>
      <c r="P250" s="446">
        <v>0</v>
      </c>
      <c r="Q250" s="624"/>
      <c r="R250" s="625"/>
      <c r="S250" s="444">
        <v>0</v>
      </c>
      <c r="T250" s="444">
        <v>0</v>
      </c>
      <c r="U250" s="626"/>
      <c r="V250" s="626"/>
      <c r="W250" s="626"/>
      <c r="X250" s="626"/>
      <c r="Y250" s="626"/>
      <c r="Z250" s="438"/>
    </row>
    <row r="251" spans="1:26" ht="21.75" customHeight="1" x14ac:dyDescent="0.2">
      <c r="A251" s="437"/>
      <c r="B251" s="627" t="s">
        <v>70</v>
      </c>
      <c r="C251" s="627"/>
      <c r="D251" s="627"/>
      <c r="E251" s="627"/>
      <c r="F251" s="627"/>
      <c r="G251" s="627"/>
      <c r="H251" s="627"/>
      <c r="I251" s="627"/>
      <c r="J251" s="627"/>
      <c r="K251" s="627"/>
      <c r="L251" s="628"/>
      <c r="M251" s="445">
        <v>4</v>
      </c>
      <c r="N251" s="445">
        <v>5</v>
      </c>
      <c r="O251" s="447" t="s">
        <v>525</v>
      </c>
      <c r="P251" s="446">
        <v>0</v>
      </c>
      <c r="Q251" s="624"/>
      <c r="R251" s="625"/>
      <c r="S251" s="444">
        <v>0</v>
      </c>
      <c r="T251" s="444">
        <v>0</v>
      </c>
      <c r="U251" s="626"/>
      <c r="V251" s="626"/>
      <c r="W251" s="626"/>
      <c r="X251" s="626"/>
      <c r="Y251" s="626"/>
      <c r="Z251" s="438"/>
    </row>
    <row r="252" spans="1:26" ht="21.75" customHeight="1" x14ac:dyDescent="0.2">
      <c r="A252" s="437"/>
      <c r="B252" s="627" t="s">
        <v>768</v>
      </c>
      <c r="C252" s="627"/>
      <c r="D252" s="627"/>
      <c r="E252" s="627"/>
      <c r="F252" s="627"/>
      <c r="G252" s="627"/>
      <c r="H252" s="627"/>
      <c r="I252" s="627"/>
      <c r="J252" s="627"/>
      <c r="K252" s="627"/>
      <c r="L252" s="628"/>
      <c r="M252" s="445">
        <v>4</v>
      </c>
      <c r="N252" s="445">
        <v>5</v>
      </c>
      <c r="O252" s="447" t="s">
        <v>781</v>
      </c>
      <c r="P252" s="446">
        <v>0</v>
      </c>
      <c r="Q252" s="624"/>
      <c r="R252" s="625"/>
      <c r="S252" s="444">
        <v>0</v>
      </c>
      <c r="T252" s="444">
        <v>0</v>
      </c>
      <c r="U252" s="626"/>
      <c r="V252" s="626"/>
      <c r="W252" s="626"/>
      <c r="X252" s="626"/>
      <c r="Y252" s="626"/>
      <c r="Z252" s="438"/>
    </row>
    <row r="253" spans="1:26" ht="42.75" customHeight="1" x14ac:dyDescent="0.2">
      <c r="A253" s="437"/>
      <c r="B253" s="627" t="s">
        <v>30</v>
      </c>
      <c r="C253" s="627"/>
      <c r="D253" s="627"/>
      <c r="E253" s="627"/>
      <c r="F253" s="627"/>
      <c r="G253" s="627"/>
      <c r="H253" s="627"/>
      <c r="I253" s="627"/>
      <c r="J253" s="627"/>
      <c r="K253" s="627"/>
      <c r="L253" s="628"/>
      <c r="M253" s="445">
        <v>4</v>
      </c>
      <c r="N253" s="445">
        <v>5</v>
      </c>
      <c r="O253" s="447" t="s">
        <v>781</v>
      </c>
      <c r="P253" s="446" t="s">
        <v>31</v>
      </c>
      <c r="Q253" s="624"/>
      <c r="R253" s="625"/>
      <c r="S253" s="444">
        <v>0</v>
      </c>
      <c r="T253" s="444">
        <v>0</v>
      </c>
      <c r="U253" s="626"/>
      <c r="V253" s="626"/>
      <c r="W253" s="626"/>
      <c r="X253" s="626"/>
      <c r="Y253" s="626"/>
      <c r="Z253" s="438"/>
    </row>
    <row r="254" spans="1:26" ht="21.75" customHeight="1" x14ac:dyDescent="0.2">
      <c r="A254" s="437"/>
      <c r="B254" s="627" t="s">
        <v>528</v>
      </c>
      <c r="C254" s="627"/>
      <c r="D254" s="627"/>
      <c r="E254" s="627"/>
      <c r="F254" s="627"/>
      <c r="G254" s="627"/>
      <c r="H254" s="627"/>
      <c r="I254" s="627"/>
      <c r="J254" s="627"/>
      <c r="K254" s="627"/>
      <c r="L254" s="628"/>
      <c r="M254" s="445">
        <v>4</v>
      </c>
      <c r="N254" s="445">
        <v>5</v>
      </c>
      <c r="O254" s="447" t="s">
        <v>781</v>
      </c>
      <c r="P254" s="446" t="s">
        <v>69</v>
      </c>
      <c r="Q254" s="624"/>
      <c r="R254" s="625"/>
      <c r="S254" s="444">
        <v>0</v>
      </c>
      <c r="T254" s="444">
        <v>0</v>
      </c>
      <c r="U254" s="626"/>
      <c r="V254" s="626"/>
      <c r="W254" s="626"/>
      <c r="X254" s="626"/>
      <c r="Y254" s="626"/>
      <c r="Z254" s="438"/>
    </row>
    <row r="255" spans="1:26" ht="21.75" customHeight="1" x14ac:dyDescent="0.2">
      <c r="A255" s="437"/>
      <c r="B255" s="627" t="s">
        <v>681</v>
      </c>
      <c r="C255" s="627"/>
      <c r="D255" s="627"/>
      <c r="E255" s="627"/>
      <c r="F255" s="627"/>
      <c r="G255" s="627"/>
      <c r="H255" s="627"/>
      <c r="I255" s="627"/>
      <c r="J255" s="627"/>
      <c r="K255" s="627"/>
      <c r="L255" s="628"/>
      <c r="M255" s="445">
        <v>4</v>
      </c>
      <c r="N255" s="445">
        <v>5</v>
      </c>
      <c r="O255" s="447" t="s">
        <v>781</v>
      </c>
      <c r="P255" s="446" t="s">
        <v>682</v>
      </c>
      <c r="Q255" s="624"/>
      <c r="R255" s="625"/>
      <c r="S255" s="444">
        <v>0</v>
      </c>
      <c r="T255" s="444">
        <v>0</v>
      </c>
      <c r="U255" s="626"/>
      <c r="V255" s="626"/>
      <c r="W255" s="626"/>
      <c r="X255" s="626"/>
      <c r="Y255" s="626"/>
      <c r="Z255" s="438"/>
    </row>
    <row r="256" spans="1:26" ht="12.75" customHeight="1" x14ac:dyDescent="0.2">
      <c r="A256" s="437"/>
      <c r="B256" s="627" t="s">
        <v>67</v>
      </c>
      <c r="C256" s="627"/>
      <c r="D256" s="627"/>
      <c r="E256" s="627"/>
      <c r="F256" s="627"/>
      <c r="G256" s="627"/>
      <c r="H256" s="627"/>
      <c r="I256" s="627"/>
      <c r="J256" s="627"/>
      <c r="K256" s="627"/>
      <c r="L256" s="628"/>
      <c r="M256" s="445">
        <v>4</v>
      </c>
      <c r="N256" s="445">
        <v>5</v>
      </c>
      <c r="O256" s="447" t="s">
        <v>524</v>
      </c>
      <c r="P256" s="446">
        <v>0</v>
      </c>
      <c r="Q256" s="624"/>
      <c r="R256" s="625"/>
      <c r="S256" s="444">
        <v>0</v>
      </c>
      <c r="T256" s="444">
        <v>0</v>
      </c>
      <c r="U256" s="626"/>
      <c r="V256" s="626"/>
      <c r="W256" s="626"/>
      <c r="X256" s="626"/>
      <c r="Y256" s="626"/>
      <c r="Z256" s="438"/>
    </row>
    <row r="257" spans="1:26" ht="20.25" customHeight="1" x14ac:dyDescent="0.2">
      <c r="A257" s="437"/>
      <c r="B257" s="627" t="s">
        <v>763</v>
      </c>
      <c r="C257" s="627"/>
      <c r="D257" s="627"/>
      <c r="E257" s="627"/>
      <c r="F257" s="627"/>
      <c r="G257" s="627"/>
      <c r="H257" s="627"/>
      <c r="I257" s="627"/>
      <c r="J257" s="627"/>
      <c r="K257" s="627"/>
      <c r="L257" s="628"/>
      <c r="M257" s="445">
        <v>4</v>
      </c>
      <c r="N257" s="445">
        <v>5</v>
      </c>
      <c r="O257" s="447" t="s">
        <v>696</v>
      </c>
      <c r="P257" s="446">
        <v>0</v>
      </c>
      <c r="Q257" s="624"/>
      <c r="R257" s="625"/>
      <c r="S257" s="444">
        <v>0</v>
      </c>
      <c r="T257" s="444">
        <v>0</v>
      </c>
      <c r="U257" s="626"/>
      <c r="V257" s="626"/>
      <c r="W257" s="626"/>
      <c r="X257" s="626"/>
      <c r="Y257" s="626"/>
      <c r="Z257" s="438"/>
    </row>
    <row r="258" spans="1:26" ht="32.25" customHeight="1" x14ac:dyDescent="0.2">
      <c r="A258" s="437"/>
      <c r="B258" s="627" t="s">
        <v>763</v>
      </c>
      <c r="C258" s="627"/>
      <c r="D258" s="627"/>
      <c r="E258" s="627"/>
      <c r="F258" s="627"/>
      <c r="G258" s="627"/>
      <c r="H258" s="627"/>
      <c r="I258" s="627"/>
      <c r="J258" s="627"/>
      <c r="K258" s="627"/>
      <c r="L258" s="628"/>
      <c r="M258" s="445">
        <v>4</v>
      </c>
      <c r="N258" s="445">
        <v>5</v>
      </c>
      <c r="O258" s="447" t="s">
        <v>782</v>
      </c>
      <c r="P258" s="446">
        <v>0</v>
      </c>
      <c r="Q258" s="624"/>
      <c r="R258" s="625"/>
      <c r="S258" s="444">
        <v>0</v>
      </c>
      <c r="T258" s="444">
        <v>0</v>
      </c>
      <c r="U258" s="626"/>
      <c r="V258" s="626"/>
      <c r="W258" s="626"/>
      <c r="X258" s="626"/>
      <c r="Y258" s="626"/>
      <c r="Z258" s="438"/>
    </row>
    <row r="259" spans="1:26" ht="21.75" customHeight="1" x14ac:dyDescent="0.2">
      <c r="A259" s="437"/>
      <c r="B259" s="627" t="s">
        <v>453</v>
      </c>
      <c r="C259" s="627"/>
      <c r="D259" s="627"/>
      <c r="E259" s="627"/>
      <c r="F259" s="627"/>
      <c r="G259" s="627"/>
      <c r="H259" s="627"/>
      <c r="I259" s="627"/>
      <c r="J259" s="627"/>
      <c r="K259" s="627"/>
      <c r="L259" s="628"/>
      <c r="M259" s="445">
        <v>4</v>
      </c>
      <c r="N259" s="445">
        <v>5</v>
      </c>
      <c r="O259" s="447" t="s">
        <v>782</v>
      </c>
      <c r="P259" s="446" t="s">
        <v>25</v>
      </c>
      <c r="Q259" s="624"/>
      <c r="R259" s="625"/>
      <c r="S259" s="444">
        <v>0</v>
      </c>
      <c r="T259" s="444">
        <v>0</v>
      </c>
      <c r="U259" s="626"/>
      <c r="V259" s="626"/>
      <c r="W259" s="626"/>
      <c r="X259" s="626"/>
      <c r="Y259" s="626"/>
      <c r="Z259" s="438"/>
    </row>
    <row r="260" spans="1:26" ht="21.75" customHeight="1" x14ac:dyDescent="0.2">
      <c r="A260" s="437"/>
      <c r="B260" s="627" t="s">
        <v>454</v>
      </c>
      <c r="C260" s="627"/>
      <c r="D260" s="627"/>
      <c r="E260" s="627"/>
      <c r="F260" s="627"/>
      <c r="G260" s="627"/>
      <c r="H260" s="627"/>
      <c r="I260" s="627"/>
      <c r="J260" s="627"/>
      <c r="K260" s="627"/>
      <c r="L260" s="628"/>
      <c r="M260" s="445">
        <v>4</v>
      </c>
      <c r="N260" s="445">
        <v>5</v>
      </c>
      <c r="O260" s="447" t="s">
        <v>782</v>
      </c>
      <c r="P260" s="446" t="s">
        <v>27</v>
      </c>
      <c r="Q260" s="624"/>
      <c r="R260" s="625"/>
      <c r="S260" s="444">
        <v>0</v>
      </c>
      <c r="T260" s="444">
        <v>0</v>
      </c>
      <c r="U260" s="626"/>
      <c r="V260" s="626"/>
      <c r="W260" s="626"/>
      <c r="X260" s="626"/>
      <c r="Y260" s="626"/>
      <c r="Z260" s="438"/>
    </row>
    <row r="261" spans="1:26" ht="21.75" customHeight="1" x14ac:dyDescent="0.2">
      <c r="A261" s="437"/>
      <c r="B261" s="627" t="s">
        <v>456</v>
      </c>
      <c r="C261" s="627"/>
      <c r="D261" s="627"/>
      <c r="E261" s="627"/>
      <c r="F261" s="627"/>
      <c r="G261" s="627"/>
      <c r="H261" s="627"/>
      <c r="I261" s="627"/>
      <c r="J261" s="627"/>
      <c r="K261" s="627"/>
      <c r="L261" s="628"/>
      <c r="M261" s="445">
        <v>4</v>
      </c>
      <c r="N261" s="445">
        <v>5</v>
      </c>
      <c r="O261" s="447" t="s">
        <v>782</v>
      </c>
      <c r="P261" s="446" t="s">
        <v>29</v>
      </c>
      <c r="Q261" s="624"/>
      <c r="R261" s="625"/>
      <c r="S261" s="444">
        <v>0</v>
      </c>
      <c r="T261" s="444">
        <v>0</v>
      </c>
      <c r="U261" s="626"/>
      <c r="V261" s="626"/>
      <c r="W261" s="626"/>
      <c r="X261" s="626"/>
      <c r="Y261" s="626"/>
      <c r="Z261" s="438"/>
    </row>
    <row r="262" spans="1:26" ht="21.75" customHeight="1" x14ac:dyDescent="0.2">
      <c r="A262" s="437"/>
      <c r="B262" s="627" t="s">
        <v>61</v>
      </c>
      <c r="C262" s="627"/>
      <c r="D262" s="627"/>
      <c r="E262" s="627"/>
      <c r="F262" s="627"/>
      <c r="G262" s="627"/>
      <c r="H262" s="627"/>
      <c r="I262" s="627"/>
      <c r="J262" s="627"/>
      <c r="K262" s="627"/>
      <c r="L262" s="628"/>
      <c r="M262" s="445">
        <v>4</v>
      </c>
      <c r="N262" s="445">
        <v>5</v>
      </c>
      <c r="O262" s="447" t="s">
        <v>469</v>
      </c>
      <c r="P262" s="446">
        <v>0</v>
      </c>
      <c r="Q262" s="624"/>
      <c r="R262" s="625"/>
      <c r="S262" s="444">
        <v>2730</v>
      </c>
      <c r="T262" s="444">
        <v>2703</v>
      </c>
      <c r="U262" s="626"/>
      <c r="V262" s="626"/>
      <c r="W262" s="626"/>
      <c r="X262" s="626"/>
      <c r="Y262" s="626"/>
      <c r="Z262" s="438"/>
    </row>
    <row r="263" spans="1:26" ht="12.75" customHeight="1" x14ac:dyDescent="0.2">
      <c r="A263" s="437"/>
      <c r="B263" s="627" t="s">
        <v>470</v>
      </c>
      <c r="C263" s="627"/>
      <c r="D263" s="627"/>
      <c r="E263" s="627"/>
      <c r="F263" s="627"/>
      <c r="G263" s="627"/>
      <c r="H263" s="627"/>
      <c r="I263" s="627"/>
      <c r="J263" s="627"/>
      <c r="K263" s="627"/>
      <c r="L263" s="628"/>
      <c r="M263" s="445">
        <v>4</v>
      </c>
      <c r="N263" s="445">
        <v>5</v>
      </c>
      <c r="O263" s="447" t="s">
        <v>471</v>
      </c>
      <c r="P263" s="446">
        <v>0</v>
      </c>
      <c r="Q263" s="624"/>
      <c r="R263" s="625"/>
      <c r="S263" s="444">
        <v>2225</v>
      </c>
      <c r="T263" s="444">
        <v>2225</v>
      </c>
      <c r="U263" s="626"/>
      <c r="V263" s="626"/>
      <c r="W263" s="626"/>
      <c r="X263" s="626"/>
      <c r="Y263" s="626"/>
      <c r="Z263" s="438"/>
    </row>
    <row r="264" spans="1:26" ht="32.25" customHeight="1" x14ac:dyDescent="0.2">
      <c r="A264" s="437"/>
      <c r="B264" s="627" t="s">
        <v>18</v>
      </c>
      <c r="C264" s="627"/>
      <c r="D264" s="627"/>
      <c r="E264" s="627"/>
      <c r="F264" s="627"/>
      <c r="G264" s="627"/>
      <c r="H264" s="627"/>
      <c r="I264" s="627"/>
      <c r="J264" s="627"/>
      <c r="K264" s="627"/>
      <c r="L264" s="628"/>
      <c r="M264" s="445">
        <v>4</v>
      </c>
      <c r="N264" s="445">
        <v>5</v>
      </c>
      <c r="O264" s="447" t="s">
        <v>471</v>
      </c>
      <c r="P264" s="446" t="s">
        <v>19</v>
      </c>
      <c r="Q264" s="624"/>
      <c r="R264" s="625"/>
      <c r="S264" s="444">
        <v>2225</v>
      </c>
      <c r="T264" s="444">
        <v>2225</v>
      </c>
      <c r="U264" s="626"/>
      <c r="V264" s="626"/>
      <c r="W264" s="626"/>
      <c r="X264" s="626"/>
      <c r="Y264" s="626"/>
      <c r="Z264" s="438"/>
    </row>
    <row r="265" spans="1:26" ht="21.75" customHeight="1" x14ac:dyDescent="0.2">
      <c r="A265" s="437"/>
      <c r="B265" s="627" t="s">
        <v>38</v>
      </c>
      <c r="C265" s="627"/>
      <c r="D265" s="627"/>
      <c r="E265" s="627"/>
      <c r="F265" s="627"/>
      <c r="G265" s="627"/>
      <c r="H265" s="627"/>
      <c r="I265" s="627"/>
      <c r="J265" s="627"/>
      <c r="K265" s="627"/>
      <c r="L265" s="628"/>
      <c r="M265" s="445">
        <v>4</v>
      </c>
      <c r="N265" s="445">
        <v>5</v>
      </c>
      <c r="O265" s="447" t="s">
        <v>471</v>
      </c>
      <c r="P265" s="446" t="s">
        <v>39</v>
      </c>
      <c r="Q265" s="624"/>
      <c r="R265" s="625"/>
      <c r="S265" s="444">
        <v>2225</v>
      </c>
      <c r="T265" s="444">
        <v>2225</v>
      </c>
      <c r="U265" s="626"/>
      <c r="V265" s="626"/>
      <c r="W265" s="626"/>
      <c r="X265" s="626"/>
      <c r="Y265" s="626"/>
      <c r="Z265" s="438"/>
    </row>
    <row r="266" spans="1:26" ht="12.75" customHeight="1" x14ac:dyDescent="0.2">
      <c r="A266" s="437"/>
      <c r="B266" s="627" t="s">
        <v>441</v>
      </c>
      <c r="C266" s="627"/>
      <c r="D266" s="627"/>
      <c r="E266" s="627"/>
      <c r="F266" s="627"/>
      <c r="G266" s="627"/>
      <c r="H266" s="627"/>
      <c r="I266" s="627"/>
      <c r="J266" s="627"/>
      <c r="K266" s="627"/>
      <c r="L266" s="628"/>
      <c r="M266" s="445">
        <v>4</v>
      </c>
      <c r="N266" s="445">
        <v>5</v>
      </c>
      <c r="O266" s="447" t="s">
        <v>471</v>
      </c>
      <c r="P266" s="446" t="s">
        <v>40</v>
      </c>
      <c r="Q266" s="624"/>
      <c r="R266" s="625"/>
      <c r="S266" s="444">
        <v>1709</v>
      </c>
      <c r="T266" s="444">
        <v>1709</v>
      </c>
      <c r="U266" s="626"/>
      <c r="V266" s="626"/>
      <c r="W266" s="626"/>
      <c r="X266" s="626"/>
      <c r="Y266" s="626"/>
      <c r="Z266" s="438"/>
    </row>
    <row r="267" spans="1:26" ht="21.75" customHeight="1" x14ac:dyDescent="0.2">
      <c r="A267" s="437"/>
      <c r="B267" s="627" t="s">
        <v>442</v>
      </c>
      <c r="C267" s="627"/>
      <c r="D267" s="627"/>
      <c r="E267" s="627"/>
      <c r="F267" s="627"/>
      <c r="G267" s="627"/>
      <c r="H267" s="627"/>
      <c r="I267" s="627"/>
      <c r="J267" s="627"/>
      <c r="K267" s="627"/>
      <c r="L267" s="628"/>
      <c r="M267" s="445">
        <v>4</v>
      </c>
      <c r="N267" s="445">
        <v>5</v>
      </c>
      <c r="O267" s="447" t="s">
        <v>471</v>
      </c>
      <c r="P267" s="446" t="s">
        <v>42</v>
      </c>
      <c r="Q267" s="624"/>
      <c r="R267" s="625"/>
      <c r="S267" s="444">
        <v>516</v>
      </c>
      <c r="T267" s="444">
        <v>516</v>
      </c>
      <c r="U267" s="626"/>
      <c r="V267" s="626"/>
      <c r="W267" s="626"/>
      <c r="X267" s="626"/>
      <c r="Y267" s="626"/>
      <c r="Z267" s="438"/>
    </row>
    <row r="268" spans="1:26" ht="21.75" customHeight="1" x14ac:dyDescent="0.2">
      <c r="A268" s="437"/>
      <c r="B268" s="627" t="s">
        <v>61</v>
      </c>
      <c r="C268" s="627"/>
      <c r="D268" s="627"/>
      <c r="E268" s="627"/>
      <c r="F268" s="627"/>
      <c r="G268" s="627"/>
      <c r="H268" s="627"/>
      <c r="I268" s="627"/>
      <c r="J268" s="627"/>
      <c r="K268" s="627"/>
      <c r="L268" s="628"/>
      <c r="M268" s="445">
        <v>4</v>
      </c>
      <c r="N268" s="445">
        <v>5</v>
      </c>
      <c r="O268" s="447" t="s">
        <v>472</v>
      </c>
      <c r="P268" s="446">
        <v>0</v>
      </c>
      <c r="Q268" s="624"/>
      <c r="R268" s="625"/>
      <c r="S268" s="444">
        <v>485</v>
      </c>
      <c r="T268" s="444">
        <v>458</v>
      </c>
      <c r="U268" s="626"/>
      <c r="V268" s="626"/>
      <c r="W268" s="626"/>
      <c r="X268" s="626"/>
      <c r="Y268" s="626"/>
      <c r="Z268" s="438"/>
    </row>
    <row r="269" spans="1:26" ht="12.75" customHeight="1" x14ac:dyDescent="0.2">
      <c r="A269" s="437"/>
      <c r="B269" s="627" t="s">
        <v>453</v>
      </c>
      <c r="C269" s="627"/>
      <c r="D269" s="627"/>
      <c r="E269" s="627"/>
      <c r="F269" s="627"/>
      <c r="G269" s="627"/>
      <c r="H269" s="627"/>
      <c r="I269" s="627"/>
      <c r="J269" s="627"/>
      <c r="K269" s="627"/>
      <c r="L269" s="628"/>
      <c r="M269" s="445">
        <v>4</v>
      </c>
      <c r="N269" s="445">
        <v>5</v>
      </c>
      <c r="O269" s="447" t="s">
        <v>472</v>
      </c>
      <c r="P269" s="446" t="s">
        <v>25</v>
      </c>
      <c r="Q269" s="624"/>
      <c r="R269" s="625"/>
      <c r="S269" s="444">
        <v>468</v>
      </c>
      <c r="T269" s="444">
        <v>441</v>
      </c>
      <c r="U269" s="626"/>
      <c r="V269" s="626"/>
      <c r="W269" s="626"/>
      <c r="X269" s="626"/>
      <c r="Y269" s="626"/>
      <c r="Z269" s="438"/>
    </row>
    <row r="270" spans="1:26" ht="21.75" customHeight="1" x14ac:dyDescent="0.2">
      <c r="A270" s="437"/>
      <c r="B270" s="627" t="s">
        <v>454</v>
      </c>
      <c r="C270" s="627"/>
      <c r="D270" s="627"/>
      <c r="E270" s="627"/>
      <c r="F270" s="627"/>
      <c r="G270" s="627"/>
      <c r="H270" s="627"/>
      <c r="I270" s="627"/>
      <c r="J270" s="627"/>
      <c r="K270" s="627"/>
      <c r="L270" s="628"/>
      <c r="M270" s="445">
        <v>4</v>
      </c>
      <c r="N270" s="445">
        <v>5</v>
      </c>
      <c r="O270" s="447" t="s">
        <v>472</v>
      </c>
      <c r="P270" s="446" t="s">
        <v>27</v>
      </c>
      <c r="Q270" s="624"/>
      <c r="R270" s="625"/>
      <c r="S270" s="444">
        <v>468</v>
      </c>
      <c r="T270" s="444">
        <v>441</v>
      </c>
      <c r="U270" s="626"/>
      <c r="V270" s="626"/>
      <c r="W270" s="626"/>
      <c r="X270" s="626"/>
      <c r="Y270" s="626"/>
      <c r="Z270" s="438"/>
    </row>
    <row r="271" spans="1:26" ht="21.75" customHeight="1" x14ac:dyDescent="0.2">
      <c r="A271" s="437"/>
      <c r="B271" s="627" t="s">
        <v>455</v>
      </c>
      <c r="C271" s="627"/>
      <c r="D271" s="627"/>
      <c r="E271" s="627"/>
      <c r="F271" s="627"/>
      <c r="G271" s="627"/>
      <c r="H271" s="627"/>
      <c r="I271" s="627"/>
      <c r="J271" s="627"/>
      <c r="K271" s="627"/>
      <c r="L271" s="628"/>
      <c r="M271" s="445">
        <v>4</v>
      </c>
      <c r="N271" s="445">
        <v>5</v>
      </c>
      <c r="O271" s="447" t="s">
        <v>472</v>
      </c>
      <c r="P271" s="446" t="s">
        <v>28</v>
      </c>
      <c r="Q271" s="624"/>
      <c r="R271" s="625"/>
      <c r="S271" s="444">
        <v>133</v>
      </c>
      <c r="T271" s="444">
        <v>111</v>
      </c>
      <c r="U271" s="626"/>
      <c r="V271" s="626"/>
      <c r="W271" s="626"/>
      <c r="X271" s="626"/>
      <c r="Y271" s="626"/>
      <c r="Z271" s="438"/>
    </row>
    <row r="272" spans="1:26" ht="53.25" customHeight="1" x14ac:dyDescent="0.2">
      <c r="A272" s="437"/>
      <c r="B272" s="627" t="s">
        <v>456</v>
      </c>
      <c r="C272" s="627"/>
      <c r="D272" s="627"/>
      <c r="E272" s="627"/>
      <c r="F272" s="627"/>
      <c r="G272" s="627"/>
      <c r="H272" s="627"/>
      <c r="I272" s="627"/>
      <c r="J272" s="627"/>
      <c r="K272" s="627"/>
      <c r="L272" s="628"/>
      <c r="M272" s="445">
        <v>4</v>
      </c>
      <c r="N272" s="445">
        <v>5</v>
      </c>
      <c r="O272" s="447" t="s">
        <v>472</v>
      </c>
      <c r="P272" s="446" t="s">
        <v>29</v>
      </c>
      <c r="Q272" s="624"/>
      <c r="R272" s="625"/>
      <c r="S272" s="444">
        <v>335</v>
      </c>
      <c r="T272" s="444">
        <v>330</v>
      </c>
      <c r="U272" s="626"/>
      <c r="V272" s="626"/>
      <c r="W272" s="626"/>
      <c r="X272" s="626"/>
      <c r="Y272" s="626"/>
      <c r="Z272" s="438"/>
    </row>
    <row r="273" spans="1:26" ht="21.75" customHeight="1" x14ac:dyDescent="0.2">
      <c r="A273" s="437"/>
      <c r="B273" s="627" t="s">
        <v>30</v>
      </c>
      <c r="C273" s="627"/>
      <c r="D273" s="627"/>
      <c r="E273" s="627"/>
      <c r="F273" s="627"/>
      <c r="G273" s="627"/>
      <c r="H273" s="627"/>
      <c r="I273" s="627"/>
      <c r="J273" s="627"/>
      <c r="K273" s="627"/>
      <c r="L273" s="628"/>
      <c r="M273" s="445">
        <v>4</v>
      </c>
      <c r="N273" s="445">
        <v>5</v>
      </c>
      <c r="O273" s="447" t="s">
        <v>472</v>
      </c>
      <c r="P273" s="446" t="s">
        <v>31</v>
      </c>
      <c r="Q273" s="624"/>
      <c r="R273" s="625"/>
      <c r="S273" s="444">
        <v>17</v>
      </c>
      <c r="T273" s="444">
        <v>17</v>
      </c>
      <c r="U273" s="626"/>
      <c r="V273" s="626"/>
      <c r="W273" s="626"/>
      <c r="X273" s="626"/>
      <c r="Y273" s="626"/>
      <c r="Z273" s="438"/>
    </row>
    <row r="274" spans="1:26" ht="21.75" customHeight="1" x14ac:dyDescent="0.2">
      <c r="A274" s="437"/>
      <c r="B274" s="627" t="s">
        <v>457</v>
      </c>
      <c r="C274" s="627"/>
      <c r="D274" s="627"/>
      <c r="E274" s="627"/>
      <c r="F274" s="627"/>
      <c r="G274" s="627"/>
      <c r="H274" s="627"/>
      <c r="I274" s="627"/>
      <c r="J274" s="627"/>
      <c r="K274" s="627"/>
      <c r="L274" s="628"/>
      <c r="M274" s="445">
        <v>4</v>
      </c>
      <c r="N274" s="445">
        <v>5</v>
      </c>
      <c r="O274" s="447" t="s">
        <v>472</v>
      </c>
      <c r="P274" s="446" t="s">
        <v>32</v>
      </c>
      <c r="Q274" s="624"/>
      <c r="R274" s="625"/>
      <c r="S274" s="444">
        <v>17</v>
      </c>
      <c r="T274" s="444">
        <v>17</v>
      </c>
      <c r="U274" s="626"/>
      <c r="V274" s="626"/>
      <c r="W274" s="626"/>
      <c r="X274" s="626"/>
      <c r="Y274" s="626"/>
      <c r="Z274" s="438"/>
    </row>
    <row r="275" spans="1:26" ht="32.25" customHeight="1" x14ac:dyDescent="0.2">
      <c r="A275" s="437"/>
      <c r="B275" s="627" t="s">
        <v>33</v>
      </c>
      <c r="C275" s="627"/>
      <c r="D275" s="627"/>
      <c r="E275" s="627"/>
      <c r="F275" s="627"/>
      <c r="G275" s="627"/>
      <c r="H275" s="627"/>
      <c r="I275" s="627"/>
      <c r="J275" s="627"/>
      <c r="K275" s="627"/>
      <c r="L275" s="628"/>
      <c r="M275" s="445">
        <v>4</v>
      </c>
      <c r="N275" s="445">
        <v>5</v>
      </c>
      <c r="O275" s="447" t="s">
        <v>472</v>
      </c>
      <c r="P275" s="446" t="s">
        <v>34</v>
      </c>
      <c r="Q275" s="624"/>
      <c r="R275" s="625"/>
      <c r="S275" s="444">
        <v>14</v>
      </c>
      <c r="T275" s="444">
        <v>14</v>
      </c>
      <c r="U275" s="626"/>
      <c r="V275" s="626"/>
      <c r="W275" s="626"/>
      <c r="X275" s="626"/>
      <c r="Y275" s="626"/>
      <c r="Z275" s="438"/>
    </row>
    <row r="276" spans="1:26" ht="12.75" customHeight="1" x14ac:dyDescent="0.2">
      <c r="A276" s="437"/>
      <c r="B276" s="627" t="s">
        <v>458</v>
      </c>
      <c r="C276" s="627"/>
      <c r="D276" s="627"/>
      <c r="E276" s="627"/>
      <c r="F276" s="627"/>
      <c r="G276" s="627"/>
      <c r="H276" s="627"/>
      <c r="I276" s="627"/>
      <c r="J276" s="627"/>
      <c r="K276" s="627"/>
      <c r="L276" s="628"/>
      <c r="M276" s="445">
        <v>4</v>
      </c>
      <c r="N276" s="445">
        <v>5</v>
      </c>
      <c r="O276" s="447" t="s">
        <v>472</v>
      </c>
      <c r="P276" s="446" t="s">
        <v>35</v>
      </c>
      <c r="Q276" s="624"/>
      <c r="R276" s="625"/>
      <c r="S276" s="444">
        <v>3</v>
      </c>
      <c r="T276" s="444">
        <v>3</v>
      </c>
      <c r="U276" s="626"/>
      <c r="V276" s="626"/>
      <c r="W276" s="626"/>
      <c r="X276" s="626"/>
      <c r="Y276" s="626"/>
      <c r="Z276" s="438"/>
    </row>
    <row r="277" spans="1:26" ht="12.75" customHeight="1" x14ac:dyDescent="0.2">
      <c r="A277" s="437"/>
      <c r="B277" s="627" t="s">
        <v>473</v>
      </c>
      <c r="C277" s="627"/>
      <c r="D277" s="627"/>
      <c r="E277" s="627"/>
      <c r="F277" s="627"/>
      <c r="G277" s="627"/>
      <c r="H277" s="627"/>
      <c r="I277" s="627"/>
      <c r="J277" s="627"/>
      <c r="K277" s="627"/>
      <c r="L277" s="628"/>
      <c r="M277" s="445">
        <v>4</v>
      </c>
      <c r="N277" s="445">
        <v>5</v>
      </c>
      <c r="O277" s="447" t="s">
        <v>474</v>
      </c>
      <c r="P277" s="446">
        <v>0</v>
      </c>
      <c r="Q277" s="624"/>
      <c r="R277" s="625"/>
      <c r="S277" s="444">
        <v>20</v>
      </c>
      <c r="T277" s="444">
        <v>20</v>
      </c>
      <c r="U277" s="626"/>
      <c r="V277" s="626"/>
      <c r="W277" s="626"/>
      <c r="X277" s="626"/>
      <c r="Y277" s="626"/>
      <c r="Z277" s="438"/>
    </row>
    <row r="278" spans="1:26" ht="21.75" customHeight="1" x14ac:dyDescent="0.2">
      <c r="A278" s="437"/>
      <c r="B278" s="627" t="s">
        <v>18</v>
      </c>
      <c r="C278" s="627"/>
      <c r="D278" s="627"/>
      <c r="E278" s="627"/>
      <c r="F278" s="627"/>
      <c r="G278" s="627"/>
      <c r="H278" s="627"/>
      <c r="I278" s="627"/>
      <c r="J278" s="627"/>
      <c r="K278" s="627"/>
      <c r="L278" s="628"/>
      <c r="M278" s="445">
        <v>4</v>
      </c>
      <c r="N278" s="445">
        <v>5</v>
      </c>
      <c r="O278" s="447" t="s">
        <v>474</v>
      </c>
      <c r="P278" s="446" t="s">
        <v>19</v>
      </c>
      <c r="Q278" s="624"/>
      <c r="R278" s="625"/>
      <c r="S278" s="444">
        <v>20</v>
      </c>
      <c r="T278" s="444">
        <v>20</v>
      </c>
      <c r="U278" s="626"/>
      <c r="V278" s="626"/>
      <c r="W278" s="626"/>
      <c r="X278" s="626"/>
      <c r="Y278" s="626"/>
      <c r="Z278" s="438"/>
    </row>
    <row r="279" spans="1:26" ht="12.75" customHeight="1" x14ac:dyDescent="0.2">
      <c r="A279" s="437"/>
      <c r="B279" s="627" t="s">
        <v>38</v>
      </c>
      <c r="C279" s="627"/>
      <c r="D279" s="627"/>
      <c r="E279" s="627"/>
      <c r="F279" s="627"/>
      <c r="G279" s="627"/>
      <c r="H279" s="627"/>
      <c r="I279" s="627"/>
      <c r="J279" s="627"/>
      <c r="K279" s="627"/>
      <c r="L279" s="628"/>
      <c r="M279" s="445">
        <v>4</v>
      </c>
      <c r="N279" s="445">
        <v>5</v>
      </c>
      <c r="O279" s="447" t="s">
        <v>474</v>
      </c>
      <c r="P279" s="446" t="s">
        <v>39</v>
      </c>
      <c r="Q279" s="624"/>
      <c r="R279" s="625"/>
      <c r="S279" s="444">
        <v>20</v>
      </c>
      <c r="T279" s="444">
        <v>20</v>
      </c>
      <c r="U279" s="626"/>
      <c r="V279" s="626"/>
      <c r="W279" s="626"/>
      <c r="X279" s="626"/>
      <c r="Y279" s="626"/>
      <c r="Z279" s="438"/>
    </row>
    <row r="280" spans="1:26" ht="12.75" customHeight="1" x14ac:dyDescent="0.2">
      <c r="A280" s="437"/>
      <c r="B280" s="627" t="s">
        <v>459</v>
      </c>
      <c r="C280" s="627"/>
      <c r="D280" s="627"/>
      <c r="E280" s="627"/>
      <c r="F280" s="627"/>
      <c r="G280" s="627"/>
      <c r="H280" s="627"/>
      <c r="I280" s="627"/>
      <c r="J280" s="627"/>
      <c r="K280" s="627"/>
      <c r="L280" s="628"/>
      <c r="M280" s="445">
        <v>4</v>
      </c>
      <c r="N280" s="445">
        <v>5</v>
      </c>
      <c r="O280" s="447" t="s">
        <v>474</v>
      </c>
      <c r="P280" s="446" t="s">
        <v>41</v>
      </c>
      <c r="Q280" s="624"/>
      <c r="R280" s="625"/>
      <c r="S280" s="444">
        <v>20</v>
      </c>
      <c r="T280" s="444">
        <v>20</v>
      </c>
      <c r="U280" s="626"/>
      <c r="V280" s="626"/>
      <c r="W280" s="626"/>
      <c r="X280" s="626"/>
      <c r="Y280" s="626"/>
      <c r="Z280" s="438"/>
    </row>
    <row r="281" spans="1:26" ht="21.75" customHeight="1" x14ac:dyDescent="0.2">
      <c r="A281" s="437"/>
      <c r="B281" s="629" t="s">
        <v>102</v>
      </c>
      <c r="C281" s="629"/>
      <c r="D281" s="629"/>
      <c r="E281" s="629"/>
      <c r="F281" s="629"/>
      <c r="G281" s="629"/>
      <c r="H281" s="629"/>
      <c r="I281" s="629"/>
      <c r="J281" s="629"/>
      <c r="K281" s="629"/>
      <c r="L281" s="630"/>
      <c r="M281" s="449">
        <v>4</v>
      </c>
      <c r="N281" s="449">
        <v>9</v>
      </c>
      <c r="O281" s="451">
        <v>0</v>
      </c>
      <c r="P281" s="450">
        <v>0</v>
      </c>
      <c r="Q281" s="631"/>
      <c r="R281" s="632"/>
      <c r="S281" s="448">
        <v>1091</v>
      </c>
      <c r="T281" s="448">
        <v>1135</v>
      </c>
      <c r="U281" s="633"/>
      <c r="V281" s="633"/>
      <c r="W281" s="633"/>
      <c r="X281" s="633"/>
      <c r="Y281" s="633"/>
      <c r="Z281" s="438"/>
    </row>
    <row r="282" spans="1:26" ht="21.75" customHeight="1" x14ac:dyDescent="0.2">
      <c r="A282" s="437"/>
      <c r="B282" s="627" t="s">
        <v>103</v>
      </c>
      <c r="C282" s="627"/>
      <c r="D282" s="627"/>
      <c r="E282" s="627"/>
      <c r="F282" s="627"/>
      <c r="G282" s="627"/>
      <c r="H282" s="627"/>
      <c r="I282" s="627"/>
      <c r="J282" s="627"/>
      <c r="K282" s="627"/>
      <c r="L282" s="628"/>
      <c r="M282" s="445">
        <v>4</v>
      </c>
      <c r="N282" s="445">
        <v>9</v>
      </c>
      <c r="O282" s="447" t="s">
        <v>529</v>
      </c>
      <c r="P282" s="446">
        <v>0</v>
      </c>
      <c r="Q282" s="624"/>
      <c r="R282" s="625"/>
      <c r="S282" s="444">
        <v>1091</v>
      </c>
      <c r="T282" s="444">
        <v>1135</v>
      </c>
      <c r="U282" s="626"/>
      <c r="V282" s="626"/>
      <c r="W282" s="626"/>
      <c r="X282" s="626"/>
      <c r="Y282" s="626"/>
      <c r="Z282" s="438"/>
    </row>
    <row r="283" spans="1:26" ht="12.75" customHeight="1" x14ac:dyDescent="0.2">
      <c r="A283" s="437"/>
      <c r="B283" s="627" t="s">
        <v>309</v>
      </c>
      <c r="C283" s="627"/>
      <c r="D283" s="627"/>
      <c r="E283" s="627"/>
      <c r="F283" s="627"/>
      <c r="G283" s="627"/>
      <c r="H283" s="627"/>
      <c r="I283" s="627"/>
      <c r="J283" s="627"/>
      <c r="K283" s="627"/>
      <c r="L283" s="628"/>
      <c r="M283" s="445">
        <v>4</v>
      </c>
      <c r="N283" s="445">
        <v>9</v>
      </c>
      <c r="O283" s="447" t="s">
        <v>530</v>
      </c>
      <c r="P283" s="446">
        <v>0</v>
      </c>
      <c r="Q283" s="624"/>
      <c r="R283" s="625"/>
      <c r="S283" s="444">
        <v>1091</v>
      </c>
      <c r="T283" s="444">
        <v>1135</v>
      </c>
      <c r="U283" s="626"/>
      <c r="V283" s="626"/>
      <c r="W283" s="626"/>
      <c r="X283" s="626"/>
      <c r="Y283" s="626"/>
      <c r="Z283" s="438"/>
    </row>
    <row r="284" spans="1:26" ht="12.75" customHeight="1" x14ac:dyDescent="0.2">
      <c r="A284" s="437"/>
      <c r="B284" s="627" t="s">
        <v>104</v>
      </c>
      <c r="C284" s="627"/>
      <c r="D284" s="627"/>
      <c r="E284" s="627"/>
      <c r="F284" s="627"/>
      <c r="G284" s="627"/>
      <c r="H284" s="627"/>
      <c r="I284" s="627"/>
      <c r="J284" s="627"/>
      <c r="K284" s="627"/>
      <c r="L284" s="628"/>
      <c r="M284" s="445">
        <v>4</v>
      </c>
      <c r="N284" s="445">
        <v>9</v>
      </c>
      <c r="O284" s="447" t="s">
        <v>531</v>
      </c>
      <c r="P284" s="446">
        <v>0</v>
      </c>
      <c r="Q284" s="624"/>
      <c r="R284" s="625"/>
      <c r="S284" s="444">
        <v>1091</v>
      </c>
      <c r="T284" s="444">
        <v>1135</v>
      </c>
      <c r="U284" s="626"/>
      <c r="V284" s="626"/>
      <c r="W284" s="626"/>
      <c r="X284" s="626"/>
      <c r="Y284" s="626"/>
      <c r="Z284" s="438"/>
    </row>
    <row r="285" spans="1:26" ht="12.75" customHeight="1" x14ac:dyDescent="0.2">
      <c r="A285" s="437"/>
      <c r="B285" s="627" t="s">
        <v>453</v>
      </c>
      <c r="C285" s="627"/>
      <c r="D285" s="627"/>
      <c r="E285" s="627"/>
      <c r="F285" s="627"/>
      <c r="G285" s="627"/>
      <c r="H285" s="627"/>
      <c r="I285" s="627"/>
      <c r="J285" s="627"/>
      <c r="K285" s="627"/>
      <c r="L285" s="628"/>
      <c r="M285" s="445">
        <v>4</v>
      </c>
      <c r="N285" s="445">
        <v>9</v>
      </c>
      <c r="O285" s="447" t="s">
        <v>531</v>
      </c>
      <c r="P285" s="446" t="s">
        <v>25</v>
      </c>
      <c r="Q285" s="624"/>
      <c r="R285" s="625"/>
      <c r="S285" s="444">
        <v>1091</v>
      </c>
      <c r="T285" s="444">
        <v>1135</v>
      </c>
      <c r="U285" s="626"/>
      <c r="V285" s="626"/>
      <c r="W285" s="626"/>
      <c r="X285" s="626"/>
      <c r="Y285" s="626"/>
      <c r="Z285" s="438"/>
    </row>
    <row r="286" spans="1:26" ht="21.75" customHeight="1" x14ac:dyDescent="0.2">
      <c r="A286" s="437"/>
      <c r="B286" s="627" t="s">
        <v>454</v>
      </c>
      <c r="C286" s="627"/>
      <c r="D286" s="627"/>
      <c r="E286" s="627"/>
      <c r="F286" s="627"/>
      <c r="G286" s="627"/>
      <c r="H286" s="627"/>
      <c r="I286" s="627"/>
      <c r="J286" s="627"/>
      <c r="K286" s="627"/>
      <c r="L286" s="628"/>
      <c r="M286" s="445">
        <v>4</v>
      </c>
      <c r="N286" s="445">
        <v>9</v>
      </c>
      <c r="O286" s="447" t="s">
        <v>531</v>
      </c>
      <c r="P286" s="446" t="s">
        <v>27</v>
      </c>
      <c r="Q286" s="624"/>
      <c r="R286" s="625"/>
      <c r="S286" s="444">
        <v>1091</v>
      </c>
      <c r="T286" s="444">
        <v>1135</v>
      </c>
      <c r="U286" s="626"/>
      <c r="V286" s="626"/>
      <c r="W286" s="626"/>
      <c r="X286" s="626"/>
      <c r="Y286" s="626"/>
      <c r="Z286" s="438"/>
    </row>
    <row r="287" spans="1:26" ht="12.75" customHeight="1" x14ac:dyDescent="0.2">
      <c r="A287" s="437"/>
      <c r="B287" s="627" t="s">
        <v>456</v>
      </c>
      <c r="C287" s="627"/>
      <c r="D287" s="627"/>
      <c r="E287" s="627"/>
      <c r="F287" s="627"/>
      <c r="G287" s="627"/>
      <c r="H287" s="627"/>
      <c r="I287" s="627"/>
      <c r="J287" s="627"/>
      <c r="K287" s="627"/>
      <c r="L287" s="628"/>
      <c r="M287" s="445">
        <v>4</v>
      </c>
      <c r="N287" s="445">
        <v>9</v>
      </c>
      <c r="O287" s="447" t="s">
        <v>531</v>
      </c>
      <c r="P287" s="446" t="s">
        <v>29</v>
      </c>
      <c r="Q287" s="624"/>
      <c r="R287" s="625"/>
      <c r="S287" s="444">
        <v>1091</v>
      </c>
      <c r="T287" s="444">
        <v>1135</v>
      </c>
      <c r="U287" s="626"/>
      <c r="V287" s="626"/>
      <c r="W287" s="626"/>
      <c r="X287" s="626"/>
      <c r="Y287" s="626"/>
      <c r="Z287" s="438"/>
    </row>
    <row r="288" spans="1:26" ht="21.75" customHeight="1" x14ac:dyDescent="0.2">
      <c r="A288" s="437"/>
      <c r="B288" s="629" t="s">
        <v>532</v>
      </c>
      <c r="C288" s="629"/>
      <c r="D288" s="629"/>
      <c r="E288" s="629"/>
      <c r="F288" s="629"/>
      <c r="G288" s="629"/>
      <c r="H288" s="629"/>
      <c r="I288" s="629"/>
      <c r="J288" s="629"/>
      <c r="K288" s="629"/>
      <c r="L288" s="630"/>
      <c r="M288" s="449">
        <v>4</v>
      </c>
      <c r="N288" s="449">
        <v>12</v>
      </c>
      <c r="O288" s="451">
        <v>0</v>
      </c>
      <c r="P288" s="450">
        <v>0</v>
      </c>
      <c r="Q288" s="631"/>
      <c r="R288" s="632"/>
      <c r="S288" s="448">
        <v>2650</v>
      </c>
      <c r="T288" s="448">
        <v>2563</v>
      </c>
      <c r="U288" s="633"/>
      <c r="V288" s="633"/>
      <c r="W288" s="633"/>
      <c r="X288" s="633"/>
      <c r="Y288" s="633"/>
      <c r="Z288" s="438"/>
    </row>
    <row r="289" spans="1:26" ht="21.75" customHeight="1" x14ac:dyDescent="0.2">
      <c r="A289" s="437"/>
      <c r="B289" s="627" t="s">
        <v>105</v>
      </c>
      <c r="C289" s="627"/>
      <c r="D289" s="627"/>
      <c r="E289" s="627"/>
      <c r="F289" s="627"/>
      <c r="G289" s="627"/>
      <c r="H289" s="627"/>
      <c r="I289" s="627"/>
      <c r="J289" s="627"/>
      <c r="K289" s="627"/>
      <c r="L289" s="628"/>
      <c r="M289" s="445">
        <v>4</v>
      </c>
      <c r="N289" s="445">
        <v>12</v>
      </c>
      <c r="O289" s="447" t="s">
        <v>533</v>
      </c>
      <c r="P289" s="446">
        <v>0</v>
      </c>
      <c r="Q289" s="624"/>
      <c r="R289" s="625"/>
      <c r="S289" s="444">
        <v>100</v>
      </c>
      <c r="T289" s="444">
        <v>50</v>
      </c>
      <c r="U289" s="626"/>
      <c r="V289" s="626"/>
      <c r="W289" s="626"/>
      <c r="X289" s="626"/>
      <c r="Y289" s="626"/>
      <c r="Z289" s="438"/>
    </row>
    <row r="290" spans="1:26" ht="12.75" customHeight="1" x14ac:dyDescent="0.2">
      <c r="A290" s="437"/>
      <c r="B290" s="627" t="s">
        <v>106</v>
      </c>
      <c r="C290" s="627"/>
      <c r="D290" s="627"/>
      <c r="E290" s="627"/>
      <c r="F290" s="627"/>
      <c r="G290" s="627"/>
      <c r="H290" s="627"/>
      <c r="I290" s="627"/>
      <c r="J290" s="627"/>
      <c r="K290" s="627"/>
      <c r="L290" s="628"/>
      <c r="M290" s="445">
        <v>4</v>
      </c>
      <c r="N290" s="445">
        <v>12</v>
      </c>
      <c r="O290" s="447" t="s">
        <v>534</v>
      </c>
      <c r="P290" s="446">
        <v>0</v>
      </c>
      <c r="Q290" s="624"/>
      <c r="R290" s="625"/>
      <c r="S290" s="444">
        <v>100</v>
      </c>
      <c r="T290" s="444">
        <v>50</v>
      </c>
      <c r="U290" s="626"/>
      <c r="V290" s="626"/>
      <c r="W290" s="626"/>
      <c r="X290" s="626"/>
      <c r="Y290" s="626"/>
      <c r="Z290" s="438"/>
    </row>
    <row r="291" spans="1:26" ht="42.75" customHeight="1" x14ac:dyDescent="0.2">
      <c r="A291" s="437"/>
      <c r="B291" s="627" t="s">
        <v>107</v>
      </c>
      <c r="C291" s="627"/>
      <c r="D291" s="627"/>
      <c r="E291" s="627"/>
      <c r="F291" s="627"/>
      <c r="G291" s="627"/>
      <c r="H291" s="627"/>
      <c r="I291" s="627"/>
      <c r="J291" s="627"/>
      <c r="K291" s="627"/>
      <c r="L291" s="628"/>
      <c r="M291" s="445">
        <v>4</v>
      </c>
      <c r="N291" s="445">
        <v>12</v>
      </c>
      <c r="O291" s="447" t="s">
        <v>535</v>
      </c>
      <c r="P291" s="446">
        <v>0</v>
      </c>
      <c r="Q291" s="624"/>
      <c r="R291" s="625"/>
      <c r="S291" s="444">
        <v>100</v>
      </c>
      <c r="T291" s="444">
        <v>50</v>
      </c>
      <c r="U291" s="626"/>
      <c r="V291" s="626"/>
      <c r="W291" s="626"/>
      <c r="X291" s="626"/>
      <c r="Y291" s="626"/>
      <c r="Z291" s="438"/>
    </row>
    <row r="292" spans="1:26" ht="21.75" customHeight="1" x14ac:dyDescent="0.2">
      <c r="A292" s="437"/>
      <c r="B292" s="627" t="s">
        <v>453</v>
      </c>
      <c r="C292" s="627"/>
      <c r="D292" s="627"/>
      <c r="E292" s="627"/>
      <c r="F292" s="627"/>
      <c r="G292" s="627"/>
      <c r="H292" s="627"/>
      <c r="I292" s="627"/>
      <c r="J292" s="627"/>
      <c r="K292" s="627"/>
      <c r="L292" s="628"/>
      <c r="M292" s="445">
        <v>4</v>
      </c>
      <c r="N292" s="445">
        <v>12</v>
      </c>
      <c r="O292" s="447" t="s">
        <v>535</v>
      </c>
      <c r="P292" s="446" t="s">
        <v>25</v>
      </c>
      <c r="Q292" s="624"/>
      <c r="R292" s="625"/>
      <c r="S292" s="444">
        <v>100</v>
      </c>
      <c r="T292" s="444">
        <v>50</v>
      </c>
      <c r="U292" s="626"/>
      <c r="V292" s="626"/>
      <c r="W292" s="626"/>
      <c r="X292" s="626"/>
      <c r="Y292" s="626"/>
      <c r="Z292" s="438"/>
    </row>
    <row r="293" spans="1:26" ht="12.75" customHeight="1" x14ac:dyDescent="0.2">
      <c r="A293" s="437"/>
      <c r="B293" s="627" t="s">
        <v>454</v>
      </c>
      <c r="C293" s="627"/>
      <c r="D293" s="627"/>
      <c r="E293" s="627"/>
      <c r="F293" s="627"/>
      <c r="G293" s="627"/>
      <c r="H293" s="627"/>
      <c r="I293" s="627"/>
      <c r="J293" s="627"/>
      <c r="K293" s="627"/>
      <c r="L293" s="628"/>
      <c r="M293" s="445">
        <v>4</v>
      </c>
      <c r="N293" s="445">
        <v>12</v>
      </c>
      <c r="O293" s="447" t="s">
        <v>535</v>
      </c>
      <c r="P293" s="446" t="s">
        <v>27</v>
      </c>
      <c r="Q293" s="624"/>
      <c r="R293" s="625"/>
      <c r="S293" s="444">
        <v>100</v>
      </c>
      <c r="T293" s="444">
        <v>50</v>
      </c>
      <c r="U293" s="626"/>
      <c r="V293" s="626"/>
      <c r="W293" s="626"/>
      <c r="X293" s="626"/>
      <c r="Y293" s="626"/>
      <c r="Z293" s="438"/>
    </row>
    <row r="294" spans="1:26" ht="21.75" customHeight="1" x14ac:dyDescent="0.2">
      <c r="A294" s="437"/>
      <c r="B294" s="627" t="s">
        <v>456</v>
      </c>
      <c r="C294" s="627"/>
      <c r="D294" s="627"/>
      <c r="E294" s="627"/>
      <c r="F294" s="627"/>
      <c r="G294" s="627"/>
      <c r="H294" s="627"/>
      <c r="I294" s="627"/>
      <c r="J294" s="627"/>
      <c r="K294" s="627"/>
      <c r="L294" s="628"/>
      <c r="M294" s="445">
        <v>4</v>
      </c>
      <c r="N294" s="445">
        <v>12</v>
      </c>
      <c r="O294" s="447" t="s">
        <v>535</v>
      </c>
      <c r="P294" s="446" t="s">
        <v>29</v>
      </c>
      <c r="Q294" s="624"/>
      <c r="R294" s="625"/>
      <c r="S294" s="444">
        <v>100</v>
      </c>
      <c r="T294" s="444">
        <v>50</v>
      </c>
      <c r="U294" s="626"/>
      <c r="V294" s="626"/>
      <c r="W294" s="626"/>
      <c r="X294" s="626"/>
      <c r="Y294" s="626"/>
      <c r="Z294" s="438"/>
    </row>
    <row r="295" spans="1:26" ht="21.75" customHeight="1" x14ac:dyDescent="0.2">
      <c r="A295" s="437"/>
      <c r="B295" s="627" t="s">
        <v>105</v>
      </c>
      <c r="C295" s="627"/>
      <c r="D295" s="627"/>
      <c r="E295" s="627"/>
      <c r="F295" s="627"/>
      <c r="G295" s="627"/>
      <c r="H295" s="627"/>
      <c r="I295" s="627"/>
      <c r="J295" s="627"/>
      <c r="K295" s="627"/>
      <c r="L295" s="628"/>
      <c r="M295" s="445">
        <v>4</v>
      </c>
      <c r="N295" s="445">
        <v>12</v>
      </c>
      <c r="O295" s="447" t="s">
        <v>533</v>
      </c>
      <c r="P295" s="446">
        <v>0</v>
      </c>
      <c r="Q295" s="624"/>
      <c r="R295" s="625"/>
      <c r="S295" s="444">
        <v>2172</v>
      </c>
      <c r="T295" s="444">
        <v>2136</v>
      </c>
      <c r="U295" s="626"/>
      <c r="V295" s="626"/>
      <c r="W295" s="626"/>
      <c r="X295" s="626"/>
      <c r="Y295" s="626"/>
      <c r="Z295" s="438"/>
    </row>
    <row r="296" spans="1:26" ht="12.75" customHeight="1" x14ac:dyDescent="0.2">
      <c r="A296" s="437"/>
      <c r="B296" s="627" t="s">
        <v>106</v>
      </c>
      <c r="C296" s="627"/>
      <c r="D296" s="627"/>
      <c r="E296" s="627"/>
      <c r="F296" s="627"/>
      <c r="G296" s="627"/>
      <c r="H296" s="627"/>
      <c r="I296" s="627"/>
      <c r="J296" s="627"/>
      <c r="K296" s="627"/>
      <c r="L296" s="628"/>
      <c r="M296" s="445">
        <v>4</v>
      </c>
      <c r="N296" s="445">
        <v>12</v>
      </c>
      <c r="O296" s="447" t="s">
        <v>534</v>
      </c>
      <c r="P296" s="446">
        <v>0</v>
      </c>
      <c r="Q296" s="624"/>
      <c r="R296" s="625"/>
      <c r="S296" s="444">
        <v>2172</v>
      </c>
      <c r="T296" s="444">
        <v>2136</v>
      </c>
      <c r="U296" s="626"/>
      <c r="V296" s="626"/>
      <c r="W296" s="626"/>
      <c r="X296" s="626"/>
      <c r="Y296" s="626"/>
      <c r="Z296" s="438"/>
    </row>
    <row r="297" spans="1:26" ht="42.75" customHeight="1" x14ac:dyDescent="0.2">
      <c r="A297" s="437"/>
      <c r="B297" s="627" t="s">
        <v>683</v>
      </c>
      <c r="C297" s="627"/>
      <c r="D297" s="627"/>
      <c r="E297" s="627"/>
      <c r="F297" s="627"/>
      <c r="G297" s="627"/>
      <c r="H297" s="627"/>
      <c r="I297" s="627"/>
      <c r="J297" s="627"/>
      <c r="K297" s="627"/>
      <c r="L297" s="628"/>
      <c r="M297" s="445">
        <v>4</v>
      </c>
      <c r="N297" s="445">
        <v>12</v>
      </c>
      <c r="O297" s="447" t="s">
        <v>684</v>
      </c>
      <c r="P297" s="446">
        <v>0</v>
      </c>
      <c r="Q297" s="624"/>
      <c r="R297" s="625"/>
      <c r="S297" s="444">
        <v>2172</v>
      </c>
      <c r="T297" s="444">
        <v>2136</v>
      </c>
      <c r="U297" s="626"/>
      <c r="V297" s="626"/>
      <c r="W297" s="626"/>
      <c r="X297" s="626"/>
      <c r="Y297" s="626"/>
      <c r="Z297" s="438"/>
    </row>
    <row r="298" spans="1:26" ht="12.75" customHeight="1" x14ac:dyDescent="0.2">
      <c r="A298" s="437"/>
      <c r="B298" s="627" t="s">
        <v>453</v>
      </c>
      <c r="C298" s="627"/>
      <c r="D298" s="627"/>
      <c r="E298" s="627"/>
      <c r="F298" s="627"/>
      <c r="G298" s="627"/>
      <c r="H298" s="627"/>
      <c r="I298" s="627"/>
      <c r="J298" s="627"/>
      <c r="K298" s="627"/>
      <c r="L298" s="628"/>
      <c r="M298" s="445">
        <v>4</v>
      </c>
      <c r="N298" s="445">
        <v>12</v>
      </c>
      <c r="O298" s="447" t="s">
        <v>684</v>
      </c>
      <c r="P298" s="446" t="s">
        <v>25</v>
      </c>
      <c r="Q298" s="624"/>
      <c r="R298" s="625"/>
      <c r="S298" s="444">
        <v>2172</v>
      </c>
      <c r="T298" s="444">
        <v>2136</v>
      </c>
      <c r="U298" s="626"/>
      <c r="V298" s="626"/>
      <c r="W298" s="626"/>
      <c r="X298" s="626"/>
      <c r="Y298" s="626"/>
      <c r="Z298" s="438"/>
    </row>
    <row r="299" spans="1:26" ht="21.75" customHeight="1" x14ac:dyDescent="0.2">
      <c r="A299" s="437"/>
      <c r="B299" s="627" t="s">
        <v>454</v>
      </c>
      <c r="C299" s="627"/>
      <c r="D299" s="627"/>
      <c r="E299" s="627"/>
      <c r="F299" s="627"/>
      <c r="G299" s="627"/>
      <c r="H299" s="627"/>
      <c r="I299" s="627"/>
      <c r="J299" s="627"/>
      <c r="K299" s="627"/>
      <c r="L299" s="628"/>
      <c r="M299" s="445">
        <v>4</v>
      </c>
      <c r="N299" s="445">
        <v>12</v>
      </c>
      <c r="O299" s="447" t="s">
        <v>684</v>
      </c>
      <c r="P299" s="446" t="s">
        <v>27</v>
      </c>
      <c r="Q299" s="624"/>
      <c r="R299" s="625"/>
      <c r="S299" s="444">
        <v>2172</v>
      </c>
      <c r="T299" s="444">
        <v>2136</v>
      </c>
      <c r="U299" s="626"/>
      <c r="V299" s="626"/>
      <c r="W299" s="626"/>
      <c r="X299" s="626"/>
      <c r="Y299" s="626"/>
      <c r="Z299" s="438"/>
    </row>
    <row r="300" spans="1:26" ht="12.75" customHeight="1" x14ac:dyDescent="0.2">
      <c r="A300" s="437"/>
      <c r="B300" s="627" t="s">
        <v>456</v>
      </c>
      <c r="C300" s="627"/>
      <c r="D300" s="627"/>
      <c r="E300" s="627"/>
      <c r="F300" s="627"/>
      <c r="G300" s="627"/>
      <c r="H300" s="627"/>
      <c r="I300" s="627"/>
      <c r="J300" s="627"/>
      <c r="K300" s="627"/>
      <c r="L300" s="628"/>
      <c r="M300" s="445">
        <v>4</v>
      </c>
      <c r="N300" s="445">
        <v>12</v>
      </c>
      <c r="O300" s="447" t="s">
        <v>684</v>
      </c>
      <c r="P300" s="446" t="s">
        <v>29</v>
      </c>
      <c r="Q300" s="624"/>
      <c r="R300" s="625"/>
      <c r="S300" s="444">
        <v>2172</v>
      </c>
      <c r="T300" s="444">
        <v>2136</v>
      </c>
      <c r="U300" s="626"/>
      <c r="V300" s="626"/>
      <c r="W300" s="626"/>
      <c r="X300" s="626"/>
      <c r="Y300" s="626"/>
      <c r="Z300" s="438"/>
    </row>
    <row r="301" spans="1:26" ht="21.75" customHeight="1" x14ac:dyDescent="0.2">
      <c r="A301" s="437"/>
      <c r="B301" s="627" t="s">
        <v>61</v>
      </c>
      <c r="C301" s="627"/>
      <c r="D301" s="627"/>
      <c r="E301" s="627"/>
      <c r="F301" s="627"/>
      <c r="G301" s="627"/>
      <c r="H301" s="627"/>
      <c r="I301" s="627"/>
      <c r="J301" s="627"/>
      <c r="K301" s="627"/>
      <c r="L301" s="628"/>
      <c r="M301" s="445">
        <v>4</v>
      </c>
      <c r="N301" s="445">
        <v>12</v>
      </c>
      <c r="O301" s="447" t="s">
        <v>469</v>
      </c>
      <c r="P301" s="446">
        <v>0</v>
      </c>
      <c r="Q301" s="624"/>
      <c r="R301" s="625"/>
      <c r="S301" s="444">
        <v>378</v>
      </c>
      <c r="T301" s="444">
        <v>377</v>
      </c>
      <c r="U301" s="626"/>
      <c r="V301" s="626"/>
      <c r="W301" s="626"/>
      <c r="X301" s="626"/>
      <c r="Y301" s="626"/>
      <c r="Z301" s="438"/>
    </row>
    <row r="302" spans="1:26" ht="21.75" customHeight="1" x14ac:dyDescent="0.2">
      <c r="A302" s="437"/>
      <c r="B302" s="627" t="s">
        <v>503</v>
      </c>
      <c r="C302" s="627"/>
      <c r="D302" s="627"/>
      <c r="E302" s="627"/>
      <c r="F302" s="627"/>
      <c r="G302" s="627"/>
      <c r="H302" s="627"/>
      <c r="I302" s="627"/>
      <c r="J302" s="627"/>
      <c r="K302" s="627"/>
      <c r="L302" s="628"/>
      <c r="M302" s="445">
        <v>4</v>
      </c>
      <c r="N302" s="445">
        <v>12</v>
      </c>
      <c r="O302" s="447" t="s">
        <v>504</v>
      </c>
      <c r="P302" s="446">
        <v>0</v>
      </c>
      <c r="Q302" s="624"/>
      <c r="R302" s="625"/>
      <c r="S302" s="444">
        <v>378</v>
      </c>
      <c r="T302" s="444">
        <v>377</v>
      </c>
      <c r="U302" s="626"/>
      <c r="V302" s="626"/>
      <c r="W302" s="626"/>
      <c r="X302" s="626"/>
      <c r="Y302" s="626"/>
      <c r="Z302" s="438"/>
    </row>
    <row r="303" spans="1:26" ht="12.75" customHeight="1" x14ac:dyDescent="0.2">
      <c r="A303" s="437"/>
      <c r="B303" s="627" t="s">
        <v>18</v>
      </c>
      <c r="C303" s="627"/>
      <c r="D303" s="627"/>
      <c r="E303" s="627"/>
      <c r="F303" s="627"/>
      <c r="G303" s="627"/>
      <c r="H303" s="627"/>
      <c r="I303" s="627"/>
      <c r="J303" s="627"/>
      <c r="K303" s="627"/>
      <c r="L303" s="628"/>
      <c r="M303" s="445">
        <v>4</v>
      </c>
      <c r="N303" s="445">
        <v>12</v>
      </c>
      <c r="O303" s="447" t="s">
        <v>504</v>
      </c>
      <c r="P303" s="446" t="s">
        <v>19</v>
      </c>
      <c r="Q303" s="624"/>
      <c r="R303" s="625"/>
      <c r="S303" s="444">
        <v>378</v>
      </c>
      <c r="T303" s="444">
        <v>377</v>
      </c>
      <c r="U303" s="626"/>
      <c r="V303" s="626"/>
      <c r="W303" s="626"/>
      <c r="X303" s="626"/>
      <c r="Y303" s="626"/>
      <c r="Z303" s="438"/>
    </row>
    <row r="304" spans="1:26" ht="42.75" customHeight="1" x14ac:dyDescent="0.2">
      <c r="A304" s="437"/>
      <c r="B304" s="627" t="s">
        <v>38</v>
      </c>
      <c r="C304" s="627"/>
      <c r="D304" s="627"/>
      <c r="E304" s="627"/>
      <c r="F304" s="627"/>
      <c r="G304" s="627"/>
      <c r="H304" s="627"/>
      <c r="I304" s="627"/>
      <c r="J304" s="627"/>
      <c r="K304" s="627"/>
      <c r="L304" s="628"/>
      <c r="M304" s="445">
        <v>4</v>
      </c>
      <c r="N304" s="445">
        <v>12</v>
      </c>
      <c r="O304" s="447" t="s">
        <v>504</v>
      </c>
      <c r="P304" s="446" t="s">
        <v>39</v>
      </c>
      <c r="Q304" s="624"/>
      <c r="R304" s="625"/>
      <c r="S304" s="444">
        <v>378</v>
      </c>
      <c r="T304" s="444">
        <v>377</v>
      </c>
      <c r="U304" s="626"/>
      <c r="V304" s="626"/>
      <c r="W304" s="626"/>
      <c r="X304" s="626"/>
      <c r="Y304" s="626"/>
      <c r="Z304" s="438"/>
    </row>
    <row r="305" spans="1:26" ht="21.75" customHeight="1" x14ac:dyDescent="0.2">
      <c r="A305" s="437"/>
      <c r="B305" s="627" t="s">
        <v>441</v>
      </c>
      <c r="C305" s="627"/>
      <c r="D305" s="627"/>
      <c r="E305" s="627"/>
      <c r="F305" s="627"/>
      <c r="G305" s="627"/>
      <c r="H305" s="627"/>
      <c r="I305" s="627"/>
      <c r="J305" s="627"/>
      <c r="K305" s="627"/>
      <c r="L305" s="628"/>
      <c r="M305" s="445">
        <v>4</v>
      </c>
      <c r="N305" s="445">
        <v>12</v>
      </c>
      <c r="O305" s="447" t="s">
        <v>504</v>
      </c>
      <c r="P305" s="446" t="s">
        <v>40</v>
      </c>
      <c r="Q305" s="624"/>
      <c r="R305" s="625"/>
      <c r="S305" s="444">
        <v>290</v>
      </c>
      <c r="T305" s="444">
        <v>290</v>
      </c>
      <c r="U305" s="626"/>
      <c r="V305" s="626"/>
      <c r="W305" s="626"/>
      <c r="X305" s="626"/>
      <c r="Y305" s="626"/>
      <c r="Z305" s="438"/>
    </row>
    <row r="306" spans="1:26" ht="12.75" customHeight="1" x14ac:dyDescent="0.2">
      <c r="A306" s="437"/>
      <c r="B306" s="627" t="s">
        <v>442</v>
      </c>
      <c r="C306" s="627"/>
      <c r="D306" s="627"/>
      <c r="E306" s="627"/>
      <c r="F306" s="627"/>
      <c r="G306" s="627"/>
      <c r="H306" s="627"/>
      <c r="I306" s="627"/>
      <c r="J306" s="627"/>
      <c r="K306" s="627"/>
      <c r="L306" s="628"/>
      <c r="M306" s="445">
        <v>4</v>
      </c>
      <c r="N306" s="445">
        <v>12</v>
      </c>
      <c r="O306" s="447" t="s">
        <v>504</v>
      </c>
      <c r="P306" s="446" t="s">
        <v>42</v>
      </c>
      <c r="Q306" s="624"/>
      <c r="R306" s="625"/>
      <c r="S306" s="444">
        <v>88</v>
      </c>
      <c r="T306" s="444">
        <v>87</v>
      </c>
      <c r="U306" s="626"/>
      <c r="V306" s="626"/>
      <c r="W306" s="626"/>
      <c r="X306" s="626"/>
      <c r="Y306" s="626"/>
      <c r="Z306" s="438"/>
    </row>
    <row r="307" spans="1:26" ht="53.25" customHeight="1" x14ac:dyDescent="0.2">
      <c r="A307" s="437"/>
      <c r="B307" s="635" t="s">
        <v>536</v>
      </c>
      <c r="C307" s="635"/>
      <c r="D307" s="635"/>
      <c r="E307" s="635"/>
      <c r="F307" s="635"/>
      <c r="G307" s="635"/>
      <c r="H307" s="635"/>
      <c r="I307" s="635"/>
      <c r="J307" s="635"/>
      <c r="K307" s="635"/>
      <c r="L307" s="636"/>
      <c r="M307" s="453">
        <v>5</v>
      </c>
      <c r="N307" s="453">
        <v>0</v>
      </c>
      <c r="O307" s="455">
        <v>0</v>
      </c>
      <c r="P307" s="454">
        <v>0</v>
      </c>
      <c r="Q307" s="637"/>
      <c r="R307" s="638"/>
      <c r="S307" s="452">
        <v>1170</v>
      </c>
      <c r="T307" s="452">
        <v>1278</v>
      </c>
      <c r="U307" s="639"/>
      <c r="V307" s="639"/>
      <c r="W307" s="639"/>
      <c r="X307" s="639"/>
      <c r="Y307" s="639"/>
      <c r="Z307" s="438"/>
    </row>
    <row r="308" spans="1:26" ht="21.75" customHeight="1" x14ac:dyDescent="0.2">
      <c r="A308" s="437"/>
      <c r="B308" s="629" t="s">
        <v>783</v>
      </c>
      <c r="C308" s="629"/>
      <c r="D308" s="629"/>
      <c r="E308" s="629"/>
      <c r="F308" s="629"/>
      <c r="G308" s="629"/>
      <c r="H308" s="629"/>
      <c r="I308" s="629"/>
      <c r="J308" s="629"/>
      <c r="K308" s="629"/>
      <c r="L308" s="630"/>
      <c r="M308" s="449">
        <v>5</v>
      </c>
      <c r="N308" s="449">
        <v>1</v>
      </c>
      <c r="O308" s="451">
        <v>0</v>
      </c>
      <c r="P308" s="450">
        <v>0</v>
      </c>
      <c r="Q308" s="631"/>
      <c r="R308" s="632"/>
      <c r="S308" s="448">
        <v>0</v>
      </c>
      <c r="T308" s="448">
        <v>0</v>
      </c>
      <c r="U308" s="633"/>
      <c r="V308" s="633"/>
      <c r="W308" s="633"/>
      <c r="X308" s="633"/>
      <c r="Y308" s="633"/>
      <c r="Z308" s="438"/>
    </row>
    <row r="309" spans="1:26" ht="12.75" customHeight="1" x14ac:dyDescent="0.2">
      <c r="A309" s="437"/>
      <c r="B309" s="627" t="s">
        <v>67</v>
      </c>
      <c r="C309" s="627"/>
      <c r="D309" s="627"/>
      <c r="E309" s="627"/>
      <c r="F309" s="627"/>
      <c r="G309" s="627"/>
      <c r="H309" s="627"/>
      <c r="I309" s="627"/>
      <c r="J309" s="627"/>
      <c r="K309" s="627"/>
      <c r="L309" s="628"/>
      <c r="M309" s="445">
        <v>5</v>
      </c>
      <c r="N309" s="445">
        <v>1</v>
      </c>
      <c r="O309" s="447" t="s">
        <v>524</v>
      </c>
      <c r="P309" s="446">
        <v>0</v>
      </c>
      <c r="Q309" s="624"/>
      <c r="R309" s="625"/>
      <c r="S309" s="444">
        <v>0</v>
      </c>
      <c r="T309" s="444">
        <v>0</v>
      </c>
      <c r="U309" s="626"/>
      <c r="V309" s="626"/>
      <c r="W309" s="626"/>
      <c r="X309" s="626"/>
      <c r="Y309" s="626"/>
      <c r="Z309" s="438"/>
    </row>
    <row r="310" spans="1:26" ht="42.75" customHeight="1" x14ac:dyDescent="0.2">
      <c r="A310" s="437"/>
      <c r="B310" s="627" t="s">
        <v>763</v>
      </c>
      <c r="C310" s="627"/>
      <c r="D310" s="627"/>
      <c r="E310" s="627"/>
      <c r="F310" s="627"/>
      <c r="G310" s="627"/>
      <c r="H310" s="627"/>
      <c r="I310" s="627"/>
      <c r="J310" s="627"/>
      <c r="K310" s="627"/>
      <c r="L310" s="628"/>
      <c r="M310" s="445">
        <v>5</v>
      </c>
      <c r="N310" s="445">
        <v>1</v>
      </c>
      <c r="O310" s="447" t="s">
        <v>696</v>
      </c>
      <c r="P310" s="446">
        <v>0</v>
      </c>
      <c r="Q310" s="624"/>
      <c r="R310" s="625"/>
      <c r="S310" s="444">
        <v>0</v>
      </c>
      <c r="T310" s="444">
        <v>0</v>
      </c>
      <c r="U310" s="626"/>
      <c r="V310" s="626"/>
      <c r="W310" s="626"/>
      <c r="X310" s="626"/>
      <c r="Y310" s="626"/>
      <c r="Z310" s="438"/>
    </row>
    <row r="311" spans="1:26" ht="21.75" customHeight="1" x14ac:dyDescent="0.2">
      <c r="A311" s="437"/>
      <c r="B311" s="627" t="s">
        <v>695</v>
      </c>
      <c r="C311" s="627"/>
      <c r="D311" s="627"/>
      <c r="E311" s="627"/>
      <c r="F311" s="627"/>
      <c r="G311" s="627"/>
      <c r="H311" s="627"/>
      <c r="I311" s="627"/>
      <c r="J311" s="627"/>
      <c r="K311" s="627"/>
      <c r="L311" s="628"/>
      <c r="M311" s="445">
        <v>5</v>
      </c>
      <c r="N311" s="445">
        <v>1</v>
      </c>
      <c r="O311" s="447" t="s">
        <v>697</v>
      </c>
      <c r="P311" s="446">
        <v>0</v>
      </c>
      <c r="Q311" s="624"/>
      <c r="R311" s="625"/>
      <c r="S311" s="444">
        <v>0</v>
      </c>
      <c r="T311" s="444">
        <v>0</v>
      </c>
      <c r="U311" s="626"/>
      <c r="V311" s="626"/>
      <c r="W311" s="626"/>
      <c r="X311" s="626"/>
      <c r="Y311" s="626"/>
      <c r="Z311" s="438"/>
    </row>
    <row r="312" spans="1:26" ht="12.75" customHeight="1" x14ac:dyDescent="0.2">
      <c r="A312" s="437"/>
      <c r="B312" s="627" t="s">
        <v>784</v>
      </c>
      <c r="C312" s="627"/>
      <c r="D312" s="627"/>
      <c r="E312" s="627"/>
      <c r="F312" s="627"/>
      <c r="G312" s="627"/>
      <c r="H312" s="627"/>
      <c r="I312" s="627"/>
      <c r="J312" s="627"/>
      <c r="K312" s="627"/>
      <c r="L312" s="628"/>
      <c r="M312" s="445">
        <v>5</v>
      </c>
      <c r="N312" s="445">
        <v>1</v>
      </c>
      <c r="O312" s="447" t="s">
        <v>697</v>
      </c>
      <c r="P312" s="446" t="s">
        <v>785</v>
      </c>
      <c r="Q312" s="624"/>
      <c r="R312" s="625"/>
      <c r="S312" s="444">
        <v>0</v>
      </c>
      <c r="T312" s="444">
        <v>0</v>
      </c>
      <c r="U312" s="626"/>
      <c r="V312" s="626"/>
      <c r="W312" s="626"/>
      <c r="X312" s="626"/>
      <c r="Y312" s="626"/>
      <c r="Z312" s="438"/>
    </row>
    <row r="313" spans="1:26" ht="32.25" customHeight="1" x14ac:dyDescent="0.2">
      <c r="A313" s="437"/>
      <c r="B313" s="627" t="s">
        <v>786</v>
      </c>
      <c r="C313" s="627"/>
      <c r="D313" s="627"/>
      <c r="E313" s="627"/>
      <c r="F313" s="627"/>
      <c r="G313" s="627"/>
      <c r="H313" s="627"/>
      <c r="I313" s="627"/>
      <c r="J313" s="627"/>
      <c r="K313" s="627"/>
      <c r="L313" s="628"/>
      <c r="M313" s="445">
        <v>5</v>
      </c>
      <c r="N313" s="445">
        <v>1</v>
      </c>
      <c r="O313" s="447" t="s">
        <v>697</v>
      </c>
      <c r="P313" s="446" t="s">
        <v>787</v>
      </c>
      <c r="Q313" s="624"/>
      <c r="R313" s="625"/>
      <c r="S313" s="444">
        <v>0</v>
      </c>
      <c r="T313" s="444">
        <v>0</v>
      </c>
      <c r="U313" s="626"/>
      <c r="V313" s="626"/>
      <c r="W313" s="626"/>
      <c r="X313" s="626"/>
      <c r="Y313" s="626"/>
      <c r="Z313" s="438"/>
    </row>
    <row r="314" spans="1:26" ht="21.75" customHeight="1" x14ac:dyDescent="0.2">
      <c r="A314" s="437"/>
      <c r="B314" s="627" t="s">
        <v>788</v>
      </c>
      <c r="C314" s="627"/>
      <c r="D314" s="627"/>
      <c r="E314" s="627"/>
      <c r="F314" s="627"/>
      <c r="G314" s="627"/>
      <c r="H314" s="627"/>
      <c r="I314" s="627"/>
      <c r="J314" s="627"/>
      <c r="K314" s="627"/>
      <c r="L314" s="628"/>
      <c r="M314" s="445">
        <v>5</v>
      </c>
      <c r="N314" s="445">
        <v>1</v>
      </c>
      <c r="O314" s="447" t="s">
        <v>697</v>
      </c>
      <c r="P314" s="446" t="s">
        <v>789</v>
      </c>
      <c r="Q314" s="624"/>
      <c r="R314" s="625"/>
      <c r="S314" s="444">
        <v>0</v>
      </c>
      <c r="T314" s="444">
        <v>0</v>
      </c>
      <c r="U314" s="626"/>
      <c r="V314" s="626"/>
      <c r="W314" s="626"/>
      <c r="X314" s="626"/>
      <c r="Y314" s="626"/>
      <c r="Z314" s="438"/>
    </row>
    <row r="315" spans="1:26" ht="12.75" customHeight="1" x14ac:dyDescent="0.2">
      <c r="A315" s="437"/>
      <c r="B315" s="629" t="s">
        <v>790</v>
      </c>
      <c r="C315" s="629"/>
      <c r="D315" s="629"/>
      <c r="E315" s="629"/>
      <c r="F315" s="629"/>
      <c r="G315" s="629"/>
      <c r="H315" s="629"/>
      <c r="I315" s="629"/>
      <c r="J315" s="629"/>
      <c r="K315" s="629"/>
      <c r="L315" s="630"/>
      <c r="M315" s="449">
        <v>5</v>
      </c>
      <c r="N315" s="449">
        <v>2</v>
      </c>
      <c r="O315" s="451">
        <v>0</v>
      </c>
      <c r="P315" s="450">
        <v>0</v>
      </c>
      <c r="Q315" s="631"/>
      <c r="R315" s="632"/>
      <c r="S315" s="448">
        <v>0</v>
      </c>
      <c r="T315" s="448">
        <v>0</v>
      </c>
      <c r="U315" s="633"/>
      <c r="V315" s="633"/>
      <c r="W315" s="633"/>
      <c r="X315" s="633"/>
      <c r="Y315" s="633"/>
      <c r="Z315" s="438"/>
    </row>
    <row r="316" spans="1:26" ht="12.75" customHeight="1" x14ac:dyDescent="0.2">
      <c r="A316" s="437"/>
      <c r="B316" s="627" t="s">
        <v>103</v>
      </c>
      <c r="C316" s="627"/>
      <c r="D316" s="627"/>
      <c r="E316" s="627"/>
      <c r="F316" s="627"/>
      <c r="G316" s="627"/>
      <c r="H316" s="627"/>
      <c r="I316" s="627"/>
      <c r="J316" s="627"/>
      <c r="K316" s="627"/>
      <c r="L316" s="628"/>
      <c r="M316" s="445">
        <v>5</v>
      </c>
      <c r="N316" s="445">
        <v>2</v>
      </c>
      <c r="O316" s="447" t="s">
        <v>529</v>
      </c>
      <c r="P316" s="446">
        <v>0</v>
      </c>
      <c r="Q316" s="624"/>
      <c r="R316" s="625"/>
      <c r="S316" s="444">
        <v>0</v>
      </c>
      <c r="T316" s="444">
        <v>0</v>
      </c>
      <c r="U316" s="626"/>
      <c r="V316" s="626"/>
      <c r="W316" s="626"/>
      <c r="X316" s="626"/>
      <c r="Y316" s="626"/>
      <c r="Z316" s="438"/>
    </row>
    <row r="317" spans="1:26" ht="12.75" customHeight="1" x14ac:dyDescent="0.2">
      <c r="A317" s="437"/>
      <c r="B317" s="627" t="s">
        <v>110</v>
      </c>
      <c r="C317" s="627"/>
      <c r="D317" s="627"/>
      <c r="E317" s="627"/>
      <c r="F317" s="627"/>
      <c r="G317" s="627"/>
      <c r="H317" s="627"/>
      <c r="I317" s="627"/>
      <c r="J317" s="627"/>
      <c r="K317" s="627"/>
      <c r="L317" s="628"/>
      <c r="M317" s="445">
        <v>5</v>
      </c>
      <c r="N317" s="445">
        <v>2</v>
      </c>
      <c r="O317" s="447" t="s">
        <v>537</v>
      </c>
      <c r="P317" s="446">
        <v>0</v>
      </c>
      <c r="Q317" s="624"/>
      <c r="R317" s="625"/>
      <c r="S317" s="444">
        <v>0</v>
      </c>
      <c r="T317" s="444">
        <v>0</v>
      </c>
      <c r="U317" s="626"/>
      <c r="V317" s="626"/>
      <c r="W317" s="626"/>
      <c r="X317" s="626"/>
      <c r="Y317" s="626"/>
      <c r="Z317" s="438"/>
    </row>
    <row r="318" spans="1:26" ht="21.75" customHeight="1" x14ac:dyDescent="0.2">
      <c r="A318" s="437"/>
      <c r="B318" s="627" t="s">
        <v>791</v>
      </c>
      <c r="C318" s="627"/>
      <c r="D318" s="627"/>
      <c r="E318" s="627"/>
      <c r="F318" s="627"/>
      <c r="G318" s="627"/>
      <c r="H318" s="627"/>
      <c r="I318" s="627"/>
      <c r="J318" s="627"/>
      <c r="K318" s="627"/>
      <c r="L318" s="628"/>
      <c r="M318" s="445">
        <v>5</v>
      </c>
      <c r="N318" s="445">
        <v>2</v>
      </c>
      <c r="O318" s="447" t="s">
        <v>792</v>
      </c>
      <c r="P318" s="446">
        <v>0</v>
      </c>
      <c r="Q318" s="624"/>
      <c r="R318" s="625"/>
      <c r="S318" s="444">
        <v>0</v>
      </c>
      <c r="T318" s="444">
        <v>0</v>
      </c>
      <c r="U318" s="626"/>
      <c r="V318" s="626"/>
      <c r="W318" s="626"/>
      <c r="X318" s="626"/>
      <c r="Y318" s="626"/>
      <c r="Z318" s="438"/>
    </row>
    <row r="319" spans="1:26" ht="12.75" customHeight="1" x14ac:dyDescent="0.2">
      <c r="A319" s="437"/>
      <c r="B319" s="627" t="s">
        <v>784</v>
      </c>
      <c r="C319" s="627"/>
      <c r="D319" s="627"/>
      <c r="E319" s="627"/>
      <c r="F319" s="627"/>
      <c r="G319" s="627"/>
      <c r="H319" s="627"/>
      <c r="I319" s="627"/>
      <c r="J319" s="627"/>
      <c r="K319" s="627"/>
      <c r="L319" s="628"/>
      <c r="M319" s="445">
        <v>5</v>
      </c>
      <c r="N319" s="445">
        <v>2</v>
      </c>
      <c r="O319" s="447" t="s">
        <v>792</v>
      </c>
      <c r="P319" s="446" t="s">
        <v>785</v>
      </c>
      <c r="Q319" s="624"/>
      <c r="R319" s="625"/>
      <c r="S319" s="444">
        <v>0</v>
      </c>
      <c r="T319" s="444">
        <v>0</v>
      </c>
      <c r="U319" s="626"/>
      <c r="V319" s="626"/>
      <c r="W319" s="626"/>
      <c r="X319" s="626"/>
      <c r="Y319" s="626"/>
      <c r="Z319" s="438"/>
    </row>
    <row r="320" spans="1:26" ht="21.75" customHeight="1" x14ac:dyDescent="0.2">
      <c r="A320" s="437"/>
      <c r="B320" s="627" t="s">
        <v>786</v>
      </c>
      <c r="C320" s="627"/>
      <c r="D320" s="627"/>
      <c r="E320" s="627"/>
      <c r="F320" s="627"/>
      <c r="G320" s="627"/>
      <c r="H320" s="627"/>
      <c r="I320" s="627"/>
      <c r="J320" s="627"/>
      <c r="K320" s="627"/>
      <c r="L320" s="628"/>
      <c r="M320" s="445">
        <v>5</v>
      </c>
      <c r="N320" s="445">
        <v>2</v>
      </c>
      <c r="O320" s="447" t="s">
        <v>792</v>
      </c>
      <c r="P320" s="446" t="s">
        <v>787</v>
      </c>
      <c r="Q320" s="624"/>
      <c r="R320" s="625"/>
      <c r="S320" s="444">
        <v>0</v>
      </c>
      <c r="T320" s="444">
        <v>0</v>
      </c>
      <c r="U320" s="626"/>
      <c r="V320" s="626"/>
      <c r="W320" s="626"/>
      <c r="X320" s="626"/>
      <c r="Y320" s="626"/>
      <c r="Z320" s="438"/>
    </row>
    <row r="321" spans="1:26" ht="21.75" customHeight="1" x14ac:dyDescent="0.2">
      <c r="A321" s="437"/>
      <c r="B321" s="627" t="s">
        <v>788</v>
      </c>
      <c r="C321" s="627"/>
      <c r="D321" s="627"/>
      <c r="E321" s="627"/>
      <c r="F321" s="627"/>
      <c r="G321" s="627"/>
      <c r="H321" s="627"/>
      <c r="I321" s="627"/>
      <c r="J321" s="627"/>
      <c r="K321" s="627"/>
      <c r="L321" s="628"/>
      <c r="M321" s="445">
        <v>5</v>
      </c>
      <c r="N321" s="445">
        <v>2</v>
      </c>
      <c r="O321" s="447" t="s">
        <v>792</v>
      </c>
      <c r="P321" s="446" t="s">
        <v>789</v>
      </c>
      <c r="Q321" s="624"/>
      <c r="R321" s="625"/>
      <c r="S321" s="444">
        <v>0</v>
      </c>
      <c r="T321" s="444">
        <v>0</v>
      </c>
      <c r="U321" s="626"/>
      <c r="V321" s="626"/>
      <c r="W321" s="626"/>
      <c r="X321" s="626"/>
      <c r="Y321" s="626"/>
      <c r="Z321" s="438"/>
    </row>
    <row r="322" spans="1:26" ht="12.75" customHeight="1" x14ac:dyDescent="0.2">
      <c r="A322" s="437"/>
      <c r="B322" s="629" t="s">
        <v>109</v>
      </c>
      <c r="C322" s="629"/>
      <c r="D322" s="629"/>
      <c r="E322" s="629"/>
      <c r="F322" s="629"/>
      <c r="G322" s="629"/>
      <c r="H322" s="629"/>
      <c r="I322" s="629"/>
      <c r="J322" s="629"/>
      <c r="K322" s="629"/>
      <c r="L322" s="630"/>
      <c r="M322" s="449">
        <v>5</v>
      </c>
      <c r="N322" s="449">
        <v>3</v>
      </c>
      <c r="O322" s="451">
        <v>0</v>
      </c>
      <c r="P322" s="450">
        <v>0</v>
      </c>
      <c r="Q322" s="631"/>
      <c r="R322" s="632"/>
      <c r="S322" s="448">
        <v>1170</v>
      </c>
      <c r="T322" s="448">
        <v>1278</v>
      </c>
      <c r="U322" s="633"/>
      <c r="V322" s="633"/>
      <c r="W322" s="633"/>
      <c r="X322" s="633"/>
      <c r="Y322" s="633"/>
      <c r="Z322" s="438"/>
    </row>
    <row r="323" spans="1:26" ht="42.75" customHeight="1" x14ac:dyDescent="0.2">
      <c r="A323" s="437"/>
      <c r="B323" s="627" t="s">
        <v>103</v>
      </c>
      <c r="C323" s="627"/>
      <c r="D323" s="627"/>
      <c r="E323" s="627"/>
      <c r="F323" s="627"/>
      <c r="G323" s="627"/>
      <c r="H323" s="627"/>
      <c r="I323" s="627"/>
      <c r="J323" s="627"/>
      <c r="K323" s="627"/>
      <c r="L323" s="628"/>
      <c r="M323" s="445">
        <v>5</v>
      </c>
      <c r="N323" s="445">
        <v>3</v>
      </c>
      <c r="O323" s="447" t="s">
        <v>529</v>
      </c>
      <c r="P323" s="446">
        <v>0</v>
      </c>
      <c r="Q323" s="624"/>
      <c r="R323" s="625"/>
      <c r="S323" s="444">
        <v>1170</v>
      </c>
      <c r="T323" s="444">
        <v>1278</v>
      </c>
      <c r="U323" s="626"/>
      <c r="V323" s="626"/>
      <c r="W323" s="626"/>
      <c r="X323" s="626"/>
      <c r="Y323" s="626"/>
      <c r="Z323" s="438"/>
    </row>
    <row r="324" spans="1:26" ht="12.75" customHeight="1" x14ac:dyDescent="0.2">
      <c r="A324" s="437"/>
      <c r="B324" s="627" t="s">
        <v>110</v>
      </c>
      <c r="C324" s="627"/>
      <c r="D324" s="627"/>
      <c r="E324" s="627"/>
      <c r="F324" s="627"/>
      <c r="G324" s="627"/>
      <c r="H324" s="627"/>
      <c r="I324" s="627"/>
      <c r="J324" s="627"/>
      <c r="K324" s="627"/>
      <c r="L324" s="628"/>
      <c r="M324" s="445">
        <v>5</v>
      </c>
      <c r="N324" s="445">
        <v>3</v>
      </c>
      <c r="O324" s="447" t="s">
        <v>537</v>
      </c>
      <c r="P324" s="446">
        <v>0</v>
      </c>
      <c r="Q324" s="624"/>
      <c r="R324" s="625"/>
      <c r="S324" s="444">
        <v>1170</v>
      </c>
      <c r="T324" s="444">
        <v>1278</v>
      </c>
      <c r="U324" s="626"/>
      <c r="V324" s="626"/>
      <c r="W324" s="626"/>
      <c r="X324" s="626"/>
      <c r="Y324" s="626"/>
      <c r="Z324" s="438"/>
    </row>
    <row r="325" spans="1:26" ht="21.75" customHeight="1" x14ac:dyDescent="0.2">
      <c r="A325" s="437"/>
      <c r="B325" s="627" t="s">
        <v>111</v>
      </c>
      <c r="C325" s="627"/>
      <c r="D325" s="627"/>
      <c r="E325" s="627"/>
      <c r="F325" s="627"/>
      <c r="G325" s="627"/>
      <c r="H325" s="627"/>
      <c r="I325" s="627"/>
      <c r="J325" s="627"/>
      <c r="K325" s="627"/>
      <c r="L325" s="628"/>
      <c r="M325" s="445">
        <v>5</v>
      </c>
      <c r="N325" s="445">
        <v>3</v>
      </c>
      <c r="O325" s="447" t="s">
        <v>538</v>
      </c>
      <c r="P325" s="446">
        <v>0</v>
      </c>
      <c r="Q325" s="624"/>
      <c r="R325" s="625"/>
      <c r="S325" s="444">
        <v>1170</v>
      </c>
      <c r="T325" s="444">
        <v>1278</v>
      </c>
      <c r="U325" s="626"/>
      <c r="V325" s="626"/>
      <c r="W325" s="626"/>
      <c r="X325" s="626"/>
      <c r="Y325" s="626"/>
      <c r="Z325" s="438"/>
    </row>
    <row r="326" spans="1:26" ht="12.75" customHeight="1" x14ac:dyDescent="0.2">
      <c r="A326" s="437"/>
      <c r="B326" s="627" t="s">
        <v>453</v>
      </c>
      <c r="C326" s="627"/>
      <c r="D326" s="627"/>
      <c r="E326" s="627"/>
      <c r="F326" s="627"/>
      <c r="G326" s="627"/>
      <c r="H326" s="627"/>
      <c r="I326" s="627"/>
      <c r="J326" s="627"/>
      <c r="K326" s="627"/>
      <c r="L326" s="628"/>
      <c r="M326" s="445">
        <v>5</v>
      </c>
      <c r="N326" s="445">
        <v>3</v>
      </c>
      <c r="O326" s="447" t="s">
        <v>538</v>
      </c>
      <c r="P326" s="446" t="s">
        <v>25</v>
      </c>
      <c r="Q326" s="624"/>
      <c r="R326" s="625"/>
      <c r="S326" s="444">
        <v>1170</v>
      </c>
      <c r="T326" s="444">
        <v>1278</v>
      </c>
      <c r="U326" s="626"/>
      <c r="V326" s="626"/>
      <c r="W326" s="626"/>
      <c r="X326" s="626"/>
      <c r="Y326" s="626"/>
      <c r="Z326" s="438"/>
    </row>
    <row r="327" spans="1:26" ht="12.75" customHeight="1" x14ac:dyDescent="0.2">
      <c r="A327" s="437"/>
      <c r="B327" s="627" t="s">
        <v>454</v>
      </c>
      <c r="C327" s="627"/>
      <c r="D327" s="627"/>
      <c r="E327" s="627"/>
      <c r="F327" s="627"/>
      <c r="G327" s="627"/>
      <c r="H327" s="627"/>
      <c r="I327" s="627"/>
      <c r="J327" s="627"/>
      <c r="K327" s="627"/>
      <c r="L327" s="628"/>
      <c r="M327" s="445">
        <v>5</v>
      </c>
      <c r="N327" s="445">
        <v>3</v>
      </c>
      <c r="O327" s="447" t="s">
        <v>538</v>
      </c>
      <c r="P327" s="446" t="s">
        <v>27</v>
      </c>
      <c r="Q327" s="624"/>
      <c r="R327" s="625"/>
      <c r="S327" s="444">
        <v>1170</v>
      </c>
      <c r="T327" s="444">
        <v>1278</v>
      </c>
      <c r="U327" s="626"/>
      <c r="V327" s="626"/>
      <c r="W327" s="626"/>
      <c r="X327" s="626"/>
      <c r="Y327" s="626"/>
      <c r="Z327" s="438"/>
    </row>
    <row r="328" spans="1:26" ht="21.75" customHeight="1" x14ac:dyDescent="0.2">
      <c r="A328" s="437"/>
      <c r="B328" s="627" t="s">
        <v>456</v>
      </c>
      <c r="C328" s="627"/>
      <c r="D328" s="627"/>
      <c r="E328" s="627"/>
      <c r="F328" s="627"/>
      <c r="G328" s="627"/>
      <c r="H328" s="627"/>
      <c r="I328" s="627"/>
      <c r="J328" s="627"/>
      <c r="K328" s="627"/>
      <c r="L328" s="628"/>
      <c r="M328" s="445">
        <v>5</v>
      </c>
      <c r="N328" s="445">
        <v>3</v>
      </c>
      <c r="O328" s="447" t="s">
        <v>538</v>
      </c>
      <c r="P328" s="446" t="s">
        <v>29</v>
      </c>
      <c r="Q328" s="624"/>
      <c r="R328" s="625"/>
      <c r="S328" s="444">
        <v>1170</v>
      </c>
      <c r="T328" s="444">
        <v>1278</v>
      </c>
      <c r="U328" s="626"/>
      <c r="V328" s="626"/>
      <c r="W328" s="626"/>
      <c r="X328" s="626"/>
      <c r="Y328" s="626"/>
      <c r="Z328" s="438"/>
    </row>
    <row r="329" spans="1:26" ht="12.75" customHeight="1" x14ac:dyDescent="0.2">
      <c r="A329" s="437"/>
      <c r="B329" s="627" t="s">
        <v>103</v>
      </c>
      <c r="C329" s="627"/>
      <c r="D329" s="627"/>
      <c r="E329" s="627"/>
      <c r="F329" s="627"/>
      <c r="G329" s="627"/>
      <c r="H329" s="627"/>
      <c r="I329" s="627"/>
      <c r="J329" s="627"/>
      <c r="K329" s="627"/>
      <c r="L329" s="628"/>
      <c r="M329" s="445">
        <v>5</v>
      </c>
      <c r="N329" s="445">
        <v>3</v>
      </c>
      <c r="O329" s="447" t="s">
        <v>529</v>
      </c>
      <c r="P329" s="446">
        <v>0</v>
      </c>
      <c r="Q329" s="624"/>
      <c r="R329" s="625"/>
      <c r="S329" s="444">
        <v>0</v>
      </c>
      <c r="T329" s="444">
        <v>0</v>
      </c>
      <c r="U329" s="626"/>
      <c r="V329" s="626"/>
      <c r="W329" s="626"/>
      <c r="X329" s="626"/>
      <c r="Y329" s="626"/>
      <c r="Z329" s="438"/>
    </row>
    <row r="330" spans="1:26" ht="42.75" customHeight="1" x14ac:dyDescent="0.2">
      <c r="A330" s="437"/>
      <c r="B330" s="627" t="s">
        <v>110</v>
      </c>
      <c r="C330" s="627"/>
      <c r="D330" s="627"/>
      <c r="E330" s="627"/>
      <c r="F330" s="627"/>
      <c r="G330" s="627"/>
      <c r="H330" s="627"/>
      <c r="I330" s="627"/>
      <c r="J330" s="627"/>
      <c r="K330" s="627"/>
      <c r="L330" s="628"/>
      <c r="M330" s="445">
        <v>5</v>
      </c>
      <c r="N330" s="445">
        <v>3</v>
      </c>
      <c r="O330" s="447" t="s">
        <v>537</v>
      </c>
      <c r="P330" s="446">
        <v>0</v>
      </c>
      <c r="Q330" s="624"/>
      <c r="R330" s="625"/>
      <c r="S330" s="444">
        <v>0</v>
      </c>
      <c r="T330" s="444">
        <v>0</v>
      </c>
      <c r="U330" s="626"/>
      <c r="V330" s="626"/>
      <c r="W330" s="626"/>
      <c r="X330" s="626"/>
      <c r="Y330" s="626"/>
      <c r="Z330" s="438"/>
    </row>
    <row r="331" spans="1:26" ht="12.75" customHeight="1" x14ac:dyDescent="0.2">
      <c r="A331" s="437"/>
      <c r="B331" s="627" t="s">
        <v>793</v>
      </c>
      <c r="C331" s="627"/>
      <c r="D331" s="627"/>
      <c r="E331" s="627"/>
      <c r="F331" s="627"/>
      <c r="G331" s="627"/>
      <c r="H331" s="627"/>
      <c r="I331" s="627"/>
      <c r="J331" s="627"/>
      <c r="K331" s="627"/>
      <c r="L331" s="628"/>
      <c r="M331" s="445">
        <v>5</v>
      </c>
      <c r="N331" s="445">
        <v>3</v>
      </c>
      <c r="O331" s="447" t="s">
        <v>794</v>
      </c>
      <c r="P331" s="446">
        <v>0</v>
      </c>
      <c r="Q331" s="624"/>
      <c r="R331" s="625"/>
      <c r="S331" s="444">
        <v>0</v>
      </c>
      <c r="T331" s="444">
        <v>0</v>
      </c>
      <c r="U331" s="626"/>
      <c r="V331" s="626"/>
      <c r="W331" s="626"/>
      <c r="X331" s="626"/>
      <c r="Y331" s="626"/>
      <c r="Z331" s="438"/>
    </row>
    <row r="332" spans="1:26" ht="21.75" customHeight="1" x14ac:dyDescent="0.2">
      <c r="A332" s="437"/>
      <c r="B332" s="627" t="s">
        <v>453</v>
      </c>
      <c r="C332" s="627"/>
      <c r="D332" s="627"/>
      <c r="E332" s="627"/>
      <c r="F332" s="627"/>
      <c r="G332" s="627"/>
      <c r="H332" s="627"/>
      <c r="I332" s="627"/>
      <c r="J332" s="627"/>
      <c r="K332" s="627"/>
      <c r="L332" s="628"/>
      <c r="M332" s="445">
        <v>5</v>
      </c>
      <c r="N332" s="445">
        <v>3</v>
      </c>
      <c r="O332" s="447" t="s">
        <v>794</v>
      </c>
      <c r="P332" s="446" t="s">
        <v>25</v>
      </c>
      <c r="Q332" s="624"/>
      <c r="R332" s="625"/>
      <c r="S332" s="444">
        <v>0</v>
      </c>
      <c r="T332" s="444">
        <v>0</v>
      </c>
      <c r="U332" s="626"/>
      <c r="V332" s="626"/>
      <c r="W332" s="626"/>
      <c r="X332" s="626"/>
      <c r="Y332" s="626"/>
      <c r="Z332" s="438"/>
    </row>
    <row r="333" spans="1:26" ht="21.75" customHeight="1" x14ac:dyDescent="0.2">
      <c r="A333" s="437"/>
      <c r="B333" s="627" t="s">
        <v>454</v>
      </c>
      <c r="C333" s="627"/>
      <c r="D333" s="627"/>
      <c r="E333" s="627"/>
      <c r="F333" s="627"/>
      <c r="G333" s="627"/>
      <c r="H333" s="627"/>
      <c r="I333" s="627"/>
      <c r="J333" s="627"/>
      <c r="K333" s="627"/>
      <c r="L333" s="628"/>
      <c r="M333" s="445">
        <v>5</v>
      </c>
      <c r="N333" s="445">
        <v>3</v>
      </c>
      <c r="O333" s="447" t="s">
        <v>794</v>
      </c>
      <c r="P333" s="446" t="s">
        <v>27</v>
      </c>
      <c r="Q333" s="624"/>
      <c r="R333" s="625"/>
      <c r="S333" s="444">
        <v>0</v>
      </c>
      <c r="T333" s="444">
        <v>0</v>
      </c>
      <c r="U333" s="626"/>
      <c r="V333" s="626"/>
      <c r="W333" s="626"/>
      <c r="X333" s="626"/>
      <c r="Y333" s="626"/>
      <c r="Z333" s="438"/>
    </row>
    <row r="334" spans="1:26" ht="32.25" customHeight="1" x14ac:dyDescent="0.2">
      <c r="A334" s="437"/>
      <c r="B334" s="627" t="s">
        <v>456</v>
      </c>
      <c r="C334" s="627"/>
      <c r="D334" s="627"/>
      <c r="E334" s="627"/>
      <c r="F334" s="627"/>
      <c r="G334" s="627"/>
      <c r="H334" s="627"/>
      <c r="I334" s="627"/>
      <c r="J334" s="627"/>
      <c r="K334" s="627"/>
      <c r="L334" s="628"/>
      <c r="M334" s="445">
        <v>5</v>
      </c>
      <c r="N334" s="445">
        <v>3</v>
      </c>
      <c r="O334" s="447" t="s">
        <v>794</v>
      </c>
      <c r="P334" s="446" t="s">
        <v>29</v>
      </c>
      <c r="Q334" s="624"/>
      <c r="R334" s="625"/>
      <c r="S334" s="444">
        <v>0</v>
      </c>
      <c r="T334" s="444">
        <v>0</v>
      </c>
      <c r="U334" s="626"/>
      <c r="V334" s="626"/>
      <c r="W334" s="626"/>
      <c r="X334" s="626"/>
      <c r="Y334" s="626"/>
      <c r="Z334" s="438"/>
    </row>
    <row r="335" spans="1:26" ht="53.25" customHeight="1" x14ac:dyDescent="0.2">
      <c r="A335" s="437"/>
      <c r="B335" s="627" t="s">
        <v>67</v>
      </c>
      <c r="C335" s="627"/>
      <c r="D335" s="627"/>
      <c r="E335" s="627"/>
      <c r="F335" s="627"/>
      <c r="G335" s="627"/>
      <c r="H335" s="627"/>
      <c r="I335" s="627"/>
      <c r="J335" s="627"/>
      <c r="K335" s="627"/>
      <c r="L335" s="628"/>
      <c r="M335" s="445">
        <v>5</v>
      </c>
      <c r="N335" s="445">
        <v>3</v>
      </c>
      <c r="O335" s="447" t="s">
        <v>524</v>
      </c>
      <c r="P335" s="446">
        <v>0</v>
      </c>
      <c r="Q335" s="624"/>
      <c r="R335" s="625"/>
      <c r="S335" s="444">
        <v>0</v>
      </c>
      <c r="T335" s="444">
        <v>0</v>
      </c>
      <c r="U335" s="626"/>
      <c r="V335" s="626"/>
      <c r="W335" s="626"/>
      <c r="X335" s="626"/>
      <c r="Y335" s="626"/>
      <c r="Z335" s="438"/>
    </row>
    <row r="336" spans="1:26" ht="21.75" customHeight="1" x14ac:dyDescent="0.2">
      <c r="A336" s="437"/>
      <c r="B336" s="627" t="s">
        <v>763</v>
      </c>
      <c r="C336" s="627"/>
      <c r="D336" s="627"/>
      <c r="E336" s="627"/>
      <c r="F336" s="627"/>
      <c r="G336" s="627"/>
      <c r="H336" s="627"/>
      <c r="I336" s="627"/>
      <c r="J336" s="627"/>
      <c r="K336" s="627"/>
      <c r="L336" s="628"/>
      <c r="M336" s="445">
        <v>5</v>
      </c>
      <c r="N336" s="445">
        <v>3</v>
      </c>
      <c r="O336" s="447" t="s">
        <v>696</v>
      </c>
      <c r="P336" s="446">
        <v>0</v>
      </c>
      <c r="Q336" s="624"/>
      <c r="R336" s="625"/>
      <c r="S336" s="444">
        <v>0</v>
      </c>
      <c r="T336" s="444">
        <v>0</v>
      </c>
      <c r="U336" s="626"/>
      <c r="V336" s="626"/>
      <c r="W336" s="626"/>
      <c r="X336" s="626"/>
      <c r="Y336" s="626"/>
      <c r="Z336" s="438"/>
    </row>
    <row r="337" spans="1:26" ht="21.75" customHeight="1" x14ac:dyDescent="0.2">
      <c r="A337" s="437"/>
      <c r="B337" s="627" t="s">
        <v>695</v>
      </c>
      <c r="C337" s="627"/>
      <c r="D337" s="627"/>
      <c r="E337" s="627"/>
      <c r="F337" s="627"/>
      <c r="G337" s="627"/>
      <c r="H337" s="627"/>
      <c r="I337" s="627"/>
      <c r="J337" s="627"/>
      <c r="K337" s="627"/>
      <c r="L337" s="628"/>
      <c r="M337" s="445">
        <v>5</v>
      </c>
      <c r="N337" s="445">
        <v>3</v>
      </c>
      <c r="O337" s="447" t="s">
        <v>697</v>
      </c>
      <c r="P337" s="446">
        <v>0</v>
      </c>
      <c r="Q337" s="624"/>
      <c r="R337" s="625"/>
      <c r="S337" s="444">
        <v>0</v>
      </c>
      <c r="T337" s="444">
        <v>0</v>
      </c>
      <c r="U337" s="626"/>
      <c r="V337" s="626"/>
      <c r="W337" s="626"/>
      <c r="X337" s="626"/>
      <c r="Y337" s="626"/>
      <c r="Z337" s="438"/>
    </row>
    <row r="338" spans="1:26" ht="32.25" customHeight="1" x14ac:dyDescent="0.2">
      <c r="A338" s="437"/>
      <c r="B338" s="627" t="s">
        <v>453</v>
      </c>
      <c r="C338" s="627"/>
      <c r="D338" s="627"/>
      <c r="E338" s="627"/>
      <c r="F338" s="627"/>
      <c r="G338" s="627"/>
      <c r="H338" s="627"/>
      <c r="I338" s="627"/>
      <c r="J338" s="627"/>
      <c r="K338" s="627"/>
      <c r="L338" s="628"/>
      <c r="M338" s="445">
        <v>5</v>
      </c>
      <c r="N338" s="445">
        <v>3</v>
      </c>
      <c r="O338" s="447" t="s">
        <v>697</v>
      </c>
      <c r="P338" s="446" t="s">
        <v>25</v>
      </c>
      <c r="Q338" s="624"/>
      <c r="R338" s="625"/>
      <c r="S338" s="444">
        <v>0</v>
      </c>
      <c r="T338" s="444">
        <v>0</v>
      </c>
      <c r="U338" s="626"/>
      <c r="V338" s="626"/>
      <c r="W338" s="626"/>
      <c r="X338" s="626"/>
      <c r="Y338" s="626"/>
      <c r="Z338" s="438"/>
    </row>
    <row r="339" spans="1:26" ht="21.75" customHeight="1" x14ac:dyDescent="0.2">
      <c r="A339" s="437"/>
      <c r="B339" s="627" t="s">
        <v>454</v>
      </c>
      <c r="C339" s="627"/>
      <c r="D339" s="627"/>
      <c r="E339" s="627"/>
      <c r="F339" s="627"/>
      <c r="G339" s="627"/>
      <c r="H339" s="627"/>
      <c r="I339" s="627"/>
      <c r="J339" s="627"/>
      <c r="K339" s="627"/>
      <c r="L339" s="628"/>
      <c r="M339" s="445">
        <v>5</v>
      </c>
      <c r="N339" s="445">
        <v>3</v>
      </c>
      <c r="O339" s="447" t="s">
        <v>697</v>
      </c>
      <c r="P339" s="446" t="s">
        <v>27</v>
      </c>
      <c r="Q339" s="624"/>
      <c r="R339" s="625"/>
      <c r="S339" s="444">
        <v>0</v>
      </c>
      <c r="T339" s="444">
        <v>0</v>
      </c>
      <c r="U339" s="626"/>
      <c r="V339" s="626"/>
      <c r="W339" s="626"/>
      <c r="X339" s="626"/>
      <c r="Y339" s="626"/>
      <c r="Z339" s="438"/>
    </row>
    <row r="340" spans="1:26" ht="21.75" customHeight="1" x14ac:dyDescent="0.2">
      <c r="A340" s="437"/>
      <c r="B340" s="627" t="s">
        <v>456</v>
      </c>
      <c r="C340" s="627"/>
      <c r="D340" s="627"/>
      <c r="E340" s="627"/>
      <c r="F340" s="627"/>
      <c r="G340" s="627"/>
      <c r="H340" s="627"/>
      <c r="I340" s="627"/>
      <c r="J340" s="627"/>
      <c r="K340" s="627"/>
      <c r="L340" s="628"/>
      <c r="M340" s="445">
        <v>5</v>
      </c>
      <c r="N340" s="445">
        <v>3</v>
      </c>
      <c r="O340" s="447" t="s">
        <v>697</v>
      </c>
      <c r="P340" s="446" t="s">
        <v>29</v>
      </c>
      <c r="Q340" s="624"/>
      <c r="R340" s="625"/>
      <c r="S340" s="444">
        <v>0</v>
      </c>
      <c r="T340" s="444">
        <v>0</v>
      </c>
      <c r="U340" s="626"/>
      <c r="V340" s="626"/>
      <c r="W340" s="626"/>
      <c r="X340" s="626"/>
      <c r="Y340" s="626"/>
      <c r="Z340" s="438"/>
    </row>
    <row r="341" spans="1:26" ht="21.75" customHeight="1" x14ac:dyDescent="0.2">
      <c r="A341" s="437"/>
      <c r="B341" s="635" t="s">
        <v>5</v>
      </c>
      <c r="C341" s="635"/>
      <c r="D341" s="635"/>
      <c r="E341" s="635"/>
      <c r="F341" s="635"/>
      <c r="G341" s="635"/>
      <c r="H341" s="635"/>
      <c r="I341" s="635"/>
      <c r="J341" s="635"/>
      <c r="K341" s="635"/>
      <c r="L341" s="636"/>
      <c r="M341" s="453">
        <v>7</v>
      </c>
      <c r="N341" s="453">
        <v>0</v>
      </c>
      <c r="O341" s="455">
        <v>0</v>
      </c>
      <c r="P341" s="454">
        <v>0</v>
      </c>
      <c r="Q341" s="637"/>
      <c r="R341" s="638"/>
      <c r="S341" s="452">
        <v>329699</v>
      </c>
      <c r="T341" s="452">
        <v>327001</v>
      </c>
      <c r="U341" s="639"/>
      <c r="V341" s="639"/>
      <c r="W341" s="639"/>
      <c r="X341" s="639"/>
      <c r="Y341" s="639"/>
      <c r="Z341" s="438"/>
    </row>
    <row r="342" spans="1:26" ht="53.25" customHeight="1" x14ac:dyDescent="0.2">
      <c r="A342" s="437"/>
      <c r="B342" s="629" t="s">
        <v>72</v>
      </c>
      <c r="C342" s="629"/>
      <c r="D342" s="629"/>
      <c r="E342" s="629"/>
      <c r="F342" s="629"/>
      <c r="G342" s="629"/>
      <c r="H342" s="629"/>
      <c r="I342" s="629"/>
      <c r="J342" s="629"/>
      <c r="K342" s="629"/>
      <c r="L342" s="630"/>
      <c r="M342" s="449">
        <v>7</v>
      </c>
      <c r="N342" s="449">
        <v>1</v>
      </c>
      <c r="O342" s="451">
        <v>0</v>
      </c>
      <c r="P342" s="450">
        <v>0</v>
      </c>
      <c r="Q342" s="631"/>
      <c r="R342" s="632"/>
      <c r="S342" s="448">
        <v>103557</v>
      </c>
      <c r="T342" s="448">
        <v>103138</v>
      </c>
      <c r="U342" s="633"/>
      <c r="V342" s="633"/>
      <c r="W342" s="633"/>
      <c r="X342" s="633"/>
      <c r="Y342" s="633"/>
      <c r="Z342" s="438"/>
    </row>
    <row r="343" spans="1:26" ht="12.75" customHeight="1" x14ac:dyDescent="0.2">
      <c r="A343" s="437"/>
      <c r="B343" s="627" t="s">
        <v>539</v>
      </c>
      <c r="C343" s="627"/>
      <c r="D343" s="627"/>
      <c r="E343" s="627"/>
      <c r="F343" s="627"/>
      <c r="G343" s="627"/>
      <c r="H343" s="627"/>
      <c r="I343" s="627"/>
      <c r="J343" s="627"/>
      <c r="K343" s="627"/>
      <c r="L343" s="628"/>
      <c r="M343" s="445">
        <v>7</v>
      </c>
      <c r="N343" s="445">
        <v>1</v>
      </c>
      <c r="O343" s="447" t="s">
        <v>540</v>
      </c>
      <c r="P343" s="446">
        <v>0</v>
      </c>
      <c r="Q343" s="624"/>
      <c r="R343" s="625"/>
      <c r="S343" s="444">
        <v>42146</v>
      </c>
      <c r="T343" s="444">
        <v>42069</v>
      </c>
      <c r="U343" s="626"/>
      <c r="V343" s="626"/>
      <c r="W343" s="626"/>
      <c r="X343" s="626"/>
      <c r="Y343" s="626"/>
      <c r="Z343" s="438"/>
    </row>
    <row r="344" spans="1:26" ht="12.75" customHeight="1" x14ac:dyDescent="0.2">
      <c r="A344" s="437"/>
      <c r="B344" s="627" t="s">
        <v>541</v>
      </c>
      <c r="C344" s="627"/>
      <c r="D344" s="627"/>
      <c r="E344" s="627"/>
      <c r="F344" s="627"/>
      <c r="G344" s="627"/>
      <c r="H344" s="627"/>
      <c r="I344" s="627"/>
      <c r="J344" s="627"/>
      <c r="K344" s="627"/>
      <c r="L344" s="628"/>
      <c r="M344" s="445">
        <v>7</v>
      </c>
      <c r="N344" s="445">
        <v>1</v>
      </c>
      <c r="O344" s="447" t="s">
        <v>542</v>
      </c>
      <c r="P344" s="446">
        <v>0</v>
      </c>
      <c r="Q344" s="624"/>
      <c r="R344" s="625"/>
      <c r="S344" s="444">
        <v>42146</v>
      </c>
      <c r="T344" s="444">
        <v>42069</v>
      </c>
      <c r="U344" s="626"/>
      <c r="V344" s="626"/>
      <c r="W344" s="626"/>
      <c r="X344" s="626"/>
      <c r="Y344" s="626"/>
      <c r="Z344" s="438"/>
    </row>
    <row r="345" spans="1:26" ht="32.25" customHeight="1" x14ac:dyDescent="0.2">
      <c r="A345" s="437"/>
      <c r="B345" s="627" t="s">
        <v>74</v>
      </c>
      <c r="C345" s="627"/>
      <c r="D345" s="627"/>
      <c r="E345" s="627"/>
      <c r="F345" s="627"/>
      <c r="G345" s="627"/>
      <c r="H345" s="627"/>
      <c r="I345" s="627"/>
      <c r="J345" s="627"/>
      <c r="K345" s="627"/>
      <c r="L345" s="628"/>
      <c r="M345" s="445">
        <v>7</v>
      </c>
      <c r="N345" s="445">
        <v>1</v>
      </c>
      <c r="O345" s="447" t="s">
        <v>543</v>
      </c>
      <c r="P345" s="446">
        <v>0</v>
      </c>
      <c r="Q345" s="624"/>
      <c r="R345" s="625"/>
      <c r="S345" s="444">
        <v>42146</v>
      </c>
      <c r="T345" s="444">
        <v>42069</v>
      </c>
      <c r="U345" s="626"/>
      <c r="V345" s="626"/>
      <c r="W345" s="626"/>
      <c r="X345" s="626"/>
      <c r="Y345" s="626"/>
      <c r="Z345" s="438"/>
    </row>
    <row r="346" spans="1:26" ht="21.75" customHeight="1" x14ac:dyDescent="0.2">
      <c r="A346" s="437"/>
      <c r="B346" s="627" t="s">
        <v>544</v>
      </c>
      <c r="C346" s="627"/>
      <c r="D346" s="627"/>
      <c r="E346" s="627"/>
      <c r="F346" s="627"/>
      <c r="G346" s="627"/>
      <c r="H346" s="627"/>
      <c r="I346" s="627"/>
      <c r="J346" s="627"/>
      <c r="K346" s="627"/>
      <c r="L346" s="628"/>
      <c r="M346" s="445">
        <v>7</v>
      </c>
      <c r="N346" s="445">
        <v>1</v>
      </c>
      <c r="O346" s="447" t="s">
        <v>543</v>
      </c>
      <c r="P346" s="446" t="s">
        <v>8</v>
      </c>
      <c r="Q346" s="624"/>
      <c r="R346" s="625"/>
      <c r="S346" s="444">
        <v>42146</v>
      </c>
      <c r="T346" s="444">
        <v>42069</v>
      </c>
      <c r="U346" s="626"/>
      <c r="V346" s="626"/>
      <c r="W346" s="626"/>
      <c r="X346" s="626"/>
      <c r="Y346" s="626"/>
      <c r="Z346" s="438"/>
    </row>
    <row r="347" spans="1:26" ht="21.75" customHeight="1" x14ac:dyDescent="0.2">
      <c r="A347" s="437"/>
      <c r="B347" s="627" t="s">
        <v>9</v>
      </c>
      <c r="C347" s="627"/>
      <c r="D347" s="627"/>
      <c r="E347" s="627"/>
      <c r="F347" s="627"/>
      <c r="G347" s="627"/>
      <c r="H347" s="627"/>
      <c r="I347" s="627"/>
      <c r="J347" s="627"/>
      <c r="K347" s="627"/>
      <c r="L347" s="628"/>
      <c r="M347" s="445">
        <v>7</v>
      </c>
      <c r="N347" s="445">
        <v>1</v>
      </c>
      <c r="O347" s="447" t="s">
        <v>543</v>
      </c>
      <c r="P347" s="446" t="s">
        <v>10</v>
      </c>
      <c r="Q347" s="624"/>
      <c r="R347" s="625"/>
      <c r="S347" s="444">
        <v>42146</v>
      </c>
      <c r="T347" s="444">
        <v>42069</v>
      </c>
      <c r="U347" s="626"/>
      <c r="V347" s="626"/>
      <c r="W347" s="626"/>
      <c r="X347" s="626"/>
      <c r="Y347" s="626"/>
      <c r="Z347" s="438"/>
    </row>
    <row r="348" spans="1:26" ht="21.75" customHeight="1" x14ac:dyDescent="0.2">
      <c r="A348" s="437"/>
      <c r="B348" s="627" t="s">
        <v>11</v>
      </c>
      <c r="C348" s="627"/>
      <c r="D348" s="627"/>
      <c r="E348" s="627"/>
      <c r="F348" s="627"/>
      <c r="G348" s="627"/>
      <c r="H348" s="627"/>
      <c r="I348" s="627"/>
      <c r="J348" s="627"/>
      <c r="K348" s="627"/>
      <c r="L348" s="628"/>
      <c r="M348" s="445">
        <v>7</v>
      </c>
      <c r="N348" s="445">
        <v>1</v>
      </c>
      <c r="O348" s="447" t="s">
        <v>543</v>
      </c>
      <c r="P348" s="446" t="s">
        <v>12</v>
      </c>
      <c r="Q348" s="624"/>
      <c r="R348" s="625"/>
      <c r="S348" s="444">
        <v>42146</v>
      </c>
      <c r="T348" s="444">
        <v>42069</v>
      </c>
      <c r="U348" s="626"/>
      <c r="V348" s="626"/>
      <c r="W348" s="626"/>
      <c r="X348" s="626"/>
      <c r="Y348" s="626"/>
      <c r="Z348" s="438"/>
    </row>
    <row r="349" spans="1:26" ht="12.75" customHeight="1" x14ac:dyDescent="0.2">
      <c r="A349" s="437"/>
      <c r="B349" s="627" t="s">
        <v>539</v>
      </c>
      <c r="C349" s="627"/>
      <c r="D349" s="627"/>
      <c r="E349" s="627"/>
      <c r="F349" s="627"/>
      <c r="G349" s="627"/>
      <c r="H349" s="627"/>
      <c r="I349" s="627"/>
      <c r="J349" s="627"/>
      <c r="K349" s="627"/>
      <c r="L349" s="628"/>
      <c r="M349" s="445">
        <v>7</v>
      </c>
      <c r="N349" s="445">
        <v>1</v>
      </c>
      <c r="O349" s="447" t="s">
        <v>540</v>
      </c>
      <c r="P349" s="446">
        <v>0</v>
      </c>
      <c r="Q349" s="624"/>
      <c r="R349" s="625"/>
      <c r="S349" s="444">
        <v>61411</v>
      </c>
      <c r="T349" s="444">
        <v>61069</v>
      </c>
      <c r="U349" s="626"/>
      <c r="V349" s="626"/>
      <c r="W349" s="626"/>
      <c r="X349" s="626"/>
      <c r="Y349" s="626"/>
      <c r="Z349" s="438"/>
    </row>
    <row r="350" spans="1:26" ht="12.75" customHeight="1" x14ac:dyDescent="0.2">
      <c r="A350" s="437"/>
      <c r="B350" s="627" t="s">
        <v>541</v>
      </c>
      <c r="C350" s="627"/>
      <c r="D350" s="627"/>
      <c r="E350" s="627"/>
      <c r="F350" s="627"/>
      <c r="G350" s="627"/>
      <c r="H350" s="627"/>
      <c r="I350" s="627"/>
      <c r="J350" s="627"/>
      <c r="K350" s="627"/>
      <c r="L350" s="628"/>
      <c r="M350" s="445">
        <v>7</v>
      </c>
      <c r="N350" s="445">
        <v>1</v>
      </c>
      <c r="O350" s="447" t="s">
        <v>542</v>
      </c>
      <c r="P350" s="446">
        <v>0</v>
      </c>
      <c r="Q350" s="624"/>
      <c r="R350" s="625"/>
      <c r="S350" s="444">
        <v>61411</v>
      </c>
      <c r="T350" s="444">
        <v>61069</v>
      </c>
      <c r="U350" s="626"/>
      <c r="V350" s="626"/>
      <c r="W350" s="626"/>
      <c r="X350" s="626"/>
      <c r="Y350" s="626"/>
      <c r="Z350" s="438"/>
    </row>
    <row r="351" spans="1:26" ht="12.75" customHeight="1" x14ac:dyDescent="0.2">
      <c r="A351" s="437"/>
      <c r="B351" s="627" t="s">
        <v>75</v>
      </c>
      <c r="C351" s="627"/>
      <c r="D351" s="627"/>
      <c r="E351" s="627"/>
      <c r="F351" s="627"/>
      <c r="G351" s="627"/>
      <c r="H351" s="627"/>
      <c r="I351" s="627"/>
      <c r="J351" s="627"/>
      <c r="K351" s="627"/>
      <c r="L351" s="628"/>
      <c r="M351" s="445">
        <v>7</v>
      </c>
      <c r="N351" s="445">
        <v>1</v>
      </c>
      <c r="O351" s="447" t="s">
        <v>545</v>
      </c>
      <c r="P351" s="446">
        <v>0</v>
      </c>
      <c r="Q351" s="624"/>
      <c r="R351" s="625"/>
      <c r="S351" s="444">
        <v>61411</v>
      </c>
      <c r="T351" s="444">
        <v>61069</v>
      </c>
      <c r="U351" s="626"/>
      <c r="V351" s="626"/>
      <c r="W351" s="626"/>
      <c r="X351" s="626"/>
      <c r="Y351" s="626"/>
      <c r="Z351" s="438"/>
    </row>
    <row r="352" spans="1:26" ht="21.75" customHeight="1" x14ac:dyDescent="0.2">
      <c r="A352" s="437"/>
      <c r="B352" s="627" t="s">
        <v>544</v>
      </c>
      <c r="C352" s="627"/>
      <c r="D352" s="627"/>
      <c r="E352" s="627"/>
      <c r="F352" s="627"/>
      <c r="G352" s="627"/>
      <c r="H352" s="627"/>
      <c r="I352" s="627"/>
      <c r="J352" s="627"/>
      <c r="K352" s="627"/>
      <c r="L352" s="628"/>
      <c r="M352" s="445">
        <v>7</v>
      </c>
      <c r="N352" s="445">
        <v>1</v>
      </c>
      <c r="O352" s="447" t="s">
        <v>545</v>
      </c>
      <c r="P352" s="446" t="s">
        <v>8</v>
      </c>
      <c r="Q352" s="624"/>
      <c r="R352" s="625"/>
      <c r="S352" s="444">
        <v>61411</v>
      </c>
      <c r="T352" s="444">
        <v>61069</v>
      </c>
      <c r="U352" s="626"/>
      <c r="V352" s="626"/>
      <c r="W352" s="626"/>
      <c r="X352" s="626"/>
      <c r="Y352" s="626"/>
      <c r="Z352" s="438"/>
    </row>
    <row r="353" spans="1:26" ht="12.75" customHeight="1" x14ac:dyDescent="0.2">
      <c r="A353" s="437"/>
      <c r="B353" s="627" t="s">
        <v>9</v>
      </c>
      <c r="C353" s="627"/>
      <c r="D353" s="627"/>
      <c r="E353" s="627"/>
      <c r="F353" s="627"/>
      <c r="G353" s="627"/>
      <c r="H353" s="627"/>
      <c r="I353" s="627"/>
      <c r="J353" s="627"/>
      <c r="K353" s="627"/>
      <c r="L353" s="628"/>
      <c r="M353" s="445">
        <v>7</v>
      </c>
      <c r="N353" s="445">
        <v>1</v>
      </c>
      <c r="O353" s="447" t="s">
        <v>545</v>
      </c>
      <c r="P353" s="446" t="s">
        <v>10</v>
      </c>
      <c r="Q353" s="624"/>
      <c r="R353" s="625"/>
      <c r="S353" s="444">
        <v>61411</v>
      </c>
      <c r="T353" s="444">
        <v>61069</v>
      </c>
      <c r="U353" s="626"/>
      <c r="V353" s="626"/>
      <c r="W353" s="626"/>
      <c r="X353" s="626"/>
      <c r="Y353" s="626"/>
      <c r="Z353" s="438"/>
    </row>
    <row r="354" spans="1:26" ht="12.75" customHeight="1" x14ac:dyDescent="0.2">
      <c r="A354" s="437"/>
      <c r="B354" s="627" t="s">
        <v>11</v>
      </c>
      <c r="C354" s="627"/>
      <c r="D354" s="627"/>
      <c r="E354" s="627"/>
      <c r="F354" s="627"/>
      <c r="G354" s="627"/>
      <c r="H354" s="627"/>
      <c r="I354" s="627"/>
      <c r="J354" s="627"/>
      <c r="K354" s="627"/>
      <c r="L354" s="628"/>
      <c r="M354" s="445">
        <v>7</v>
      </c>
      <c r="N354" s="445">
        <v>1</v>
      </c>
      <c r="O354" s="447" t="s">
        <v>545</v>
      </c>
      <c r="P354" s="446" t="s">
        <v>12</v>
      </c>
      <c r="Q354" s="624"/>
      <c r="R354" s="625"/>
      <c r="S354" s="444">
        <v>61411</v>
      </c>
      <c r="T354" s="444">
        <v>61069</v>
      </c>
      <c r="U354" s="626"/>
      <c r="V354" s="626"/>
      <c r="W354" s="626"/>
      <c r="X354" s="626"/>
      <c r="Y354" s="626"/>
      <c r="Z354" s="438"/>
    </row>
    <row r="355" spans="1:26" ht="32.25" customHeight="1" x14ac:dyDescent="0.2">
      <c r="A355" s="437"/>
      <c r="B355" s="629" t="s">
        <v>76</v>
      </c>
      <c r="C355" s="629"/>
      <c r="D355" s="629"/>
      <c r="E355" s="629"/>
      <c r="F355" s="629"/>
      <c r="G355" s="629"/>
      <c r="H355" s="629"/>
      <c r="I355" s="629"/>
      <c r="J355" s="629"/>
      <c r="K355" s="629"/>
      <c r="L355" s="630"/>
      <c r="M355" s="449">
        <v>7</v>
      </c>
      <c r="N355" s="449">
        <v>2</v>
      </c>
      <c r="O355" s="451">
        <v>0</v>
      </c>
      <c r="P355" s="450">
        <v>0</v>
      </c>
      <c r="Q355" s="631"/>
      <c r="R355" s="632"/>
      <c r="S355" s="448">
        <v>186227</v>
      </c>
      <c r="T355" s="448">
        <v>184327</v>
      </c>
      <c r="U355" s="633"/>
      <c r="V355" s="633"/>
      <c r="W355" s="633"/>
      <c r="X355" s="633"/>
      <c r="Y355" s="633"/>
      <c r="Z355" s="438"/>
    </row>
    <row r="356" spans="1:26" ht="32.25" customHeight="1" x14ac:dyDescent="0.2">
      <c r="A356" s="437"/>
      <c r="B356" s="627" t="s">
        <v>539</v>
      </c>
      <c r="C356" s="627"/>
      <c r="D356" s="627"/>
      <c r="E356" s="627"/>
      <c r="F356" s="627"/>
      <c r="G356" s="627"/>
      <c r="H356" s="627"/>
      <c r="I356" s="627"/>
      <c r="J356" s="627"/>
      <c r="K356" s="627"/>
      <c r="L356" s="628"/>
      <c r="M356" s="445">
        <v>7</v>
      </c>
      <c r="N356" s="445">
        <v>2</v>
      </c>
      <c r="O356" s="447" t="s">
        <v>540</v>
      </c>
      <c r="P356" s="446">
        <v>0</v>
      </c>
      <c r="Q356" s="624"/>
      <c r="R356" s="625"/>
      <c r="S356" s="444">
        <v>16205</v>
      </c>
      <c r="T356" s="444">
        <v>15252</v>
      </c>
      <c r="U356" s="626"/>
      <c r="V356" s="626"/>
      <c r="W356" s="626"/>
      <c r="X356" s="626"/>
      <c r="Y356" s="626"/>
      <c r="Z356" s="438"/>
    </row>
    <row r="357" spans="1:26" ht="53.25" customHeight="1" x14ac:dyDescent="0.2">
      <c r="A357" s="437"/>
      <c r="B357" s="627" t="s">
        <v>77</v>
      </c>
      <c r="C357" s="627"/>
      <c r="D357" s="627"/>
      <c r="E357" s="627"/>
      <c r="F357" s="627"/>
      <c r="G357" s="627"/>
      <c r="H357" s="627"/>
      <c r="I357" s="627"/>
      <c r="J357" s="627"/>
      <c r="K357" s="627"/>
      <c r="L357" s="628"/>
      <c r="M357" s="445">
        <v>7</v>
      </c>
      <c r="N357" s="445">
        <v>2</v>
      </c>
      <c r="O357" s="447" t="s">
        <v>546</v>
      </c>
      <c r="P357" s="446">
        <v>0</v>
      </c>
      <c r="Q357" s="624"/>
      <c r="R357" s="625"/>
      <c r="S357" s="444">
        <v>16205</v>
      </c>
      <c r="T357" s="444">
        <v>15252</v>
      </c>
      <c r="U357" s="626"/>
      <c r="V357" s="626"/>
      <c r="W357" s="626"/>
      <c r="X357" s="626"/>
      <c r="Y357" s="626"/>
      <c r="Z357" s="438"/>
    </row>
    <row r="358" spans="1:26" ht="21.75" customHeight="1" x14ac:dyDescent="0.2">
      <c r="A358" s="437"/>
      <c r="B358" s="627" t="s">
        <v>74</v>
      </c>
      <c r="C358" s="627"/>
      <c r="D358" s="627"/>
      <c r="E358" s="627"/>
      <c r="F358" s="627"/>
      <c r="G358" s="627"/>
      <c r="H358" s="627"/>
      <c r="I358" s="627"/>
      <c r="J358" s="627"/>
      <c r="K358" s="627"/>
      <c r="L358" s="628"/>
      <c r="M358" s="445">
        <v>7</v>
      </c>
      <c r="N358" s="445">
        <v>2</v>
      </c>
      <c r="O358" s="447" t="s">
        <v>547</v>
      </c>
      <c r="P358" s="446">
        <v>0</v>
      </c>
      <c r="Q358" s="624"/>
      <c r="R358" s="625"/>
      <c r="S358" s="444">
        <v>16205</v>
      </c>
      <c r="T358" s="444">
        <v>15252</v>
      </c>
      <c r="U358" s="626"/>
      <c r="V358" s="626"/>
      <c r="W358" s="626"/>
      <c r="X358" s="626"/>
      <c r="Y358" s="626"/>
      <c r="Z358" s="438"/>
    </row>
    <row r="359" spans="1:26" ht="21.75" customHeight="1" x14ac:dyDescent="0.2">
      <c r="A359" s="437"/>
      <c r="B359" s="627" t="s">
        <v>544</v>
      </c>
      <c r="C359" s="627"/>
      <c r="D359" s="627"/>
      <c r="E359" s="627"/>
      <c r="F359" s="627"/>
      <c r="G359" s="627"/>
      <c r="H359" s="627"/>
      <c r="I359" s="627"/>
      <c r="J359" s="627"/>
      <c r="K359" s="627"/>
      <c r="L359" s="628"/>
      <c r="M359" s="445">
        <v>7</v>
      </c>
      <c r="N359" s="445">
        <v>2</v>
      </c>
      <c r="O359" s="447" t="s">
        <v>547</v>
      </c>
      <c r="P359" s="446" t="s">
        <v>8</v>
      </c>
      <c r="Q359" s="624"/>
      <c r="R359" s="625"/>
      <c r="S359" s="444">
        <v>16205</v>
      </c>
      <c r="T359" s="444">
        <v>15252</v>
      </c>
      <c r="U359" s="626"/>
      <c r="V359" s="626"/>
      <c r="W359" s="626"/>
      <c r="X359" s="626"/>
      <c r="Y359" s="626"/>
      <c r="Z359" s="438"/>
    </row>
    <row r="360" spans="1:26" ht="32.25" customHeight="1" x14ac:dyDescent="0.2">
      <c r="A360" s="437"/>
      <c r="B360" s="627" t="s">
        <v>9</v>
      </c>
      <c r="C360" s="627"/>
      <c r="D360" s="627"/>
      <c r="E360" s="627"/>
      <c r="F360" s="627"/>
      <c r="G360" s="627"/>
      <c r="H360" s="627"/>
      <c r="I360" s="627"/>
      <c r="J360" s="627"/>
      <c r="K360" s="627"/>
      <c r="L360" s="628"/>
      <c r="M360" s="445">
        <v>7</v>
      </c>
      <c r="N360" s="445">
        <v>2</v>
      </c>
      <c r="O360" s="447" t="s">
        <v>547</v>
      </c>
      <c r="P360" s="446" t="s">
        <v>10</v>
      </c>
      <c r="Q360" s="624"/>
      <c r="R360" s="625"/>
      <c r="S360" s="444">
        <v>16205</v>
      </c>
      <c r="T360" s="444">
        <v>15252</v>
      </c>
      <c r="U360" s="626"/>
      <c r="V360" s="626"/>
      <c r="W360" s="626"/>
      <c r="X360" s="626"/>
      <c r="Y360" s="626"/>
      <c r="Z360" s="438"/>
    </row>
    <row r="361" spans="1:26" ht="32.25" customHeight="1" x14ac:dyDescent="0.2">
      <c r="A361" s="437"/>
      <c r="B361" s="627" t="s">
        <v>11</v>
      </c>
      <c r="C361" s="627"/>
      <c r="D361" s="627"/>
      <c r="E361" s="627"/>
      <c r="F361" s="627"/>
      <c r="G361" s="627"/>
      <c r="H361" s="627"/>
      <c r="I361" s="627"/>
      <c r="J361" s="627"/>
      <c r="K361" s="627"/>
      <c r="L361" s="628"/>
      <c r="M361" s="445">
        <v>7</v>
      </c>
      <c r="N361" s="445">
        <v>2</v>
      </c>
      <c r="O361" s="447" t="s">
        <v>547</v>
      </c>
      <c r="P361" s="446" t="s">
        <v>12</v>
      </c>
      <c r="Q361" s="624"/>
      <c r="R361" s="625"/>
      <c r="S361" s="444">
        <v>16205</v>
      </c>
      <c r="T361" s="444">
        <v>15252</v>
      </c>
      <c r="U361" s="626"/>
      <c r="V361" s="626"/>
      <c r="W361" s="626"/>
      <c r="X361" s="626"/>
      <c r="Y361" s="626"/>
      <c r="Z361" s="438"/>
    </row>
    <row r="362" spans="1:26" ht="21.75" customHeight="1" x14ac:dyDescent="0.2">
      <c r="A362" s="437"/>
      <c r="B362" s="627" t="s">
        <v>539</v>
      </c>
      <c r="C362" s="627"/>
      <c r="D362" s="627"/>
      <c r="E362" s="627"/>
      <c r="F362" s="627"/>
      <c r="G362" s="627"/>
      <c r="H362" s="627"/>
      <c r="I362" s="627"/>
      <c r="J362" s="627"/>
      <c r="K362" s="627"/>
      <c r="L362" s="628"/>
      <c r="M362" s="445">
        <v>7</v>
      </c>
      <c r="N362" s="445">
        <v>2</v>
      </c>
      <c r="O362" s="447" t="s">
        <v>540</v>
      </c>
      <c r="P362" s="446">
        <v>0</v>
      </c>
      <c r="Q362" s="624"/>
      <c r="R362" s="625"/>
      <c r="S362" s="444">
        <v>167813</v>
      </c>
      <c r="T362" s="444">
        <v>166879</v>
      </c>
      <c r="U362" s="626"/>
      <c r="V362" s="626"/>
      <c r="W362" s="626"/>
      <c r="X362" s="626"/>
      <c r="Y362" s="626"/>
      <c r="Z362" s="438"/>
    </row>
    <row r="363" spans="1:26" ht="21.75" customHeight="1" x14ac:dyDescent="0.2">
      <c r="A363" s="437"/>
      <c r="B363" s="627" t="s">
        <v>77</v>
      </c>
      <c r="C363" s="627"/>
      <c r="D363" s="627"/>
      <c r="E363" s="627"/>
      <c r="F363" s="627"/>
      <c r="G363" s="627"/>
      <c r="H363" s="627"/>
      <c r="I363" s="627"/>
      <c r="J363" s="627"/>
      <c r="K363" s="627"/>
      <c r="L363" s="628"/>
      <c r="M363" s="445">
        <v>7</v>
      </c>
      <c r="N363" s="445">
        <v>2</v>
      </c>
      <c r="O363" s="447" t="s">
        <v>546</v>
      </c>
      <c r="P363" s="446">
        <v>0</v>
      </c>
      <c r="Q363" s="624"/>
      <c r="R363" s="625"/>
      <c r="S363" s="444">
        <v>167813</v>
      </c>
      <c r="T363" s="444">
        <v>166879</v>
      </c>
      <c r="U363" s="626"/>
      <c r="V363" s="626"/>
      <c r="W363" s="626"/>
      <c r="X363" s="626"/>
      <c r="Y363" s="626"/>
      <c r="Z363" s="438"/>
    </row>
    <row r="364" spans="1:26" ht="21.75" customHeight="1" x14ac:dyDescent="0.2">
      <c r="A364" s="437"/>
      <c r="B364" s="627" t="s">
        <v>179</v>
      </c>
      <c r="C364" s="627"/>
      <c r="D364" s="627"/>
      <c r="E364" s="627"/>
      <c r="F364" s="627"/>
      <c r="G364" s="627"/>
      <c r="H364" s="627"/>
      <c r="I364" s="627"/>
      <c r="J364" s="627"/>
      <c r="K364" s="627"/>
      <c r="L364" s="628"/>
      <c r="M364" s="445">
        <v>7</v>
      </c>
      <c r="N364" s="445">
        <v>2</v>
      </c>
      <c r="O364" s="447" t="s">
        <v>548</v>
      </c>
      <c r="P364" s="446">
        <v>0</v>
      </c>
      <c r="Q364" s="624"/>
      <c r="R364" s="625"/>
      <c r="S364" s="444">
        <v>167813</v>
      </c>
      <c r="T364" s="444">
        <v>166879</v>
      </c>
      <c r="U364" s="626"/>
      <c r="V364" s="626"/>
      <c r="W364" s="626"/>
      <c r="X364" s="626"/>
      <c r="Y364" s="626"/>
      <c r="Z364" s="438"/>
    </row>
    <row r="365" spans="1:26" ht="12.75" customHeight="1" x14ac:dyDescent="0.2">
      <c r="A365" s="437"/>
      <c r="B365" s="627" t="s">
        <v>544</v>
      </c>
      <c r="C365" s="627"/>
      <c r="D365" s="627"/>
      <c r="E365" s="627"/>
      <c r="F365" s="627"/>
      <c r="G365" s="627"/>
      <c r="H365" s="627"/>
      <c r="I365" s="627"/>
      <c r="J365" s="627"/>
      <c r="K365" s="627"/>
      <c r="L365" s="628"/>
      <c r="M365" s="445">
        <v>7</v>
      </c>
      <c r="N365" s="445">
        <v>2</v>
      </c>
      <c r="O365" s="447" t="s">
        <v>548</v>
      </c>
      <c r="P365" s="446" t="s">
        <v>8</v>
      </c>
      <c r="Q365" s="624"/>
      <c r="R365" s="625"/>
      <c r="S365" s="444">
        <v>167813</v>
      </c>
      <c r="T365" s="444">
        <v>166879</v>
      </c>
      <c r="U365" s="626"/>
      <c r="V365" s="626"/>
      <c r="W365" s="626"/>
      <c r="X365" s="626"/>
      <c r="Y365" s="626"/>
      <c r="Z365" s="438"/>
    </row>
    <row r="366" spans="1:26" ht="12.75" customHeight="1" x14ac:dyDescent="0.2">
      <c r="A366" s="437"/>
      <c r="B366" s="627" t="s">
        <v>9</v>
      </c>
      <c r="C366" s="627"/>
      <c r="D366" s="627"/>
      <c r="E366" s="627"/>
      <c r="F366" s="627"/>
      <c r="G366" s="627"/>
      <c r="H366" s="627"/>
      <c r="I366" s="627"/>
      <c r="J366" s="627"/>
      <c r="K366" s="627"/>
      <c r="L366" s="628"/>
      <c r="M366" s="445">
        <v>7</v>
      </c>
      <c r="N366" s="445">
        <v>2</v>
      </c>
      <c r="O366" s="447" t="s">
        <v>548</v>
      </c>
      <c r="P366" s="446" t="s">
        <v>10</v>
      </c>
      <c r="Q366" s="624"/>
      <c r="R366" s="625"/>
      <c r="S366" s="444">
        <v>167813</v>
      </c>
      <c r="T366" s="444">
        <v>166879</v>
      </c>
      <c r="U366" s="626"/>
      <c r="V366" s="626"/>
      <c r="W366" s="626"/>
      <c r="X366" s="626"/>
      <c r="Y366" s="626"/>
      <c r="Z366" s="438"/>
    </row>
    <row r="367" spans="1:26" ht="12.75" customHeight="1" x14ac:dyDescent="0.2">
      <c r="A367" s="437"/>
      <c r="B367" s="627" t="s">
        <v>11</v>
      </c>
      <c r="C367" s="627"/>
      <c r="D367" s="627"/>
      <c r="E367" s="627"/>
      <c r="F367" s="627"/>
      <c r="G367" s="627"/>
      <c r="H367" s="627"/>
      <c r="I367" s="627"/>
      <c r="J367" s="627"/>
      <c r="K367" s="627"/>
      <c r="L367" s="628"/>
      <c r="M367" s="445">
        <v>7</v>
      </c>
      <c r="N367" s="445">
        <v>2</v>
      </c>
      <c r="O367" s="447" t="s">
        <v>548</v>
      </c>
      <c r="P367" s="446" t="s">
        <v>12</v>
      </c>
      <c r="Q367" s="624"/>
      <c r="R367" s="625"/>
      <c r="S367" s="444">
        <v>167813</v>
      </c>
      <c r="T367" s="444">
        <v>166879</v>
      </c>
      <c r="U367" s="626"/>
      <c r="V367" s="626"/>
      <c r="W367" s="626"/>
      <c r="X367" s="626"/>
      <c r="Y367" s="626"/>
      <c r="Z367" s="438"/>
    </row>
    <row r="368" spans="1:26" ht="21.75" customHeight="1" x14ac:dyDescent="0.2">
      <c r="A368" s="437"/>
      <c r="B368" s="627" t="s">
        <v>539</v>
      </c>
      <c r="C368" s="627"/>
      <c r="D368" s="627"/>
      <c r="E368" s="627"/>
      <c r="F368" s="627"/>
      <c r="G368" s="627"/>
      <c r="H368" s="627"/>
      <c r="I368" s="627"/>
      <c r="J368" s="627"/>
      <c r="K368" s="627"/>
      <c r="L368" s="628"/>
      <c r="M368" s="445">
        <v>7</v>
      </c>
      <c r="N368" s="445">
        <v>2</v>
      </c>
      <c r="O368" s="447" t="s">
        <v>540</v>
      </c>
      <c r="P368" s="446">
        <v>0</v>
      </c>
      <c r="Q368" s="624"/>
      <c r="R368" s="625"/>
      <c r="S368" s="444">
        <v>2209</v>
      </c>
      <c r="T368" s="444">
        <v>2196</v>
      </c>
      <c r="U368" s="626"/>
      <c r="V368" s="626"/>
      <c r="W368" s="626"/>
      <c r="X368" s="626"/>
      <c r="Y368" s="626"/>
      <c r="Z368" s="438"/>
    </row>
    <row r="369" spans="1:26" ht="12.75" customHeight="1" x14ac:dyDescent="0.2">
      <c r="A369" s="437"/>
      <c r="B369" s="627" t="s">
        <v>77</v>
      </c>
      <c r="C369" s="627"/>
      <c r="D369" s="627"/>
      <c r="E369" s="627"/>
      <c r="F369" s="627"/>
      <c r="G369" s="627"/>
      <c r="H369" s="627"/>
      <c r="I369" s="627"/>
      <c r="J369" s="627"/>
      <c r="K369" s="627"/>
      <c r="L369" s="628"/>
      <c r="M369" s="445">
        <v>7</v>
      </c>
      <c r="N369" s="445">
        <v>2</v>
      </c>
      <c r="O369" s="447" t="s">
        <v>546</v>
      </c>
      <c r="P369" s="446">
        <v>0</v>
      </c>
      <c r="Q369" s="624"/>
      <c r="R369" s="625"/>
      <c r="S369" s="444">
        <v>2209</v>
      </c>
      <c r="T369" s="444">
        <v>2196</v>
      </c>
      <c r="U369" s="626"/>
      <c r="V369" s="626"/>
      <c r="W369" s="626"/>
      <c r="X369" s="626"/>
      <c r="Y369" s="626"/>
      <c r="Z369" s="438"/>
    </row>
    <row r="370" spans="1:26" ht="21.75" customHeight="1" x14ac:dyDescent="0.2">
      <c r="A370" s="437"/>
      <c r="B370" s="627" t="s">
        <v>685</v>
      </c>
      <c r="C370" s="627"/>
      <c r="D370" s="627"/>
      <c r="E370" s="627"/>
      <c r="F370" s="627"/>
      <c r="G370" s="627"/>
      <c r="H370" s="627"/>
      <c r="I370" s="627"/>
      <c r="J370" s="627"/>
      <c r="K370" s="627"/>
      <c r="L370" s="628"/>
      <c r="M370" s="445">
        <v>7</v>
      </c>
      <c r="N370" s="445">
        <v>2</v>
      </c>
      <c r="O370" s="447" t="s">
        <v>686</v>
      </c>
      <c r="P370" s="446">
        <v>0</v>
      </c>
      <c r="Q370" s="624"/>
      <c r="R370" s="625"/>
      <c r="S370" s="444">
        <v>2209</v>
      </c>
      <c r="T370" s="444">
        <v>2196</v>
      </c>
      <c r="U370" s="626"/>
      <c r="V370" s="626"/>
      <c r="W370" s="626"/>
      <c r="X370" s="626"/>
      <c r="Y370" s="626"/>
      <c r="Z370" s="438"/>
    </row>
    <row r="371" spans="1:26" ht="21.75" customHeight="1" x14ac:dyDescent="0.2">
      <c r="A371" s="437"/>
      <c r="B371" s="627" t="s">
        <v>544</v>
      </c>
      <c r="C371" s="627"/>
      <c r="D371" s="627"/>
      <c r="E371" s="627"/>
      <c r="F371" s="627"/>
      <c r="G371" s="627"/>
      <c r="H371" s="627"/>
      <c r="I371" s="627"/>
      <c r="J371" s="627"/>
      <c r="K371" s="627"/>
      <c r="L371" s="628"/>
      <c r="M371" s="445">
        <v>7</v>
      </c>
      <c r="N371" s="445">
        <v>2</v>
      </c>
      <c r="O371" s="447" t="s">
        <v>686</v>
      </c>
      <c r="P371" s="446" t="s">
        <v>8</v>
      </c>
      <c r="Q371" s="624"/>
      <c r="R371" s="625"/>
      <c r="S371" s="444">
        <v>2209</v>
      </c>
      <c r="T371" s="444">
        <v>2196</v>
      </c>
      <c r="U371" s="626"/>
      <c r="V371" s="626"/>
      <c r="W371" s="626"/>
      <c r="X371" s="626"/>
      <c r="Y371" s="626"/>
      <c r="Z371" s="438"/>
    </row>
    <row r="372" spans="1:26" ht="12.75" customHeight="1" x14ac:dyDescent="0.2">
      <c r="A372" s="437"/>
      <c r="B372" s="627" t="s">
        <v>9</v>
      </c>
      <c r="C372" s="627"/>
      <c r="D372" s="627"/>
      <c r="E372" s="627"/>
      <c r="F372" s="627"/>
      <c r="G372" s="627"/>
      <c r="H372" s="627"/>
      <c r="I372" s="627"/>
      <c r="J372" s="627"/>
      <c r="K372" s="627"/>
      <c r="L372" s="628"/>
      <c r="M372" s="445">
        <v>7</v>
      </c>
      <c r="N372" s="445">
        <v>2</v>
      </c>
      <c r="O372" s="447" t="s">
        <v>686</v>
      </c>
      <c r="P372" s="446" t="s">
        <v>10</v>
      </c>
      <c r="Q372" s="624"/>
      <c r="R372" s="625"/>
      <c r="S372" s="444">
        <v>2209</v>
      </c>
      <c r="T372" s="444">
        <v>2196</v>
      </c>
      <c r="U372" s="626"/>
      <c r="V372" s="626"/>
      <c r="W372" s="626"/>
      <c r="X372" s="626"/>
      <c r="Y372" s="626"/>
      <c r="Z372" s="438"/>
    </row>
    <row r="373" spans="1:26" ht="42.75" customHeight="1" x14ac:dyDescent="0.2">
      <c r="A373" s="437"/>
      <c r="B373" s="627" t="s">
        <v>167</v>
      </c>
      <c r="C373" s="627"/>
      <c r="D373" s="627"/>
      <c r="E373" s="627"/>
      <c r="F373" s="627"/>
      <c r="G373" s="627"/>
      <c r="H373" s="627"/>
      <c r="I373" s="627"/>
      <c r="J373" s="627"/>
      <c r="K373" s="627"/>
      <c r="L373" s="628"/>
      <c r="M373" s="445">
        <v>7</v>
      </c>
      <c r="N373" s="445">
        <v>2</v>
      </c>
      <c r="O373" s="447" t="s">
        <v>686</v>
      </c>
      <c r="P373" s="446" t="s">
        <v>166</v>
      </c>
      <c r="Q373" s="624"/>
      <c r="R373" s="625"/>
      <c r="S373" s="444">
        <v>2209</v>
      </c>
      <c r="T373" s="444">
        <v>2196</v>
      </c>
      <c r="U373" s="626"/>
      <c r="V373" s="626"/>
      <c r="W373" s="626"/>
      <c r="X373" s="626"/>
      <c r="Y373" s="626"/>
      <c r="Z373" s="438"/>
    </row>
    <row r="374" spans="1:26" ht="21.75" customHeight="1" x14ac:dyDescent="0.2">
      <c r="A374" s="437"/>
      <c r="B374" s="629" t="s">
        <v>549</v>
      </c>
      <c r="C374" s="629"/>
      <c r="D374" s="629"/>
      <c r="E374" s="629"/>
      <c r="F374" s="629"/>
      <c r="G374" s="629"/>
      <c r="H374" s="629"/>
      <c r="I374" s="629"/>
      <c r="J374" s="629"/>
      <c r="K374" s="629"/>
      <c r="L374" s="630"/>
      <c r="M374" s="449">
        <v>7</v>
      </c>
      <c r="N374" s="449">
        <v>3</v>
      </c>
      <c r="O374" s="451">
        <v>0</v>
      </c>
      <c r="P374" s="450">
        <v>0</v>
      </c>
      <c r="Q374" s="631"/>
      <c r="R374" s="632"/>
      <c r="S374" s="448">
        <v>21544</v>
      </c>
      <c r="T374" s="448">
        <v>21435</v>
      </c>
      <c r="U374" s="633"/>
      <c r="V374" s="633"/>
      <c r="W374" s="633"/>
      <c r="X374" s="633"/>
      <c r="Y374" s="633"/>
      <c r="Z374" s="438"/>
    </row>
    <row r="375" spans="1:26" ht="12.75" customHeight="1" x14ac:dyDescent="0.2">
      <c r="A375" s="437"/>
      <c r="B375" s="627" t="s">
        <v>539</v>
      </c>
      <c r="C375" s="627"/>
      <c r="D375" s="627"/>
      <c r="E375" s="627"/>
      <c r="F375" s="627"/>
      <c r="G375" s="627"/>
      <c r="H375" s="627"/>
      <c r="I375" s="627"/>
      <c r="J375" s="627"/>
      <c r="K375" s="627"/>
      <c r="L375" s="628"/>
      <c r="M375" s="445">
        <v>7</v>
      </c>
      <c r="N375" s="445">
        <v>3</v>
      </c>
      <c r="O375" s="447" t="s">
        <v>540</v>
      </c>
      <c r="P375" s="446">
        <v>0</v>
      </c>
      <c r="Q375" s="624"/>
      <c r="R375" s="625"/>
      <c r="S375" s="444">
        <v>21544</v>
      </c>
      <c r="T375" s="444">
        <v>21435</v>
      </c>
      <c r="U375" s="626"/>
      <c r="V375" s="626"/>
      <c r="W375" s="626"/>
      <c r="X375" s="626"/>
      <c r="Y375" s="626"/>
      <c r="Z375" s="438"/>
    </row>
    <row r="376" spans="1:26" ht="21.75" customHeight="1" x14ac:dyDescent="0.2">
      <c r="A376" s="437"/>
      <c r="B376" s="627" t="s">
        <v>550</v>
      </c>
      <c r="C376" s="627"/>
      <c r="D376" s="627"/>
      <c r="E376" s="627"/>
      <c r="F376" s="627"/>
      <c r="G376" s="627"/>
      <c r="H376" s="627"/>
      <c r="I376" s="627"/>
      <c r="J376" s="627"/>
      <c r="K376" s="627"/>
      <c r="L376" s="628"/>
      <c r="M376" s="445">
        <v>7</v>
      </c>
      <c r="N376" s="445">
        <v>3</v>
      </c>
      <c r="O376" s="447" t="s">
        <v>551</v>
      </c>
      <c r="P376" s="446">
        <v>0</v>
      </c>
      <c r="Q376" s="624"/>
      <c r="R376" s="625"/>
      <c r="S376" s="444">
        <v>21544</v>
      </c>
      <c r="T376" s="444">
        <v>21435</v>
      </c>
      <c r="U376" s="626"/>
      <c r="V376" s="626"/>
      <c r="W376" s="626"/>
      <c r="X376" s="626"/>
      <c r="Y376" s="626"/>
      <c r="Z376" s="438"/>
    </row>
    <row r="377" spans="1:26" ht="21.75" customHeight="1" x14ac:dyDescent="0.2">
      <c r="A377" s="437"/>
      <c r="B377" s="627" t="s">
        <v>6</v>
      </c>
      <c r="C377" s="627"/>
      <c r="D377" s="627"/>
      <c r="E377" s="627"/>
      <c r="F377" s="627"/>
      <c r="G377" s="627"/>
      <c r="H377" s="627"/>
      <c r="I377" s="627"/>
      <c r="J377" s="627"/>
      <c r="K377" s="627"/>
      <c r="L377" s="628"/>
      <c r="M377" s="445">
        <v>7</v>
      </c>
      <c r="N377" s="445">
        <v>3</v>
      </c>
      <c r="O377" s="447" t="s">
        <v>552</v>
      </c>
      <c r="P377" s="446">
        <v>0</v>
      </c>
      <c r="Q377" s="624"/>
      <c r="R377" s="625"/>
      <c r="S377" s="444">
        <v>21544</v>
      </c>
      <c r="T377" s="444">
        <v>21435</v>
      </c>
      <c r="U377" s="626"/>
      <c r="V377" s="626"/>
      <c r="W377" s="626"/>
      <c r="X377" s="626"/>
      <c r="Y377" s="626"/>
      <c r="Z377" s="438"/>
    </row>
    <row r="378" spans="1:26" ht="12.75" customHeight="1" x14ac:dyDescent="0.2">
      <c r="A378" s="437"/>
      <c r="B378" s="627" t="s">
        <v>544</v>
      </c>
      <c r="C378" s="627"/>
      <c r="D378" s="627"/>
      <c r="E378" s="627"/>
      <c r="F378" s="627"/>
      <c r="G378" s="627"/>
      <c r="H378" s="627"/>
      <c r="I378" s="627"/>
      <c r="J378" s="627"/>
      <c r="K378" s="627"/>
      <c r="L378" s="628"/>
      <c r="M378" s="445">
        <v>7</v>
      </c>
      <c r="N378" s="445">
        <v>3</v>
      </c>
      <c r="O378" s="447" t="s">
        <v>552</v>
      </c>
      <c r="P378" s="446" t="s">
        <v>8</v>
      </c>
      <c r="Q378" s="624"/>
      <c r="R378" s="625"/>
      <c r="S378" s="444">
        <v>21544</v>
      </c>
      <c r="T378" s="444">
        <v>21435</v>
      </c>
      <c r="U378" s="626"/>
      <c r="V378" s="626"/>
      <c r="W378" s="626"/>
      <c r="X378" s="626"/>
      <c r="Y378" s="626"/>
      <c r="Z378" s="438"/>
    </row>
    <row r="379" spans="1:26" ht="12.75" customHeight="1" x14ac:dyDescent="0.2">
      <c r="A379" s="437"/>
      <c r="B379" s="627" t="s">
        <v>9</v>
      </c>
      <c r="C379" s="627"/>
      <c r="D379" s="627"/>
      <c r="E379" s="627"/>
      <c r="F379" s="627"/>
      <c r="G379" s="627"/>
      <c r="H379" s="627"/>
      <c r="I379" s="627"/>
      <c r="J379" s="627"/>
      <c r="K379" s="627"/>
      <c r="L379" s="628"/>
      <c r="M379" s="445">
        <v>7</v>
      </c>
      <c r="N379" s="445">
        <v>3</v>
      </c>
      <c r="O379" s="447" t="s">
        <v>552</v>
      </c>
      <c r="P379" s="446" t="s">
        <v>10</v>
      </c>
      <c r="Q379" s="624"/>
      <c r="R379" s="625"/>
      <c r="S379" s="444">
        <v>21544</v>
      </c>
      <c r="T379" s="444">
        <v>21435</v>
      </c>
      <c r="U379" s="626"/>
      <c r="V379" s="626"/>
      <c r="W379" s="626"/>
      <c r="X379" s="626"/>
      <c r="Y379" s="626"/>
      <c r="Z379" s="438"/>
    </row>
    <row r="380" spans="1:26" ht="21.75" customHeight="1" x14ac:dyDescent="0.2">
      <c r="A380" s="437"/>
      <c r="B380" s="627" t="s">
        <v>11</v>
      </c>
      <c r="C380" s="627"/>
      <c r="D380" s="627"/>
      <c r="E380" s="627"/>
      <c r="F380" s="627"/>
      <c r="G380" s="627"/>
      <c r="H380" s="627"/>
      <c r="I380" s="627"/>
      <c r="J380" s="627"/>
      <c r="K380" s="627"/>
      <c r="L380" s="628"/>
      <c r="M380" s="445">
        <v>7</v>
      </c>
      <c r="N380" s="445">
        <v>3</v>
      </c>
      <c r="O380" s="447" t="s">
        <v>552</v>
      </c>
      <c r="P380" s="446" t="s">
        <v>12</v>
      </c>
      <c r="Q380" s="624"/>
      <c r="R380" s="625"/>
      <c r="S380" s="444">
        <v>21544</v>
      </c>
      <c r="T380" s="444">
        <v>21435</v>
      </c>
      <c r="U380" s="626"/>
      <c r="V380" s="626"/>
      <c r="W380" s="626"/>
      <c r="X380" s="626"/>
      <c r="Y380" s="626"/>
      <c r="Z380" s="438"/>
    </row>
    <row r="381" spans="1:26" ht="21.75" customHeight="1" x14ac:dyDescent="0.2">
      <c r="A381" s="437"/>
      <c r="B381" s="629" t="s">
        <v>555</v>
      </c>
      <c r="C381" s="629"/>
      <c r="D381" s="629"/>
      <c r="E381" s="629"/>
      <c r="F381" s="629"/>
      <c r="G381" s="629"/>
      <c r="H381" s="629"/>
      <c r="I381" s="629"/>
      <c r="J381" s="629"/>
      <c r="K381" s="629"/>
      <c r="L381" s="630"/>
      <c r="M381" s="449">
        <v>7</v>
      </c>
      <c r="N381" s="449">
        <v>7</v>
      </c>
      <c r="O381" s="451">
        <v>0</v>
      </c>
      <c r="P381" s="450">
        <v>0</v>
      </c>
      <c r="Q381" s="631"/>
      <c r="R381" s="632"/>
      <c r="S381" s="448">
        <v>1173</v>
      </c>
      <c r="T381" s="448">
        <v>1167</v>
      </c>
      <c r="U381" s="633"/>
      <c r="V381" s="633"/>
      <c r="W381" s="633"/>
      <c r="X381" s="633"/>
      <c r="Y381" s="633"/>
      <c r="Z381" s="438"/>
    </row>
    <row r="382" spans="1:26" ht="21.75" customHeight="1" x14ac:dyDescent="0.2">
      <c r="A382" s="437"/>
      <c r="B382" s="627" t="s">
        <v>539</v>
      </c>
      <c r="C382" s="627"/>
      <c r="D382" s="627"/>
      <c r="E382" s="627"/>
      <c r="F382" s="627"/>
      <c r="G382" s="627"/>
      <c r="H382" s="627"/>
      <c r="I382" s="627"/>
      <c r="J382" s="627"/>
      <c r="K382" s="627"/>
      <c r="L382" s="628"/>
      <c r="M382" s="445">
        <v>7</v>
      </c>
      <c r="N382" s="445">
        <v>7</v>
      </c>
      <c r="O382" s="447" t="s">
        <v>540</v>
      </c>
      <c r="P382" s="446">
        <v>0</v>
      </c>
      <c r="Q382" s="624"/>
      <c r="R382" s="625"/>
      <c r="S382" s="444">
        <v>1173</v>
      </c>
      <c r="T382" s="444">
        <v>1167</v>
      </c>
      <c r="U382" s="626"/>
      <c r="V382" s="626"/>
      <c r="W382" s="626"/>
      <c r="X382" s="626"/>
      <c r="Y382" s="626"/>
      <c r="Z382" s="438"/>
    </row>
    <row r="383" spans="1:26" ht="21.75" customHeight="1" x14ac:dyDescent="0.2">
      <c r="A383" s="437"/>
      <c r="B383" s="627" t="s">
        <v>79</v>
      </c>
      <c r="C383" s="627"/>
      <c r="D383" s="627"/>
      <c r="E383" s="627"/>
      <c r="F383" s="627"/>
      <c r="G383" s="627"/>
      <c r="H383" s="627"/>
      <c r="I383" s="627"/>
      <c r="J383" s="627"/>
      <c r="K383" s="627"/>
      <c r="L383" s="628"/>
      <c r="M383" s="445">
        <v>7</v>
      </c>
      <c r="N383" s="445">
        <v>7</v>
      </c>
      <c r="O383" s="447" t="s">
        <v>556</v>
      </c>
      <c r="P383" s="446">
        <v>0</v>
      </c>
      <c r="Q383" s="624"/>
      <c r="R383" s="625"/>
      <c r="S383" s="444">
        <v>1173</v>
      </c>
      <c r="T383" s="444">
        <v>1167</v>
      </c>
      <c r="U383" s="626"/>
      <c r="V383" s="626"/>
      <c r="W383" s="626"/>
      <c r="X383" s="626"/>
      <c r="Y383" s="626"/>
      <c r="Z383" s="438"/>
    </row>
    <row r="384" spans="1:26" ht="12.75" customHeight="1" x14ac:dyDescent="0.2">
      <c r="A384" s="437"/>
      <c r="B384" s="627" t="s">
        <v>80</v>
      </c>
      <c r="C384" s="627"/>
      <c r="D384" s="627"/>
      <c r="E384" s="627"/>
      <c r="F384" s="627"/>
      <c r="G384" s="627"/>
      <c r="H384" s="627"/>
      <c r="I384" s="627"/>
      <c r="J384" s="627"/>
      <c r="K384" s="627"/>
      <c r="L384" s="628"/>
      <c r="M384" s="445">
        <v>7</v>
      </c>
      <c r="N384" s="445">
        <v>7</v>
      </c>
      <c r="O384" s="447" t="s">
        <v>557</v>
      </c>
      <c r="P384" s="446">
        <v>0</v>
      </c>
      <c r="Q384" s="624"/>
      <c r="R384" s="625"/>
      <c r="S384" s="444">
        <v>1173</v>
      </c>
      <c r="T384" s="444">
        <v>1167</v>
      </c>
      <c r="U384" s="626"/>
      <c r="V384" s="626"/>
      <c r="W384" s="626"/>
      <c r="X384" s="626"/>
      <c r="Y384" s="626"/>
      <c r="Z384" s="438"/>
    </row>
    <row r="385" spans="1:26" ht="42.75" customHeight="1" x14ac:dyDescent="0.2">
      <c r="A385" s="437"/>
      <c r="B385" s="627" t="s">
        <v>544</v>
      </c>
      <c r="C385" s="627"/>
      <c r="D385" s="627"/>
      <c r="E385" s="627"/>
      <c r="F385" s="627"/>
      <c r="G385" s="627"/>
      <c r="H385" s="627"/>
      <c r="I385" s="627"/>
      <c r="J385" s="627"/>
      <c r="K385" s="627"/>
      <c r="L385" s="628"/>
      <c r="M385" s="445">
        <v>7</v>
      </c>
      <c r="N385" s="445">
        <v>7</v>
      </c>
      <c r="O385" s="447" t="s">
        <v>557</v>
      </c>
      <c r="P385" s="446" t="s">
        <v>8</v>
      </c>
      <c r="Q385" s="624"/>
      <c r="R385" s="625"/>
      <c r="S385" s="444">
        <v>1173</v>
      </c>
      <c r="T385" s="444">
        <v>1167</v>
      </c>
      <c r="U385" s="626"/>
      <c r="V385" s="626"/>
      <c r="W385" s="626"/>
      <c r="X385" s="626"/>
      <c r="Y385" s="626"/>
      <c r="Z385" s="438"/>
    </row>
    <row r="386" spans="1:26" ht="21.75" customHeight="1" x14ac:dyDescent="0.2">
      <c r="A386" s="437"/>
      <c r="B386" s="627" t="s">
        <v>9</v>
      </c>
      <c r="C386" s="627"/>
      <c r="D386" s="627"/>
      <c r="E386" s="627"/>
      <c r="F386" s="627"/>
      <c r="G386" s="627"/>
      <c r="H386" s="627"/>
      <c r="I386" s="627"/>
      <c r="J386" s="627"/>
      <c r="K386" s="627"/>
      <c r="L386" s="628"/>
      <c r="M386" s="445">
        <v>7</v>
      </c>
      <c r="N386" s="445">
        <v>7</v>
      </c>
      <c r="O386" s="447" t="s">
        <v>557</v>
      </c>
      <c r="P386" s="446" t="s">
        <v>10</v>
      </c>
      <c r="Q386" s="624"/>
      <c r="R386" s="625"/>
      <c r="S386" s="444">
        <v>1173</v>
      </c>
      <c r="T386" s="444">
        <v>1167</v>
      </c>
      <c r="U386" s="626"/>
      <c r="V386" s="626"/>
      <c r="W386" s="626"/>
      <c r="X386" s="626"/>
      <c r="Y386" s="626"/>
      <c r="Z386" s="438"/>
    </row>
    <row r="387" spans="1:26" ht="21.75" customHeight="1" x14ac:dyDescent="0.2">
      <c r="A387" s="437"/>
      <c r="B387" s="627" t="s">
        <v>11</v>
      </c>
      <c r="C387" s="627"/>
      <c r="D387" s="627"/>
      <c r="E387" s="627"/>
      <c r="F387" s="627"/>
      <c r="G387" s="627"/>
      <c r="H387" s="627"/>
      <c r="I387" s="627"/>
      <c r="J387" s="627"/>
      <c r="K387" s="627"/>
      <c r="L387" s="628"/>
      <c r="M387" s="445">
        <v>7</v>
      </c>
      <c r="N387" s="445">
        <v>7</v>
      </c>
      <c r="O387" s="447" t="s">
        <v>557</v>
      </c>
      <c r="P387" s="446" t="s">
        <v>12</v>
      </c>
      <c r="Q387" s="624"/>
      <c r="R387" s="625"/>
      <c r="S387" s="444">
        <v>1173</v>
      </c>
      <c r="T387" s="444">
        <v>1167</v>
      </c>
      <c r="U387" s="626"/>
      <c r="V387" s="626"/>
      <c r="W387" s="626"/>
      <c r="X387" s="626"/>
      <c r="Y387" s="626"/>
      <c r="Z387" s="438"/>
    </row>
    <row r="388" spans="1:26" ht="42.75" customHeight="1" x14ac:dyDescent="0.2">
      <c r="A388" s="437"/>
      <c r="B388" s="629" t="s">
        <v>81</v>
      </c>
      <c r="C388" s="629"/>
      <c r="D388" s="629"/>
      <c r="E388" s="629"/>
      <c r="F388" s="629"/>
      <c r="G388" s="629"/>
      <c r="H388" s="629"/>
      <c r="I388" s="629"/>
      <c r="J388" s="629"/>
      <c r="K388" s="629"/>
      <c r="L388" s="630"/>
      <c r="M388" s="449">
        <v>7</v>
      </c>
      <c r="N388" s="449">
        <v>9</v>
      </c>
      <c r="O388" s="451">
        <v>0</v>
      </c>
      <c r="P388" s="450">
        <v>0</v>
      </c>
      <c r="Q388" s="631"/>
      <c r="R388" s="632"/>
      <c r="S388" s="448">
        <v>17198</v>
      </c>
      <c r="T388" s="448">
        <v>16934</v>
      </c>
      <c r="U388" s="633"/>
      <c r="V388" s="633"/>
      <c r="W388" s="633"/>
      <c r="X388" s="633"/>
      <c r="Y388" s="633"/>
      <c r="Z388" s="438"/>
    </row>
    <row r="389" spans="1:26" ht="21.75" customHeight="1" x14ac:dyDescent="0.2">
      <c r="A389" s="437"/>
      <c r="B389" s="627" t="s">
        <v>539</v>
      </c>
      <c r="C389" s="627"/>
      <c r="D389" s="627"/>
      <c r="E389" s="627"/>
      <c r="F389" s="627"/>
      <c r="G389" s="627"/>
      <c r="H389" s="627"/>
      <c r="I389" s="627"/>
      <c r="J389" s="627"/>
      <c r="K389" s="627"/>
      <c r="L389" s="628"/>
      <c r="M389" s="445">
        <v>7</v>
      </c>
      <c r="N389" s="445">
        <v>9</v>
      </c>
      <c r="O389" s="447" t="s">
        <v>540</v>
      </c>
      <c r="P389" s="446">
        <v>0</v>
      </c>
      <c r="Q389" s="624"/>
      <c r="R389" s="625"/>
      <c r="S389" s="444">
        <v>752</v>
      </c>
      <c r="T389" s="444">
        <v>752</v>
      </c>
      <c r="U389" s="626"/>
      <c r="V389" s="626"/>
      <c r="W389" s="626"/>
      <c r="X389" s="626"/>
      <c r="Y389" s="626"/>
      <c r="Z389" s="438"/>
    </row>
    <row r="390" spans="1:26" ht="12.75" customHeight="1" x14ac:dyDescent="0.2">
      <c r="A390" s="437"/>
      <c r="B390" s="627" t="s">
        <v>558</v>
      </c>
      <c r="C390" s="627"/>
      <c r="D390" s="627"/>
      <c r="E390" s="627"/>
      <c r="F390" s="627"/>
      <c r="G390" s="627"/>
      <c r="H390" s="627"/>
      <c r="I390" s="627"/>
      <c r="J390" s="627"/>
      <c r="K390" s="627"/>
      <c r="L390" s="628"/>
      <c r="M390" s="445">
        <v>7</v>
      </c>
      <c r="N390" s="445">
        <v>9</v>
      </c>
      <c r="O390" s="447" t="s">
        <v>559</v>
      </c>
      <c r="P390" s="446">
        <v>0</v>
      </c>
      <c r="Q390" s="624"/>
      <c r="R390" s="625"/>
      <c r="S390" s="444">
        <v>752</v>
      </c>
      <c r="T390" s="444">
        <v>752</v>
      </c>
      <c r="U390" s="626"/>
      <c r="V390" s="626"/>
      <c r="W390" s="626"/>
      <c r="X390" s="626"/>
      <c r="Y390" s="626"/>
      <c r="Z390" s="438"/>
    </row>
    <row r="391" spans="1:26" ht="42.75" customHeight="1" x14ac:dyDescent="0.2">
      <c r="A391" s="437"/>
      <c r="B391" s="627" t="s">
        <v>66</v>
      </c>
      <c r="C391" s="627"/>
      <c r="D391" s="627"/>
      <c r="E391" s="627"/>
      <c r="F391" s="627"/>
      <c r="G391" s="627"/>
      <c r="H391" s="627"/>
      <c r="I391" s="627"/>
      <c r="J391" s="627"/>
      <c r="K391" s="627"/>
      <c r="L391" s="628"/>
      <c r="M391" s="445">
        <v>7</v>
      </c>
      <c r="N391" s="445">
        <v>9</v>
      </c>
      <c r="O391" s="447" t="s">
        <v>560</v>
      </c>
      <c r="P391" s="446">
        <v>0</v>
      </c>
      <c r="Q391" s="624"/>
      <c r="R391" s="625"/>
      <c r="S391" s="444">
        <v>752</v>
      </c>
      <c r="T391" s="444">
        <v>752</v>
      </c>
      <c r="U391" s="626"/>
      <c r="V391" s="626"/>
      <c r="W391" s="626"/>
      <c r="X391" s="626"/>
      <c r="Y391" s="626"/>
      <c r="Z391" s="438"/>
    </row>
    <row r="392" spans="1:26" ht="12.75" customHeight="1" x14ac:dyDescent="0.2">
      <c r="A392" s="437"/>
      <c r="B392" s="627" t="s">
        <v>18</v>
      </c>
      <c r="C392" s="627"/>
      <c r="D392" s="627"/>
      <c r="E392" s="627"/>
      <c r="F392" s="627"/>
      <c r="G392" s="627"/>
      <c r="H392" s="627"/>
      <c r="I392" s="627"/>
      <c r="J392" s="627"/>
      <c r="K392" s="627"/>
      <c r="L392" s="628"/>
      <c r="M392" s="445">
        <v>7</v>
      </c>
      <c r="N392" s="445">
        <v>9</v>
      </c>
      <c r="O392" s="447" t="s">
        <v>560</v>
      </c>
      <c r="P392" s="446" t="s">
        <v>19</v>
      </c>
      <c r="Q392" s="624"/>
      <c r="R392" s="625"/>
      <c r="S392" s="444">
        <v>752</v>
      </c>
      <c r="T392" s="444">
        <v>752</v>
      </c>
      <c r="U392" s="626"/>
      <c r="V392" s="626"/>
      <c r="W392" s="626"/>
      <c r="X392" s="626"/>
      <c r="Y392" s="626"/>
      <c r="Z392" s="438"/>
    </row>
    <row r="393" spans="1:26" ht="21.75" customHeight="1" x14ac:dyDescent="0.2">
      <c r="A393" s="437"/>
      <c r="B393" s="627" t="s">
        <v>38</v>
      </c>
      <c r="C393" s="627"/>
      <c r="D393" s="627"/>
      <c r="E393" s="627"/>
      <c r="F393" s="627"/>
      <c r="G393" s="627"/>
      <c r="H393" s="627"/>
      <c r="I393" s="627"/>
      <c r="J393" s="627"/>
      <c r="K393" s="627"/>
      <c r="L393" s="628"/>
      <c r="M393" s="445">
        <v>7</v>
      </c>
      <c r="N393" s="445">
        <v>9</v>
      </c>
      <c r="O393" s="447" t="s">
        <v>560</v>
      </c>
      <c r="P393" s="446" t="s">
        <v>39</v>
      </c>
      <c r="Q393" s="624"/>
      <c r="R393" s="625"/>
      <c r="S393" s="444">
        <v>752</v>
      </c>
      <c r="T393" s="444">
        <v>752</v>
      </c>
      <c r="U393" s="626"/>
      <c r="V393" s="626"/>
      <c r="W393" s="626"/>
      <c r="X393" s="626"/>
      <c r="Y393" s="626"/>
      <c r="Z393" s="438"/>
    </row>
    <row r="394" spans="1:26" ht="21.75" customHeight="1" x14ac:dyDescent="0.2">
      <c r="A394" s="437"/>
      <c r="B394" s="627" t="s">
        <v>441</v>
      </c>
      <c r="C394" s="627"/>
      <c r="D394" s="627"/>
      <c r="E394" s="627"/>
      <c r="F394" s="627"/>
      <c r="G394" s="627"/>
      <c r="H394" s="627"/>
      <c r="I394" s="627"/>
      <c r="J394" s="627"/>
      <c r="K394" s="627"/>
      <c r="L394" s="628"/>
      <c r="M394" s="445">
        <v>7</v>
      </c>
      <c r="N394" s="445">
        <v>9</v>
      </c>
      <c r="O394" s="447" t="s">
        <v>560</v>
      </c>
      <c r="P394" s="446" t="s">
        <v>40</v>
      </c>
      <c r="Q394" s="624"/>
      <c r="R394" s="625"/>
      <c r="S394" s="444">
        <v>578</v>
      </c>
      <c r="T394" s="444">
        <v>578</v>
      </c>
      <c r="U394" s="626"/>
      <c r="V394" s="626"/>
      <c r="W394" s="626"/>
      <c r="X394" s="626"/>
      <c r="Y394" s="626"/>
      <c r="Z394" s="438"/>
    </row>
    <row r="395" spans="1:26" ht="21.75" customHeight="1" x14ac:dyDescent="0.2">
      <c r="A395" s="437"/>
      <c r="B395" s="627" t="s">
        <v>442</v>
      </c>
      <c r="C395" s="627"/>
      <c r="D395" s="627"/>
      <c r="E395" s="627"/>
      <c r="F395" s="627"/>
      <c r="G395" s="627"/>
      <c r="H395" s="627"/>
      <c r="I395" s="627"/>
      <c r="J395" s="627"/>
      <c r="K395" s="627"/>
      <c r="L395" s="628"/>
      <c r="M395" s="445">
        <v>7</v>
      </c>
      <c r="N395" s="445">
        <v>9</v>
      </c>
      <c r="O395" s="447" t="s">
        <v>560</v>
      </c>
      <c r="P395" s="446" t="s">
        <v>42</v>
      </c>
      <c r="Q395" s="624"/>
      <c r="R395" s="625"/>
      <c r="S395" s="444">
        <v>174</v>
      </c>
      <c r="T395" s="444">
        <v>174</v>
      </c>
      <c r="U395" s="626"/>
      <c r="V395" s="626"/>
      <c r="W395" s="626"/>
      <c r="X395" s="626"/>
      <c r="Y395" s="626"/>
      <c r="Z395" s="438"/>
    </row>
    <row r="396" spans="1:26" ht="53.25" customHeight="1" x14ac:dyDescent="0.2">
      <c r="A396" s="437"/>
      <c r="B396" s="627" t="s">
        <v>539</v>
      </c>
      <c r="C396" s="627"/>
      <c r="D396" s="627"/>
      <c r="E396" s="627"/>
      <c r="F396" s="627"/>
      <c r="G396" s="627"/>
      <c r="H396" s="627"/>
      <c r="I396" s="627"/>
      <c r="J396" s="627"/>
      <c r="K396" s="627"/>
      <c r="L396" s="628"/>
      <c r="M396" s="445">
        <v>7</v>
      </c>
      <c r="N396" s="445">
        <v>9</v>
      </c>
      <c r="O396" s="447" t="s">
        <v>540</v>
      </c>
      <c r="P396" s="446">
        <v>0</v>
      </c>
      <c r="Q396" s="624"/>
      <c r="R396" s="625"/>
      <c r="S396" s="444">
        <v>16004</v>
      </c>
      <c r="T396" s="444">
        <v>15743</v>
      </c>
      <c r="U396" s="626"/>
      <c r="V396" s="626"/>
      <c r="W396" s="626"/>
      <c r="X396" s="626"/>
      <c r="Y396" s="626"/>
      <c r="Z396" s="438"/>
    </row>
    <row r="397" spans="1:26" ht="12.75" customHeight="1" x14ac:dyDescent="0.2">
      <c r="A397" s="437"/>
      <c r="B397" s="627" t="s">
        <v>558</v>
      </c>
      <c r="C397" s="627"/>
      <c r="D397" s="627"/>
      <c r="E397" s="627"/>
      <c r="F397" s="627"/>
      <c r="G397" s="627"/>
      <c r="H397" s="627"/>
      <c r="I397" s="627"/>
      <c r="J397" s="627"/>
      <c r="K397" s="627"/>
      <c r="L397" s="628"/>
      <c r="M397" s="445">
        <v>7</v>
      </c>
      <c r="N397" s="445">
        <v>9</v>
      </c>
      <c r="O397" s="447" t="s">
        <v>559</v>
      </c>
      <c r="P397" s="446">
        <v>0</v>
      </c>
      <c r="Q397" s="624"/>
      <c r="R397" s="625"/>
      <c r="S397" s="444">
        <v>16004</v>
      </c>
      <c r="T397" s="444">
        <v>15743</v>
      </c>
      <c r="U397" s="626"/>
      <c r="V397" s="626"/>
      <c r="W397" s="626"/>
      <c r="X397" s="626"/>
      <c r="Y397" s="626"/>
      <c r="Z397" s="438"/>
    </row>
    <row r="398" spans="1:26" ht="12.75" customHeight="1" x14ac:dyDescent="0.2">
      <c r="A398" s="437"/>
      <c r="B398" s="627" t="s">
        <v>61</v>
      </c>
      <c r="C398" s="627"/>
      <c r="D398" s="627"/>
      <c r="E398" s="627"/>
      <c r="F398" s="627"/>
      <c r="G398" s="627"/>
      <c r="H398" s="627"/>
      <c r="I398" s="627"/>
      <c r="J398" s="627"/>
      <c r="K398" s="627"/>
      <c r="L398" s="628"/>
      <c r="M398" s="445">
        <v>7</v>
      </c>
      <c r="N398" s="445">
        <v>9</v>
      </c>
      <c r="O398" s="447" t="s">
        <v>561</v>
      </c>
      <c r="P398" s="446">
        <v>0</v>
      </c>
      <c r="Q398" s="624"/>
      <c r="R398" s="625"/>
      <c r="S398" s="444">
        <v>16004</v>
      </c>
      <c r="T398" s="444">
        <v>15743</v>
      </c>
      <c r="U398" s="626"/>
      <c r="V398" s="626"/>
      <c r="W398" s="626"/>
      <c r="X398" s="626"/>
      <c r="Y398" s="626"/>
      <c r="Z398" s="438"/>
    </row>
    <row r="399" spans="1:26" ht="32.25" customHeight="1" x14ac:dyDescent="0.2">
      <c r="A399" s="437"/>
      <c r="B399" s="627" t="s">
        <v>18</v>
      </c>
      <c r="C399" s="627"/>
      <c r="D399" s="627"/>
      <c r="E399" s="627"/>
      <c r="F399" s="627"/>
      <c r="G399" s="627"/>
      <c r="H399" s="627"/>
      <c r="I399" s="627"/>
      <c r="J399" s="627"/>
      <c r="K399" s="627"/>
      <c r="L399" s="628"/>
      <c r="M399" s="445">
        <v>7</v>
      </c>
      <c r="N399" s="445">
        <v>9</v>
      </c>
      <c r="O399" s="447" t="s">
        <v>561</v>
      </c>
      <c r="P399" s="446" t="s">
        <v>19</v>
      </c>
      <c r="Q399" s="624"/>
      <c r="R399" s="625"/>
      <c r="S399" s="444">
        <v>15279</v>
      </c>
      <c r="T399" s="444">
        <v>15279</v>
      </c>
      <c r="U399" s="626"/>
      <c r="V399" s="626"/>
      <c r="W399" s="626"/>
      <c r="X399" s="626"/>
      <c r="Y399" s="626"/>
      <c r="Z399" s="438"/>
    </row>
    <row r="400" spans="1:26" ht="21.75" customHeight="1" x14ac:dyDescent="0.2">
      <c r="A400" s="437"/>
      <c r="B400" s="627" t="s">
        <v>20</v>
      </c>
      <c r="C400" s="627"/>
      <c r="D400" s="627"/>
      <c r="E400" s="627"/>
      <c r="F400" s="627"/>
      <c r="G400" s="627"/>
      <c r="H400" s="627"/>
      <c r="I400" s="627"/>
      <c r="J400" s="627"/>
      <c r="K400" s="627"/>
      <c r="L400" s="628"/>
      <c r="M400" s="445">
        <v>7</v>
      </c>
      <c r="N400" s="445">
        <v>9</v>
      </c>
      <c r="O400" s="447" t="s">
        <v>561</v>
      </c>
      <c r="P400" s="446" t="s">
        <v>21</v>
      </c>
      <c r="Q400" s="624"/>
      <c r="R400" s="625"/>
      <c r="S400" s="444">
        <v>15279</v>
      </c>
      <c r="T400" s="444">
        <v>15279</v>
      </c>
      <c r="U400" s="626"/>
      <c r="V400" s="626"/>
      <c r="W400" s="626"/>
      <c r="X400" s="626"/>
      <c r="Y400" s="626"/>
      <c r="Z400" s="438"/>
    </row>
    <row r="401" spans="1:26" ht="21.75" customHeight="1" x14ac:dyDescent="0.2">
      <c r="A401" s="437"/>
      <c r="B401" s="627" t="s">
        <v>512</v>
      </c>
      <c r="C401" s="627"/>
      <c r="D401" s="627"/>
      <c r="E401" s="627"/>
      <c r="F401" s="627"/>
      <c r="G401" s="627"/>
      <c r="H401" s="627"/>
      <c r="I401" s="627"/>
      <c r="J401" s="627"/>
      <c r="K401" s="627"/>
      <c r="L401" s="628"/>
      <c r="M401" s="445">
        <v>7</v>
      </c>
      <c r="N401" s="445">
        <v>9</v>
      </c>
      <c r="O401" s="447" t="s">
        <v>561</v>
      </c>
      <c r="P401" s="446" t="s">
        <v>22</v>
      </c>
      <c r="Q401" s="624"/>
      <c r="R401" s="625"/>
      <c r="S401" s="444">
        <v>11735</v>
      </c>
      <c r="T401" s="444">
        <v>11735</v>
      </c>
      <c r="U401" s="626"/>
      <c r="V401" s="626"/>
      <c r="W401" s="626"/>
      <c r="X401" s="626"/>
      <c r="Y401" s="626"/>
      <c r="Z401" s="438"/>
    </row>
    <row r="402" spans="1:26" ht="21.75" customHeight="1" x14ac:dyDescent="0.2">
      <c r="A402" s="437"/>
      <c r="B402" s="627" t="s">
        <v>514</v>
      </c>
      <c r="C402" s="627"/>
      <c r="D402" s="627"/>
      <c r="E402" s="627"/>
      <c r="F402" s="627"/>
      <c r="G402" s="627"/>
      <c r="H402" s="627"/>
      <c r="I402" s="627"/>
      <c r="J402" s="627"/>
      <c r="K402" s="627"/>
      <c r="L402" s="628"/>
      <c r="M402" s="445">
        <v>7</v>
      </c>
      <c r="N402" s="445">
        <v>9</v>
      </c>
      <c r="O402" s="447" t="s">
        <v>561</v>
      </c>
      <c r="P402" s="446" t="s">
        <v>24</v>
      </c>
      <c r="Q402" s="624"/>
      <c r="R402" s="625"/>
      <c r="S402" s="444">
        <v>3544</v>
      </c>
      <c r="T402" s="444">
        <v>3544</v>
      </c>
      <c r="U402" s="626"/>
      <c r="V402" s="626"/>
      <c r="W402" s="626"/>
      <c r="X402" s="626"/>
      <c r="Y402" s="626"/>
      <c r="Z402" s="438"/>
    </row>
    <row r="403" spans="1:26" ht="12.75" customHeight="1" x14ac:dyDescent="0.2">
      <c r="A403" s="437"/>
      <c r="B403" s="627" t="s">
        <v>453</v>
      </c>
      <c r="C403" s="627"/>
      <c r="D403" s="627"/>
      <c r="E403" s="627"/>
      <c r="F403" s="627"/>
      <c r="G403" s="627"/>
      <c r="H403" s="627"/>
      <c r="I403" s="627"/>
      <c r="J403" s="627"/>
      <c r="K403" s="627"/>
      <c r="L403" s="628"/>
      <c r="M403" s="445">
        <v>7</v>
      </c>
      <c r="N403" s="445">
        <v>9</v>
      </c>
      <c r="O403" s="447" t="s">
        <v>561</v>
      </c>
      <c r="P403" s="446" t="s">
        <v>25</v>
      </c>
      <c r="Q403" s="624"/>
      <c r="R403" s="625"/>
      <c r="S403" s="444">
        <v>701</v>
      </c>
      <c r="T403" s="444">
        <v>451</v>
      </c>
      <c r="U403" s="626"/>
      <c r="V403" s="626"/>
      <c r="W403" s="626"/>
      <c r="X403" s="626"/>
      <c r="Y403" s="626"/>
      <c r="Z403" s="438"/>
    </row>
    <row r="404" spans="1:26" ht="12.75" customHeight="1" x14ac:dyDescent="0.2">
      <c r="A404" s="437"/>
      <c r="B404" s="627" t="s">
        <v>454</v>
      </c>
      <c r="C404" s="627"/>
      <c r="D404" s="627"/>
      <c r="E404" s="627"/>
      <c r="F404" s="627"/>
      <c r="G404" s="627"/>
      <c r="H404" s="627"/>
      <c r="I404" s="627"/>
      <c r="J404" s="627"/>
      <c r="K404" s="627"/>
      <c r="L404" s="628"/>
      <c r="M404" s="445">
        <v>7</v>
      </c>
      <c r="N404" s="445">
        <v>9</v>
      </c>
      <c r="O404" s="447" t="s">
        <v>561</v>
      </c>
      <c r="P404" s="446" t="s">
        <v>27</v>
      </c>
      <c r="Q404" s="624"/>
      <c r="R404" s="625"/>
      <c r="S404" s="444">
        <v>701</v>
      </c>
      <c r="T404" s="444">
        <v>451</v>
      </c>
      <c r="U404" s="626"/>
      <c r="V404" s="626"/>
      <c r="W404" s="626"/>
      <c r="X404" s="626"/>
      <c r="Y404" s="626"/>
      <c r="Z404" s="438"/>
    </row>
    <row r="405" spans="1:26" ht="12.75" customHeight="1" x14ac:dyDescent="0.2">
      <c r="A405" s="437"/>
      <c r="B405" s="627" t="s">
        <v>455</v>
      </c>
      <c r="C405" s="627"/>
      <c r="D405" s="627"/>
      <c r="E405" s="627"/>
      <c r="F405" s="627"/>
      <c r="G405" s="627"/>
      <c r="H405" s="627"/>
      <c r="I405" s="627"/>
      <c r="J405" s="627"/>
      <c r="K405" s="627"/>
      <c r="L405" s="628"/>
      <c r="M405" s="445">
        <v>7</v>
      </c>
      <c r="N405" s="445">
        <v>9</v>
      </c>
      <c r="O405" s="447" t="s">
        <v>561</v>
      </c>
      <c r="P405" s="446" t="s">
        <v>28</v>
      </c>
      <c r="Q405" s="624"/>
      <c r="R405" s="625"/>
      <c r="S405" s="444">
        <v>142</v>
      </c>
      <c r="T405" s="444">
        <v>68</v>
      </c>
      <c r="U405" s="626"/>
      <c r="V405" s="626"/>
      <c r="W405" s="626"/>
      <c r="X405" s="626"/>
      <c r="Y405" s="626"/>
      <c r="Z405" s="438"/>
    </row>
    <row r="406" spans="1:26" ht="21.75" customHeight="1" x14ac:dyDescent="0.2">
      <c r="A406" s="437"/>
      <c r="B406" s="627" t="s">
        <v>456</v>
      </c>
      <c r="C406" s="627"/>
      <c r="D406" s="627"/>
      <c r="E406" s="627"/>
      <c r="F406" s="627"/>
      <c r="G406" s="627"/>
      <c r="H406" s="627"/>
      <c r="I406" s="627"/>
      <c r="J406" s="627"/>
      <c r="K406" s="627"/>
      <c r="L406" s="628"/>
      <c r="M406" s="445">
        <v>7</v>
      </c>
      <c r="N406" s="445">
        <v>9</v>
      </c>
      <c r="O406" s="447" t="s">
        <v>561</v>
      </c>
      <c r="P406" s="446" t="s">
        <v>29</v>
      </c>
      <c r="Q406" s="624"/>
      <c r="R406" s="625"/>
      <c r="S406" s="444">
        <v>559</v>
      </c>
      <c r="T406" s="444">
        <v>383</v>
      </c>
      <c r="U406" s="626"/>
      <c r="V406" s="626"/>
      <c r="W406" s="626"/>
      <c r="X406" s="626"/>
      <c r="Y406" s="626"/>
      <c r="Z406" s="438"/>
    </row>
    <row r="407" spans="1:26" ht="12.75" customHeight="1" x14ac:dyDescent="0.2">
      <c r="A407" s="437"/>
      <c r="B407" s="627" t="s">
        <v>30</v>
      </c>
      <c r="C407" s="627"/>
      <c r="D407" s="627"/>
      <c r="E407" s="627"/>
      <c r="F407" s="627"/>
      <c r="G407" s="627"/>
      <c r="H407" s="627"/>
      <c r="I407" s="627"/>
      <c r="J407" s="627"/>
      <c r="K407" s="627"/>
      <c r="L407" s="628"/>
      <c r="M407" s="445">
        <v>7</v>
      </c>
      <c r="N407" s="445">
        <v>9</v>
      </c>
      <c r="O407" s="447" t="s">
        <v>561</v>
      </c>
      <c r="P407" s="446" t="s">
        <v>31</v>
      </c>
      <c r="Q407" s="624"/>
      <c r="R407" s="625"/>
      <c r="S407" s="444">
        <v>24</v>
      </c>
      <c r="T407" s="444">
        <v>13</v>
      </c>
      <c r="U407" s="626"/>
      <c r="V407" s="626"/>
      <c r="W407" s="626"/>
      <c r="X407" s="626"/>
      <c r="Y407" s="626"/>
      <c r="Z407" s="438"/>
    </row>
    <row r="408" spans="1:26" ht="21.75" customHeight="1" x14ac:dyDescent="0.2">
      <c r="A408" s="437"/>
      <c r="B408" s="627" t="s">
        <v>457</v>
      </c>
      <c r="C408" s="627"/>
      <c r="D408" s="627"/>
      <c r="E408" s="627"/>
      <c r="F408" s="627"/>
      <c r="G408" s="627"/>
      <c r="H408" s="627"/>
      <c r="I408" s="627"/>
      <c r="J408" s="627"/>
      <c r="K408" s="627"/>
      <c r="L408" s="628"/>
      <c r="M408" s="445">
        <v>7</v>
      </c>
      <c r="N408" s="445">
        <v>9</v>
      </c>
      <c r="O408" s="447" t="s">
        <v>561</v>
      </c>
      <c r="P408" s="446" t="s">
        <v>32</v>
      </c>
      <c r="Q408" s="624"/>
      <c r="R408" s="625"/>
      <c r="S408" s="444">
        <v>24</v>
      </c>
      <c r="T408" s="444">
        <v>13</v>
      </c>
      <c r="U408" s="626"/>
      <c r="V408" s="626"/>
      <c r="W408" s="626"/>
      <c r="X408" s="626"/>
      <c r="Y408" s="626"/>
      <c r="Z408" s="438"/>
    </row>
    <row r="409" spans="1:26" ht="21.75" customHeight="1" x14ac:dyDescent="0.2">
      <c r="A409" s="437"/>
      <c r="B409" s="627" t="s">
        <v>33</v>
      </c>
      <c r="C409" s="627"/>
      <c r="D409" s="627"/>
      <c r="E409" s="627"/>
      <c r="F409" s="627"/>
      <c r="G409" s="627"/>
      <c r="H409" s="627"/>
      <c r="I409" s="627"/>
      <c r="J409" s="627"/>
      <c r="K409" s="627"/>
      <c r="L409" s="628"/>
      <c r="M409" s="445">
        <v>7</v>
      </c>
      <c r="N409" s="445">
        <v>9</v>
      </c>
      <c r="O409" s="447" t="s">
        <v>561</v>
      </c>
      <c r="P409" s="446" t="s">
        <v>34</v>
      </c>
      <c r="Q409" s="624"/>
      <c r="R409" s="625"/>
      <c r="S409" s="444">
        <v>17</v>
      </c>
      <c r="T409" s="444">
        <v>8</v>
      </c>
      <c r="U409" s="626"/>
      <c r="V409" s="626"/>
      <c r="W409" s="626"/>
      <c r="X409" s="626"/>
      <c r="Y409" s="626"/>
      <c r="Z409" s="438"/>
    </row>
    <row r="410" spans="1:26" ht="21.75" customHeight="1" x14ac:dyDescent="0.2">
      <c r="A410" s="437"/>
      <c r="B410" s="627" t="s">
        <v>458</v>
      </c>
      <c r="C410" s="627"/>
      <c r="D410" s="627"/>
      <c r="E410" s="627"/>
      <c r="F410" s="627"/>
      <c r="G410" s="627"/>
      <c r="H410" s="627"/>
      <c r="I410" s="627"/>
      <c r="J410" s="627"/>
      <c r="K410" s="627"/>
      <c r="L410" s="628"/>
      <c r="M410" s="445">
        <v>7</v>
      </c>
      <c r="N410" s="445">
        <v>9</v>
      </c>
      <c r="O410" s="447" t="s">
        <v>561</v>
      </c>
      <c r="P410" s="446" t="s">
        <v>35</v>
      </c>
      <c r="Q410" s="624"/>
      <c r="R410" s="625"/>
      <c r="S410" s="444">
        <v>3</v>
      </c>
      <c r="T410" s="444">
        <v>2</v>
      </c>
      <c r="U410" s="626"/>
      <c r="V410" s="626"/>
      <c r="W410" s="626"/>
      <c r="X410" s="626"/>
      <c r="Y410" s="626"/>
      <c r="Z410" s="438"/>
    </row>
    <row r="411" spans="1:26" ht="21.75" customHeight="1" x14ac:dyDescent="0.2">
      <c r="A411" s="437"/>
      <c r="B411" s="627" t="s">
        <v>88</v>
      </c>
      <c r="C411" s="627"/>
      <c r="D411" s="627"/>
      <c r="E411" s="627"/>
      <c r="F411" s="627"/>
      <c r="G411" s="627"/>
      <c r="H411" s="627"/>
      <c r="I411" s="627"/>
      <c r="J411" s="627"/>
      <c r="K411" s="627"/>
      <c r="L411" s="628"/>
      <c r="M411" s="445">
        <v>7</v>
      </c>
      <c r="N411" s="445">
        <v>9</v>
      </c>
      <c r="O411" s="447" t="s">
        <v>561</v>
      </c>
      <c r="P411" s="446" t="s">
        <v>89</v>
      </c>
      <c r="Q411" s="624"/>
      <c r="R411" s="625"/>
      <c r="S411" s="444">
        <v>4</v>
      </c>
      <c r="T411" s="444">
        <v>3</v>
      </c>
      <c r="U411" s="626"/>
      <c r="V411" s="626"/>
      <c r="W411" s="626"/>
      <c r="X411" s="626"/>
      <c r="Y411" s="626"/>
      <c r="Z411" s="438"/>
    </row>
    <row r="412" spans="1:26" ht="21.75" customHeight="1" x14ac:dyDescent="0.2">
      <c r="A412" s="437"/>
      <c r="B412" s="627" t="s">
        <v>465</v>
      </c>
      <c r="C412" s="627"/>
      <c r="D412" s="627"/>
      <c r="E412" s="627"/>
      <c r="F412" s="627"/>
      <c r="G412" s="627"/>
      <c r="H412" s="627"/>
      <c r="I412" s="627"/>
      <c r="J412" s="627"/>
      <c r="K412" s="627"/>
      <c r="L412" s="628"/>
      <c r="M412" s="445">
        <v>7</v>
      </c>
      <c r="N412" s="445">
        <v>9</v>
      </c>
      <c r="O412" s="447" t="s">
        <v>466</v>
      </c>
      <c r="P412" s="446">
        <v>0</v>
      </c>
      <c r="Q412" s="624"/>
      <c r="R412" s="625"/>
      <c r="S412" s="444">
        <v>442</v>
      </c>
      <c r="T412" s="444">
        <v>439</v>
      </c>
      <c r="U412" s="626"/>
      <c r="V412" s="626"/>
      <c r="W412" s="626"/>
      <c r="X412" s="626"/>
      <c r="Y412" s="626"/>
      <c r="Z412" s="438"/>
    </row>
    <row r="413" spans="1:26" ht="12.75" customHeight="1" x14ac:dyDescent="0.2">
      <c r="A413" s="437"/>
      <c r="B413" s="627" t="s">
        <v>562</v>
      </c>
      <c r="C413" s="627"/>
      <c r="D413" s="627"/>
      <c r="E413" s="627"/>
      <c r="F413" s="627"/>
      <c r="G413" s="627"/>
      <c r="H413" s="627"/>
      <c r="I413" s="627"/>
      <c r="J413" s="627"/>
      <c r="K413" s="627"/>
      <c r="L413" s="628"/>
      <c r="M413" s="445">
        <v>7</v>
      </c>
      <c r="N413" s="445">
        <v>9</v>
      </c>
      <c r="O413" s="447" t="s">
        <v>563</v>
      </c>
      <c r="P413" s="446">
        <v>0</v>
      </c>
      <c r="Q413" s="624"/>
      <c r="R413" s="625"/>
      <c r="S413" s="444">
        <v>442</v>
      </c>
      <c r="T413" s="444">
        <v>439</v>
      </c>
      <c r="U413" s="626"/>
      <c r="V413" s="626"/>
      <c r="W413" s="626"/>
      <c r="X413" s="626"/>
      <c r="Y413" s="626"/>
      <c r="Z413" s="438"/>
    </row>
    <row r="414" spans="1:26" ht="32.25" customHeight="1" x14ac:dyDescent="0.2">
      <c r="A414" s="437"/>
      <c r="B414" s="627" t="s">
        <v>18</v>
      </c>
      <c r="C414" s="627"/>
      <c r="D414" s="627"/>
      <c r="E414" s="627"/>
      <c r="F414" s="627"/>
      <c r="G414" s="627"/>
      <c r="H414" s="627"/>
      <c r="I414" s="627"/>
      <c r="J414" s="627"/>
      <c r="K414" s="627"/>
      <c r="L414" s="628"/>
      <c r="M414" s="445">
        <v>7</v>
      </c>
      <c r="N414" s="445">
        <v>9</v>
      </c>
      <c r="O414" s="447" t="s">
        <v>563</v>
      </c>
      <c r="P414" s="446" t="s">
        <v>19</v>
      </c>
      <c r="Q414" s="624"/>
      <c r="R414" s="625"/>
      <c r="S414" s="444">
        <v>406</v>
      </c>
      <c r="T414" s="444">
        <v>405</v>
      </c>
      <c r="U414" s="626"/>
      <c r="V414" s="626"/>
      <c r="W414" s="626"/>
      <c r="X414" s="626"/>
      <c r="Y414" s="626"/>
      <c r="Z414" s="438"/>
    </row>
    <row r="415" spans="1:26" ht="21.75" customHeight="1" x14ac:dyDescent="0.2">
      <c r="A415" s="437"/>
      <c r="B415" s="627" t="s">
        <v>38</v>
      </c>
      <c r="C415" s="627"/>
      <c r="D415" s="627"/>
      <c r="E415" s="627"/>
      <c r="F415" s="627"/>
      <c r="G415" s="627"/>
      <c r="H415" s="627"/>
      <c r="I415" s="627"/>
      <c r="J415" s="627"/>
      <c r="K415" s="627"/>
      <c r="L415" s="628"/>
      <c r="M415" s="445">
        <v>7</v>
      </c>
      <c r="N415" s="445">
        <v>9</v>
      </c>
      <c r="O415" s="447" t="s">
        <v>563</v>
      </c>
      <c r="P415" s="446" t="s">
        <v>39</v>
      </c>
      <c r="Q415" s="624"/>
      <c r="R415" s="625"/>
      <c r="S415" s="444">
        <v>406</v>
      </c>
      <c r="T415" s="444">
        <v>405</v>
      </c>
      <c r="U415" s="626"/>
      <c r="V415" s="626"/>
      <c r="W415" s="626"/>
      <c r="X415" s="626"/>
      <c r="Y415" s="626"/>
      <c r="Z415" s="438"/>
    </row>
    <row r="416" spans="1:26" ht="53.25" customHeight="1" x14ac:dyDescent="0.2">
      <c r="A416" s="437"/>
      <c r="B416" s="627" t="s">
        <v>441</v>
      </c>
      <c r="C416" s="627"/>
      <c r="D416" s="627"/>
      <c r="E416" s="627"/>
      <c r="F416" s="627"/>
      <c r="G416" s="627"/>
      <c r="H416" s="627"/>
      <c r="I416" s="627"/>
      <c r="J416" s="627"/>
      <c r="K416" s="627"/>
      <c r="L416" s="628"/>
      <c r="M416" s="445">
        <v>7</v>
      </c>
      <c r="N416" s="445">
        <v>9</v>
      </c>
      <c r="O416" s="447" t="s">
        <v>563</v>
      </c>
      <c r="P416" s="446" t="s">
        <v>40</v>
      </c>
      <c r="Q416" s="624"/>
      <c r="R416" s="625"/>
      <c r="S416" s="444">
        <v>303</v>
      </c>
      <c r="T416" s="444">
        <v>303</v>
      </c>
      <c r="U416" s="626"/>
      <c r="V416" s="626"/>
      <c r="W416" s="626"/>
      <c r="X416" s="626"/>
      <c r="Y416" s="626"/>
      <c r="Z416" s="438"/>
    </row>
    <row r="417" spans="1:26" ht="12.75" customHeight="1" x14ac:dyDescent="0.2">
      <c r="A417" s="437"/>
      <c r="B417" s="627" t="s">
        <v>459</v>
      </c>
      <c r="C417" s="627"/>
      <c r="D417" s="627"/>
      <c r="E417" s="627"/>
      <c r="F417" s="627"/>
      <c r="G417" s="627"/>
      <c r="H417" s="627"/>
      <c r="I417" s="627"/>
      <c r="J417" s="627"/>
      <c r="K417" s="627"/>
      <c r="L417" s="628"/>
      <c r="M417" s="445">
        <v>7</v>
      </c>
      <c r="N417" s="445">
        <v>9</v>
      </c>
      <c r="O417" s="447" t="s">
        <v>563</v>
      </c>
      <c r="P417" s="446" t="s">
        <v>41</v>
      </c>
      <c r="Q417" s="624"/>
      <c r="R417" s="625"/>
      <c r="S417" s="444">
        <v>11</v>
      </c>
      <c r="T417" s="444">
        <v>11</v>
      </c>
      <c r="U417" s="626"/>
      <c r="V417" s="626"/>
      <c r="W417" s="626"/>
      <c r="X417" s="626"/>
      <c r="Y417" s="626"/>
      <c r="Z417" s="438"/>
    </row>
    <row r="418" spans="1:26" ht="21.75" customHeight="1" x14ac:dyDescent="0.2">
      <c r="A418" s="437"/>
      <c r="B418" s="627" t="s">
        <v>442</v>
      </c>
      <c r="C418" s="627"/>
      <c r="D418" s="627"/>
      <c r="E418" s="627"/>
      <c r="F418" s="627"/>
      <c r="G418" s="627"/>
      <c r="H418" s="627"/>
      <c r="I418" s="627"/>
      <c r="J418" s="627"/>
      <c r="K418" s="627"/>
      <c r="L418" s="628"/>
      <c r="M418" s="445">
        <v>7</v>
      </c>
      <c r="N418" s="445">
        <v>9</v>
      </c>
      <c r="O418" s="447" t="s">
        <v>563</v>
      </c>
      <c r="P418" s="446" t="s">
        <v>42</v>
      </c>
      <c r="Q418" s="624"/>
      <c r="R418" s="625"/>
      <c r="S418" s="444">
        <v>92</v>
      </c>
      <c r="T418" s="444">
        <v>91</v>
      </c>
      <c r="U418" s="626"/>
      <c r="V418" s="626"/>
      <c r="W418" s="626"/>
      <c r="X418" s="626"/>
      <c r="Y418" s="626"/>
      <c r="Z418" s="438"/>
    </row>
    <row r="419" spans="1:26" ht="21.75" customHeight="1" x14ac:dyDescent="0.2">
      <c r="A419" s="437"/>
      <c r="B419" s="627" t="s">
        <v>453</v>
      </c>
      <c r="C419" s="627"/>
      <c r="D419" s="627"/>
      <c r="E419" s="627"/>
      <c r="F419" s="627"/>
      <c r="G419" s="627"/>
      <c r="H419" s="627"/>
      <c r="I419" s="627"/>
      <c r="J419" s="627"/>
      <c r="K419" s="627"/>
      <c r="L419" s="628"/>
      <c r="M419" s="445">
        <v>7</v>
      </c>
      <c r="N419" s="445">
        <v>9</v>
      </c>
      <c r="O419" s="447" t="s">
        <v>563</v>
      </c>
      <c r="P419" s="446" t="s">
        <v>25</v>
      </c>
      <c r="Q419" s="624"/>
      <c r="R419" s="625"/>
      <c r="S419" s="444">
        <v>36</v>
      </c>
      <c r="T419" s="444">
        <v>34</v>
      </c>
      <c r="U419" s="626"/>
      <c r="V419" s="626"/>
      <c r="W419" s="626"/>
      <c r="X419" s="626"/>
      <c r="Y419" s="626"/>
      <c r="Z419" s="438"/>
    </row>
    <row r="420" spans="1:26" ht="12.75" customHeight="1" x14ac:dyDescent="0.2">
      <c r="A420" s="437"/>
      <c r="B420" s="627" t="s">
        <v>454</v>
      </c>
      <c r="C420" s="627"/>
      <c r="D420" s="627"/>
      <c r="E420" s="627"/>
      <c r="F420" s="627"/>
      <c r="G420" s="627"/>
      <c r="H420" s="627"/>
      <c r="I420" s="627"/>
      <c r="J420" s="627"/>
      <c r="K420" s="627"/>
      <c r="L420" s="628"/>
      <c r="M420" s="445">
        <v>7</v>
      </c>
      <c r="N420" s="445">
        <v>9</v>
      </c>
      <c r="O420" s="447" t="s">
        <v>563</v>
      </c>
      <c r="P420" s="446" t="s">
        <v>27</v>
      </c>
      <c r="Q420" s="624"/>
      <c r="R420" s="625"/>
      <c r="S420" s="444">
        <v>36</v>
      </c>
      <c r="T420" s="444">
        <v>34</v>
      </c>
      <c r="U420" s="626"/>
      <c r="V420" s="626"/>
      <c r="W420" s="626"/>
      <c r="X420" s="626"/>
      <c r="Y420" s="626"/>
      <c r="Z420" s="438"/>
    </row>
    <row r="421" spans="1:26" ht="42.75" customHeight="1" x14ac:dyDescent="0.2">
      <c r="A421" s="437"/>
      <c r="B421" s="627" t="s">
        <v>455</v>
      </c>
      <c r="C421" s="627"/>
      <c r="D421" s="627"/>
      <c r="E421" s="627"/>
      <c r="F421" s="627"/>
      <c r="G421" s="627"/>
      <c r="H421" s="627"/>
      <c r="I421" s="627"/>
      <c r="J421" s="627"/>
      <c r="K421" s="627"/>
      <c r="L421" s="628"/>
      <c r="M421" s="445">
        <v>7</v>
      </c>
      <c r="N421" s="445">
        <v>9</v>
      </c>
      <c r="O421" s="447" t="s">
        <v>563</v>
      </c>
      <c r="P421" s="446" t="s">
        <v>28</v>
      </c>
      <c r="Q421" s="624"/>
      <c r="R421" s="625"/>
      <c r="S421" s="444">
        <v>12</v>
      </c>
      <c r="T421" s="444">
        <v>12</v>
      </c>
      <c r="U421" s="626"/>
      <c r="V421" s="626"/>
      <c r="W421" s="626"/>
      <c r="X421" s="626"/>
      <c r="Y421" s="626"/>
      <c r="Z421" s="438"/>
    </row>
    <row r="422" spans="1:26" ht="20.25" customHeight="1" x14ac:dyDescent="0.2">
      <c r="A422" s="437"/>
      <c r="B422" s="627" t="s">
        <v>456</v>
      </c>
      <c r="C422" s="627"/>
      <c r="D422" s="627"/>
      <c r="E422" s="627"/>
      <c r="F422" s="627"/>
      <c r="G422" s="627"/>
      <c r="H422" s="627"/>
      <c r="I422" s="627"/>
      <c r="J422" s="627"/>
      <c r="K422" s="627"/>
      <c r="L422" s="628"/>
      <c r="M422" s="445">
        <v>7</v>
      </c>
      <c r="N422" s="445">
        <v>9</v>
      </c>
      <c r="O422" s="447" t="s">
        <v>563</v>
      </c>
      <c r="P422" s="446" t="s">
        <v>29</v>
      </c>
      <c r="Q422" s="624"/>
      <c r="R422" s="625"/>
      <c r="S422" s="444">
        <v>24</v>
      </c>
      <c r="T422" s="444">
        <v>22</v>
      </c>
      <c r="U422" s="626"/>
      <c r="V422" s="626"/>
      <c r="W422" s="626"/>
      <c r="X422" s="626"/>
      <c r="Y422" s="626"/>
      <c r="Z422" s="438"/>
    </row>
    <row r="423" spans="1:26" ht="21.75" customHeight="1" x14ac:dyDescent="0.2">
      <c r="A423" s="437"/>
      <c r="B423" s="635" t="s">
        <v>564</v>
      </c>
      <c r="C423" s="635"/>
      <c r="D423" s="635"/>
      <c r="E423" s="635"/>
      <c r="F423" s="635"/>
      <c r="G423" s="635"/>
      <c r="H423" s="635"/>
      <c r="I423" s="635"/>
      <c r="J423" s="635"/>
      <c r="K423" s="635"/>
      <c r="L423" s="636"/>
      <c r="M423" s="453">
        <v>8</v>
      </c>
      <c r="N423" s="453">
        <v>0</v>
      </c>
      <c r="O423" s="455">
        <v>0</v>
      </c>
      <c r="P423" s="454">
        <v>0</v>
      </c>
      <c r="Q423" s="637"/>
      <c r="R423" s="638"/>
      <c r="S423" s="452">
        <v>50417</v>
      </c>
      <c r="T423" s="452">
        <v>49987</v>
      </c>
      <c r="U423" s="639"/>
      <c r="V423" s="639"/>
      <c r="W423" s="639"/>
      <c r="X423" s="639"/>
      <c r="Y423" s="639"/>
      <c r="Z423" s="438"/>
    </row>
    <row r="424" spans="1:26" ht="21.75" customHeight="1" x14ac:dyDescent="0.2">
      <c r="A424" s="437"/>
      <c r="B424" s="629" t="s">
        <v>14</v>
      </c>
      <c r="C424" s="629"/>
      <c r="D424" s="629"/>
      <c r="E424" s="629"/>
      <c r="F424" s="629"/>
      <c r="G424" s="629"/>
      <c r="H424" s="629"/>
      <c r="I424" s="629"/>
      <c r="J424" s="629"/>
      <c r="K424" s="629"/>
      <c r="L424" s="630"/>
      <c r="M424" s="449">
        <v>8</v>
      </c>
      <c r="N424" s="449">
        <v>1</v>
      </c>
      <c r="O424" s="451">
        <v>0</v>
      </c>
      <c r="P424" s="450">
        <v>0</v>
      </c>
      <c r="Q424" s="631"/>
      <c r="R424" s="632"/>
      <c r="S424" s="448">
        <v>47821</v>
      </c>
      <c r="T424" s="448">
        <v>47452</v>
      </c>
      <c r="U424" s="633"/>
      <c r="V424" s="633"/>
      <c r="W424" s="633"/>
      <c r="X424" s="633"/>
      <c r="Y424" s="633"/>
      <c r="Z424" s="438"/>
    </row>
    <row r="425" spans="1:26" ht="32.25" customHeight="1" x14ac:dyDescent="0.2">
      <c r="A425" s="437"/>
      <c r="B425" s="627" t="s">
        <v>565</v>
      </c>
      <c r="C425" s="627"/>
      <c r="D425" s="627"/>
      <c r="E425" s="627"/>
      <c r="F425" s="627"/>
      <c r="G425" s="627"/>
      <c r="H425" s="627"/>
      <c r="I425" s="627"/>
      <c r="J425" s="627"/>
      <c r="K425" s="627"/>
      <c r="L425" s="628"/>
      <c r="M425" s="445">
        <v>8</v>
      </c>
      <c r="N425" s="445">
        <v>1</v>
      </c>
      <c r="O425" s="447" t="s">
        <v>566</v>
      </c>
      <c r="P425" s="446">
        <v>0</v>
      </c>
      <c r="Q425" s="624"/>
      <c r="R425" s="625"/>
      <c r="S425" s="444">
        <v>10278</v>
      </c>
      <c r="T425" s="444">
        <v>10168</v>
      </c>
      <c r="U425" s="626"/>
      <c r="V425" s="626"/>
      <c r="W425" s="626"/>
      <c r="X425" s="626"/>
      <c r="Y425" s="626"/>
      <c r="Z425" s="438"/>
    </row>
    <row r="426" spans="1:26" ht="53.25" customHeight="1" x14ac:dyDescent="0.2">
      <c r="A426" s="437"/>
      <c r="B426" s="627" t="s">
        <v>567</v>
      </c>
      <c r="C426" s="627"/>
      <c r="D426" s="627"/>
      <c r="E426" s="627"/>
      <c r="F426" s="627"/>
      <c r="G426" s="627"/>
      <c r="H426" s="627"/>
      <c r="I426" s="627"/>
      <c r="J426" s="627"/>
      <c r="K426" s="627"/>
      <c r="L426" s="628"/>
      <c r="M426" s="445">
        <v>8</v>
      </c>
      <c r="N426" s="445">
        <v>1</v>
      </c>
      <c r="O426" s="447" t="s">
        <v>568</v>
      </c>
      <c r="P426" s="446">
        <v>0</v>
      </c>
      <c r="Q426" s="624"/>
      <c r="R426" s="625"/>
      <c r="S426" s="444">
        <v>10278</v>
      </c>
      <c r="T426" s="444">
        <v>10168</v>
      </c>
      <c r="U426" s="626"/>
      <c r="V426" s="626"/>
      <c r="W426" s="626"/>
      <c r="X426" s="626"/>
      <c r="Y426" s="626"/>
      <c r="Z426" s="438"/>
    </row>
    <row r="427" spans="1:26" ht="21.75" customHeight="1" x14ac:dyDescent="0.2">
      <c r="A427" s="437"/>
      <c r="B427" s="627" t="s">
        <v>15</v>
      </c>
      <c r="C427" s="627"/>
      <c r="D427" s="627"/>
      <c r="E427" s="627"/>
      <c r="F427" s="627"/>
      <c r="G427" s="627"/>
      <c r="H427" s="627"/>
      <c r="I427" s="627"/>
      <c r="J427" s="627"/>
      <c r="K427" s="627"/>
      <c r="L427" s="628"/>
      <c r="M427" s="445">
        <v>8</v>
      </c>
      <c r="N427" s="445">
        <v>1</v>
      </c>
      <c r="O427" s="447" t="s">
        <v>569</v>
      </c>
      <c r="P427" s="446">
        <v>0</v>
      </c>
      <c r="Q427" s="624"/>
      <c r="R427" s="625"/>
      <c r="S427" s="444">
        <v>10278</v>
      </c>
      <c r="T427" s="444">
        <v>10168</v>
      </c>
      <c r="U427" s="626"/>
      <c r="V427" s="626"/>
      <c r="W427" s="626"/>
      <c r="X427" s="626"/>
      <c r="Y427" s="626"/>
      <c r="Z427" s="438"/>
    </row>
    <row r="428" spans="1:26" ht="21.75" customHeight="1" x14ac:dyDescent="0.2">
      <c r="A428" s="437"/>
      <c r="B428" s="627" t="s">
        <v>544</v>
      </c>
      <c r="C428" s="627"/>
      <c r="D428" s="627"/>
      <c r="E428" s="627"/>
      <c r="F428" s="627"/>
      <c r="G428" s="627"/>
      <c r="H428" s="627"/>
      <c r="I428" s="627"/>
      <c r="J428" s="627"/>
      <c r="K428" s="627"/>
      <c r="L428" s="628"/>
      <c r="M428" s="445">
        <v>8</v>
      </c>
      <c r="N428" s="445">
        <v>1</v>
      </c>
      <c r="O428" s="447" t="s">
        <v>569</v>
      </c>
      <c r="P428" s="446" t="s">
        <v>8</v>
      </c>
      <c r="Q428" s="624"/>
      <c r="R428" s="625"/>
      <c r="S428" s="444">
        <v>10278</v>
      </c>
      <c r="T428" s="444">
        <v>10168</v>
      </c>
      <c r="U428" s="626"/>
      <c r="V428" s="626"/>
      <c r="W428" s="626"/>
      <c r="X428" s="626"/>
      <c r="Y428" s="626"/>
      <c r="Z428" s="438"/>
    </row>
    <row r="429" spans="1:26" ht="32.25" customHeight="1" x14ac:dyDescent="0.2">
      <c r="A429" s="437"/>
      <c r="B429" s="627" t="s">
        <v>9</v>
      </c>
      <c r="C429" s="627"/>
      <c r="D429" s="627"/>
      <c r="E429" s="627"/>
      <c r="F429" s="627"/>
      <c r="G429" s="627"/>
      <c r="H429" s="627"/>
      <c r="I429" s="627"/>
      <c r="J429" s="627"/>
      <c r="K429" s="627"/>
      <c r="L429" s="628"/>
      <c r="M429" s="445">
        <v>8</v>
      </c>
      <c r="N429" s="445">
        <v>1</v>
      </c>
      <c r="O429" s="447" t="s">
        <v>569</v>
      </c>
      <c r="P429" s="446" t="s">
        <v>10</v>
      </c>
      <c r="Q429" s="624"/>
      <c r="R429" s="625"/>
      <c r="S429" s="444">
        <v>10278</v>
      </c>
      <c r="T429" s="444">
        <v>10168</v>
      </c>
      <c r="U429" s="626"/>
      <c r="V429" s="626"/>
      <c r="W429" s="626"/>
      <c r="X429" s="626"/>
      <c r="Y429" s="626"/>
      <c r="Z429" s="438"/>
    </row>
    <row r="430" spans="1:26" ht="21.75" customHeight="1" x14ac:dyDescent="0.2">
      <c r="A430" s="437"/>
      <c r="B430" s="627" t="s">
        <v>11</v>
      </c>
      <c r="C430" s="627"/>
      <c r="D430" s="627"/>
      <c r="E430" s="627"/>
      <c r="F430" s="627"/>
      <c r="G430" s="627"/>
      <c r="H430" s="627"/>
      <c r="I430" s="627"/>
      <c r="J430" s="627"/>
      <c r="K430" s="627"/>
      <c r="L430" s="628"/>
      <c r="M430" s="445">
        <v>8</v>
      </c>
      <c r="N430" s="445">
        <v>1</v>
      </c>
      <c r="O430" s="447" t="s">
        <v>569</v>
      </c>
      <c r="P430" s="446" t="s">
        <v>12</v>
      </c>
      <c r="Q430" s="624"/>
      <c r="R430" s="625"/>
      <c r="S430" s="444">
        <v>10278</v>
      </c>
      <c r="T430" s="444">
        <v>10168</v>
      </c>
      <c r="U430" s="626"/>
      <c r="V430" s="626"/>
      <c r="W430" s="626"/>
      <c r="X430" s="626"/>
      <c r="Y430" s="626"/>
      <c r="Z430" s="438"/>
    </row>
    <row r="431" spans="1:26" ht="21.75" customHeight="1" x14ac:dyDescent="0.2">
      <c r="A431" s="437"/>
      <c r="B431" s="627" t="s">
        <v>565</v>
      </c>
      <c r="C431" s="627"/>
      <c r="D431" s="627"/>
      <c r="E431" s="627"/>
      <c r="F431" s="627"/>
      <c r="G431" s="627"/>
      <c r="H431" s="627"/>
      <c r="I431" s="627"/>
      <c r="J431" s="627"/>
      <c r="K431" s="627"/>
      <c r="L431" s="628"/>
      <c r="M431" s="445">
        <v>8</v>
      </c>
      <c r="N431" s="445">
        <v>1</v>
      </c>
      <c r="O431" s="447" t="s">
        <v>566</v>
      </c>
      <c r="P431" s="446">
        <v>0</v>
      </c>
      <c r="Q431" s="624"/>
      <c r="R431" s="625"/>
      <c r="S431" s="444">
        <v>6</v>
      </c>
      <c r="T431" s="444">
        <v>6</v>
      </c>
      <c r="U431" s="626"/>
      <c r="V431" s="626"/>
      <c r="W431" s="626"/>
      <c r="X431" s="626"/>
      <c r="Y431" s="626"/>
      <c r="Z431" s="438"/>
    </row>
    <row r="432" spans="1:26" ht="12.75" customHeight="1" x14ac:dyDescent="0.2">
      <c r="A432" s="437"/>
      <c r="B432" s="627" t="s">
        <v>567</v>
      </c>
      <c r="C432" s="627"/>
      <c r="D432" s="627"/>
      <c r="E432" s="627"/>
      <c r="F432" s="627"/>
      <c r="G432" s="627"/>
      <c r="H432" s="627"/>
      <c r="I432" s="627"/>
      <c r="J432" s="627"/>
      <c r="K432" s="627"/>
      <c r="L432" s="628"/>
      <c r="M432" s="445">
        <v>8</v>
      </c>
      <c r="N432" s="445">
        <v>1</v>
      </c>
      <c r="O432" s="447" t="s">
        <v>568</v>
      </c>
      <c r="P432" s="446">
        <v>0</v>
      </c>
      <c r="Q432" s="624"/>
      <c r="R432" s="625"/>
      <c r="S432" s="444">
        <v>6</v>
      </c>
      <c r="T432" s="444">
        <v>6</v>
      </c>
      <c r="U432" s="626"/>
      <c r="V432" s="626"/>
      <c r="W432" s="626"/>
      <c r="X432" s="626"/>
      <c r="Y432" s="626"/>
      <c r="Z432" s="438"/>
    </row>
    <row r="433" spans="1:26" ht="21.75" customHeight="1" x14ac:dyDescent="0.2">
      <c r="A433" s="437"/>
      <c r="B433" s="627" t="s">
        <v>687</v>
      </c>
      <c r="C433" s="627"/>
      <c r="D433" s="627"/>
      <c r="E433" s="627"/>
      <c r="F433" s="627"/>
      <c r="G433" s="627"/>
      <c r="H433" s="627"/>
      <c r="I433" s="627"/>
      <c r="J433" s="627"/>
      <c r="K433" s="627"/>
      <c r="L433" s="628"/>
      <c r="M433" s="445">
        <v>8</v>
      </c>
      <c r="N433" s="445">
        <v>1</v>
      </c>
      <c r="O433" s="447" t="s">
        <v>688</v>
      </c>
      <c r="P433" s="446">
        <v>0</v>
      </c>
      <c r="Q433" s="624"/>
      <c r="R433" s="625"/>
      <c r="S433" s="444">
        <v>6</v>
      </c>
      <c r="T433" s="444">
        <v>6</v>
      </c>
      <c r="U433" s="626"/>
      <c r="V433" s="626"/>
      <c r="W433" s="626"/>
      <c r="X433" s="626"/>
      <c r="Y433" s="626"/>
      <c r="Z433" s="438"/>
    </row>
    <row r="434" spans="1:26" ht="21.75" customHeight="1" x14ac:dyDescent="0.2">
      <c r="A434" s="437"/>
      <c r="B434" s="627" t="s">
        <v>544</v>
      </c>
      <c r="C434" s="627"/>
      <c r="D434" s="627"/>
      <c r="E434" s="627"/>
      <c r="F434" s="627"/>
      <c r="G434" s="627"/>
      <c r="H434" s="627"/>
      <c r="I434" s="627"/>
      <c r="J434" s="627"/>
      <c r="K434" s="627"/>
      <c r="L434" s="628"/>
      <c r="M434" s="445">
        <v>8</v>
      </c>
      <c r="N434" s="445">
        <v>1</v>
      </c>
      <c r="O434" s="447" t="s">
        <v>688</v>
      </c>
      <c r="P434" s="446" t="s">
        <v>8</v>
      </c>
      <c r="Q434" s="624"/>
      <c r="R434" s="625"/>
      <c r="S434" s="444">
        <v>6</v>
      </c>
      <c r="T434" s="444">
        <v>6</v>
      </c>
      <c r="U434" s="626"/>
      <c r="V434" s="626"/>
      <c r="W434" s="626"/>
      <c r="X434" s="626"/>
      <c r="Y434" s="626"/>
      <c r="Z434" s="438"/>
    </row>
    <row r="435" spans="1:26" ht="21.75" customHeight="1" x14ac:dyDescent="0.2">
      <c r="A435" s="437"/>
      <c r="B435" s="627" t="s">
        <v>9</v>
      </c>
      <c r="C435" s="627"/>
      <c r="D435" s="627"/>
      <c r="E435" s="627"/>
      <c r="F435" s="627"/>
      <c r="G435" s="627"/>
      <c r="H435" s="627"/>
      <c r="I435" s="627"/>
      <c r="J435" s="627"/>
      <c r="K435" s="627"/>
      <c r="L435" s="628"/>
      <c r="M435" s="445">
        <v>8</v>
      </c>
      <c r="N435" s="445">
        <v>1</v>
      </c>
      <c r="O435" s="447" t="s">
        <v>688</v>
      </c>
      <c r="P435" s="446" t="s">
        <v>10</v>
      </c>
      <c r="Q435" s="624"/>
      <c r="R435" s="625"/>
      <c r="S435" s="444">
        <v>6</v>
      </c>
      <c r="T435" s="444">
        <v>6</v>
      </c>
      <c r="U435" s="626"/>
      <c r="V435" s="626"/>
      <c r="W435" s="626"/>
      <c r="X435" s="626"/>
      <c r="Y435" s="626"/>
      <c r="Z435" s="438"/>
    </row>
    <row r="436" spans="1:26" ht="53.25" customHeight="1" x14ac:dyDescent="0.2">
      <c r="A436" s="437"/>
      <c r="B436" s="627" t="s">
        <v>167</v>
      </c>
      <c r="C436" s="627"/>
      <c r="D436" s="627"/>
      <c r="E436" s="627"/>
      <c r="F436" s="627"/>
      <c r="G436" s="627"/>
      <c r="H436" s="627"/>
      <c r="I436" s="627"/>
      <c r="J436" s="627"/>
      <c r="K436" s="627"/>
      <c r="L436" s="628"/>
      <c r="M436" s="445">
        <v>8</v>
      </c>
      <c r="N436" s="445">
        <v>1</v>
      </c>
      <c r="O436" s="447" t="s">
        <v>688</v>
      </c>
      <c r="P436" s="446" t="s">
        <v>166</v>
      </c>
      <c r="Q436" s="624"/>
      <c r="R436" s="625"/>
      <c r="S436" s="444">
        <v>6</v>
      </c>
      <c r="T436" s="444">
        <v>6</v>
      </c>
      <c r="U436" s="626"/>
      <c r="V436" s="626"/>
      <c r="W436" s="626"/>
      <c r="X436" s="626"/>
      <c r="Y436" s="626"/>
      <c r="Z436" s="438"/>
    </row>
    <row r="437" spans="1:26" ht="12.75" customHeight="1" x14ac:dyDescent="0.2">
      <c r="A437" s="437"/>
      <c r="B437" s="627" t="s">
        <v>565</v>
      </c>
      <c r="C437" s="627"/>
      <c r="D437" s="627"/>
      <c r="E437" s="627"/>
      <c r="F437" s="627"/>
      <c r="G437" s="627"/>
      <c r="H437" s="627"/>
      <c r="I437" s="627"/>
      <c r="J437" s="627"/>
      <c r="K437" s="627"/>
      <c r="L437" s="628"/>
      <c r="M437" s="445">
        <v>8</v>
      </c>
      <c r="N437" s="445">
        <v>1</v>
      </c>
      <c r="O437" s="447" t="s">
        <v>566</v>
      </c>
      <c r="P437" s="446">
        <v>0</v>
      </c>
      <c r="Q437" s="624"/>
      <c r="R437" s="625"/>
      <c r="S437" s="444">
        <v>15043</v>
      </c>
      <c r="T437" s="444">
        <v>14884</v>
      </c>
      <c r="U437" s="626"/>
      <c r="V437" s="626"/>
      <c r="W437" s="626"/>
      <c r="X437" s="626"/>
      <c r="Y437" s="626"/>
      <c r="Z437" s="438"/>
    </row>
    <row r="438" spans="1:26" ht="12.75" customHeight="1" x14ac:dyDescent="0.2">
      <c r="A438" s="437"/>
      <c r="B438" s="627" t="s">
        <v>570</v>
      </c>
      <c r="C438" s="627"/>
      <c r="D438" s="627"/>
      <c r="E438" s="627"/>
      <c r="F438" s="627"/>
      <c r="G438" s="627"/>
      <c r="H438" s="627"/>
      <c r="I438" s="627"/>
      <c r="J438" s="627"/>
      <c r="K438" s="627"/>
      <c r="L438" s="628"/>
      <c r="M438" s="445">
        <v>8</v>
      </c>
      <c r="N438" s="445">
        <v>1</v>
      </c>
      <c r="O438" s="447" t="s">
        <v>571</v>
      </c>
      <c r="P438" s="446">
        <v>0</v>
      </c>
      <c r="Q438" s="624"/>
      <c r="R438" s="625"/>
      <c r="S438" s="444">
        <v>15043</v>
      </c>
      <c r="T438" s="444">
        <v>14884</v>
      </c>
      <c r="U438" s="626"/>
      <c r="V438" s="626"/>
      <c r="W438" s="626"/>
      <c r="X438" s="626"/>
      <c r="Y438" s="626"/>
      <c r="Z438" s="438"/>
    </row>
    <row r="439" spans="1:26" ht="32.25" customHeight="1" x14ac:dyDescent="0.2">
      <c r="A439" s="437"/>
      <c r="B439" s="627" t="s">
        <v>16</v>
      </c>
      <c r="C439" s="627"/>
      <c r="D439" s="627"/>
      <c r="E439" s="627"/>
      <c r="F439" s="627"/>
      <c r="G439" s="627"/>
      <c r="H439" s="627"/>
      <c r="I439" s="627"/>
      <c r="J439" s="627"/>
      <c r="K439" s="627"/>
      <c r="L439" s="628"/>
      <c r="M439" s="445">
        <v>8</v>
      </c>
      <c r="N439" s="445">
        <v>1</v>
      </c>
      <c r="O439" s="447" t="s">
        <v>572</v>
      </c>
      <c r="P439" s="446">
        <v>0</v>
      </c>
      <c r="Q439" s="624"/>
      <c r="R439" s="625"/>
      <c r="S439" s="444">
        <v>15043</v>
      </c>
      <c r="T439" s="444">
        <v>14884</v>
      </c>
      <c r="U439" s="626"/>
      <c r="V439" s="626"/>
      <c r="W439" s="626"/>
      <c r="X439" s="626"/>
      <c r="Y439" s="626"/>
      <c r="Z439" s="438"/>
    </row>
    <row r="440" spans="1:26" ht="21.75" customHeight="1" x14ac:dyDescent="0.2">
      <c r="A440" s="437"/>
      <c r="B440" s="627" t="s">
        <v>544</v>
      </c>
      <c r="C440" s="627"/>
      <c r="D440" s="627"/>
      <c r="E440" s="627"/>
      <c r="F440" s="627"/>
      <c r="G440" s="627"/>
      <c r="H440" s="627"/>
      <c r="I440" s="627"/>
      <c r="J440" s="627"/>
      <c r="K440" s="627"/>
      <c r="L440" s="628"/>
      <c r="M440" s="445">
        <v>8</v>
      </c>
      <c r="N440" s="445">
        <v>1</v>
      </c>
      <c r="O440" s="447" t="s">
        <v>572</v>
      </c>
      <c r="P440" s="446" t="s">
        <v>8</v>
      </c>
      <c r="Q440" s="624"/>
      <c r="R440" s="625"/>
      <c r="S440" s="444">
        <v>15043</v>
      </c>
      <c r="T440" s="444">
        <v>14884</v>
      </c>
      <c r="U440" s="626"/>
      <c r="V440" s="626"/>
      <c r="W440" s="626"/>
      <c r="X440" s="626"/>
      <c r="Y440" s="626"/>
      <c r="Z440" s="438"/>
    </row>
    <row r="441" spans="1:26" ht="21.75" customHeight="1" x14ac:dyDescent="0.2">
      <c r="A441" s="437"/>
      <c r="B441" s="627" t="s">
        <v>9</v>
      </c>
      <c r="C441" s="627"/>
      <c r="D441" s="627"/>
      <c r="E441" s="627"/>
      <c r="F441" s="627"/>
      <c r="G441" s="627"/>
      <c r="H441" s="627"/>
      <c r="I441" s="627"/>
      <c r="J441" s="627"/>
      <c r="K441" s="627"/>
      <c r="L441" s="628"/>
      <c r="M441" s="445">
        <v>8</v>
      </c>
      <c r="N441" s="445">
        <v>1</v>
      </c>
      <c r="O441" s="447" t="s">
        <v>572</v>
      </c>
      <c r="P441" s="446" t="s">
        <v>10</v>
      </c>
      <c r="Q441" s="624"/>
      <c r="R441" s="625"/>
      <c r="S441" s="444">
        <v>15043</v>
      </c>
      <c r="T441" s="444">
        <v>14884</v>
      </c>
      <c r="U441" s="626"/>
      <c r="V441" s="626"/>
      <c r="W441" s="626"/>
      <c r="X441" s="626"/>
      <c r="Y441" s="626"/>
      <c r="Z441" s="438"/>
    </row>
    <row r="442" spans="1:26" ht="21.75" customHeight="1" x14ac:dyDescent="0.2">
      <c r="A442" s="437"/>
      <c r="B442" s="627" t="s">
        <v>11</v>
      </c>
      <c r="C442" s="627"/>
      <c r="D442" s="627"/>
      <c r="E442" s="627"/>
      <c r="F442" s="627"/>
      <c r="G442" s="627"/>
      <c r="H442" s="627"/>
      <c r="I442" s="627"/>
      <c r="J442" s="627"/>
      <c r="K442" s="627"/>
      <c r="L442" s="628"/>
      <c r="M442" s="445">
        <v>8</v>
      </c>
      <c r="N442" s="445">
        <v>1</v>
      </c>
      <c r="O442" s="447" t="s">
        <v>572</v>
      </c>
      <c r="P442" s="446" t="s">
        <v>12</v>
      </c>
      <c r="Q442" s="624"/>
      <c r="R442" s="625"/>
      <c r="S442" s="444">
        <v>15043</v>
      </c>
      <c r="T442" s="444">
        <v>14884</v>
      </c>
      <c r="U442" s="626"/>
      <c r="V442" s="626"/>
      <c r="W442" s="626"/>
      <c r="X442" s="626"/>
      <c r="Y442" s="626"/>
      <c r="Z442" s="438"/>
    </row>
    <row r="443" spans="1:26" ht="12.75" customHeight="1" x14ac:dyDescent="0.2">
      <c r="A443" s="437"/>
      <c r="B443" s="627" t="s">
        <v>565</v>
      </c>
      <c r="C443" s="627"/>
      <c r="D443" s="627"/>
      <c r="E443" s="627"/>
      <c r="F443" s="627"/>
      <c r="G443" s="627"/>
      <c r="H443" s="627"/>
      <c r="I443" s="627"/>
      <c r="J443" s="627"/>
      <c r="K443" s="627"/>
      <c r="L443" s="628"/>
      <c r="M443" s="445">
        <v>8</v>
      </c>
      <c r="N443" s="445">
        <v>1</v>
      </c>
      <c r="O443" s="447" t="s">
        <v>566</v>
      </c>
      <c r="P443" s="446">
        <v>0</v>
      </c>
      <c r="Q443" s="624"/>
      <c r="R443" s="625"/>
      <c r="S443" s="444">
        <v>1007</v>
      </c>
      <c r="T443" s="444">
        <v>1002</v>
      </c>
      <c r="U443" s="626"/>
      <c r="V443" s="626"/>
      <c r="W443" s="626"/>
      <c r="X443" s="626"/>
      <c r="Y443" s="626"/>
      <c r="Z443" s="438"/>
    </row>
    <row r="444" spans="1:26" ht="12.75" customHeight="1" x14ac:dyDescent="0.2">
      <c r="A444" s="437"/>
      <c r="B444" s="627" t="s">
        <v>570</v>
      </c>
      <c r="C444" s="627"/>
      <c r="D444" s="627"/>
      <c r="E444" s="627"/>
      <c r="F444" s="627"/>
      <c r="G444" s="627"/>
      <c r="H444" s="627"/>
      <c r="I444" s="627"/>
      <c r="J444" s="627"/>
      <c r="K444" s="627"/>
      <c r="L444" s="628"/>
      <c r="M444" s="445">
        <v>8</v>
      </c>
      <c r="N444" s="445">
        <v>1</v>
      </c>
      <c r="O444" s="447" t="s">
        <v>571</v>
      </c>
      <c r="P444" s="446">
        <v>0</v>
      </c>
      <c r="Q444" s="624"/>
      <c r="R444" s="625"/>
      <c r="S444" s="444">
        <v>1007</v>
      </c>
      <c r="T444" s="444">
        <v>1002</v>
      </c>
      <c r="U444" s="626"/>
      <c r="V444" s="626"/>
      <c r="W444" s="626"/>
      <c r="X444" s="626"/>
      <c r="Y444" s="626"/>
      <c r="Z444" s="438"/>
    </row>
    <row r="445" spans="1:26" ht="12.75" customHeight="1" x14ac:dyDescent="0.2">
      <c r="A445" s="437"/>
      <c r="B445" s="627" t="s">
        <v>689</v>
      </c>
      <c r="C445" s="627"/>
      <c r="D445" s="627"/>
      <c r="E445" s="627"/>
      <c r="F445" s="627"/>
      <c r="G445" s="627"/>
      <c r="H445" s="627"/>
      <c r="I445" s="627"/>
      <c r="J445" s="627"/>
      <c r="K445" s="627"/>
      <c r="L445" s="628"/>
      <c r="M445" s="445">
        <v>8</v>
      </c>
      <c r="N445" s="445">
        <v>1</v>
      </c>
      <c r="O445" s="447" t="s">
        <v>690</v>
      </c>
      <c r="P445" s="446">
        <v>0</v>
      </c>
      <c r="Q445" s="624"/>
      <c r="R445" s="625"/>
      <c r="S445" s="444">
        <v>1007</v>
      </c>
      <c r="T445" s="444">
        <v>1002</v>
      </c>
      <c r="U445" s="626"/>
      <c r="V445" s="626"/>
      <c r="W445" s="626"/>
      <c r="X445" s="626"/>
      <c r="Y445" s="626"/>
      <c r="Z445" s="438"/>
    </row>
    <row r="446" spans="1:26" ht="32.25" customHeight="1" x14ac:dyDescent="0.2">
      <c r="A446" s="437"/>
      <c r="B446" s="627" t="s">
        <v>544</v>
      </c>
      <c r="C446" s="627"/>
      <c r="D446" s="627"/>
      <c r="E446" s="627"/>
      <c r="F446" s="627"/>
      <c r="G446" s="627"/>
      <c r="H446" s="627"/>
      <c r="I446" s="627"/>
      <c r="J446" s="627"/>
      <c r="K446" s="627"/>
      <c r="L446" s="628"/>
      <c r="M446" s="445">
        <v>8</v>
      </c>
      <c r="N446" s="445">
        <v>1</v>
      </c>
      <c r="O446" s="447" t="s">
        <v>690</v>
      </c>
      <c r="P446" s="446" t="s">
        <v>8</v>
      </c>
      <c r="Q446" s="624"/>
      <c r="R446" s="625"/>
      <c r="S446" s="444">
        <v>1007</v>
      </c>
      <c r="T446" s="444">
        <v>1002</v>
      </c>
      <c r="U446" s="626"/>
      <c r="V446" s="626"/>
      <c r="W446" s="626"/>
      <c r="X446" s="626"/>
      <c r="Y446" s="626"/>
      <c r="Z446" s="438"/>
    </row>
    <row r="447" spans="1:26" ht="42.75" customHeight="1" x14ac:dyDescent="0.2">
      <c r="A447" s="437"/>
      <c r="B447" s="627" t="s">
        <v>9</v>
      </c>
      <c r="C447" s="627"/>
      <c r="D447" s="627"/>
      <c r="E447" s="627"/>
      <c r="F447" s="627"/>
      <c r="G447" s="627"/>
      <c r="H447" s="627"/>
      <c r="I447" s="627"/>
      <c r="J447" s="627"/>
      <c r="K447" s="627"/>
      <c r="L447" s="628"/>
      <c r="M447" s="445">
        <v>8</v>
      </c>
      <c r="N447" s="445">
        <v>1</v>
      </c>
      <c r="O447" s="447" t="s">
        <v>690</v>
      </c>
      <c r="P447" s="446" t="s">
        <v>10</v>
      </c>
      <c r="Q447" s="624"/>
      <c r="R447" s="625"/>
      <c r="S447" s="444">
        <v>1007</v>
      </c>
      <c r="T447" s="444">
        <v>1002</v>
      </c>
      <c r="U447" s="626"/>
      <c r="V447" s="626"/>
      <c r="W447" s="626"/>
      <c r="X447" s="626"/>
      <c r="Y447" s="626"/>
      <c r="Z447" s="438"/>
    </row>
    <row r="448" spans="1:26" ht="21.75" customHeight="1" x14ac:dyDescent="0.2">
      <c r="A448" s="437"/>
      <c r="B448" s="627" t="s">
        <v>11</v>
      </c>
      <c r="C448" s="627"/>
      <c r="D448" s="627"/>
      <c r="E448" s="627"/>
      <c r="F448" s="627"/>
      <c r="G448" s="627"/>
      <c r="H448" s="627"/>
      <c r="I448" s="627"/>
      <c r="J448" s="627"/>
      <c r="K448" s="627"/>
      <c r="L448" s="628"/>
      <c r="M448" s="445">
        <v>8</v>
      </c>
      <c r="N448" s="445">
        <v>1</v>
      </c>
      <c r="O448" s="447" t="s">
        <v>690</v>
      </c>
      <c r="P448" s="446" t="s">
        <v>12</v>
      </c>
      <c r="Q448" s="624"/>
      <c r="R448" s="625"/>
      <c r="S448" s="444">
        <v>25</v>
      </c>
      <c r="T448" s="444">
        <v>25</v>
      </c>
      <c r="U448" s="626"/>
      <c r="V448" s="626"/>
      <c r="W448" s="626"/>
      <c r="X448" s="626"/>
      <c r="Y448" s="626"/>
      <c r="Z448" s="438"/>
    </row>
    <row r="449" spans="1:26" ht="21.75" customHeight="1" x14ac:dyDescent="0.2">
      <c r="A449" s="437"/>
      <c r="B449" s="627" t="s">
        <v>167</v>
      </c>
      <c r="C449" s="627"/>
      <c r="D449" s="627"/>
      <c r="E449" s="627"/>
      <c r="F449" s="627"/>
      <c r="G449" s="627"/>
      <c r="H449" s="627"/>
      <c r="I449" s="627"/>
      <c r="J449" s="627"/>
      <c r="K449" s="627"/>
      <c r="L449" s="628"/>
      <c r="M449" s="445">
        <v>8</v>
      </c>
      <c r="N449" s="445">
        <v>1</v>
      </c>
      <c r="O449" s="447" t="s">
        <v>690</v>
      </c>
      <c r="P449" s="446" t="s">
        <v>166</v>
      </c>
      <c r="Q449" s="624"/>
      <c r="R449" s="625"/>
      <c r="S449" s="444">
        <v>982</v>
      </c>
      <c r="T449" s="444">
        <v>977</v>
      </c>
      <c r="U449" s="626"/>
      <c r="V449" s="626"/>
      <c r="W449" s="626"/>
      <c r="X449" s="626"/>
      <c r="Y449" s="626"/>
      <c r="Z449" s="438"/>
    </row>
    <row r="450" spans="1:26" ht="12.75" customHeight="1" x14ac:dyDescent="0.2">
      <c r="A450" s="437"/>
      <c r="B450" s="627" t="s">
        <v>565</v>
      </c>
      <c r="C450" s="627"/>
      <c r="D450" s="627"/>
      <c r="E450" s="627"/>
      <c r="F450" s="627"/>
      <c r="G450" s="627"/>
      <c r="H450" s="627"/>
      <c r="I450" s="627"/>
      <c r="J450" s="627"/>
      <c r="K450" s="627"/>
      <c r="L450" s="628"/>
      <c r="M450" s="445">
        <v>8</v>
      </c>
      <c r="N450" s="445">
        <v>1</v>
      </c>
      <c r="O450" s="447" t="s">
        <v>566</v>
      </c>
      <c r="P450" s="446">
        <v>0</v>
      </c>
      <c r="Q450" s="624"/>
      <c r="R450" s="625"/>
      <c r="S450" s="444">
        <v>21359</v>
      </c>
      <c r="T450" s="444">
        <v>21271</v>
      </c>
      <c r="U450" s="626"/>
      <c r="V450" s="626"/>
      <c r="W450" s="626"/>
      <c r="X450" s="626"/>
      <c r="Y450" s="626"/>
      <c r="Z450" s="438"/>
    </row>
    <row r="451" spans="1:26" ht="12.75" customHeight="1" x14ac:dyDescent="0.2">
      <c r="A451" s="437"/>
      <c r="B451" s="627" t="s">
        <v>570</v>
      </c>
      <c r="C451" s="627"/>
      <c r="D451" s="627"/>
      <c r="E451" s="627"/>
      <c r="F451" s="627"/>
      <c r="G451" s="627"/>
      <c r="H451" s="627"/>
      <c r="I451" s="627"/>
      <c r="J451" s="627"/>
      <c r="K451" s="627"/>
      <c r="L451" s="628"/>
      <c r="M451" s="445">
        <v>8</v>
      </c>
      <c r="N451" s="445">
        <v>1</v>
      </c>
      <c r="O451" s="447" t="s">
        <v>571</v>
      </c>
      <c r="P451" s="446">
        <v>0</v>
      </c>
      <c r="Q451" s="624"/>
      <c r="R451" s="625"/>
      <c r="S451" s="444">
        <v>21359</v>
      </c>
      <c r="T451" s="444">
        <v>21271</v>
      </c>
      <c r="U451" s="626"/>
      <c r="V451" s="626"/>
      <c r="W451" s="626"/>
      <c r="X451" s="626"/>
      <c r="Y451" s="626"/>
      <c r="Z451" s="438"/>
    </row>
    <row r="452" spans="1:26" ht="12.75" customHeight="1" x14ac:dyDescent="0.2">
      <c r="A452" s="437"/>
      <c r="B452" s="627" t="s">
        <v>17</v>
      </c>
      <c r="C452" s="627"/>
      <c r="D452" s="627"/>
      <c r="E452" s="627"/>
      <c r="F452" s="627"/>
      <c r="G452" s="627"/>
      <c r="H452" s="627"/>
      <c r="I452" s="627"/>
      <c r="J452" s="627"/>
      <c r="K452" s="627"/>
      <c r="L452" s="628"/>
      <c r="M452" s="445">
        <v>8</v>
      </c>
      <c r="N452" s="445">
        <v>1</v>
      </c>
      <c r="O452" s="447" t="s">
        <v>573</v>
      </c>
      <c r="P452" s="446">
        <v>0</v>
      </c>
      <c r="Q452" s="624"/>
      <c r="R452" s="625"/>
      <c r="S452" s="444">
        <v>21359</v>
      </c>
      <c r="T452" s="444">
        <v>21271</v>
      </c>
      <c r="U452" s="626"/>
      <c r="V452" s="626"/>
      <c r="W452" s="626"/>
      <c r="X452" s="626"/>
      <c r="Y452" s="626"/>
      <c r="Z452" s="438"/>
    </row>
    <row r="453" spans="1:26" ht="21.75" customHeight="1" x14ac:dyDescent="0.2">
      <c r="A453" s="437"/>
      <c r="B453" s="627" t="s">
        <v>18</v>
      </c>
      <c r="C453" s="627"/>
      <c r="D453" s="627"/>
      <c r="E453" s="627"/>
      <c r="F453" s="627"/>
      <c r="G453" s="627"/>
      <c r="H453" s="627"/>
      <c r="I453" s="627"/>
      <c r="J453" s="627"/>
      <c r="K453" s="627"/>
      <c r="L453" s="628"/>
      <c r="M453" s="445">
        <v>8</v>
      </c>
      <c r="N453" s="445">
        <v>1</v>
      </c>
      <c r="O453" s="447" t="s">
        <v>573</v>
      </c>
      <c r="P453" s="446" t="s">
        <v>19</v>
      </c>
      <c r="Q453" s="624"/>
      <c r="R453" s="625"/>
      <c r="S453" s="444">
        <v>21167</v>
      </c>
      <c r="T453" s="444">
        <v>21167</v>
      </c>
      <c r="U453" s="626"/>
      <c r="V453" s="626"/>
      <c r="W453" s="626"/>
      <c r="X453" s="626"/>
      <c r="Y453" s="626"/>
      <c r="Z453" s="438"/>
    </row>
    <row r="454" spans="1:26" ht="21.75" customHeight="1" x14ac:dyDescent="0.2">
      <c r="A454" s="437"/>
      <c r="B454" s="627" t="s">
        <v>20</v>
      </c>
      <c r="C454" s="627"/>
      <c r="D454" s="627"/>
      <c r="E454" s="627"/>
      <c r="F454" s="627"/>
      <c r="G454" s="627"/>
      <c r="H454" s="627"/>
      <c r="I454" s="627"/>
      <c r="J454" s="627"/>
      <c r="K454" s="627"/>
      <c r="L454" s="628"/>
      <c r="M454" s="445">
        <v>8</v>
      </c>
      <c r="N454" s="445">
        <v>1</v>
      </c>
      <c r="O454" s="447" t="s">
        <v>573</v>
      </c>
      <c r="P454" s="446" t="s">
        <v>21</v>
      </c>
      <c r="Q454" s="624"/>
      <c r="R454" s="625"/>
      <c r="S454" s="444">
        <v>21167</v>
      </c>
      <c r="T454" s="444">
        <v>21167</v>
      </c>
      <c r="U454" s="626"/>
      <c r="V454" s="626"/>
      <c r="W454" s="626"/>
      <c r="X454" s="626"/>
      <c r="Y454" s="626"/>
      <c r="Z454" s="438"/>
    </row>
    <row r="455" spans="1:26" ht="32.25" customHeight="1" x14ac:dyDescent="0.2">
      <c r="A455" s="437"/>
      <c r="B455" s="627" t="s">
        <v>512</v>
      </c>
      <c r="C455" s="627"/>
      <c r="D455" s="627"/>
      <c r="E455" s="627"/>
      <c r="F455" s="627"/>
      <c r="G455" s="627"/>
      <c r="H455" s="627"/>
      <c r="I455" s="627"/>
      <c r="J455" s="627"/>
      <c r="K455" s="627"/>
      <c r="L455" s="628"/>
      <c r="M455" s="445">
        <v>8</v>
      </c>
      <c r="N455" s="445">
        <v>1</v>
      </c>
      <c r="O455" s="447" t="s">
        <v>573</v>
      </c>
      <c r="P455" s="446" t="s">
        <v>22</v>
      </c>
      <c r="Q455" s="624"/>
      <c r="R455" s="625"/>
      <c r="S455" s="444">
        <v>16257</v>
      </c>
      <c r="T455" s="444">
        <v>16257</v>
      </c>
      <c r="U455" s="626"/>
      <c r="V455" s="626"/>
      <c r="W455" s="626"/>
      <c r="X455" s="626"/>
      <c r="Y455" s="626"/>
      <c r="Z455" s="438"/>
    </row>
    <row r="456" spans="1:26" ht="12.75" customHeight="1" x14ac:dyDescent="0.2">
      <c r="A456" s="437"/>
      <c r="B456" s="627" t="s">
        <v>514</v>
      </c>
      <c r="C456" s="627"/>
      <c r="D456" s="627"/>
      <c r="E456" s="627"/>
      <c r="F456" s="627"/>
      <c r="G456" s="627"/>
      <c r="H456" s="627"/>
      <c r="I456" s="627"/>
      <c r="J456" s="627"/>
      <c r="K456" s="627"/>
      <c r="L456" s="628"/>
      <c r="M456" s="445">
        <v>8</v>
      </c>
      <c r="N456" s="445">
        <v>1</v>
      </c>
      <c r="O456" s="447" t="s">
        <v>573</v>
      </c>
      <c r="P456" s="446" t="s">
        <v>24</v>
      </c>
      <c r="Q456" s="624"/>
      <c r="R456" s="625"/>
      <c r="S456" s="444">
        <v>4910</v>
      </c>
      <c r="T456" s="444">
        <v>4910</v>
      </c>
      <c r="U456" s="626"/>
      <c r="V456" s="626"/>
      <c r="W456" s="626"/>
      <c r="X456" s="626"/>
      <c r="Y456" s="626"/>
      <c r="Z456" s="438"/>
    </row>
    <row r="457" spans="1:26" ht="21.75" customHeight="1" x14ac:dyDescent="0.2">
      <c r="A457" s="437"/>
      <c r="B457" s="627" t="s">
        <v>453</v>
      </c>
      <c r="C457" s="627"/>
      <c r="D457" s="627"/>
      <c r="E457" s="627"/>
      <c r="F457" s="627"/>
      <c r="G457" s="627"/>
      <c r="H457" s="627"/>
      <c r="I457" s="627"/>
      <c r="J457" s="627"/>
      <c r="K457" s="627"/>
      <c r="L457" s="628"/>
      <c r="M457" s="445">
        <v>8</v>
      </c>
      <c r="N457" s="445">
        <v>1</v>
      </c>
      <c r="O457" s="447" t="s">
        <v>573</v>
      </c>
      <c r="P457" s="446" t="s">
        <v>25</v>
      </c>
      <c r="Q457" s="624"/>
      <c r="R457" s="625"/>
      <c r="S457" s="444">
        <v>189</v>
      </c>
      <c r="T457" s="444">
        <v>102</v>
      </c>
      <c r="U457" s="626"/>
      <c r="V457" s="626"/>
      <c r="W457" s="626"/>
      <c r="X457" s="626"/>
      <c r="Y457" s="626"/>
      <c r="Z457" s="438"/>
    </row>
    <row r="458" spans="1:26" ht="21.75" customHeight="1" x14ac:dyDescent="0.2">
      <c r="A458" s="437"/>
      <c r="B458" s="627" t="s">
        <v>454</v>
      </c>
      <c r="C458" s="627"/>
      <c r="D458" s="627"/>
      <c r="E458" s="627"/>
      <c r="F458" s="627"/>
      <c r="G458" s="627"/>
      <c r="H458" s="627"/>
      <c r="I458" s="627"/>
      <c r="J458" s="627"/>
      <c r="K458" s="627"/>
      <c r="L458" s="628"/>
      <c r="M458" s="445">
        <v>8</v>
      </c>
      <c r="N458" s="445">
        <v>1</v>
      </c>
      <c r="O458" s="447" t="s">
        <v>573</v>
      </c>
      <c r="P458" s="446" t="s">
        <v>27</v>
      </c>
      <c r="Q458" s="624"/>
      <c r="R458" s="625"/>
      <c r="S458" s="444">
        <v>189</v>
      </c>
      <c r="T458" s="444">
        <v>102</v>
      </c>
      <c r="U458" s="626"/>
      <c r="V458" s="626"/>
      <c r="W458" s="626"/>
      <c r="X458" s="626"/>
      <c r="Y458" s="626"/>
      <c r="Z458" s="438"/>
    </row>
    <row r="459" spans="1:26" ht="21.75" customHeight="1" x14ac:dyDescent="0.2">
      <c r="A459" s="437"/>
      <c r="B459" s="627" t="s">
        <v>455</v>
      </c>
      <c r="C459" s="627"/>
      <c r="D459" s="627"/>
      <c r="E459" s="627"/>
      <c r="F459" s="627"/>
      <c r="G459" s="627"/>
      <c r="H459" s="627"/>
      <c r="I459" s="627"/>
      <c r="J459" s="627"/>
      <c r="K459" s="627"/>
      <c r="L459" s="628"/>
      <c r="M459" s="445">
        <v>8</v>
      </c>
      <c r="N459" s="445">
        <v>1</v>
      </c>
      <c r="O459" s="447" t="s">
        <v>573</v>
      </c>
      <c r="P459" s="446" t="s">
        <v>28</v>
      </c>
      <c r="Q459" s="624"/>
      <c r="R459" s="625"/>
      <c r="S459" s="444">
        <v>25</v>
      </c>
      <c r="T459" s="444">
        <v>13</v>
      </c>
      <c r="U459" s="626"/>
      <c r="V459" s="626"/>
      <c r="W459" s="626"/>
      <c r="X459" s="626"/>
      <c r="Y459" s="626"/>
      <c r="Z459" s="438"/>
    </row>
    <row r="460" spans="1:26" ht="21.75" customHeight="1" x14ac:dyDescent="0.2">
      <c r="A460" s="437"/>
      <c r="B460" s="627" t="s">
        <v>456</v>
      </c>
      <c r="C460" s="627"/>
      <c r="D460" s="627"/>
      <c r="E460" s="627"/>
      <c r="F460" s="627"/>
      <c r="G460" s="627"/>
      <c r="H460" s="627"/>
      <c r="I460" s="627"/>
      <c r="J460" s="627"/>
      <c r="K460" s="627"/>
      <c r="L460" s="628"/>
      <c r="M460" s="445">
        <v>8</v>
      </c>
      <c r="N460" s="445">
        <v>1</v>
      </c>
      <c r="O460" s="447" t="s">
        <v>573</v>
      </c>
      <c r="P460" s="446" t="s">
        <v>29</v>
      </c>
      <c r="Q460" s="624"/>
      <c r="R460" s="625"/>
      <c r="S460" s="444">
        <v>164</v>
      </c>
      <c r="T460" s="444">
        <v>89</v>
      </c>
      <c r="U460" s="626"/>
      <c r="V460" s="626"/>
      <c r="W460" s="626"/>
      <c r="X460" s="626"/>
      <c r="Y460" s="626"/>
      <c r="Z460" s="438"/>
    </row>
    <row r="461" spans="1:26" ht="21.75" customHeight="1" x14ac:dyDescent="0.2">
      <c r="A461" s="437"/>
      <c r="B461" s="627" t="s">
        <v>30</v>
      </c>
      <c r="C461" s="627"/>
      <c r="D461" s="627"/>
      <c r="E461" s="627"/>
      <c r="F461" s="627"/>
      <c r="G461" s="627"/>
      <c r="H461" s="627"/>
      <c r="I461" s="627"/>
      <c r="J461" s="627"/>
      <c r="K461" s="627"/>
      <c r="L461" s="628"/>
      <c r="M461" s="445">
        <v>8</v>
      </c>
      <c r="N461" s="445">
        <v>1</v>
      </c>
      <c r="O461" s="447" t="s">
        <v>573</v>
      </c>
      <c r="P461" s="446" t="s">
        <v>31</v>
      </c>
      <c r="Q461" s="624"/>
      <c r="R461" s="625"/>
      <c r="S461" s="444">
        <v>3</v>
      </c>
      <c r="T461" s="444">
        <v>2</v>
      </c>
      <c r="U461" s="626"/>
      <c r="V461" s="626"/>
      <c r="W461" s="626"/>
      <c r="X461" s="626"/>
      <c r="Y461" s="626"/>
      <c r="Z461" s="438"/>
    </row>
    <row r="462" spans="1:26" ht="21.75" customHeight="1" x14ac:dyDescent="0.2">
      <c r="A462" s="437"/>
      <c r="B462" s="627" t="s">
        <v>457</v>
      </c>
      <c r="C462" s="627"/>
      <c r="D462" s="627"/>
      <c r="E462" s="627"/>
      <c r="F462" s="627"/>
      <c r="G462" s="627"/>
      <c r="H462" s="627"/>
      <c r="I462" s="627"/>
      <c r="J462" s="627"/>
      <c r="K462" s="627"/>
      <c r="L462" s="628"/>
      <c r="M462" s="445">
        <v>8</v>
      </c>
      <c r="N462" s="445">
        <v>1</v>
      </c>
      <c r="O462" s="447" t="s">
        <v>573</v>
      </c>
      <c r="P462" s="446" t="s">
        <v>32</v>
      </c>
      <c r="Q462" s="624"/>
      <c r="R462" s="625"/>
      <c r="S462" s="444">
        <v>3</v>
      </c>
      <c r="T462" s="444">
        <v>2</v>
      </c>
      <c r="U462" s="626"/>
      <c r="V462" s="626"/>
      <c r="W462" s="626"/>
      <c r="X462" s="626"/>
      <c r="Y462" s="626"/>
      <c r="Z462" s="438"/>
    </row>
    <row r="463" spans="1:26" ht="21.75" customHeight="1" x14ac:dyDescent="0.2">
      <c r="A463" s="437"/>
      <c r="B463" s="627" t="s">
        <v>33</v>
      </c>
      <c r="C463" s="627"/>
      <c r="D463" s="627"/>
      <c r="E463" s="627"/>
      <c r="F463" s="627"/>
      <c r="G463" s="627"/>
      <c r="H463" s="627"/>
      <c r="I463" s="627"/>
      <c r="J463" s="627"/>
      <c r="K463" s="627"/>
      <c r="L463" s="628"/>
      <c r="M463" s="445">
        <v>8</v>
      </c>
      <c r="N463" s="445">
        <v>1</v>
      </c>
      <c r="O463" s="447" t="s">
        <v>573</v>
      </c>
      <c r="P463" s="446" t="s">
        <v>34</v>
      </c>
      <c r="Q463" s="624"/>
      <c r="R463" s="625"/>
      <c r="S463" s="444">
        <v>3</v>
      </c>
      <c r="T463" s="444">
        <v>2</v>
      </c>
      <c r="U463" s="626"/>
      <c r="V463" s="626"/>
      <c r="W463" s="626"/>
      <c r="X463" s="626"/>
      <c r="Y463" s="626"/>
      <c r="Z463" s="438"/>
    </row>
    <row r="464" spans="1:26" ht="12.75" customHeight="1" x14ac:dyDescent="0.2">
      <c r="A464" s="437"/>
      <c r="B464" s="627" t="s">
        <v>458</v>
      </c>
      <c r="C464" s="627"/>
      <c r="D464" s="627"/>
      <c r="E464" s="627"/>
      <c r="F464" s="627"/>
      <c r="G464" s="627"/>
      <c r="H464" s="627"/>
      <c r="I464" s="627"/>
      <c r="J464" s="627"/>
      <c r="K464" s="627"/>
      <c r="L464" s="628"/>
      <c r="M464" s="445">
        <v>8</v>
      </c>
      <c r="N464" s="445">
        <v>1</v>
      </c>
      <c r="O464" s="447" t="s">
        <v>573</v>
      </c>
      <c r="P464" s="446" t="s">
        <v>35</v>
      </c>
      <c r="Q464" s="624"/>
      <c r="R464" s="625"/>
      <c r="S464" s="444">
        <v>0</v>
      </c>
      <c r="T464" s="444">
        <v>0</v>
      </c>
      <c r="U464" s="626"/>
      <c r="V464" s="626"/>
      <c r="W464" s="626"/>
      <c r="X464" s="626"/>
      <c r="Y464" s="626"/>
      <c r="Z464" s="438"/>
    </row>
    <row r="465" spans="1:26" ht="12.75" customHeight="1" x14ac:dyDescent="0.2">
      <c r="A465" s="437"/>
      <c r="B465" s="627" t="s">
        <v>565</v>
      </c>
      <c r="C465" s="627"/>
      <c r="D465" s="627"/>
      <c r="E465" s="627"/>
      <c r="F465" s="627"/>
      <c r="G465" s="627"/>
      <c r="H465" s="627"/>
      <c r="I465" s="627"/>
      <c r="J465" s="627"/>
      <c r="K465" s="627"/>
      <c r="L465" s="628"/>
      <c r="M465" s="445">
        <v>8</v>
      </c>
      <c r="N465" s="445">
        <v>1</v>
      </c>
      <c r="O465" s="447" t="s">
        <v>566</v>
      </c>
      <c r="P465" s="446">
        <v>0</v>
      </c>
      <c r="Q465" s="624"/>
      <c r="R465" s="625"/>
      <c r="S465" s="444">
        <v>0</v>
      </c>
      <c r="T465" s="444">
        <v>0</v>
      </c>
      <c r="U465" s="626"/>
      <c r="V465" s="626"/>
      <c r="W465" s="626"/>
      <c r="X465" s="626"/>
      <c r="Y465" s="626"/>
      <c r="Z465" s="438"/>
    </row>
    <row r="466" spans="1:26" ht="12.75" customHeight="1" x14ac:dyDescent="0.2">
      <c r="A466" s="437"/>
      <c r="B466" s="627" t="s">
        <v>750</v>
      </c>
      <c r="C466" s="627"/>
      <c r="D466" s="627"/>
      <c r="E466" s="627"/>
      <c r="F466" s="627"/>
      <c r="G466" s="627"/>
      <c r="H466" s="627"/>
      <c r="I466" s="627"/>
      <c r="J466" s="627"/>
      <c r="K466" s="627"/>
      <c r="L466" s="628"/>
      <c r="M466" s="445">
        <v>8</v>
      </c>
      <c r="N466" s="445">
        <v>1</v>
      </c>
      <c r="O466" s="447" t="s">
        <v>751</v>
      </c>
      <c r="P466" s="446">
        <v>0</v>
      </c>
      <c r="Q466" s="624"/>
      <c r="R466" s="625"/>
      <c r="S466" s="444">
        <v>0</v>
      </c>
      <c r="T466" s="444">
        <v>0</v>
      </c>
      <c r="U466" s="626"/>
      <c r="V466" s="626"/>
      <c r="W466" s="626"/>
      <c r="X466" s="626"/>
      <c r="Y466" s="626"/>
      <c r="Z466" s="438"/>
    </row>
    <row r="467" spans="1:26" ht="21.75" customHeight="1" x14ac:dyDescent="0.2">
      <c r="A467" s="437"/>
      <c r="B467" s="627" t="s">
        <v>752</v>
      </c>
      <c r="C467" s="627"/>
      <c r="D467" s="627"/>
      <c r="E467" s="627"/>
      <c r="F467" s="627"/>
      <c r="G467" s="627"/>
      <c r="H467" s="627"/>
      <c r="I467" s="627"/>
      <c r="J467" s="627"/>
      <c r="K467" s="627"/>
      <c r="L467" s="628"/>
      <c r="M467" s="445">
        <v>8</v>
      </c>
      <c r="N467" s="445">
        <v>1</v>
      </c>
      <c r="O467" s="447" t="s">
        <v>753</v>
      </c>
      <c r="P467" s="446">
        <v>0</v>
      </c>
      <c r="Q467" s="624"/>
      <c r="R467" s="625"/>
      <c r="S467" s="444">
        <v>0</v>
      </c>
      <c r="T467" s="444">
        <v>0</v>
      </c>
      <c r="U467" s="626"/>
      <c r="V467" s="626"/>
      <c r="W467" s="626"/>
      <c r="X467" s="626"/>
      <c r="Y467" s="626"/>
      <c r="Z467" s="438"/>
    </row>
    <row r="468" spans="1:26" ht="21.75" customHeight="1" x14ac:dyDescent="0.2">
      <c r="A468" s="437"/>
      <c r="B468" s="627" t="s">
        <v>453</v>
      </c>
      <c r="C468" s="627"/>
      <c r="D468" s="627"/>
      <c r="E468" s="627"/>
      <c r="F468" s="627"/>
      <c r="G468" s="627"/>
      <c r="H468" s="627"/>
      <c r="I468" s="627"/>
      <c r="J468" s="627"/>
      <c r="K468" s="627"/>
      <c r="L468" s="628"/>
      <c r="M468" s="445">
        <v>8</v>
      </c>
      <c r="N468" s="445">
        <v>1</v>
      </c>
      <c r="O468" s="447" t="s">
        <v>753</v>
      </c>
      <c r="P468" s="446" t="s">
        <v>25</v>
      </c>
      <c r="Q468" s="624"/>
      <c r="R468" s="625"/>
      <c r="S468" s="444">
        <v>0</v>
      </c>
      <c r="T468" s="444">
        <v>0</v>
      </c>
      <c r="U468" s="626"/>
      <c r="V468" s="626"/>
      <c r="W468" s="626"/>
      <c r="X468" s="626"/>
      <c r="Y468" s="626"/>
      <c r="Z468" s="438"/>
    </row>
    <row r="469" spans="1:26" ht="21.75" customHeight="1" x14ac:dyDescent="0.2">
      <c r="A469" s="437"/>
      <c r="B469" s="627" t="s">
        <v>454</v>
      </c>
      <c r="C469" s="627"/>
      <c r="D469" s="627"/>
      <c r="E469" s="627"/>
      <c r="F469" s="627"/>
      <c r="G469" s="627"/>
      <c r="H469" s="627"/>
      <c r="I469" s="627"/>
      <c r="J469" s="627"/>
      <c r="K469" s="627"/>
      <c r="L469" s="628"/>
      <c r="M469" s="445">
        <v>8</v>
      </c>
      <c r="N469" s="445">
        <v>1</v>
      </c>
      <c r="O469" s="447" t="s">
        <v>753</v>
      </c>
      <c r="P469" s="446" t="s">
        <v>27</v>
      </c>
      <c r="Q469" s="624"/>
      <c r="R469" s="625"/>
      <c r="S469" s="444">
        <v>0</v>
      </c>
      <c r="T469" s="444">
        <v>0</v>
      </c>
      <c r="U469" s="626"/>
      <c r="V469" s="626"/>
      <c r="W469" s="626"/>
      <c r="X469" s="626"/>
      <c r="Y469" s="626"/>
      <c r="Z469" s="438"/>
    </row>
    <row r="470" spans="1:26" ht="53.25" customHeight="1" x14ac:dyDescent="0.2">
      <c r="A470" s="437"/>
      <c r="B470" s="627" t="s">
        <v>456</v>
      </c>
      <c r="C470" s="627"/>
      <c r="D470" s="627"/>
      <c r="E470" s="627"/>
      <c r="F470" s="627"/>
      <c r="G470" s="627"/>
      <c r="H470" s="627"/>
      <c r="I470" s="627"/>
      <c r="J470" s="627"/>
      <c r="K470" s="627"/>
      <c r="L470" s="628"/>
      <c r="M470" s="445">
        <v>8</v>
      </c>
      <c r="N470" s="445">
        <v>1</v>
      </c>
      <c r="O470" s="447" t="s">
        <v>753</v>
      </c>
      <c r="P470" s="446" t="s">
        <v>29</v>
      </c>
      <c r="Q470" s="624"/>
      <c r="R470" s="625"/>
      <c r="S470" s="444">
        <v>0</v>
      </c>
      <c r="T470" s="444">
        <v>0</v>
      </c>
      <c r="U470" s="626"/>
      <c r="V470" s="626"/>
      <c r="W470" s="626"/>
      <c r="X470" s="626"/>
      <c r="Y470" s="626"/>
      <c r="Z470" s="438"/>
    </row>
    <row r="471" spans="1:26" ht="12.75" customHeight="1" x14ac:dyDescent="0.2">
      <c r="A471" s="437"/>
      <c r="B471" s="627" t="s">
        <v>465</v>
      </c>
      <c r="C471" s="627"/>
      <c r="D471" s="627"/>
      <c r="E471" s="627"/>
      <c r="F471" s="627"/>
      <c r="G471" s="627"/>
      <c r="H471" s="627"/>
      <c r="I471" s="627"/>
      <c r="J471" s="627"/>
      <c r="K471" s="627"/>
      <c r="L471" s="628"/>
      <c r="M471" s="445">
        <v>8</v>
      </c>
      <c r="N471" s="445">
        <v>1</v>
      </c>
      <c r="O471" s="447" t="s">
        <v>466</v>
      </c>
      <c r="P471" s="446">
        <v>0</v>
      </c>
      <c r="Q471" s="624"/>
      <c r="R471" s="625"/>
      <c r="S471" s="444">
        <v>128</v>
      </c>
      <c r="T471" s="444">
        <v>121</v>
      </c>
      <c r="U471" s="626"/>
      <c r="V471" s="626"/>
      <c r="W471" s="626"/>
      <c r="X471" s="626"/>
      <c r="Y471" s="626"/>
      <c r="Z471" s="438"/>
    </row>
    <row r="472" spans="1:26" ht="12.75" customHeight="1" x14ac:dyDescent="0.2">
      <c r="A472" s="437"/>
      <c r="B472" s="627" t="s">
        <v>574</v>
      </c>
      <c r="C472" s="627"/>
      <c r="D472" s="627"/>
      <c r="E472" s="627"/>
      <c r="F472" s="627"/>
      <c r="G472" s="627"/>
      <c r="H472" s="627"/>
      <c r="I472" s="627"/>
      <c r="J472" s="627"/>
      <c r="K472" s="627"/>
      <c r="L472" s="628"/>
      <c r="M472" s="445">
        <v>8</v>
      </c>
      <c r="N472" s="445">
        <v>1</v>
      </c>
      <c r="O472" s="447" t="s">
        <v>575</v>
      </c>
      <c r="P472" s="446">
        <v>0</v>
      </c>
      <c r="Q472" s="624"/>
      <c r="R472" s="625"/>
      <c r="S472" s="444">
        <v>128</v>
      </c>
      <c r="T472" s="444">
        <v>121</v>
      </c>
      <c r="U472" s="626"/>
      <c r="V472" s="626"/>
      <c r="W472" s="626"/>
      <c r="X472" s="626"/>
      <c r="Y472" s="626"/>
      <c r="Z472" s="438"/>
    </row>
    <row r="473" spans="1:26" ht="21.75" customHeight="1" x14ac:dyDescent="0.2">
      <c r="A473" s="437"/>
      <c r="B473" s="627" t="s">
        <v>18</v>
      </c>
      <c r="C473" s="627"/>
      <c r="D473" s="627"/>
      <c r="E473" s="627"/>
      <c r="F473" s="627"/>
      <c r="G473" s="627"/>
      <c r="H473" s="627"/>
      <c r="I473" s="627"/>
      <c r="J473" s="627"/>
      <c r="K473" s="627"/>
      <c r="L473" s="628"/>
      <c r="M473" s="445">
        <v>8</v>
      </c>
      <c r="N473" s="445">
        <v>1</v>
      </c>
      <c r="O473" s="447" t="s">
        <v>575</v>
      </c>
      <c r="P473" s="446" t="s">
        <v>19</v>
      </c>
      <c r="Q473" s="624"/>
      <c r="R473" s="625"/>
      <c r="S473" s="444">
        <v>0</v>
      </c>
      <c r="T473" s="444">
        <v>0</v>
      </c>
      <c r="U473" s="626"/>
      <c r="V473" s="626"/>
      <c r="W473" s="626"/>
      <c r="X473" s="626"/>
      <c r="Y473" s="626"/>
      <c r="Z473" s="438"/>
    </row>
    <row r="474" spans="1:26" ht="21.75" customHeight="1" x14ac:dyDescent="0.2">
      <c r="A474" s="437"/>
      <c r="B474" s="627" t="s">
        <v>20</v>
      </c>
      <c r="C474" s="627"/>
      <c r="D474" s="627"/>
      <c r="E474" s="627"/>
      <c r="F474" s="627"/>
      <c r="G474" s="627"/>
      <c r="H474" s="627"/>
      <c r="I474" s="627"/>
      <c r="J474" s="627"/>
      <c r="K474" s="627"/>
      <c r="L474" s="628"/>
      <c r="M474" s="445">
        <v>8</v>
      </c>
      <c r="N474" s="445">
        <v>1</v>
      </c>
      <c r="O474" s="447" t="s">
        <v>575</v>
      </c>
      <c r="P474" s="446" t="s">
        <v>21</v>
      </c>
      <c r="Q474" s="624"/>
      <c r="R474" s="625"/>
      <c r="S474" s="444">
        <v>0</v>
      </c>
      <c r="T474" s="444">
        <v>0</v>
      </c>
      <c r="U474" s="626"/>
      <c r="V474" s="626"/>
      <c r="W474" s="626"/>
      <c r="X474" s="626"/>
      <c r="Y474" s="626"/>
      <c r="Z474" s="438"/>
    </row>
    <row r="475" spans="1:26" ht="21.75" customHeight="1" x14ac:dyDescent="0.2">
      <c r="A475" s="437"/>
      <c r="B475" s="627" t="s">
        <v>513</v>
      </c>
      <c r="C475" s="627"/>
      <c r="D475" s="627"/>
      <c r="E475" s="627"/>
      <c r="F475" s="627"/>
      <c r="G475" s="627"/>
      <c r="H475" s="627"/>
      <c r="I475" s="627"/>
      <c r="J475" s="627"/>
      <c r="K475" s="627"/>
      <c r="L475" s="628"/>
      <c r="M475" s="445">
        <v>8</v>
      </c>
      <c r="N475" s="445">
        <v>1</v>
      </c>
      <c r="O475" s="447" t="s">
        <v>575</v>
      </c>
      <c r="P475" s="446" t="s">
        <v>23</v>
      </c>
      <c r="Q475" s="624"/>
      <c r="R475" s="625"/>
      <c r="S475" s="444">
        <v>0</v>
      </c>
      <c r="T475" s="444">
        <v>0</v>
      </c>
      <c r="U475" s="626"/>
      <c r="V475" s="626"/>
      <c r="W475" s="626"/>
      <c r="X475" s="626"/>
      <c r="Y475" s="626"/>
      <c r="Z475" s="438"/>
    </row>
    <row r="476" spans="1:26" ht="21.75" customHeight="1" x14ac:dyDescent="0.2">
      <c r="A476" s="437"/>
      <c r="B476" s="627" t="s">
        <v>544</v>
      </c>
      <c r="C476" s="627"/>
      <c r="D476" s="627"/>
      <c r="E476" s="627"/>
      <c r="F476" s="627"/>
      <c r="G476" s="627"/>
      <c r="H476" s="627"/>
      <c r="I476" s="627"/>
      <c r="J476" s="627"/>
      <c r="K476" s="627"/>
      <c r="L476" s="628"/>
      <c r="M476" s="445">
        <v>8</v>
      </c>
      <c r="N476" s="445">
        <v>1</v>
      </c>
      <c r="O476" s="447" t="s">
        <v>575</v>
      </c>
      <c r="P476" s="446" t="s">
        <v>8</v>
      </c>
      <c r="Q476" s="624"/>
      <c r="R476" s="625"/>
      <c r="S476" s="444">
        <v>128</v>
      </c>
      <c r="T476" s="444">
        <v>121</v>
      </c>
      <c r="U476" s="626"/>
      <c r="V476" s="626"/>
      <c r="W476" s="626"/>
      <c r="X476" s="626"/>
      <c r="Y476" s="626"/>
      <c r="Z476" s="438"/>
    </row>
    <row r="477" spans="1:26" ht="12.75" customHeight="1" x14ac:dyDescent="0.2">
      <c r="A477" s="437"/>
      <c r="B477" s="627" t="s">
        <v>9</v>
      </c>
      <c r="C477" s="627"/>
      <c r="D477" s="627"/>
      <c r="E477" s="627"/>
      <c r="F477" s="627"/>
      <c r="G477" s="627"/>
      <c r="H477" s="627"/>
      <c r="I477" s="627"/>
      <c r="J477" s="627"/>
      <c r="K477" s="627"/>
      <c r="L477" s="628"/>
      <c r="M477" s="445">
        <v>8</v>
      </c>
      <c r="N477" s="445">
        <v>1</v>
      </c>
      <c r="O477" s="447" t="s">
        <v>575</v>
      </c>
      <c r="P477" s="446" t="s">
        <v>10</v>
      </c>
      <c r="Q477" s="624"/>
      <c r="R477" s="625"/>
      <c r="S477" s="444">
        <v>128</v>
      </c>
      <c r="T477" s="444">
        <v>121</v>
      </c>
      <c r="U477" s="626"/>
      <c r="V477" s="626"/>
      <c r="W477" s="626"/>
      <c r="X477" s="626"/>
      <c r="Y477" s="626"/>
      <c r="Z477" s="438"/>
    </row>
    <row r="478" spans="1:26" ht="12.75" customHeight="1" x14ac:dyDescent="0.2">
      <c r="A478" s="437"/>
      <c r="B478" s="627" t="s">
        <v>11</v>
      </c>
      <c r="C478" s="627"/>
      <c r="D478" s="627"/>
      <c r="E478" s="627"/>
      <c r="F478" s="627"/>
      <c r="G478" s="627"/>
      <c r="H478" s="627"/>
      <c r="I478" s="627"/>
      <c r="J478" s="627"/>
      <c r="K478" s="627"/>
      <c r="L478" s="628"/>
      <c r="M478" s="445">
        <v>8</v>
      </c>
      <c r="N478" s="445">
        <v>1</v>
      </c>
      <c r="O478" s="447" t="s">
        <v>575</v>
      </c>
      <c r="P478" s="446" t="s">
        <v>12</v>
      </c>
      <c r="Q478" s="624"/>
      <c r="R478" s="625"/>
      <c r="S478" s="444">
        <v>128</v>
      </c>
      <c r="T478" s="444">
        <v>121</v>
      </c>
      <c r="U478" s="626"/>
      <c r="V478" s="626"/>
      <c r="W478" s="626"/>
      <c r="X478" s="626"/>
      <c r="Y478" s="626"/>
      <c r="Z478" s="438"/>
    </row>
    <row r="479" spans="1:26" ht="21.75" customHeight="1" x14ac:dyDescent="0.2">
      <c r="A479" s="437"/>
      <c r="B479" s="629" t="s">
        <v>36</v>
      </c>
      <c r="C479" s="629"/>
      <c r="D479" s="629"/>
      <c r="E479" s="629"/>
      <c r="F479" s="629"/>
      <c r="G479" s="629"/>
      <c r="H479" s="629"/>
      <c r="I479" s="629"/>
      <c r="J479" s="629"/>
      <c r="K479" s="629"/>
      <c r="L479" s="630"/>
      <c r="M479" s="449">
        <v>8</v>
      </c>
      <c r="N479" s="449">
        <v>4</v>
      </c>
      <c r="O479" s="451">
        <v>0</v>
      </c>
      <c r="P479" s="450">
        <v>0</v>
      </c>
      <c r="Q479" s="631"/>
      <c r="R479" s="632"/>
      <c r="S479" s="448">
        <v>2596</v>
      </c>
      <c r="T479" s="448">
        <v>2535</v>
      </c>
      <c r="U479" s="633"/>
      <c r="V479" s="633"/>
      <c r="W479" s="633"/>
      <c r="X479" s="633"/>
      <c r="Y479" s="633"/>
      <c r="Z479" s="438"/>
    </row>
    <row r="480" spans="1:26" ht="21.75" customHeight="1" x14ac:dyDescent="0.2">
      <c r="A480" s="437"/>
      <c r="B480" s="627" t="s">
        <v>565</v>
      </c>
      <c r="C480" s="627"/>
      <c r="D480" s="627"/>
      <c r="E480" s="627"/>
      <c r="F480" s="627"/>
      <c r="G480" s="627"/>
      <c r="H480" s="627"/>
      <c r="I480" s="627"/>
      <c r="J480" s="627"/>
      <c r="K480" s="627"/>
      <c r="L480" s="628"/>
      <c r="M480" s="445">
        <v>8</v>
      </c>
      <c r="N480" s="445">
        <v>4</v>
      </c>
      <c r="O480" s="447" t="s">
        <v>566</v>
      </c>
      <c r="P480" s="446">
        <v>0</v>
      </c>
      <c r="Q480" s="624"/>
      <c r="R480" s="625"/>
      <c r="S480" s="444">
        <v>0</v>
      </c>
      <c r="T480" s="444">
        <v>0</v>
      </c>
      <c r="U480" s="626"/>
      <c r="V480" s="626"/>
      <c r="W480" s="626"/>
      <c r="X480" s="626"/>
      <c r="Y480" s="626"/>
      <c r="Z480" s="438"/>
    </row>
    <row r="481" spans="1:26" ht="21.75" customHeight="1" x14ac:dyDescent="0.2">
      <c r="A481" s="437"/>
      <c r="B481" s="627" t="s">
        <v>570</v>
      </c>
      <c r="C481" s="627"/>
      <c r="D481" s="627"/>
      <c r="E481" s="627"/>
      <c r="F481" s="627"/>
      <c r="G481" s="627"/>
      <c r="H481" s="627"/>
      <c r="I481" s="627"/>
      <c r="J481" s="627"/>
      <c r="K481" s="627"/>
      <c r="L481" s="628"/>
      <c r="M481" s="445">
        <v>8</v>
      </c>
      <c r="N481" s="445">
        <v>4</v>
      </c>
      <c r="O481" s="447" t="s">
        <v>571</v>
      </c>
      <c r="P481" s="446">
        <v>0</v>
      </c>
      <c r="Q481" s="624"/>
      <c r="R481" s="625"/>
      <c r="S481" s="444">
        <v>0</v>
      </c>
      <c r="T481" s="444">
        <v>0</v>
      </c>
      <c r="U481" s="626"/>
      <c r="V481" s="626"/>
      <c r="W481" s="626"/>
      <c r="X481" s="626"/>
      <c r="Y481" s="626"/>
      <c r="Z481" s="438"/>
    </row>
    <row r="482" spans="1:26" ht="21.75" customHeight="1" x14ac:dyDescent="0.2">
      <c r="A482" s="437"/>
      <c r="B482" s="627" t="s">
        <v>17</v>
      </c>
      <c r="C482" s="627"/>
      <c r="D482" s="627"/>
      <c r="E482" s="627"/>
      <c r="F482" s="627"/>
      <c r="G482" s="627"/>
      <c r="H482" s="627"/>
      <c r="I482" s="627"/>
      <c r="J482" s="627"/>
      <c r="K482" s="627"/>
      <c r="L482" s="628"/>
      <c r="M482" s="445">
        <v>8</v>
      </c>
      <c r="N482" s="445">
        <v>4</v>
      </c>
      <c r="O482" s="447" t="s">
        <v>573</v>
      </c>
      <c r="P482" s="446">
        <v>0</v>
      </c>
      <c r="Q482" s="624"/>
      <c r="R482" s="625"/>
      <c r="S482" s="444">
        <v>0</v>
      </c>
      <c r="T482" s="444">
        <v>0</v>
      </c>
      <c r="U482" s="626"/>
      <c r="V482" s="626"/>
      <c r="W482" s="626"/>
      <c r="X482" s="626"/>
      <c r="Y482" s="626"/>
      <c r="Z482" s="438"/>
    </row>
    <row r="483" spans="1:26" ht="21.75" customHeight="1" x14ac:dyDescent="0.2">
      <c r="A483" s="437"/>
      <c r="B483" s="627" t="s">
        <v>18</v>
      </c>
      <c r="C483" s="627"/>
      <c r="D483" s="627"/>
      <c r="E483" s="627"/>
      <c r="F483" s="627"/>
      <c r="G483" s="627"/>
      <c r="H483" s="627"/>
      <c r="I483" s="627"/>
      <c r="J483" s="627"/>
      <c r="K483" s="627"/>
      <c r="L483" s="628"/>
      <c r="M483" s="445">
        <v>8</v>
      </c>
      <c r="N483" s="445">
        <v>4</v>
      </c>
      <c r="O483" s="447" t="s">
        <v>573</v>
      </c>
      <c r="P483" s="446" t="s">
        <v>19</v>
      </c>
      <c r="Q483" s="624"/>
      <c r="R483" s="625"/>
      <c r="S483" s="444">
        <v>0</v>
      </c>
      <c r="T483" s="444">
        <v>0</v>
      </c>
      <c r="U483" s="626"/>
      <c r="V483" s="626"/>
      <c r="W483" s="626"/>
      <c r="X483" s="626"/>
      <c r="Y483" s="626"/>
      <c r="Z483" s="438"/>
    </row>
    <row r="484" spans="1:26" ht="21.75" customHeight="1" x14ac:dyDescent="0.2">
      <c r="A484" s="437"/>
      <c r="B484" s="627" t="s">
        <v>20</v>
      </c>
      <c r="C484" s="627"/>
      <c r="D484" s="627"/>
      <c r="E484" s="627"/>
      <c r="F484" s="627"/>
      <c r="G484" s="627"/>
      <c r="H484" s="627"/>
      <c r="I484" s="627"/>
      <c r="J484" s="627"/>
      <c r="K484" s="627"/>
      <c r="L484" s="628"/>
      <c r="M484" s="445">
        <v>8</v>
      </c>
      <c r="N484" s="445">
        <v>4</v>
      </c>
      <c r="O484" s="447" t="s">
        <v>573</v>
      </c>
      <c r="P484" s="446" t="s">
        <v>21</v>
      </c>
      <c r="Q484" s="624"/>
      <c r="R484" s="625"/>
      <c r="S484" s="444">
        <v>0</v>
      </c>
      <c r="T484" s="444">
        <v>0</v>
      </c>
      <c r="U484" s="626"/>
      <c r="V484" s="626"/>
      <c r="W484" s="626"/>
      <c r="X484" s="626"/>
      <c r="Y484" s="626"/>
      <c r="Z484" s="438"/>
    </row>
    <row r="485" spans="1:26" ht="12.75" customHeight="1" x14ac:dyDescent="0.2">
      <c r="A485" s="437"/>
      <c r="B485" s="627" t="s">
        <v>512</v>
      </c>
      <c r="C485" s="627"/>
      <c r="D485" s="627"/>
      <c r="E485" s="627"/>
      <c r="F485" s="627"/>
      <c r="G485" s="627"/>
      <c r="H485" s="627"/>
      <c r="I485" s="627"/>
      <c r="J485" s="627"/>
      <c r="K485" s="627"/>
      <c r="L485" s="628"/>
      <c r="M485" s="445">
        <v>8</v>
      </c>
      <c r="N485" s="445">
        <v>4</v>
      </c>
      <c r="O485" s="447" t="s">
        <v>573</v>
      </c>
      <c r="P485" s="446" t="s">
        <v>22</v>
      </c>
      <c r="Q485" s="624"/>
      <c r="R485" s="625"/>
      <c r="S485" s="444">
        <v>0</v>
      </c>
      <c r="T485" s="444">
        <v>0</v>
      </c>
      <c r="U485" s="626"/>
      <c r="V485" s="626"/>
      <c r="W485" s="626"/>
      <c r="X485" s="626"/>
      <c r="Y485" s="626"/>
      <c r="Z485" s="438"/>
    </row>
    <row r="486" spans="1:26" ht="21.75" customHeight="1" x14ac:dyDescent="0.2">
      <c r="A486" s="437"/>
      <c r="B486" s="627" t="s">
        <v>514</v>
      </c>
      <c r="C486" s="627"/>
      <c r="D486" s="627"/>
      <c r="E486" s="627"/>
      <c r="F486" s="627"/>
      <c r="G486" s="627"/>
      <c r="H486" s="627"/>
      <c r="I486" s="627"/>
      <c r="J486" s="627"/>
      <c r="K486" s="627"/>
      <c r="L486" s="628"/>
      <c r="M486" s="445">
        <v>8</v>
      </c>
      <c r="N486" s="445">
        <v>4</v>
      </c>
      <c r="O486" s="447" t="s">
        <v>573</v>
      </c>
      <c r="P486" s="446" t="s">
        <v>24</v>
      </c>
      <c r="Q486" s="624"/>
      <c r="R486" s="625"/>
      <c r="S486" s="444">
        <v>0</v>
      </c>
      <c r="T486" s="444">
        <v>0</v>
      </c>
      <c r="U486" s="626"/>
      <c r="V486" s="626"/>
      <c r="W486" s="626"/>
      <c r="X486" s="626"/>
      <c r="Y486" s="626"/>
      <c r="Z486" s="438"/>
    </row>
    <row r="487" spans="1:26" ht="12.75" customHeight="1" x14ac:dyDescent="0.2">
      <c r="A487" s="437"/>
      <c r="B487" s="627" t="s">
        <v>453</v>
      </c>
      <c r="C487" s="627"/>
      <c r="D487" s="627"/>
      <c r="E487" s="627"/>
      <c r="F487" s="627"/>
      <c r="G487" s="627"/>
      <c r="H487" s="627"/>
      <c r="I487" s="627"/>
      <c r="J487" s="627"/>
      <c r="K487" s="627"/>
      <c r="L487" s="628"/>
      <c r="M487" s="445">
        <v>8</v>
      </c>
      <c r="N487" s="445">
        <v>4</v>
      </c>
      <c r="O487" s="447" t="s">
        <v>573</v>
      </c>
      <c r="P487" s="446" t="s">
        <v>25</v>
      </c>
      <c r="Q487" s="624"/>
      <c r="R487" s="625"/>
      <c r="S487" s="444">
        <v>0</v>
      </c>
      <c r="T487" s="444">
        <v>0</v>
      </c>
      <c r="U487" s="626"/>
      <c r="V487" s="626"/>
      <c r="W487" s="626"/>
      <c r="X487" s="626"/>
      <c r="Y487" s="626"/>
      <c r="Z487" s="438"/>
    </row>
    <row r="488" spans="1:26" ht="12.75" customHeight="1" x14ac:dyDescent="0.2">
      <c r="A488" s="437"/>
      <c r="B488" s="627" t="s">
        <v>454</v>
      </c>
      <c r="C488" s="627"/>
      <c r="D488" s="627"/>
      <c r="E488" s="627"/>
      <c r="F488" s="627"/>
      <c r="G488" s="627"/>
      <c r="H488" s="627"/>
      <c r="I488" s="627"/>
      <c r="J488" s="627"/>
      <c r="K488" s="627"/>
      <c r="L488" s="628"/>
      <c r="M488" s="445">
        <v>8</v>
      </c>
      <c r="N488" s="445">
        <v>4</v>
      </c>
      <c r="O488" s="447" t="s">
        <v>573</v>
      </c>
      <c r="P488" s="446" t="s">
        <v>27</v>
      </c>
      <c r="Q488" s="624"/>
      <c r="R488" s="625"/>
      <c r="S488" s="444">
        <v>0</v>
      </c>
      <c r="T488" s="444">
        <v>0</v>
      </c>
      <c r="U488" s="626"/>
      <c r="V488" s="626"/>
      <c r="W488" s="626"/>
      <c r="X488" s="626"/>
      <c r="Y488" s="626"/>
      <c r="Z488" s="438"/>
    </row>
    <row r="489" spans="1:26" ht="21.75" customHeight="1" x14ac:dyDescent="0.2">
      <c r="A489" s="437"/>
      <c r="B489" s="627" t="s">
        <v>455</v>
      </c>
      <c r="C489" s="627"/>
      <c r="D489" s="627"/>
      <c r="E489" s="627"/>
      <c r="F489" s="627"/>
      <c r="G489" s="627"/>
      <c r="H489" s="627"/>
      <c r="I489" s="627"/>
      <c r="J489" s="627"/>
      <c r="K489" s="627"/>
      <c r="L489" s="628"/>
      <c r="M489" s="445">
        <v>8</v>
      </c>
      <c r="N489" s="445">
        <v>4</v>
      </c>
      <c r="O489" s="447" t="s">
        <v>573</v>
      </c>
      <c r="P489" s="446" t="s">
        <v>28</v>
      </c>
      <c r="Q489" s="624"/>
      <c r="R489" s="625"/>
      <c r="S489" s="444">
        <v>0</v>
      </c>
      <c r="T489" s="444">
        <v>0</v>
      </c>
      <c r="U489" s="626"/>
      <c r="V489" s="626"/>
      <c r="W489" s="626"/>
      <c r="X489" s="626"/>
      <c r="Y489" s="626"/>
      <c r="Z489" s="438"/>
    </row>
    <row r="490" spans="1:26" ht="21.75" customHeight="1" x14ac:dyDescent="0.2">
      <c r="A490" s="437"/>
      <c r="B490" s="627" t="s">
        <v>456</v>
      </c>
      <c r="C490" s="627"/>
      <c r="D490" s="627"/>
      <c r="E490" s="627"/>
      <c r="F490" s="627"/>
      <c r="G490" s="627"/>
      <c r="H490" s="627"/>
      <c r="I490" s="627"/>
      <c r="J490" s="627"/>
      <c r="K490" s="627"/>
      <c r="L490" s="628"/>
      <c r="M490" s="445">
        <v>8</v>
      </c>
      <c r="N490" s="445">
        <v>4</v>
      </c>
      <c r="O490" s="447" t="s">
        <v>573</v>
      </c>
      <c r="P490" s="446" t="s">
        <v>29</v>
      </c>
      <c r="Q490" s="624"/>
      <c r="R490" s="625"/>
      <c r="S490" s="444">
        <v>0</v>
      </c>
      <c r="T490" s="444">
        <v>0</v>
      </c>
      <c r="U490" s="626"/>
      <c r="V490" s="626"/>
      <c r="W490" s="626"/>
      <c r="X490" s="626"/>
      <c r="Y490" s="626"/>
      <c r="Z490" s="438"/>
    </row>
    <row r="491" spans="1:26" ht="12.75" customHeight="1" x14ac:dyDescent="0.2">
      <c r="A491" s="437"/>
      <c r="B491" s="627" t="s">
        <v>30</v>
      </c>
      <c r="C491" s="627"/>
      <c r="D491" s="627"/>
      <c r="E491" s="627"/>
      <c r="F491" s="627"/>
      <c r="G491" s="627"/>
      <c r="H491" s="627"/>
      <c r="I491" s="627"/>
      <c r="J491" s="627"/>
      <c r="K491" s="627"/>
      <c r="L491" s="628"/>
      <c r="M491" s="445">
        <v>8</v>
      </c>
      <c r="N491" s="445">
        <v>4</v>
      </c>
      <c r="O491" s="447" t="s">
        <v>573</v>
      </c>
      <c r="P491" s="446" t="s">
        <v>31</v>
      </c>
      <c r="Q491" s="624"/>
      <c r="R491" s="625"/>
      <c r="S491" s="444">
        <v>0</v>
      </c>
      <c r="T491" s="444">
        <v>0</v>
      </c>
      <c r="U491" s="626"/>
      <c r="V491" s="626"/>
      <c r="W491" s="626"/>
      <c r="X491" s="626"/>
      <c r="Y491" s="626"/>
      <c r="Z491" s="438"/>
    </row>
    <row r="492" spans="1:26" ht="12.75" customHeight="1" x14ac:dyDescent="0.2">
      <c r="A492" s="437"/>
      <c r="B492" s="627" t="s">
        <v>457</v>
      </c>
      <c r="C492" s="627"/>
      <c r="D492" s="627"/>
      <c r="E492" s="627"/>
      <c r="F492" s="627"/>
      <c r="G492" s="627"/>
      <c r="H492" s="627"/>
      <c r="I492" s="627"/>
      <c r="J492" s="627"/>
      <c r="K492" s="627"/>
      <c r="L492" s="628"/>
      <c r="M492" s="445">
        <v>8</v>
      </c>
      <c r="N492" s="445">
        <v>4</v>
      </c>
      <c r="O492" s="447" t="s">
        <v>573</v>
      </c>
      <c r="P492" s="446" t="s">
        <v>32</v>
      </c>
      <c r="Q492" s="624"/>
      <c r="R492" s="625"/>
      <c r="S492" s="444">
        <v>0</v>
      </c>
      <c r="T492" s="444">
        <v>0</v>
      </c>
      <c r="U492" s="626"/>
      <c r="V492" s="626"/>
      <c r="W492" s="626"/>
      <c r="X492" s="626"/>
      <c r="Y492" s="626"/>
      <c r="Z492" s="438"/>
    </row>
    <row r="493" spans="1:26" ht="12.75" customHeight="1" x14ac:dyDescent="0.2">
      <c r="A493" s="437"/>
      <c r="B493" s="627" t="s">
        <v>33</v>
      </c>
      <c r="C493" s="627"/>
      <c r="D493" s="627"/>
      <c r="E493" s="627"/>
      <c r="F493" s="627"/>
      <c r="G493" s="627"/>
      <c r="H493" s="627"/>
      <c r="I493" s="627"/>
      <c r="J493" s="627"/>
      <c r="K493" s="627"/>
      <c r="L493" s="628"/>
      <c r="M493" s="445">
        <v>8</v>
      </c>
      <c r="N493" s="445">
        <v>4</v>
      </c>
      <c r="O493" s="447" t="s">
        <v>573</v>
      </c>
      <c r="P493" s="446" t="s">
        <v>34</v>
      </c>
      <c r="Q493" s="624"/>
      <c r="R493" s="625"/>
      <c r="S493" s="444">
        <v>0</v>
      </c>
      <c r="T493" s="444">
        <v>0</v>
      </c>
      <c r="U493" s="626"/>
      <c r="V493" s="626"/>
      <c r="W493" s="626"/>
      <c r="X493" s="626"/>
      <c r="Y493" s="626"/>
      <c r="Z493" s="438"/>
    </row>
    <row r="494" spans="1:26" ht="21.75" customHeight="1" x14ac:dyDescent="0.2">
      <c r="A494" s="437"/>
      <c r="B494" s="627" t="s">
        <v>458</v>
      </c>
      <c r="C494" s="627"/>
      <c r="D494" s="627"/>
      <c r="E494" s="627"/>
      <c r="F494" s="627"/>
      <c r="G494" s="627"/>
      <c r="H494" s="627"/>
      <c r="I494" s="627"/>
      <c r="J494" s="627"/>
      <c r="K494" s="627"/>
      <c r="L494" s="628"/>
      <c r="M494" s="445">
        <v>8</v>
      </c>
      <c r="N494" s="445">
        <v>4</v>
      </c>
      <c r="O494" s="447" t="s">
        <v>573</v>
      </c>
      <c r="P494" s="446" t="s">
        <v>35</v>
      </c>
      <c r="Q494" s="624"/>
      <c r="R494" s="625"/>
      <c r="S494" s="444">
        <v>0</v>
      </c>
      <c r="T494" s="444">
        <v>0</v>
      </c>
      <c r="U494" s="626"/>
      <c r="V494" s="626"/>
      <c r="W494" s="626"/>
      <c r="X494" s="626"/>
      <c r="Y494" s="626"/>
      <c r="Z494" s="438"/>
    </row>
    <row r="495" spans="1:26" ht="21.75" customHeight="1" x14ac:dyDescent="0.2">
      <c r="A495" s="437"/>
      <c r="B495" s="627" t="s">
        <v>565</v>
      </c>
      <c r="C495" s="627"/>
      <c r="D495" s="627"/>
      <c r="E495" s="627"/>
      <c r="F495" s="627"/>
      <c r="G495" s="627"/>
      <c r="H495" s="627"/>
      <c r="I495" s="627"/>
      <c r="J495" s="627"/>
      <c r="K495" s="627"/>
      <c r="L495" s="628"/>
      <c r="M495" s="445">
        <v>8</v>
      </c>
      <c r="N495" s="445">
        <v>4</v>
      </c>
      <c r="O495" s="447" t="s">
        <v>566</v>
      </c>
      <c r="P495" s="446">
        <v>0</v>
      </c>
      <c r="Q495" s="624"/>
      <c r="R495" s="625"/>
      <c r="S495" s="444">
        <v>821</v>
      </c>
      <c r="T495" s="444">
        <v>821</v>
      </c>
      <c r="U495" s="626"/>
      <c r="V495" s="626"/>
      <c r="W495" s="626"/>
      <c r="X495" s="626"/>
      <c r="Y495" s="626"/>
      <c r="Z495" s="438"/>
    </row>
    <row r="496" spans="1:26" ht="32.25" customHeight="1" x14ac:dyDescent="0.2">
      <c r="A496" s="437"/>
      <c r="B496" s="627" t="s">
        <v>37</v>
      </c>
      <c r="C496" s="627"/>
      <c r="D496" s="627"/>
      <c r="E496" s="627"/>
      <c r="F496" s="627"/>
      <c r="G496" s="627"/>
      <c r="H496" s="627"/>
      <c r="I496" s="627"/>
      <c r="J496" s="627"/>
      <c r="K496" s="627"/>
      <c r="L496" s="628"/>
      <c r="M496" s="445">
        <v>8</v>
      </c>
      <c r="N496" s="445">
        <v>4</v>
      </c>
      <c r="O496" s="447" t="s">
        <v>576</v>
      </c>
      <c r="P496" s="446">
        <v>0</v>
      </c>
      <c r="Q496" s="624"/>
      <c r="R496" s="625"/>
      <c r="S496" s="444">
        <v>821</v>
      </c>
      <c r="T496" s="444">
        <v>821</v>
      </c>
      <c r="U496" s="626"/>
      <c r="V496" s="626"/>
      <c r="W496" s="626"/>
      <c r="X496" s="626"/>
      <c r="Y496" s="626"/>
      <c r="Z496" s="438"/>
    </row>
    <row r="497" spans="1:26" ht="21.75" customHeight="1" x14ac:dyDescent="0.2">
      <c r="A497" s="437"/>
      <c r="B497" s="627" t="s">
        <v>577</v>
      </c>
      <c r="C497" s="627"/>
      <c r="D497" s="627"/>
      <c r="E497" s="627"/>
      <c r="F497" s="627"/>
      <c r="G497" s="627"/>
      <c r="H497" s="627"/>
      <c r="I497" s="627"/>
      <c r="J497" s="627"/>
      <c r="K497" s="627"/>
      <c r="L497" s="628"/>
      <c r="M497" s="445">
        <v>8</v>
      </c>
      <c r="N497" s="445">
        <v>4</v>
      </c>
      <c r="O497" s="447" t="s">
        <v>578</v>
      </c>
      <c r="P497" s="446">
        <v>0</v>
      </c>
      <c r="Q497" s="624"/>
      <c r="R497" s="625"/>
      <c r="S497" s="444">
        <v>821</v>
      </c>
      <c r="T497" s="444">
        <v>821</v>
      </c>
      <c r="U497" s="626"/>
      <c r="V497" s="626"/>
      <c r="W497" s="626"/>
      <c r="X497" s="626"/>
      <c r="Y497" s="626"/>
      <c r="Z497" s="438"/>
    </row>
    <row r="498" spans="1:26" ht="21.75" customHeight="1" x14ac:dyDescent="0.2">
      <c r="A498" s="437"/>
      <c r="B498" s="627" t="s">
        <v>18</v>
      </c>
      <c r="C498" s="627"/>
      <c r="D498" s="627"/>
      <c r="E498" s="627"/>
      <c r="F498" s="627"/>
      <c r="G498" s="627"/>
      <c r="H498" s="627"/>
      <c r="I498" s="627"/>
      <c r="J498" s="627"/>
      <c r="K498" s="627"/>
      <c r="L498" s="628"/>
      <c r="M498" s="445">
        <v>8</v>
      </c>
      <c r="N498" s="445">
        <v>4</v>
      </c>
      <c r="O498" s="447" t="s">
        <v>578</v>
      </c>
      <c r="P498" s="446" t="s">
        <v>19</v>
      </c>
      <c r="Q498" s="624"/>
      <c r="R498" s="625"/>
      <c r="S498" s="444">
        <v>821</v>
      </c>
      <c r="T498" s="444">
        <v>821</v>
      </c>
      <c r="U498" s="626"/>
      <c r="V498" s="626"/>
      <c r="W498" s="626"/>
      <c r="X498" s="626"/>
      <c r="Y498" s="626"/>
      <c r="Z498" s="438"/>
    </row>
    <row r="499" spans="1:26" ht="21.75" customHeight="1" x14ac:dyDescent="0.2">
      <c r="A499" s="437"/>
      <c r="B499" s="627" t="s">
        <v>38</v>
      </c>
      <c r="C499" s="627"/>
      <c r="D499" s="627"/>
      <c r="E499" s="627"/>
      <c r="F499" s="627"/>
      <c r="G499" s="627"/>
      <c r="H499" s="627"/>
      <c r="I499" s="627"/>
      <c r="J499" s="627"/>
      <c r="K499" s="627"/>
      <c r="L499" s="628"/>
      <c r="M499" s="445">
        <v>8</v>
      </c>
      <c r="N499" s="445">
        <v>4</v>
      </c>
      <c r="O499" s="447" t="s">
        <v>578</v>
      </c>
      <c r="P499" s="446" t="s">
        <v>39</v>
      </c>
      <c r="Q499" s="624"/>
      <c r="R499" s="625"/>
      <c r="S499" s="444">
        <v>821</v>
      </c>
      <c r="T499" s="444">
        <v>821</v>
      </c>
      <c r="U499" s="626"/>
      <c r="V499" s="626"/>
      <c r="W499" s="626"/>
      <c r="X499" s="626"/>
      <c r="Y499" s="626"/>
      <c r="Z499" s="438"/>
    </row>
    <row r="500" spans="1:26" ht="12.75" customHeight="1" x14ac:dyDescent="0.2">
      <c r="A500" s="437"/>
      <c r="B500" s="627" t="s">
        <v>441</v>
      </c>
      <c r="C500" s="627"/>
      <c r="D500" s="627"/>
      <c r="E500" s="627"/>
      <c r="F500" s="627"/>
      <c r="G500" s="627"/>
      <c r="H500" s="627"/>
      <c r="I500" s="627"/>
      <c r="J500" s="627"/>
      <c r="K500" s="627"/>
      <c r="L500" s="628"/>
      <c r="M500" s="445">
        <v>8</v>
      </c>
      <c r="N500" s="445">
        <v>4</v>
      </c>
      <c r="O500" s="447" t="s">
        <v>578</v>
      </c>
      <c r="P500" s="446" t="s">
        <v>40</v>
      </c>
      <c r="Q500" s="624"/>
      <c r="R500" s="625"/>
      <c r="S500" s="444">
        <v>630</v>
      </c>
      <c r="T500" s="444">
        <v>630</v>
      </c>
      <c r="U500" s="626"/>
      <c r="V500" s="626"/>
      <c r="W500" s="626"/>
      <c r="X500" s="626"/>
      <c r="Y500" s="626"/>
      <c r="Z500" s="438"/>
    </row>
    <row r="501" spans="1:26" ht="12.75" customHeight="1" x14ac:dyDescent="0.2">
      <c r="A501" s="437"/>
      <c r="B501" s="627" t="s">
        <v>442</v>
      </c>
      <c r="C501" s="627"/>
      <c r="D501" s="627"/>
      <c r="E501" s="627"/>
      <c r="F501" s="627"/>
      <c r="G501" s="627"/>
      <c r="H501" s="627"/>
      <c r="I501" s="627"/>
      <c r="J501" s="627"/>
      <c r="K501" s="627"/>
      <c r="L501" s="628"/>
      <c r="M501" s="445">
        <v>8</v>
      </c>
      <c r="N501" s="445">
        <v>4</v>
      </c>
      <c r="O501" s="447" t="s">
        <v>578</v>
      </c>
      <c r="P501" s="446" t="s">
        <v>42</v>
      </c>
      <c r="Q501" s="624"/>
      <c r="R501" s="625"/>
      <c r="S501" s="444">
        <v>191</v>
      </c>
      <c r="T501" s="444">
        <v>191</v>
      </c>
      <c r="U501" s="626"/>
      <c r="V501" s="626"/>
      <c r="W501" s="626"/>
      <c r="X501" s="626"/>
      <c r="Y501" s="626"/>
      <c r="Z501" s="438"/>
    </row>
    <row r="502" spans="1:26" ht="21.75" customHeight="1" x14ac:dyDescent="0.2">
      <c r="A502" s="437"/>
      <c r="B502" s="627" t="s">
        <v>453</v>
      </c>
      <c r="C502" s="627"/>
      <c r="D502" s="627"/>
      <c r="E502" s="627"/>
      <c r="F502" s="627"/>
      <c r="G502" s="627"/>
      <c r="H502" s="627"/>
      <c r="I502" s="627"/>
      <c r="J502" s="627"/>
      <c r="K502" s="627"/>
      <c r="L502" s="628"/>
      <c r="M502" s="445">
        <v>8</v>
      </c>
      <c r="N502" s="445">
        <v>4</v>
      </c>
      <c r="O502" s="447" t="s">
        <v>578</v>
      </c>
      <c r="P502" s="446" t="s">
        <v>25</v>
      </c>
      <c r="Q502" s="624"/>
      <c r="R502" s="625"/>
      <c r="S502" s="444">
        <v>0</v>
      </c>
      <c r="T502" s="444">
        <v>0</v>
      </c>
      <c r="U502" s="626"/>
      <c r="V502" s="626"/>
      <c r="W502" s="626"/>
      <c r="X502" s="626"/>
      <c r="Y502" s="626"/>
      <c r="Z502" s="438"/>
    </row>
    <row r="503" spans="1:26" ht="21.75" customHeight="1" x14ac:dyDescent="0.2">
      <c r="A503" s="437"/>
      <c r="B503" s="627" t="s">
        <v>454</v>
      </c>
      <c r="C503" s="627"/>
      <c r="D503" s="627"/>
      <c r="E503" s="627"/>
      <c r="F503" s="627"/>
      <c r="G503" s="627"/>
      <c r="H503" s="627"/>
      <c r="I503" s="627"/>
      <c r="J503" s="627"/>
      <c r="K503" s="627"/>
      <c r="L503" s="628"/>
      <c r="M503" s="445">
        <v>8</v>
      </c>
      <c r="N503" s="445">
        <v>4</v>
      </c>
      <c r="O503" s="447" t="s">
        <v>578</v>
      </c>
      <c r="P503" s="446" t="s">
        <v>27</v>
      </c>
      <c r="Q503" s="624"/>
      <c r="R503" s="625"/>
      <c r="S503" s="444">
        <v>0</v>
      </c>
      <c r="T503" s="444">
        <v>0</v>
      </c>
      <c r="U503" s="626"/>
      <c r="V503" s="626"/>
      <c r="W503" s="626"/>
      <c r="X503" s="626"/>
      <c r="Y503" s="626"/>
      <c r="Z503" s="438"/>
    </row>
    <row r="504" spans="1:26" ht="21.75" customHeight="1" x14ac:dyDescent="0.2">
      <c r="A504" s="437"/>
      <c r="B504" s="627" t="s">
        <v>456</v>
      </c>
      <c r="C504" s="627"/>
      <c r="D504" s="627"/>
      <c r="E504" s="627"/>
      <c r="F504" s="627"/>
      <c r="G504" s="627"/>
      <c r="H504" s="627"/>
      <c r="I504" s="627"/>
      <c r="J504" s="627"/>
      <c r="K504" s="627"/>
      <c r="L504" s="628"/>
      <c r="M504" s="445">
        <v>8</v>
      </c>
      <c r="N504" s="445">
        <v>4</v>
      </c>
      <c r="O504" s="447" t="s">
        <v>578</v>
      </c>
      <c r="P504" s="446" t="s">
        <v>29</v>
      </c>
      <c r="Q504" s="624"/>
      <c r="R504" s="625"/>
      <c r="S504" s="444">
        <v>0</v>
      </c>
      <c r="T504" s="444">
        <v>0</v>
      </c>
      <c r="U504" s="626"/>
      <c r="V504" s="626"/>
      <c r="W504" s="626"/>
      <c r="X504" s="626"/>
      <c r="Y504" s="626"/>
      <c r="Z504" s="438"/>
    </row>
    <row r="505" spans="1:26" ht="32.25" customHeight="1" x14ac:dyDescent="0.2">
      <c r="A505" s="437"/>
      <c r="B505" s="627" t="s">
        <v>565</v>
      </c>
      <c r="C505" s="627"/>
      <c r="D505" s="627"/>
      <c r="E505" s="627"/>
      <c r="F505" s="627"/>
      <c r="G505" s="627"/>
      <c r="H505" s="627"/>
      <c r="I505" s="627"/>
      <c r="J505" s="627"/>
      <c r="K505" s="627"/>
      <c r="L505" s="628"/>
      <c r="M505" s="445">
        <v>8</v>
      </c>
      <c r="N505" s="445">
        <v>4</v>
      </c>
      <c r="O505" s="447" t="s">
        <v>566</v>
      </c>
      <c r="P505" s="446">
        <v>0</v>
      </c>
      <c r="Q505" s="624"/>
      <c r="R505" s="625"/>
      <c r="S505" s="444">
        <v>1775</v>
      </c>
      <c r="T505" s="444">
        <v>1714</v>
      </c>
      <c r="U505" s="626"/>
      <c r="V505" s="626"/>
      <c r="W505" s="626"/>
      <c r="X505" s="626"/>
      <c r="Y505" s="626"/>
      <c r="Z505" s="438"/>
    </row>
    <row r="506" spans="1:26" ht="21.75" customHeight="1" x14ac:dyDescent="0.2">
      <c r="A506" s="437"/>
      <c r="B506" s="627" t="s">
        <v>37</v>
      </c>
      <c r="C506" s="627"/>
      <c r="D506" s="627"/>
      <c r="E506" s="627"/>
      <c r="F506" s="627"/>
      <c r="G506" s="627"/>
      <c r="H506" s="627"/>
      <c r="I506" s="627"/>
      <c r="J506" s="627"/>
      <c r="K506" s="627"/>
      <c r="L506" s="628"/>
      <c r="M506" s="445">
        <v>8</v>
      </c>
      <c r="N506" s="445">
        <v>4</v>
      </c>
      <c r="O506" s="447" t="s">
        <v>576</v>
      </c>
      <c r="P506" s="446">
        <v>0</v>
      </c>
      <c r="Q506" s="624"/>
      <c r="R506" s="625"/>
      <c r="S506" s="444">
        <v>1775</v>
      </c>
      <c r="T506" s="444">
        <v>1714</v>
      </c>
      <c r="U506" s="626"/>
      <c r="V506" s="626"/>
      <c r="W506" s="626"/>
      <c r="X506" s="626"/>
      <c r="Y506" s="626"/>
      <c r="Z506" s="438"/>
    </row>
    <row r="507" spans="1:26" ht="21.75" customHeight="1" x14ac:dyDescent="0.2">
      <c r="A507" s="437"/>
      <c r="B507" s="627" t="s">
        <v>579</v>
      </c>
      <c r="C507" s="627"/>
      <c r="D507" s="627"/>
      <c r="E507" s="627"/>
      <c r="F507" s="627"/>
      <c r="G507" s="627"/>
      <c r="H507" s="627"/>
      <c r="I507" s="627"/>
      <c r="J507" s="627"/>
      <c r="K507" s="627"/>
      <c r="L507" s="628"/>
      <c r="M507" s="445">
        <v>8</v>
      </c>
      <c r="N507" s="445">
        <v>4</v>
      </c>
      <c r="O507" s="447" t="s">
        <v>580</v>
      </c>
      <c r="P507" s="446">
        <v>0</v>
      </c>
      <c r="Q507" s="624"/>
      <c r="R507" s="625"/>
      <c r="S507" s="444">
        <v>1775</v>
      </c>
      <c r="T507" s="444">
        <v>1714</v>
      </c>
      <c r="U507" s="626"/>
      <c r="V507" s="626"/>
      <c r="W507" s="626"/>
      <c r="X507" s="626"/>
      <c r="Y507" s="626"/>
      <c r="Z507" s="438"/>
    </row>
    <row r="508" spans="1:26" ht="21.75" customHeight="1" x14ac:dyDescent="0.2">
      <c r="A508" s="437"/>
      <c r="B508" s="627" t="s">
        <v>18</v>
      </c>
      <c r="C508" s="627"/>
      <c r="D508" s="627"/>
      <c r="E508" s="627"/>
      <c r="F508" s="627"/>
      <c r="G508" s="627"/>
      <c r="H508" s="627"/>
      <c r="I508" s="627"/>
      <c r="J508" s="627"/>
      <c r="K508" s="627"/>
      <c r="L508" s="628"/>
      <c r="M508" s="445">
        <v>8</v>
      </c>
      <c r="N508" s="445">
        <v>4</v>
      </c>
      <c r="O508" s="447" t="s">
        <v>580</v>
      </c>
      <c r="P508" s="446" t="s">
        <v>19</v>
      </c>
      <c r="Q508" s="624"/>
      <c r="R508" s="625"/>
      <c r="S508" s="444">
        <v>1663</v>
      </c>
      <c r="T508" s="444">
        <v>1663</v>
      </c>
      <c r="U508" s="626"/>
      <c r="V508" s="626"/>
      <c r="W508" s="626"/>
      <c r="X508" s="626"/>
      <c r="Y508" s="626"/>
      <c r="Z508" s="438"/>
    </row>
    <row r="509" spans="1:26" ht="12.75" customHeight="1" x14ac:dyDescent="0.2">
      <c r="A509" s="437"/>
      <c r="B509" s="627" t="s">
        <v>20</v>
      </c>
      <c r="C509" s="627"/>
      <c r="D509" s="627"/>
      <c r="E509" s="627"/>
      <c r="F509" s="627"/>
      <c r="G509" s="627"/>
      <c r="H509" s="627"/>
      <c r="I509" s="627"/>
      <c r="J509" s="627"/>
      <c r="K509" s="627"/>
      <c r="L509" s="628"/>
      <c r="M509" s="445">
        <v>8</v>
      </c>
      <c r="N509" s="445">
        <v>4</v>
      </c>
      <c r="O509" s="447" t="s">
        <v>580</v>
      </c>
      <c r="P509" s="446" t="s">
        <v>21</v>
      </c>
      <c r="Q509" s="624"/>
      <c r="R509" s="625"/>
      <c r="S509" s="444">
        <v>1663</v>
      </c>
      <c r="T509" s="444">
        <v>1663</v>
      </c>
      <c r="U509" s="626"/>
      <c r="V509" s="626"/>
      <c r="W509" s="626"/>
      <c r="X509" s="626"/>
      <c r="Y509" s="626"/>
      <c r="Z509" s="438"/>
    </row>
    <row r="510" spans="1:26" ht="12.75" customHeight="1" x14ac:dyDescent="0.2">
      <c r="A510" s="437"/>
      <c r="B510" s="627" t="s">
        <v>512</v>
      </c>
      <c r="C510" s="627"/>
      <c r="D510" s="627"/>
      <c r="E510" s="627"/>
      <c r="F510" s="627"/>
      <c r="G510" s="627"/>
      <c r="H510" s="627"/>
      <c r="I510" s="627"/>
      <c r="J510" s="627"/>
      <c r="K510" s="627"/>
      <c r="L510" s="628"/>
      <c r="M510" s="445">
        <v>8</v>
      </c>
      <c r="N510" s="445">
        <v>4</v>
      </c>
      <c r="O510" s="447" t="s">
        <v>580</v>
      </c>
      <c r="P510" s="446" t="s">
        <v>22</v>
      </c>
      <c r="Q510" s="624"/>
      <c r="R510" s="625"/>
      <c r="S510" s="444">
        <v>1277</v>
      </c>
      <c r="T510" s="444">
        <v>1277</v>
      </c>
      <c r="U510" s="626"/>
      <c r="V510" s="626"/>
      <c r="W510" s="626"/>
      <c r="X510" s="626"/>
      <c r="Y510" s="626"/>
      <c r="Z510" s="438"/>
    </row>
    <row r="511" spans="1:26" ht="21.75" customHeight="1" x14ac:dyDescent="0.2">
      <c r="A511" s="437"/>
      <c r="B511" s="627" t="s">
        <v>514</v>
      </c>
      <c r="C511" s="627"/>
      <c r="D511" s="627"/>
      <c r="E511" s="627"/>
      <c r="F511" s="627"/>
      <c r="G511" s="627"/>
      <c r="H511" s="627"/>
      <c r="I511" s="627"/>
      <c r="J511" s="627"/>
      <c r="K511" s="627"/>
      <c r="L511" s="628"/>
      <c r="M511" s="445">
        <v>8</v>
      </c>
      <c r="N511" s="445">
        <v>4</v>
      </c>
      <c r="O511" s="447" t="s">
        <v>580</v>
      </c>
      <c r="P511" s="446" t="s">
        <v>24</v>
      </c>
      <c r="Q511" s="624"/>
      <c r="R511" s="625"/>
      <c r="S511" s="444">
        <v>386</v>
      </c>
      <c r="T511" s="444">
        <v>386</v>
      </c>
      <c r="U511" s="626"/>
      <c r="V511" s="626"/>
      <c r="W511" s="626"/>
      <c r="X511" s="626"/>
      <c r="Y511" s="626"/>
      <c r="Z511" s="438"/>
    </row>
    <row r="512" spans="1:26" ht="21.75" customHeight="1" x14ac:dyDescent="0.2">
      <c r="A512" s="437"/>
      <c r="B512" s="627" t="s">
        <v>453</v>
      </c>
      <c r="C512" s="627"/>
      <c r="D512" s="627"/>
      <c r="E512" s="627"/>
      <c r="F512" s="627"/>
      <c r="G512" s="627"/>
      <c r="H512" s="627"/>
      <c r="I512" s="627"/>
      <c r="J512" s="627"/>
      <c r="K512" s="627"/>
      <c r="L512" s="628"/>
      <c r="M512" s="445">
        <v>8</v>
      </c>
      <c r="N512" s="445">
        <v>4</v>
      </c>
      <c r="O512" s="447" t="s">
        <v>580</v>
      </c>
      <c r="P512" s="446" t="s">
        <v>25</v>
      </c>
      <c r="Q512" s="624"/>
      <c r="R512" s="625"/>
      <c r="S512" s="444">
        <v>112</v>
      </c>
      <c r="T512" s="444">
        <v>51</v>
      </c>
      <c r="U512" s="626"/>
      <c r="V512" s="626"/>
      <c r="W512" s="626"/>
      <c r="X512" s="626"/>
      <c r="Y512" s="626"/>
      <c r="Z512" s="438"/>
    </row>
    <row r="513" spans="1:26" ht="21.75" customHeight="1" x14ac:dyDescent="0.2">
      <c r="A513" s="437"/>
      <c r="B513" s="627" t="s">
        <v>454</v>
      </c>
      <c r="C513" s="627"/>
      <c r="D513" s="627"/>
      <c r="E513" s="627"/>
      <c r="F513" s="627"/>
      <c r="G513" s="627"/>
      <c r="H513" s="627"/>
      <c r="I513" s="627"/>
      <c r="J513" s="627"/>
      <c r="K513" s="627"/>
      <c r="L513" s="628"/>
      <c r="M513" s="445">
        <v>8</v>
      </c>
      <c r="N513" s="445">
        <v>4</v>
      </c>
      <c r="O513" s="447" t="s">
        <v>580</v>
      </c>
      <c r="P513" s="446" t="s">
        <v>27</v>
      </c>
      <c r="Q513" s="624"/>
      <c r="R513" s="625"/>
      <c r="S513" s="444">
        <v>112</v>
      </c>
      <c r="T513" s="444">
        <v>51</v>
      </c>
      <c r="U513" s="626"/>
      <c r="V513" s="626"/>
      <c r="W513" s="626"/>
      <c r="X513" s="626"/>
      <c r="Y513" s="626"/>
      <c r="Z513" s="438"/>
    </row>
    <row r="514" spans="1:26" ht="21.75" customHeight="1" x14ac:dyDescent="0.2">
      <c r="A514" s="437"/>
      <c r="B514" s="627" t="s">
        <v>455</v>
      </c>
      <c r="C514" s="627"/>
      <c r="D514" s="627"/>
      <c r="E514" s="627"/>
      <c r="F514" s="627"/>
      <c r="G514" s="627"/>
      <c r="H514" s="627"/>
      <c r="I514" s="627"/>
      <c r="J514" s="627"/>
      <c r="K514" s="627"/>
      <c r="L514" s="628"/>
      <c r="M514" s="445">
        <v>8</v>
      </c>
      <c r="N514" s="445">
        <v>4</v>
      </c>
      <c r="O514" s="447" t="s">
        <v>580</v>
      </c>
      <c r="P514" s="446" t="s">
        <v>28</v>
      </c>
      <c r="Q514" s="624"/>
      <c r="R514" s="625"/>
      <c r="S514" s="444">
        <v>57</v>
      </c>
      <c r="T514" s="444">
        <v>26</v>
      </c>
      <c r="U514" s="626"/>
      <c r="V514" s="626"/>
      <c r="W514" s="626"/>
      <c r="X514" s="626"/>
      <c r="Y514" s="626"/>
      <c r="Z514" s="438"/>
    </row>
    <row r="515" spans="1:26" ht="42.75" customHeight="1" x14ac:dyDescent="0.2">
      <c r="A515" s="437"/>
      <c r="B515" s="627" t="s">
        <v>456</v>
      </c>
      <c r="C515" s="627"/>
      <c r="D515" s="627"/>
      <c r="E515" s="627"/>
      <c r="F515" s="627"/>
      <c r="G515" s="627"/>
      <c r="H515" s="627"/>
      <c r="I515" s="627"/>
      <c r="J515" s="627"/>
      <c r="K515" s="627"/>
      <c r="L515" s="628"/>
      <c r="M515" s="445">
        <v>8</v>
      </c>
      <c r="N515" s="445">
        <v>4</v>
      </c>
      <c r="O515" s="447" t="s">
        <v>580</v>
      </c>
      <c r="P515" s="446" t="s">
        <v>29</v>
      </c>
      <c r="Q515" s="624"/>
      <c r="R515" s="625"/>
      <c r="S515" s="444">
        <v>55</v>
      </c>
      <c r="T515" s="444">
        <v>25</v>
      </c>
      <c r="U515" s="626"/>
      <c r="V515" s="626"/>
      <c r="W515" s="626"/>
      <c r="X515" s="626"/>
      <c r="Y515" s="626"/>
      <c r="Z515" s="438"/>
    </row>
    <row r="516" spans="1:26" ht="12.75" customHeight="1" x14ac:dyDescent="0.2">
      <c r="A516" s="437"/>
      <c r="B516" s="627" t="s">
        <v>565</v>
      </c>
      <c r="C516" s="627"/>
      <c r="D516" s="627"/>
      <c r="E516" s="627"/>
      <c r="F516" s="627"/>
      <c r="G516" s="627"/>
      <c r="H516" s="627"/>
      <c r="I516" s="627"/>
      <c r="J516" s="627"/>
      <c r="K516" s="627"/>
      <c r="L516" s="628"/>
      <c r="M516" s="445">
        <v>8</v>
      </c>
      <c r="N516" s="445">
        <v>4</v>
      </c>
      <c r="O516" s="447" t="s">
        <v>566</v>
      </c>
      <c r="P516" s="446">
        <v>0</v>
      </c>
      <c r="Q516" s="624"/>
      <c r="R516" s="625"/>
      <c r="S516" s="444">
        <v>0</v>
      </c>
      <c r="T516" s="444">
        <v>0</v>
      </c>
      <c r="U516" s="626"/>
      <c r="V516" s="626"/>
      <c r="W516" s="626"/>
      <c r="X516" s="626"/>
      <c r="Y516" s="626"/>
      <c r="Z516" s="438"/>
    </row>
    <row r="517" spans="1:26" ht="21.75" customHeight="1" x14ac:dyDescent="0.2">
      <c r="A517" s="437"/>
      <c r="B517" s="627" t="s">
        <v>750</v>
      </c>
      <c r="C517" s="627"/>
      <c r="D517" s="627"/>
      <c r="E517" s="627"/>
      <c r="F517" s="627"/>
      <c r="G517" s="627"/>
      <c r="H517" s="627"/>
      <c r="I517" s="627"/>
      <c r="J517" s="627"/>
      <c r="K517" s="627"/>
      <c r="L517" s="628"/>
      <c r="M517" s="445">
        <v>8</v>
      </c>
      <c r="N517" s="445">
        <v>4</v>
      </c>
      <c r="O517" s="447" t="s">
        <v>751</v>
      </c>
      <c r="P517" s="446">
        <v>0</v>
      </c>
      <c r="Q517" s="624"/>
      <c r="R517" s="625"/>
      <c r="S517" s="444">
        <v>0</v>
      </c>
      <c r="T517" s="444">
        <v>0</v>
      </c>
      <c r="U517" s="626"/>
      <c r="V517" s="626"/>
      <c r="W517" s="626"/>
      <c r="X517" s="626"/>
      <c r="Y517" s="626"/>
      <c r="Z517" s="438"/>
    </row>
    <row r="518" spans="1:26" ht="12.75" customHeight="1" x14ac:dyDescent="0.2">
      <c r="A518" s="437"/>
      <c r="B518" s="627" t="s">
        <v>752</v>
      </c>
      <c r="C518" s="627"/>
      <c r="D518" s="627"/>
      <c r="E518" s="627"/>
      <c r="F518" s="627"/>
      <c r="G518" s="627"/>
      <c r="H518" s="627"/>
      <c r="I518" s="627"/>
      <c r="J518" s="627"/>
      <c r="K518" s="627"/>
      <c r="L518" s="628"/>
      <c r="M518" s="445">
        <v>8</v>
      </c>
      <c r="N518" s="445">
        <v>4</v>
      </c>
      <c r="O518" s="447" t="s">
        <v>753</v>
      </c>
      <c r="P518" s="446">
        <v>0</v>
      </c>
      <c r="Q518" s="624"/>
      <c r="R518" s="625"/>
      <c r="S518" s="444">
        <v>0</v>
      </c>
      <c r="T518" s="444">
        <v>0</v>
      </c>
      <c r="U518" s="626"/>
      <c r="V518" s="626"/>
      <c r="W518" s="626"/>
      <c r="X518" s="626"/>
      <c r="Y518" s="626"/>
      <c r="Z518" s="438"/>
    </row>
    <row r="519" spans="1:26" ht="21.75" customHeight="1" x14ac:dyDescent="0.2">
      <c r="A519" s="437"/>
      <c r="B519" s="627" t="s">
        <v>453</v>
      </c>
      <c r="C519" s="627"/>
      <c r="D519" s="627"/>
      <c r="E519" s="627"/>
      <c r="F519" s="627"/>
      <c r="G519" s="627"/>
      <c r="H519" s="627"/>
      <c r="I519" s="627"/>
      <c r="J519" s="627"/>
      <c r="K519" s="627"/>
      <c r="L519" s="628"/>
      <c r="M519" s="445">
        <v>8</v>
      </c>
      <c r="N519" s="445">
        <v>4</v>
      </c>
      <c r="O519" s="447" t="s">
        <v>753</v>
      </c>
      <c r="P519" s="446" t="s">
        <v>25</v>
      </c>
      <c r="Q519" s="624"/>
      <c r="R519" s="625"/>
      <c r="S519" s="444">
        <v>0</v>
      </c>
      <c r="T519" s="444">
        <v>0</v>
      </c>
      <c r="U519" s="626"/>
      <c r="V519" s="626"/>
      <c r="W519" s="626"/>
      <c r="X519" s="626"/>
      <c r="Y519" s="626"/>
      <c r="Z519" s="438"/>
    </row>
    <row r="520" spans="1:26" ht="12.75" customHeight="1" x14ac:dyDescent="0.2">
      <c r="A520" s="437"/>
      <c r="B520" s="627" t="s">
        <v>454</v>
      </c>
      <c r="C520" s="627"/>
      <c r="D520" s="627"/>
      <c r="E520" s="627"/>
      <c r="F520" s="627"/>
      <c r="G520" s="627"/>
      <c r="H520" s="627"/>
      <c r="I520" s="627"/>
      <c r="J520" s="627"/>
      <c r="K520" s="627"/>
      <c r="L520" s="628"/>
      <c r="M520" s="445">
        <v>8</v>
      </c>
      <c r="N520" s="445">
        <v>4</v>
      </c>
      <c r="O520" s="447" t="s">
        <v>753</v>
      </c>
      <c r="P520" s="446" t="s">
        <v>27</v>
      </c>
      <c r="Q520" s="624"/>
      <c r="R520" s="625"/>
      <c r="S520" s="444">
        <v>0</v>
      </c>
      <c r="T520" s="444">
        <v>0</v>
      </c>
      <c r="U520" s="626"/>
      <c r="V520" s="626"/>
      <c r="W520" s="626"/>
      <c r="X520" s="626"/>
      <c r="Y520" s="626"/>
      <c r="Z520" s="438"/>
    </row>
    <row r="521" spans="1:26" ht="12.75" customHeight="1" x14ac:dyDescent="0.2">
      <c r="A521" s="437"/>
      <c r="B521" s="627" t="s">
        <v>456</v>
      </c>
      <c r="C521" s="627"/>
      <c r="D521" s="627"/>
      <c r="E521" s="627"/>
      <c r="F521" s="627"/>
      <c r="G521" s="627"/>
      <c r="H521" s="627"/>
      <c r="I521" s="627"/>
      <c r="J521" s="627"/>
      <c r="K521" s="627"/>
      <c r="L521" s="628"/>
      <c r="M521" s="445">
        <v>8</v>
      </c>
      <c r="N521" s="445">
        <v>4</v>
      </c>
      <c r="O521" s="447" t="s">
        <v>753</v>
      </c>
      <c r="P521" s="446" t="s">
        <v>29</v>
      </c>
      <c r="Q521" s="624"/>
      <c r="R521" s="625"/>
      <c r="S521" s="444">
        <v>0</v>
      </c>
      <c r="T521" s="444">
        <v>0</v>
      </c>
      <c r="U521" s="626"/>
      <c r="V521" s="626"/>
      <c r="W521" s="626"/>
      <c r="X521" s="626"/>
      <c r="Y521" s="626"/>
      <c r="Z521" s="438"/>
    </row>
    <row r="522" spans="1:26" ht="12.75" customHeight="1" x14ac:dyDescent="0.2">
      <c r="A522" s="437"/>
      <c r="B522" s="627" t="s">
        <v>565</v>
      </c>
      <c r="C522" s="627"/>
      <c r="D522" s="627"/>
      <c r="E522" s="627"/>
      <c r="F522" s="627"/>
      <c r="G522" s="627"/>
      <c r="H522" s="627"/>
      <c r="I522" s="627"/>
      <c r="J522" s="627"/>
      <c r="K522" s="627"/>
      <c r="L522" s="628"/>
      <c r="M522" s="445">
        <v>8</v>
      </c>
      <c r="N522" s="445">
        <v>4</v>
      </c>
      <c r="O522" s="447" t="s">
        <v>566</v>
      </c>
      <c r="P522" s="446">
        <v>0</v>
      </c>
      <c r="Q522" s="624"/>
      <c r="R522" s="625"/>
      <c r="S522" s="444">
        <v>0</v>
      </c>
      <c r="T522" s="444">
        <v>0</v>
      </c>
      <c r="U522" s="626"/>
      <c r="V522" s="626"/>
      <c r="W522" s="626"/>
      <c r="X522" s="626"/>
      <c r="Y522" s="626"/>
      <c r="Z522" s="438"/>
    </row>
    <row r="523" spans="1:26" ht="21.75" customHeight="1" x14ac:dyDescent="0.2">
      <c r="A523" s="437"/>
      <c r="B523" s="627" t="s">
        <v>772</v>
      </c>
      <c r="C523" s="627"/>
      <c r="D523" s="627"/>
      <c r="E523" s="627"/>
      <c r="F523" s="627"/>
      <c r="G523" s="627"/>
      <c r="H523" s="627"/>
      <c r="I523" s="627"/>
      <c r="J523" s="627"/>
      <c r="K523" s="627"/>
      <c r="L523" s="628"/>
      <c r="M523" s="445">
        <v>8</v>
      </c>
      <c r="N523" s="445">
        <v>4</v>
      </c>
      <c r="O523" s="447" t="s">
        <v>773</v>
      </c>
      <c r="P523" s="446">
        <v>0</v>
      </c>
      <c r="Q523" s="624"/>
      <c r="R523" s="625"/>
      <c r="S523" s="444">
        <v>0</v>
      </c>
      <c r="T523" s="444">
        <v>0</v>
      </c>
      <c r="U523" s="626"/>
      <c r="V523" s="626"/>
      <c r="W523" s="626"/>
      <c r="X523" s="626"/>
      <c r="Y523" s="626"/>
      <c r="Z523" s="438"/>
    </row>
    <row r="524" spans="1:26" ht="12.75" customHeight="1" x14ac:dyDescent="0.2">
      <c r="A524" s="437"/>
      <c r="B524" s="627" t="s">
        <v>15</v>
      </c>
      <c r="C524" s="627"/>
      <c r="D524" s="627"/>
      <c r="E524" s="627"/>
      <c r="F524" s="627"/>
      <c r="G524" s="627"/>
      <c r="H524" s="627"/>
      <c r="I524" s="627"/>
      <c r="J524" s="627"/>
      <c r="K524" s="627"/>
      <c r="L524" s="628"/>
      <c r="M524" s="445">
        <v>8</v>
      </c>
      <c r="N524" s="445">
        <v>4</v>
      </c>
      <c r="O524" s="447" t="s">
        <v>774</v>
      </c>
      <c r="P524" s="446">
        <v>0</v>
      </c>
      <c r="Q524" s="624"/>
      <c r="R524" s="625"/>
      <c r="S524" s="444">
        <v>0</v>
      </c>
      <c r="T524" s="444">
        <v>0</v>
      </c>
      <c r="U524" s="626"/>
      <c r="V524" s="626"/>
      <c r="W524" s="626"/>
      <c r="X524" s="626"/>
      <c r="Y524" s="626"/>
      <c r="Z524" s="438"/>
    </row>
    <row r="525" spans="1:26" ht="32.25" customHeight="1" x14ac:dyDescent="0.2">
      <c r="A525" s="437"/>
      <c r="B525" s="627" t="s">
        <v>18</v>
      </c>
      <c r="C525" s="627"/>
      <c r="D525" s="627"/>
      <c r="E525" s="627"/>
      <c r="F525" s="627"/>
      <c r="G525" s="627"/>
      <c r="H525" s="627"/>
      <c r="I525" s="627"/>
      <c r="J525" s="627"/>
      <c r="K525" s="627"/>
      <c r="L525" s="628"/>
      <c r="M525" s="445">
        <v>8</v>
      </c>
      <c r="N525" s="445">
        <v>4</v>
      </c>
      <c r="O525" s="447" t="s">
        <v>774</v>
      </c>
      <c r="P525" s="446" t="s">
        <v>19</v>
      </c>
      <c r="Q525" s="624"/>
      <c r="R525" s="625"/>
      <c r="S525" s="444">
        <v>0</v>
      </c>
      <c r="T525" s="444">
        <v>0</v>
      </c>
      <c r="U525" s="626"/>
      <c r="V525" s="626"/>
      <c r="W525" s="626"/>
      <c r="X525" s="626"/>
      <c r="Y525" s="626"/>
      <c r="Z525" s="438"/>
    </row>
    <row r="526" spans="1:26" ht="12.75" customHeight="1" x14ac:dyDescent="0.2">
      <c r="A526" s="437"/>
      <c r="B526" s="627" t="s">
        <v>20</v>
      </c>
      <c r="C526" s="627"/>
      <c r="D526" s="627"/>
      <c r="E526" s="627"/>
      <c r="F526" s="627"/>
      <c r="G526" s="627"/>
      <c r="H526" s="627"/>
      <c r="I526" s="627"/>
      <c r="J526" s="627"/>
      <c r="K526" s="627"/>
      <c r="L526" s="628"/>
      <c r="M526" s="445">
        <v>8</v>
      </c>
      <c r="N526" s="445">
        <v>4</v>
      </c>
      <c r="O526" s="447" t="s">
        <v>774</v>
      </c>
      <c r="P526" s="446" t="s">
        <v>21</v>
      </c>
      <c r="Q526" s="624"/>
      <c r="R526" s="625"/>
      <c r="S526" s="444">
        <v>0</v>
      </c>
      <c r="T526" s="444">
        <v>0</v>
      </c>
      <c r="U526" s="626"/>
      <c r="V526" s="626"/>
      <c r="W526" s="626"/>
      <c r="X526" s="626"/>
      <c r="Y526" s="626"/>
      <c r="Z526" s="438"/>
    </row>
    <row r="527" spans="1:26" ht="12.75" customHeight="1" x14ac:dyDescent="0.2">
      <c r="A527" s="437"/>
      <c r="B527" s="627" t="s">
        <v>512</v>
      </c>
      <c r="C527" s="627"/>
      <c r="D527" s="627"/>
      <c r="E527" s="627"/>
      <c r="F527" s="627"/>
      <c r="G527" s="627"/>
      <c r="H527" s="627"/>
      <c r="I527" s="627"/>
      <c r="J527" s="627"/>
      <c r="K527" s="627"/>
      <c r="L527" s="628"/>
      <c r="M527" s="445">
        <v>8</v>
      </c>
      <c r="N527" s="445">
        <v>4</v>
      </c>
      <c r="O527" s="447" t="s">
        <v>774</v>
      </c>
      <c r="P527" s="446" t="s">
        <v>22</v>
      </c>
      <c r="Q527" s="624"/>
      <c r="R527" s="625"/>
      <c r="S527" s="444">
        <v>0</v>
      </c>
      <c r="T527" s="444">
        <v>0</v>
      </c>
      <c r="U527" s="626"/>
      <c r="V527" s="626"/>
      <c r="W527" s="626"/>
      <c r="X527" s="626"/>
      <c r="Y527" s="626"/>
      <c r="Z527" s="438"/>
    </row>
    <row r="528" spans="1:26" ht="12.75" customHeight="1" x14ac:dyDescent="0.2">
      <c r="A528" s="437"/>
      <c r="B528" s="627" t="s">
        <v>514</v>
      </c>
      <c r="C528" s="627"/>
      <c r="D528" s="627"/>
      <c r="E528" s="627"/>
      <c r="F528" s="627"/>
      <c r="G528" s="627"/>
      <c r="H528" s="627"/>
      <c r="I528" s="627"/>
      <c r="J528" s="627"/>
      <c r="K528" s="627"/>
      <c r="L528" s="628"/>
      <c r="M528" s="445">
        <v>8</v>
      </c>
      <c r="N528" s="445">
        <v>4</v>
      </c>
      <c r="O528" s="447" t="s">
        <v>774</v>
      </c>
      <c r="P528" s="446" t="s">
        <v>24</v>
      </c>
      <c r="Q528" s="624"/>
      <c r="R528" s="625"/>
      <c r="S528" s="444">
        <v>0</v>
      </c>
      <c r="T528" s="444">
        <v>0</v>
      </c>
      <c r="U528" s="626"/>
      <c r="V528" s="626"/>
      <c r="W528" s="626"/>
      <c r="X528" s="626"/>
      <c r="Y528" s="626"/>
      <c r="Z528" s="438"/>
    </row>
    <row r="529" spans="1:26" ht="21.75" customHeight="1" x14ac:dyDescent="0.2">
      <c r="A529" s="437"/>
      <c r="B529" s="635" t="s">
        <v>691</v>
      </c>
      <c r="C529" s="635"/>
      <c r="D529" s="635"/>
      <c r="E529" s="635"/>
      <c r="F529" s="635"/>
      <c r="G529" s="635"/>
      <c r="H529" s="635"/>
      <c r="I529" s="635"/>
      <c r="J529" s="635"/>
      <c r="K529" s="635"/>
      <c r="L529" s="636"/>
      <c r="M529" s="453">
        <v>9</v>
      </c>
      <c r="N529" s="453">
        <v>0</v>
      </c>
      <c r="O529" s="455">
        <v>0</v>
      </c>
      <c r="P529" s="454">
        <v>0</v>
      </c>
      <c r="Q529" s="637"/>
      <c r="R529" s="638"/>
      <c r="S529" s="452">
        <v>106</v>
      </c>
      <c r="T529" s="452">
        <v>52</v>
      </c>
      <c r="U529" s="639"/>
      <c r="V529" s="639"/>
      <c r="W529" s="639"/>
      <c r="X529" s="639"/>
      <c r="Y529" s="639"/>
      <c r="Z529" s="438"/>
    </row>
    <row r="530" spans="1:26" ht="12.75" customHeight="1" x14ac:dyDescent="0.2">
      <c r="A530" s="437"/>
      <c r="B530" s="629" t="s">
        <v>692</v>
      </c>
      <c r="C530" s="629"/>
      <c r="D530" s="629"/>
      <c r="E530" s="629"/>
      <c r="F530" s="629"/>
      <c r="G530" s="629"/>
      <c r="H530" s="629"/>
      <c r="I530" s="629"/>
      <c r="J530" s="629"/>
      <c r="K530" s="629"/>
      <c r="L530" s="630"/>
      <c r="M530" s="449">
        <v>9</v>
      </c>
      <c r="N530" s="449">
        <v>9</v>
      </c>
      <c r="O530" s="451">
        <v>0</v>
      </c>
      <c r="P530" s="450">
        <v>0</v>
      </c>
      <c r="Q530" s="631"/>
      <c r="R530" s="632"/>
      <c r="S530" s="448">
        <v>106</v>
      </c>
      <c r="T530" s="448">
        <v>52</v>
      </c>
      <c r="U530" s="633"/>
      <c r="V530" s="633"/>
      <c r="W530" s="633"/>
      <c r="X530" s="633"/>
      <c r="Y530" s="633"/>
      <c r="Z530" s="438"/>
    </row>
    <row r="531" spans="1:26" ht="21.75" customHeight="1" x14ac:dyDescent="0.2">
      <c r="A531" s="437"/>
      <c r="B531" s="627" t="s">
        <v>498</v>
      </c>
      <c r="C531" s="627"/>
      <c r="D531" s="627"/>
      <c r="E531" s="627"/>
      <c r="F531" s="627"/>
      <c r="G531" s="627"/>
      <c r="H531" s="627"/>
      <c r="I531" s="627"/>
      <c r="J531" s="627"/>
      <c r="K531" s="627"/>
      <c r="L531" s="628"/>
      <c r="M531" s="445">
        <v>9</v>
      </c>
      <c r="N531" s="445">
        <v>9</v>
      </c>
      <c r="O531" s="447" t="s">
        <v>499</v>
      </c>
      <c r="P531" s="446">
        <v>0</v>
      </c>
      <c r="Q531" s="624"/>
      <c r="R531" s="625"/>
      <c r="S531" s="444">
        <v>106</v>
      </c>
      <c r="T531" s="444">
        <v>52</v>
      </c>
      <c r="U531" s="626"/>
      <c r="V531" s="626"/>
      <c r="W531" s="626"/>
      <c r="X531" s="626"/>
      <c r="Y531" s="626"/>
      <c r="Z531" s="438"/>
    </row>
    <row r="532" spans="1:26" ht="32.25" customHeight="1" x14ac:dyDescent="0.2">
      <c r="A532" s="437"/>
      <c r="B532" s="627" t="s">
        <v>98</v>
      </c>
      <c r="C532" s="627"/>
      <c r="D532" s="627"/>
      <c r="E532" s="627"/>
      <c r="F532" s="627"/>
      <c r="G532" s="627"/>
      <c r="H532" s="627"/>
      <c r="I532" s="627"/>
      <c r="J532" s="627"/>
      <c r="K532" s="627"/>
      <c r="L532" s="628"/>
      <c r="M532" s="445">
        <v>9</v>
      </c>
      <c r="N532" s="445">
        <v>9</v>
      </c>
      <c r="O532" s="447" t="s">
        <v>500</v>
      </c>
      <c r="P532" s="446">
        <v>0</v>
      </c>
      <c r="Q532" s="624"/>
      <c r="R532" s="625"/>
      <c r="S532" s="444">
        <v>106</v>
      </c>
      <c r="T532" s="444">
        <v>52</v>
      </c>
      <c r="U532" s="626"/>
      <c r="V532" s="626"/>
      <c r="W532" s="626"/>
      <c r="X532" s="626"/>
      <c r="Y532" s="626"/>
      <c r="Z532" s="438"/>
    </row>
    <row r="533" spans="1:26" ht="32.25" customHeight="1" x14ac:dyDescent="0.2">
      <c r="A533" s="437"/>
      <c r="B533" s="627" t="s">
        <v>453</v>
      </c>
      <c r="C533" s="627"/>
      <c r="D533" s="627"/>
      <c r="E533" s="627"/>
      <c r="F533" s="627"/>
      <c r="G533" s="627"/>
      <c r="H533" s="627"/>
      <c r="I533" s="627"/>
      <c r="J533" s="627"/>
      <c r="K533" s="627"/>
      <c r="L533" s="628"/>
      <c r="M533" s="445">
        <v>9</v>
      </c>
      <c r="N533" s="445">
        <v>9</v>
      </c>
      <c r="O533" s="447" t="s">
        <v>500</v>
      </c>
      <c r="P533" s="446" t="s">
        <v>25</v>
      </c>
      <c r="Q533" s="624"/>
      <c r="R533" s="625"/>
      <c r="S533" s="444">
        <v>106</v>
      </c>
      <c r="T533" s="444">
        <v>52</v>
      </c>
      <c r="U533" s="626"/>
      <c r="V533" s="626"/>
      <c r="W533" s="626"/>
      <c r="X533" s="626"/>
      <c r="Y533" s="626"/>
      <c r="Z533" s="438"/>
    </row>
    <row r="534" spans="1:26" ht="21.75" customHeight="1" x14ac:dyDescent="0.2">
      <c r="A534" s="437"/>
      <c r="B534" s="627" t="s">
        <v>454</v>
      </c>
      <c r="C534" s="627"/>
      <c r="D534" s="627"/>
      <c r="E534" s="627"/>
      <c r="F534" s="627"/>
      <c r="G534" s="627"/>
      <c r="H534" s="627"/>
      <c r="I534" s="627"/>
      <c r="J534" s="627"/>
      <c r="K534" s="627"/>
      <c r="L534" s="628"/>
      <c r="M534" s="445">
        <v>9</v>
      </c>
      <c r="N534" s="445">
        <v>9</v>
      </c>
      <c r="O534" s="447" t="s">
        <v>500</v>
      </c>
      <c r="P534" s="446" t="s">
        <v>27</v>
      </c>
      <c r="Q534" s="624"/>
      <c r="R534" s="625"/>
      <c r="S534" s="444">
        <v>106</v>
      </c>
      <c r="T534" s="444">
        <v>52</v>
      </c>
      <c r="U534" s="626"/>
      <c r="V534" s="626"/>
      <c r="W534" s="626"/>
      <c r="X534" s="626"/>
      <c r="Y534" s="626"/>
      <c r="Z534" s="438"/>
    </row>
    <row r="535" spans="1:26" ht="12.75" customHeight="1" x14ac:dyDescent="0.2">
      <c r="A535" s="437"/>
      <c r="B535" s="627" t="s">
        <v>456</v>
      </c>
      <c r="C535" s="627"/>
      <c r="D535" s="627"/>
      <c r="E535" s="627"/>
      <c r="F535" s="627"/>
      <c r="G535" s="627"/>
      <c r="H535" s="627"/>
      <c r="I535" s="627"/>
      <c r="J535" s="627"/>
      <c r="K535" s="627"/>
      <c r="L535" s="628"/>
      <c r="M535" s="445">
        <v>9</v>
      </c>
      <c r="N535" s="445">
        <v>9</v>
      </c>
      <c r="O535" s="447" t="s">
        <v>500</v>
      </c>
      <c r="P535" s="446" t="s">
        <v>29</v>
      </c>
      <c r="Q535" s="624"/>
      <c r="R535" s="625"/>
      <c r="S535" s="444">
        <v>106</v>
      </c>
      <c r="T535" s="444">
        <v>52</v>
      </c>
      <c r="U535" s="626"/>
      <c r="V535" s="626"/>
      <c r="W535" s="626"/>
      <c r="X535" s="626"/>
      <c r="Y535" s="626"/>
      <c r="Z535" s="438"/>
    </row>
    <row r="536" spans="1:26" ht="42.75" customHeight="1" x14ac:dyDescent="0.2">
      <c r="A536" s="437"/>
      <c r="B536" s="635" t="s">
        <v>165</v>
      </c>
      <c r="C536" s="635"/>
      <c r="D536" s="635"/>
      <c r="E536" s="635"/>
      <c r="F536" s="635"/>
      <c r="G536" s="635"/>
      <c r="H536" s="635"/>
      <c r="I536" s="635"/>
      <c r="J536" s="635"/>
      <c r="K536" s="635"/>
      <c r="L536" s="636"/>
      <c r="M536" s="453">
        <v>10</v>
      </c>
      <c r="N536" s="453">
        <v>0</v>
      </c>
      <c r="O536" s="455">
        <v>0</v>
      </c>
      <c r="P536" s="454">
        <v>0</v>
      </c>
      <c r="Q536" s="637"/>
      <c r="R536" s="638"/>
      <c r="S536" s="452">
        <v>73122</v>
      </c>
      <c r="T536" s="452">
        <v>80151</v>
      </c>
      <c r="U536" s="639"/>
      <c r="V536" s="639"/>
      <c r="W536" s="639"/>
      <c r="X536" s="639"/>
      <c r="Y536" s="639"/>
      <c r="Z536" s="438"/>
    </row>
    <row r="537" spans="1:26" ht="12.75" customHeight="1" x14ac:dyDescent="0.2">
      <c r="A537" s="437"/>
      <c r="B537" s="629" t="s">
        <v>54</v>
      </c>
      <c r="C537" s="629"/>
      <c r="D537" s="629"/>
      <c r="E537" s="629"/>
      <c r="F537" s="629"/>
      <c r="G537" s="629"/>
      <c r="H537" s="629"/>
      <c r="I537" s="629"/>
      <c r="J537" s="629"/>
      <c r="K537" s="629"/>
      <c r="L537" s="630"/>
      <c r="M537" s="449">
        <v>10</v>
      </c>
      <c r="N537" s="449">
        <v>3</v>
      </c>
      <c r="O537" s="451">
        <v>0</v>
      </c>
      <c r="P537" s="450">
        <v>0</v>
      </c>
      <c r="Q537" s="631"/>
      <c r="R537" s="632"/>
      <c r="S537" s="448">
        <v>22284</v>
      </c>
      <c r="T537" s="448">
        <v>22004</v>
      </c>
      <c r="U537" s="633"/>
      <c r="V537" s="633"/>
      <c r="W537" s="633"/>
      <c r="X537" s="633"/>
      <c r="Y537" s="633"/>
      <c r="Z537" s="438"/>
    </row>
    <row r="538" spans="1:26" ht="21.75" customHeight="1" x14ac:dyDescent="0.2">
      <c r="A538" s="437"/>
      <c r="B538" s="627" t="s">
        <v>170</v>
      </c>
      <c r="C538" s="627"/>
      <c r="D538" s="627"/>
      <c r="E538" s="627"/>
      <c r="F538" s="627"/>
      <c r="G538" s="627"/>
      <c r="H538" s="627"/>
      <c r="I538" s="627"/>
      <c r="J538" s="627"/>
      <c r="K538" s="627"/>
      <c r="L538" s="628"/>
      <c r="M538" s="445">
        <v>10</v>
      </c>
      <c r="N538" s="445">
        <v>3</v>
      </c>
      <c r="O538" s="447" t="s">
        <v>581</v>
      </c>
      <c r="P538" s="446">
        <v>0</v>
      </c>
      <c r="Q538" s="624"/>
      <c r="R538" s="625"/>
      <c r="S538" s="444">
        <v>1710</v>
      </c>
      <c r="T538" s="444">
        <v>1701</v>
      </c>
      <c r="U538" s="626"/>
      <c r="V538" s="626"/>
      <c r="W538" s="626"/>
      <c r="X538" s="626"/>
      <c r="Y538" s="626"/>
      <c r="Z538" s="438"/>
    </row>
    <row r="539" spans="1:26" ht="12.75" customHeight="1" x14ac:dyDescent="0.2">
      <c r="A539" s="437"/>
      <c r="B539" s="627" t="s">
        <v>44</v>
      </c>
      <c r="C539" s="627"/>
      <c r="D539" s="627"/>
      <c r="E539" s="627"/>
      <c r="F539" s="627"/>
      <c r="G539" s="627"/>
      <c r="H539" s="627"/>
      <c r="I539" s="627"/>
      <c r="J539" s="627"/>
      <c r="K539" s="627"/>
      <c r="L539" s="628"/>
      <c r="M539" s="445">
        <v>10</v>
      </c>
      <c r="N539" s="445">
        <v>3</v>
      </c>
      <c r="O539" s="447" t="s">
        <v>582</v>
      </c>
      <c r="P539" s="446">
        <v>0</v>
      </c>
      <c r="Q539" s="624"/>
      <c r="R539" s="625"/>
      <c r="S539" s="444">
        <v>1710</v>
      </c>
      <c r="T539" s="444">
        <v>1701</v>
      </c>
      <c r="U539" s="626"/>
      <c r="V539" s="626"/>
      <c r="W539" s="626"/>
      <c r="X539" s="626"/>
      <c r="Y539" s="626"/>
      <c r="Z539" s="438"/>
    </row>
    <row r="540" spans="1:26" ht="84.75" customHeight="1" x14ac:dyDescent="0.2">
      <c r="A540" s="437"/>
      <c r="B540" s="627" t="s">
        <v>308</v>
      </c>
      <c r="C540" s="627"/>
      <c r="D540" s="627"/>
      <c r="E540" s="627"/>
      <c r="F540" s="627"/>
      <c r="G540" s="627"/>
      <c r="H540" s="627"/>
      <c r="I540" s="627"/>
      <c r="J540" s="627"/>
      <c r="K540" s="627"/>
      <c r="L540" s="628"/>
      <c r="M540" s="445">
        <v>10</v>
      </c>
      <c r="N540" s="445">
        <v>3</v>
      </c>
      <c r="O540" s="447" t="s">
        <v>583</v>
      </c>
      <c r="P540" s="446">
        <v>0</v>
      </c>
      <c r="Q540" s="624"/>
      <c r="R540" s="625"/>
      <c r="S540" s="444">
        <v>1710</v>
      </c>
      <c r="T540" s="444">
        <v>1701</v>
      </c>
      <c r="U540" s="626"/>
      <c r="V540" s="626"/>
      <c r="W540" s="626"/>
      <c r="X540" s="626"/>
      <c r="Y540" s="626"/>
      <c r="Z540" s="438"/>
    </row>
    <row r="541" spans="1:26" ht="12.75" customHeight="1" x14ac:dyDescent="0.2">
      <c r="A541" s="437"/>
      <c r="B541" s="627" t="s">
        <v>48</v>
      </c>
      <c r="C541" s="627"/>
      <c r="D541" s="627"/>
      <c r="E541" s="627"/>
      <c r="F541" s="627"/>
      <c r="G541" s="627"/>
      <c r="H541" s="627"/>
      <c r="I541" s="627"/>
      <c r="J541" s="627"/>
      <c r="K541" s="627"/>
      <c r="L541" s="628"/>
      <c r="M541" s="445">
        <v>10</v>
      </c>
      <c r="N541" s="445">
        <v>3</v>
      </c>
      <c r="O541" s="447" t="s">
        <v>583</v>
      </c>
      <c r="P541" s="446" t="s">
        <v>45</v>
      </c>
      <c r="Q541" s="624"/>
      <c r="R541" s="625"/>
      <c r="S541" s="444">
        <v>1710</v>
      </c>
      <c r="T541" s="444">
        <v>1701</v>
      </c>
      <c r="U541" s="626"/>
      <c r="V541" s="626"/>
      <c r="W541" s="626"/>
      <c r="X541" s="626"/>
      <c r="Y541" s="626"/>
      <c r="Z541" s="438"/>
    </row>
    <row r="542" spans="1:26" ht="12.75" customHeight="1" x14ac:dyDescent="0.2">
      <c r="A542" s="437"/>
      <c r="B542" s="627" t="s">
        <v>600</v>
      </c>
      <c r="C542" s="627"/>
      <c r="D542" s="627"/>
      <c r="E542" s="627"/>
      <c r="F542" s="627"/>
      <c r="G542" s="627"/>
      <c r="H542" s="627"/>
      <c r="I542" s="627"/>
      <c r="J542" s="627"/>
      <c r="K542" s="627"/>
      <c r="L542" s="628"/>
      <c r="M542" s="445">
        <v>10</v>
      </c>
      <c r="N542" s="445">
        <v>3</v>
      </c>
      <c r="O542" s="447" t="s">
        <v>583</v>
      </c>
      <c r="P542" s="446" t="s">
        <v>601</v>
      </c>
      <c r="Q542" s="624"/>
      <c r="R542" s="625"/>
      <c r="S542" s="444">
        <v>1710</v>
      </c>
      <c r="T542" s="444">
        <v>1701</v>
      </c>
      <c r="U542" s="626"/>
      <c r="V542" s="626"/>
      <c r="W542" s="626"/>
      <c r="X542" s="626"/>
      <c r="Y542" s="626"/>
      <c r="Z542" s="438"/>
    </row>
    <row r="543" spans="1:26" ht="21.75" customHeight="1" x14ac:dyDescent="0.2">
      <c r="A543" s="437"/>
      <c r="B543" s="627" t="s">
        <v>693</v>
      </c>
      <c r="C543" s="627"/>
      <c r="D543" s="627"/>
      <c r="E543" s="627"/>
      <c r="F543" s="627"/>
      <c r="G543" s="627"/>
      <c r="H543" s="627"/>
      <c r="I543" s="627"/>
      <c r="J543" s="627"/>
      <c r="K543" s="627"/>
      <c r="L543" s="628"/>
      <c r="M543" s="445">
        <v>10</v>
      </c>
      <c r="N543" s="445">
        <v>3</v>
      </c>
      <c r="O543" s="447" t="s">
        <v>583</v>
      </c>
      <c r="P543" s="446" t="s">
        <v>694</v>
      </c>
      <c r="Q543" s="624"/>
      <c r="R543" s="625"/>
      <c r="S543" s="444">
        <v>1710</v>
      </c>
      <c r="T543" s="444">
        <v>1701</v>
      </c>
      <c r="U543" s="626"/>
      <c r="V543" s="626"/>
      <c r="W543" s="626"/>
      <c r="X543" s="626"/>
      <c r="Y543" s="626"/>
      <c r="Z543" s="438"/>
    </row>
    <row r="544" spans="1:26" ht="21.75" customHeight="1" x14ac:dyDescent="0.2">
      <c r="A544" s="437"/>
      <c r="B544" s="627" t="s">
        <v>170</v>
      </c>
      <c r="C544" s="627"/>
      <c r="D544" s="627"/>
      <c r="E544" s="627"/>
      <c r="F544" s="627"/>
      <c r="G544" s="627"/>
      <c r="H544" s="627"/>
      <c r="I544" s="627"/>
      <c r="J544" s="627"/>
      <c r="K544" s="627"/>
      <c r="L544" s="628"/>
      <c r="M544" s="445">
        <v>10</v>
      </c>
      <c r="N544" s="445">
        <v>3</v>
      </c>
      <c r="O544" s="447" t="s">
        <v>581</v>
      </c>
      <c r="P544" s="446">
        <v>0</v>
      </c>
      <c r="Q544" s="624"/>
      <c r="R544" s="625"/>
      <c r="S544" s="444">
        <v>4204</v>
      </c>
      <c r="T544" s="444">
        <v>4181</v>
      </c>
      <c r="U544" s="626"/>
      <c r="V544" s="626"/>
      <c r="W544" s="626"/>
      <c r="X544" s="626"/>
      <c r="Y544" s="626"/>
      <c r="Z544" s="438"/>
    </row>
    <row r="545" spans="1:26" ht="12.75" customHeight="1" x14ac:dyDescent="0.2">
      <c r="A545" s="437"/>
      <c r="B545" s="627" t="s">
        <v>44</v>
      </c>
      <c r="C545" s="627"/>
      <c r="D545" s="627"/>
      <c r="E545" s="627"/>
      <c r="F545" s="627"/>
      <c r="G545" s="627"/>
      <c r="H545" s="627"/>
      <c r="I545" s="627"/>
      <c r="J545" s="627"/>
      <c r="K545" s="627"/>
      <c r="L545" s="628"/>
      <c r="M545" s="445">
        <v>10</v>
      </c>
      <c r="N545" s="445">
        <v>3</v>
      </c>
      <c r="O545" s="447" t="s">
        <v>582</v>
      </c>
      <c r="P545" s="446">
        <v>0</v>
      </c>
      <c r="Q545" s="624"/>
      <c r="R545" s="625"/>
      <c r="S545" s="444">
        <v>4204</v>
      </c>
      <c r="T545" s="444">
        <v>4181</v>
      </c>
      <c r="U545" s="626"/>
      <c r="V545" s="626"/>
      <c r="W545" s="626"/>
      <c r="X545" s="626"/>
      <c r="Y545" s="626"/>
      <c r="Z545" s="438"/>
    </row>
    <row r="546" spans="1:26" ht="21.75" customHeight="1" x14ac:dyDescent="0.2">
      <c r="A546" s="437"/>
      <c r="B546" s="627" t="s">
        <v>47</v>
      </c>
      <c r="C546" s="627"/>
      <c r="D546" s="627"/>
      <c r="E546" s="627"/>
      <c r="F546" s="627"/>
      <c r="G546" s="627"/>
      <c r="H546" s="627"/>
      <c r="I546" s="627"/>
      <c r="J546" s="627"/>
      <c r="K546" s="627"/>
      <c r="L546" s="628"/>
      <c r="M546" s="445">
        <v>10</v>
      </c>
      <c r="N546" s="445">
        <v>3</v>
      </c>
      <c r="O546" s="447" t="s">
        <v>585</v>
      </c>
      <c r="P546" s="446">
        <v>0</v>
      </c>
      <c r="Q546" s="624"/>
      <c r="R546" s="625"/>
      <c r="S546" s="444">
        <v>4204</v>
      </c>
      <c r="T546" s="444">
        <v>4181</v>
      </c>
      <c r="U546" s="626"/>
      <c r="V546" s="626"/>
      <c r="W546" s="626"/>
      <c r="X546" s="626"/>
      <c r="Y546" s="626"/>
      <c r="Z546" s="438"/>
    </row>
    <row r="547" spans="1:26" ht="12.75" customHeight="1" x14ac:dyDescent="0.2">
      <c r="A547" s="437"/>
      <c r="B547" s="627" t="s">
        <v>453</v>
      </c>
      <c r="C547" s="627"/>
      <c r="D547" s="627"/>
      <c r="E547" s="627"/>
      <c r="F547" s="627"/>
      <c r="G547" s="627"/>
      <c r="H547" s="627"/>
      <c r="I547" s="627"/>
      <c r="J547" s="627"/>
      <c r="K547" s="627"/>
      <c r="L547" s="628"/>
      <c r="M547" s="445">
        <v>10</v>
      </c>
      <c r="N547" s="445">
        <v>3</v>
      </c>
      <c r="O547" s="447" t="s">
        <v>585</v>
      </c>
      <c r="P547" s="446" t="s">
        <v>25</v>
      </c>
      <c r="Q547" s="624"/>
      <c r="R547" s="625"/>
      <c r="S547" s="444">
        <v>38</v>
      </c>
      <c r="T547" s="444">
        <v>39</v>
      </c>
      <c r="U547" s="626"/>
      <c r="V547" s="626"/>
      <c r="W547" s="626"/>
      <c r="X547" s="626"/>
      <c r="Y547" s="626"/>
      <c r="Z547" s="438"/>
    </row>
    <row r="548" spans="1:26" ht="12.75" customHeight="1" x14ac:dyDescent="0.2">
      <c r="A548" s="437"/>
      <c r="B548" s="627" t="s">
        <v>454</v>
      </c>
      <c r="C548" s="627"/>
      <c r="D548" s="627"/>
      <c r="E548" s="627"/>
      <c r="F548" s="627"/>
      <c r="G548" s="627"/>
      <c r="H548" s="627"/>
      <c r="I548" s="627"/>
      <c r="J548" s="627"/>
      <c r="K548" s="627"/>
      <c r="L548" s="628"/>
      <c r="M548" s="445">
        <v>10</v>
      </c>
      <c r="N548" s="445">
        <v>3</v>
      </c>
      <c r="O548" s="447" t="s">
        <v>585</v>
      </c>
      <c r="P548" s="446" t="s">
        <v>27</v>
      </c>
      <c r="Q548" s="624"/>
      <c r="R548" s="625"/>
      <c r="S548" s="444">
        <v>38</v>
      </c>
      <c r="T548" s="444">
        <v>39</v>
      </c>
      <c r="U548" s="626"/>
      <c r="V548" s="626"/>
      <c r="W548" s="626"/>
      <c r="X548" s="626"/>
      <c r="Y548" s="626"/>
      <c r="Z548" s="438"/>
    </row>
    <row r="549" spans="1:26" ht="21.75" customHeight="1" x14ac:dyDescent="0.2">
      <c r="A549" s="437"/>
      <c r="B549" s="627" t="s">
        <v>456</v>
      </c>
      <c r="C549" s="627"/>
      <c r="D549" s="627"/>
      <c r="E549" s="627"/>
      <c r="F549" s="627"/>
      <c r="G549" s="627"/>
      <c r="H549" s="627"/>
      <c r="I549" s="627"/>
      <c r="J549" s="627"/>
      <c r="K549" s="627"/>
      <c r="L549" s="628"/>
      <c r="M549" s="445">
        <v>10</v>
      </c>
      <c r="N549" s="445">
        <v>3</v>
      </c>
      <c r="O549" s="447" t="s">
        <v>585</v>
      </c>
      <c r="P549" s="446" t="s">
        <v>29</v>
      </c>
      <c r="Q549" s="624"/>
      <c r="R549" s="625"/>
      <c r="S549" s="444">
        <v>38</v>
      </c>
      <c r="T549" s="444">
        <v>39</v>
      </c>
      <c r="U549" s="626"/>
      <c r="V549" s="626"/>
      <c r="W549" s="626"/>
      <c r="X549" s="626"/>
      <c r="Y549" s="626"/>
      <c r="Z549" s="438"/>
    </row>
    <row r="550" spans="1:26" ht="21.75" customHeight="1" x14ac:dyDescent="0.2">
      <c r="A550" s="437"/>
      <c r="B550" s="627" t="s">
        <v>48</v>
      </c>
      <c r="C550" s="627"/>
      <c r="D550" s="627"/>
      <c r="E550" s="627"/>
      <c r="F550" s="627"/>
      <c r="G550" s="627"/>
      <c r="H550" s="627"/>
      <c r="I550" s="627"/>
      <c r="J550" s="627"/>
      <c r="K550" s="627"/>
      <c r="L550" s="628"/>
      <c r="M550" s="445">
        <v>10</v>
      </c>
      <c r="N550" s="445">
        <v>3</v>
      </c>
      <c r="O550" s="447" t="s">
        <v>585</v>
      </c>
      <c r="P550" s="446" t="s">
        <v>45</v>
      </c>
      <c r="Q550" s="624"/>
      <c r="R550" s="625"/>
      <c r="S550" s="444">
        <v>4166</v>
      </c>
      <c r="T550" s="444">
        <v>4142</v>
      </c>
      <c r="U550" s="626"/>
      <c r="V550" s="626"/>
      <c r="W550" s="626"/>
      <c r="X550" s="626"/>
      <c r="Y550" s="626"/>
      <c r="Z550" s="438"/>
    </row>
    <row r="551" spans="1:26" ht="12.75" customHeight="1" x14ac:dyDescent="0.2">
      <c r="A551" s="437"/>
      <c r="B551" s="627" t="s">
        <v>49</v>
      </c>
      <c r="C551" s="627"/>
      <c r="D551" s="627"/>
      <c r="E551" s="627"/>
      <c r="F551" s="627"/>
      <c r="G551" s="627"/>
      <c r="H551" s="627"/>
      <c r="I551" s="627"/>
      <c r="J551" s="627"/>
      <c r="K551" s="627"/>
      <c r="L551" s="628"/>
      <c r="M551" s="445">
        <v>10</v>
      </c>
      <c r="N551" s="445">
        <v>3</v>
      </c>
      <c r="O551" s="447" t="s">
        <v>585</v>
      </c>
      <c r="P551" s="446" t="s">
        <v>46</v>
      </c>
      <c r="Q551" s="624"/>
      <c r="R551" s="625"/>
      <c r="S551" s="444">
        <v>4166</v>
      </c>
      <c r="T551" s="444">
        <v>4142</v>
      </c>
      <c r="U551" s="626"/>
      <c r="V551" s="626"/>
      <c r="W551" s="626"/>
      <c r="X551" s="626"/>
      <c r="Y551" s="626"/>
      <c r="Z551" s="438"/>
    </row>
    <row r="552" spans="1:26" ht="53.25" customHeight="1" x14ac:dyDescent="0.2">
      <c r="A552" s="437"/>
      <c r="B552" s="627" t="s">
        <v>584</v>
      </c>
      <c r="C552" s="627"/>
      <c r="D552" s="627"/>
      <c r="E552" s="627"/>
      <c r="F552" s="627"/>
      <c r="G552" s="627"/>
      <c r="H552" s="627"/>
      <c r="I552" s="627"/>
      <c r="J552" s="627"/>
      <c r="K552" s="627"/>
      <c r="L552" s="628"/>
      <c r="M552" s="445">
        <v>10</v>
      </c>
      <c r="N552" s="445">
        <v>3</v>
      </c>
      <c r="O552" s="447" t="s">
        <v>585</v>
      </c>
      <c r="P552" s="446" t="s">
        <v>50</v>
      </c>
      <c r="Q552" s="624"/>
      <c r="R552" s="625"/>
      <c r="S552" s="444">
        <v>4166</v>
      </c>
      <c r="T552" s="444">
        <v>4142</v>
      </c>
      <c r="U552" s="626"/>
      <c r="V552" s="626"/>
      <c r="W552" s="626"/>
      <c r="X552" s="626"/>
      <c r="Y552" s="626"/>
      <c r="Z552" s="438"/>
    </row>
    <row r="553" spans="1:26" ht="12.75" customHeight="1" x14ac:dyDescent="0.2">
      <c r="A553" s="437"/>
      <c r="B553" s="627" t="s">
        <v>170</v>
      </c>
      <c r="C553" s="627"/>
      <c r="D553" s="627"/>
      <c r="E553" s="627"/>
      <c r="F553" s="627"/>
      <c r="G553" s="627"/>
      <c r="H553" s="627"/>
      <c r="I553" s="627"/>
      <c r="J553" s="627"/>
      <c r="K553" s="627"/>
      <c r="L553" s="628"/>
      <c r="M553" s="445">
        <v>10</v>
      </c>
      <c r="N553" s="445">
        <v>3</v>
      </c>
      <c r="O553" s="447" t="s">
        <v>581</v>
      </c>
      <c r="P553" s="446">
        <v>0</v>
      </c>
      <c r="Q553" s="624"/>
      <c r="R553" s="625"/>
      <c r="S553" s="444">
        <v>71</v>
      </c>
      <c r="T553" s="444">
        <v>71</v>
      </c>
      <c r="U553" s="626"/>
      <c r="V553" s="626"/>
      <c r="W553" s="626"/>
      <c r="X553" s="626"/>
      <c r="Y553" s="626"/>
      <c r="Z553" s="438"/>
    </row>
    <row r="554" spans="1:26" ht="12.75" customHeight="1" x14ac:dyDescent="0.2">
      <c r="A554" s="437"/>
      <c r="B554" s="627" t="s">
        <v>44</v>
      </c>
      <c r="C554" s="627"/>
      <c r="D554" s="627"/>
      <c r="E554" s="627"/>
      <c r="F554" s="627"/>
      <c r="G554" s="627"/>
      <c r="H554" s="627"/>
      <c r="I554" s="627"/>
      <c r="J554" s="627"/>
      <c r="K554" s="627"/>
      <c r="L554" s="628"/>
      <c r="M554" s="445">
        <v>10</v>
      </c>
      <c r="N554" s="445">
        <v>3</v>
      </c>
      <c r="O554" s="447" t="s">
        <v>582</v>
      </c>
      <c r="P554" s="446">
        <v>0</v>
      </c>
      <c r="Q554" s="624"/>
      <c r="R554" s="625"/>
      <c r="S554" s="444">
        <v>71</v>
      </c>
      <c r="T554" s="444">
        <v>71</v>
      </c>
      <c r="U554" s="626"/>
      <c r="V554" s="626"/>
      <c r="W554" s="626"/>
      <c r="X554" s="626"/>
      <c r="Y554" s="626"/>
      <c r="Z554" s="438"/>
    </row>
    <row r="555" spans="1:26" ht="21.75" customHeight="1" x14ac:dyDescent="0.2">
      <c r="A555" s="437"/>
      <c r="B555" s="627" t="s">
        <v>51</v>
      </c>
      <c r="C555" s="627"/>
      <c r="D555" s="627"/>
      <c r="E555" s="627"/>
      <c r="F555" s="627"/>
      <c r="G555" s="627"/>
      <c r="H555" s="627"/>
      <c r="I555" s="627"/>
      <c r="J555" s="627"/>
      <c r="K555" s="627"/>
      <c r="L555" s="628"/>
      <c r="M555" s="445">
        <v>10</v>
      </c>
      <c r="N555" s="445">
        <v>3</v>
      </c>
      <c r="O555" s="447" t="s">
        <v>586</v>
      </c>
      <c r="P555" s="446">
        <v>0</v>
      </c>
      <c r="Q555" s="624"/>
      <c r="R555" s="625"/>
      <c r="S555" s="444">
        <v>71</v>
      </c>
      <c r="T555" s="444">
        <v>71</v>
      </c>
      <c r="U555" s="626"/>
      <c r="V555" s="626"/>
      <c r="W555" s="626"/>
      <c r="X555" s="626"/>
      <c r="Y555" s="626"/>
      <c r="Z555" s="438"/>
    </row>
    <row r="556" spans="1:26" ht="12.75" customHeight="1" x14ac:dyDescent="0.2">
      <c r="A556" s="437"/>
      <c r="B556" s="627" t="s">
        <v>48</v>
      </c>
      <c r="C556" s="627"/>
      <c r="D556" s="627"/>
      <c r="E556" s="627"/>
      <c r="F556" s="627"/>
      <c r="G556" s="627"/>
      <c r="H556" s="627"/>
      <c r="I556" s="627"/>
      <c r="J556" s="627"/>
      <c r="K556" s="627"/>
      <c r="L556" s="628"/>
      <c r="M556" s="445">
        <v>10</v>
      </c>
      <c r="N556" s="445">
        <v>3</v>
      </c>
      <c r="O556" s="447" t="s">
        <v>586</v>
      </c>
      <c r="P556" s="446" t="s">
        <v>45</v>
      </c>
      <c r="Q556" s="624"/>
      <c r="R556" s="625"/>
      <c r="S556" s="444">
        <v>71</v>
      </c>
      <c r="T556" s="444">
        <v>71</v>
      </c>
      <c r="U556" s="626"/>
      <c r="V556" s="626"/>
      <c r="W556" s="626"/>
      <c r="X556" s="626"/>
      <c r="Y556" s="626"/>
      <c r="Z556" s="438"/>
    </row>
    <row r="557" spans="1:26" ht="21.75" customHeight="1" x14ac:dyDescent="0.2">
      <c r="A557" s="437"/>
      <c r="B557" s="627" t="s">
        <v>49</v>
      </c>
      <c r="C557" s="627"/>
      <c r="D557" s="627"/>
      <c r="E557" s="627"/>
      <c r="F557" s="627"/>
      <c r="G557" s="627"/>
      <c r="H557" s="627"/>
      <c r="I557" s="627"/>
      <c r="J557" s="627"/>
      <c r="K557" s="627"/>
      <c r="L557" s="628"/>
      <c r="M557" s="445">
        <v>10</v>
      </c>
      <c r="N557" s="445">
        <v>3</v>
      </c>
      <c r="O557" s="447" t="s">
        <v>586</v>
      </c>
      <c r="P557" s="446" t="s">
        <v>46</v>
      </c>
      <c r="Q557" s="624"/>
      <c r="R557" s="625"/>
      <c r="S557" s="444">
        <v>71</v>
      </c>
      <c r="T557" s="444">
        <v>71</v>
      </c>
      <c r="U557" s="626"/>
      <c r="V557" s="626"/>
      <c r="W557" s="626"/>
      <c r="X557" s="626"/>
      <c r="Y557" s="626"/>
      <c r="Z557" s="438"/>
    </row>
    <row r="558" spans="1:26" ht="21.75" customHeight="1" x14ac:dyDescent="0.2">
      <c r="A558" s="437"/>
      <c r="B558" s="627" t="s">
        <v>584</v>
      </c>
      <c r="C558" s="627"/>
      <c r="D558" s="627"/>
      <c r="E558" s="627"/>
      <c r="F558" s="627"/>
      <c r="G558" s="627"/>
      <c r="H558" s="627"/>
      <c r="I558" s="627"/>
      <c r="J558" s="627"/>
      <c r="K558" s="627"/>
      <c r="L558" s="628"/>
      <c r="M558" s="445">
        <v>10</v>
      </c>
      <c r="N558" s="445">
        <v>3</v>
      </c>
      <c r="O558" s="447" t="s">
        <v>586</v>
      </c>
      <c r="P558" s="446" t="s">
        <v>50</v>
      </c>
      <c r="Q558" s="624"/>
      <c r="R558" s="625"/>
      <c r="S558" s="444">
        <v>71</v>
      </c>
      <c r="T558" s="444">
        <v>71</v>
      </c>
      <c r="U558" s="626"/>
      <c r="V558" s="626"/>
      <c r="W558" s="626"/>
      <c r="X558" s="626"/>
      <c r="Y558" s="626"/>
      <c r="Z558" s="438"/>
    </row>
    <row r="559" spans="1:26" ht="21.75" customHeight="1" x14ac:dyDescent="0.2">
      <c r="A559" s="437"/>
      <c r="B559" s="627" t="s">
        <v>170</v>
      </c>
      <c r="C559" s="627"/>
      <c r="D559" s="627"/>
      <c r="E559" s="627"/>
      <c r="F559" s="627"/>
      <c r="G559" s="627"/>
      <c r="H559" s="627"/>
      <c r="I559" s="627"/>
      <c r="J559" s="627"/>
      <c r="K559" s="627"/>
      <c r="L559" s="628"/>
      <c r="M559" s="445">
        <v>10</v>
      </c>
      <c r="N559" s="445">
        <v>3</v>
      </c>
      <c r="O559" s="447" t="s">
        <v>581</v>
      </c>
      <c r="P559" s="446">
        <v>0</v>
      </c>
      <c r="Q559" s="624"/>
      <c r="R559" s="625"/>
      <c r="S559" s="444">
        <v>101</v>
      </c>
      <c r="T559" s="444">
        <v>100</v>
      </c>
      <c r="U559" s="626"/>
      <c r="V559" s="626"/>
      <c r="W559" s="626"/>
      <c r="X559" s="626"/>
      <c r="Y559" s="626"/>
      <c r="Z559" s="438"/>
    </row>
    <row r="560" spans="1:26" ht="53.25" customHeight="1" x14ac:dyDescent="0.2">
      <c r="A560" s="437"/>
      <c r="B560" s="627" t="s">
        <v>44</v>
      </c>
      <c r="C560" s="627"/>
      <c r="D560" s="627"/>
      <c r="E560" s="627"/>
      <c r="F560" s="627"/>
      <c r="G560" s="627"/>
      <c r="H560" s="627"/>
      <c r="I560" s="627"/>
      <c r="J560" s="627"/>
      <c r="K560" s="627"/>
      <c r="L560" s="628"/>
      <c r="M560" s="445">
        <v>10</v>
      </c>
      <c r="N560" s="445">
        <v>3</v>
      </c>
      <c r="O560" s="447" t="s">
        <v>582</v>
      </c>
      <c r="P560" s="446">
        <v>0</v>
      </c>
      <c r="Q560" s="624"/>
      <c r="R560" s="625"/>
      <c r="S560" s="444">
        <v>101</v>
      </c>
      <c r="T560" s="444">
        <v>100</v>
      </c>
      <c r="U560" s="626"/>
      <c r="V560" s="626"/>
      <c r="W560" s="626"/>
      <c r="X560" s="626"/>
      <c r="Y560" s="626"/>
      <c r="Z560" s="438"/>
    </row>
    <row r="561" spans="1:26" ht="21.75" customHeight="1" x14ac:dyDescent="0.2">
      <c r="A561" s="437"/>
      <c r="B561" s="627" t="s">
        <v>52</v>
      </c>
      <c r="C561" s="627"/>
      <c r="D561" s="627"/>
      <c r="E561" s="627"/>
      <c r="F561" s="627"/>
      <c r="G561" s="627"/>
      <c r="H561" s="627"/>
      <c r="I561" s="627"/>
      <c r="J561" s="627"/>
      <c r="K561" s="627"/>
      <c r="L561" s="628"/>
      <c r="M561" s="445">
        <v>10</v>
      </c>
      <c r="N561" s="445">
        <v>3</v>
      </c>
      <c r="O561" s="447" t="s">
        <v>587</v>
      </c>
      <c r="P561" s="446">
        <v>0</v>
      </c>
      <c r="Q561" s="624"/>
      <c r="R561" s="625"/>
      <c r="S561" s="444">
        <v>101</v>
      </c>
      <c r="T561" s="444">
        <v>100</v>
      </c>
      <c r="U561" s="626"/>
      <c r="V561" s="626"/>
      <c r="W561" s="626"/>
      <c r="X561" s="626"/>
      <c r="Y561" s="626"/>
      <c r="Z561" s="438"/>
    </row>
    <row r="562" spans="1:26" ht="21.75" customHeight="1" x14ac:dyDescent="0.2">
      <c r="A562" s="437"/>
      <c r="B562" s="627" t="s">
        <v>48</v>
      </c>
      <c r="C562" s="627"/>
      <c r="D562" s="627"/>
      <c r="E562" s="627"/>
      <c r="F562" s="627"/>
      <c r="G562" s="627"/>
      <c r="H562" s="627"/>
      <c r="I562" s="627"/>
      <c r="J562" s="627"/>
      <c r="K562" s="627"/>
      <c r="L562" s="628"/>
      <c r="M562" s="445">
        <v>10</v>
      </c>
      <c r="N562" s="445">
        <v>3</v>
      </c>
      <c r="O562" s="447" t="s">
        <v>587</v>
      </c>
      <c r="P562" s="446" t="s">
        <v>45</v>
      </c>
      <c r="Q562" s="624"/>
      <c r="R562" s="625"/>
      <c r="S562" s="444">
        <v>101</v>
      </c>
      <c r="T562" s="444">
        <v>100</v>
      </c>
      <c r="U562" s="626"/>
      <c r="V562" s="626"/>
      <c r="W562" s="626"/>
      <c r="X562" s="626"/>
      <c r="Y562" s="626"/>
      <c r="Z562" s="438"/>
    </row>
    <row r="563" spans="1:26" ht="32.25" customHeight="1" x14ac:dyDescent="0.2">
      <c r="A563" s="437"/>
      <c r="B563" s="627" t="s">
        <v>49</v>
      </c>
      <c r="C563" s="627"/>
      <c r="D563" s="627"/>
      <c r="E563" s="627"/>
      <c r="F563" s="627"/>
      <c r="G563" s="627"/>
      <c r="H563" s="627"/>
      <c r="I563" s="627"/>
      <c r="J563" s="627"/>
      <c r="K563" s="627"/>
      <c r="L563" s="628"/>
      <c r="M563" s="445">
        <v>10</v>
      </c>
      <c r="N563" s="445">
        <v>3</v>
      </c>
      <c r="O563" s="447" t="s">
        <v>587</v>
      </c>
      <c r="P563" s="446" t="s">
        <v>46</v>
      </c>
      <c r="Q563" s="624"/>
      <c r="R563" s="625"/>
      <c r="S563" s="444">
        <v>101</v>
      </c>
      <c r="T563" s="444">
        <v>100</v>
      </c>
      <c r="U563" s="626"/>
      <c r="V563" s="626"/>
      <c r="W563" s="626"/>
      <c r="X563" s="626"/>
      <c r="Y563" s="626"/>
      <c r="Z563" s="438"/>
    </row>
    <row r="564" spans="1:26" ht="21.75" customHeight="1" x14ac:dyDescent="0.2">
      <c r="A564" s="437"/>
      <c r="B564" s="627" t="s">
        <v>584</v>
      </c>
      <c r="C564" s="627"/>
      <c r="D564" s="627"/>
      <c r="E564" s="627"/>
      <c r="F564" s="627"/>
      <c r="G564" s="627"/>
      <c r="H564" s="627"/>
      <c r="I564" s="627"/>
      <c r="J564" s="627"/>
      <c r="K564" s="627"/>
      <c r="L564" s="628"/>
      <c r="M564" s="445">
        <v>10</v>
      </c>
      <c r="N564" s="445">
        <v>3</v>
      </c>
      <c r="O564" s="447" t="s">
        <v>587</v>
      </c>
      <c r="P564" s="446" t="s">
        <v>50</v>
      </c>
      <c r="Q564" s="624"/>
      <c r="R564" s="625"/>
      <c r="S564" s="444">
        <v>101</v>
      </c>
      <c r="T564" s="444">
        <v>100</v>
      </c>
      <c r="U564" s="626"/>
      <c r="V564" s="626"/>
      <c r="W564" s="626"/>
      <c r="X564" s="626"/>
      <c r="Y564" s="626"/>
      <c r="Z564" s="438"/>
    </row>
    <row r="565" spans="1:26" ht="21.75" customHeight="1" x14ac:dyDescent="0.2">
      <c r="A565" s="437"/>
      <c r="B565" s="627" t="s">
        <v>170</v>
      </c>
      <c r="C565" s="627"/>
      <c r="D565" s="627"/>
      <c r="E565" s="627"/>
      <c r="F565" s="627"/>
      <c r="G565" s="627"/>
      <c r="H565" s="627"/>
      <c r="I565" s="627"/>
      <c r="J565" s="627"/>
      <c r="K565" s="627"/>
      <c r="L565" s="628"/>
      <c r="M565" s="445">
        <v>10</v>
      </c>
      <c r="N565" s="445">
        <v>3</v>
      </c>
      <c r="O565" s="447" t="s">
        <v>581</v>
      </c>
      <c r="P565" s="446">
        <v>0</v>
      </c>
      <c r="Q565" s="624"/>
      <c r="R565" s="625"/>
      <c r="S565" s="444">
        <v>120</v>
      </c>
      <c r="T565" s="444">
        <v>60</v>
      </c>
      <c r="U565" s="626"/>
      <c r="V565" s="626"/>
      <c r="W565" s="626"/>
      <c r="X565" s="626"/>
      <c r="Y565" s="626"/>
      <c r="Z565" s="438"/>
    </row>
    <row r="566" spans="1:26" ht="21.75" customHeight="1" x14ac:dyDescent="0.2">
      <c r="A566" s="437"/>
      <c r="B566" s="627" t="s">
        <v>44</v>
      </c>
      <c r="C566" s="627"/>
      <c r="D566" s="627"/>
      <c r="E566" s="627"/>
      <c r="F566" s="627"/>
      <c r="G566" s="627"/>
      <c r="H566" s="627"/>
      <c r="I566" s="627"/>
      <c r="J566" s="627"/>
      <c r="K566" s="627"/>
      <c r="L566" s="628"/>
      <c r="M566" s="445">
        <v>10</v>
      </c>
      <c r="N566" s="445">
        <v>3</v>
      </c>
      <c r="O566" s="447" t="s">
        <v>582</v>
      </c>
      <c r="P566" s="446">
        <v>0</v>
      </c>
      <c r="Q566" s="624"/>
      <c r="R566" s="625"/>
      <c r="S566" s="444">
        <v>120</v>
      </c>
      <c r="T566" s="444">
        <v>60</v>
      </c>
      <c r="U566" s="626"/>
      <c r="V566" s="626"/>
      <c r="W566" s="626"/>
      <c r="X566" s="626"/>
      <c r="Y566" s="626"/>
      <c r="Z566" s="438"/>
    </row>
    <row r="567" spans="1:26" ht="12.75" customHeight="1" x14ac:dyDescent="0.2">
      <c r="A567" s="437"/>
      <c r="B567" s="627" t="s">
        <v>53</v>
      </c>
      <c r="C567" s="627"/>
      <c r="D567" s="627"/>
      <c r="E567" s="627"/>
      <c r="F567" s="627"/>
      <c r="G567" s="627"/>
      <c r="H567" s="627"/>
      <c r="I567" s="627"/>
      <c r="J567" s="627"/>
      <c r="K567" s="627"/>
      <c r="L567" s="628"/>
      <c r="M567" s="445">
        <v>10</v>
      </c>
      <c r="N567" s="445">
        <v>3</v>
      </c>
      <c r="O567" s="447" t="s">
        <v>588</v>
      </c>
      <c r="P567" s="446">
        <v>0</v>
      </c>
      <c r="Q567" s="624"/>
      <c r="R567" s="625"/>
      <c r="S567" s="444">
        <v>120</v>
      </c>
      <c r="T567" s="444">
        <v>60</v>
      </c>
      <c r="U567" s="626"/>
      <c r="V567" s="626"/>
      <c r="W567" s="626"/>
      <c r="X567" s="626"/>
      <c r="Y567" s="626"/>
      <c r="Z567" s="438"/>
    </row>
    <row r="568" spans="1:26" ht="21.75" customHeight="1" x14ac:dyDescent="0.2">
      <c r="A568" s="437"/>
      <c r="B568" s="627" t="s">
        <v>453</v>
      </c>
      <c r="C568" s="627"/>
      <c r="D568" s="627"/>
      <c r="E568" s="627"/>
      <c r="F568" s="627"/>
      <c r="G568" s="627"/>
      <c r="H568" s="627"/>
      <c r="I568" s="627"/>
      <c r="J568" s="627"/>
      <c r="K568" s="627"/>
      <c r="L568" s="628"/>
      <c r="M568" s="445">
        <v>10</v>
      </c>
      <c r="N568" s="445">
        <v>3</v>
      </c>
      <c r="O568" s="447" t="s">
        <v>588</v>
      </c>
      <c r="P568" s="446" t="s">
        <v>25</v>
      </c>
      <c r="Q568" s="624"/>
      <c r="R568" s="625"/>
      <c r="S568" s="444">
        <v>120</v>
      </c>
      <c r="T568" s="444">
        <v>60</v>
      </c>
      <c r="U568" s="626"/>
      <c r="V568" s="626"/>
      <c r="W568" s="626"/>
      <c r="X568" s="626"/>
      <c r="Y568" s="626"/>
      <c r="Z568" s="438"/>
    </row>
    <row r="569" spans="1:26" ht="21.75" customHeight="1" x14ac:dyDescent="0.2">
      <c r="A569" s="437"/>
      <c r="B569" s="627" t="s">
        <v>454</v>
      </c>
      <c r="C569" s="627"/>
      <c r="D569" s="627"/>
      <c r="E569" s="627"/>
      <c r="F569" s="627"/>
      <c r="G569" s="627"/>
      <c r="H569" s="627"/>
      <c r="I569" s="627"/>
      <c r="J569" s="627"/>
      <c r="K569" s="627"/>
      <c r="L569" s="628"/>
      <c r="M569" s="445">
        <v>10</v>
      </c>
      <c r="N569" s="445">
        <v>3</v>
      </c>
      <c r="O569" s="447" t="s">
        <v>588</v>
      </c>
      <c r="P569" s="446" t="s">
        <v>27</v>
      </c>
      <c r="Q569" s="624"/>
      <c r="R569" s="625"/>
      <c r="S569" s="444">
        <v>120</v>
      </c>
      <c r="T569" s="444">
        <v>60</v>
      </c>
      <c r="U569" s="626"/>
      <c r="V569" s="626"/>
      <c r="W569" s="626"/>
      <c r="X569" s="626"/>
      <c r="Y569" s="626"/>
      <c r="Z569" s="438"/>
    </row>
    <row r="570" spans="1:26" ht="32.25" customHeight="1" x14ac:dyDescent="0.2">
      <c r="A570" s="437"/>
      <c r="B570" s="627" t="s">
        <v>456</v>
      </c>
      <c r="C570" s="627"/>
      <c r="D570" s="627"/>
      <c r="E570" s="627"/>
      <c r="F570" s="627"/>
      <c r="G570" s="627"/>
      <c r="H570" s="627"/>
      <c r="I570" s="627"/>
      <c r="J570" s="627"/>
      <c r="K570" s="627"/>
      <c r="L570" s="628"/>
      <c r="M570" s="445">
        <v>10</v>
      </c>
      <c r="N570" s="445">
        <v>3</v>
      </c>
      <c r="O570" s="447" t="s">
        <v>588</v>
      </c>
      <c r="P570" s="446" t="s">
        <v>29</v>
      </c>
      <c r="Q570" s="624"/>
      <c r="R570" s="625"/>
      <c r="S570" s="444">
        <v>120</v>
      </c>
      <c r="T570" s="444">
        <v>60</v>
      </c>
      <c r="U570" s="626"/>
      <c r="V570" s="626"/>
      <c r="W570" s="626"/>
      <c r="X570" s="626"/>
      <c r="Y570" s="626"/>
      <c r="Z570" s="438"/>
    </row>
    <row r="571" spans="1:26" ht="21.75" customHeight="1" x14ac:dyDescent="0.2">
      <c r="A571" s="437"/>
      <c r="B571" s="627" t="s">
        <v>170</v>
      </c>
      <c r="C571" s="627"/>
      <c r="D571" s="627"/>
      <c r="E571" s="627"/>
      <c r="F571" s="627"/>
      <c r="G571" s="627"/>
      <c r="H571" s="627"/>
      <c r="I571" s="627"/>
      <c r="J571" s="627"/>
      <c r="K571" s="627"/>
      <c r="L571" s="628"/>
      <c r="M571" s="445">
        <v>10</v>
      </c>
      <c r="N571" s="445">
        <v>3</v>
      </c>
      <c r="O571" s="447" t="s">
        <v>581</v>
      </c>
      <c r="P571" s="446">
        <v>0</v>
      </c>
      <c r="Q571" s="624"/>
      <c r="R571" s="625"/>
      <c r="S571" s="444">
        <v>4183</v>
      </c>
      <c r="T571" s="444">
        <v>4160</v>
      </c>
      <c r="U571" s="626"/>
      <c r="V571" s="626"/>
      <c r="W571" s="626"/>
      <c r="X571" s="626"/>
      <c r="Y571" s="626"/>
      <c r="Z571" s="438"/>
    </row>
    <row r="572" spans="1:26" ht="21.75" customHeight="1" x14ac:dyDescent="0.2">
      <c r="A572" s="437"/>
      <c r="B572" s="627" t="s">
        <v>55</v>
      </c>
      <c r="C572" s="627"/>
      <c r="D572" s="627"/>
      <c r="E572" s="627"/>
      <c r="F572" s="627"/>
      <c r="G572" s="627"/>
      <c r="H572" s="627"/>
      <c r="I572" s="627"/>
      <c r="J572" s="627"/>
      <c r="K572" s="627"/>
      <c r="L572" s="628"/>
      <c r="M572" s="445">
        <v>10</v>
      </c>
      <c r="N572" s="445">
        <v>3</v>
      </c>
      <c r="O572" s="447" t="s">
        <v>589</v>
      </c>
      <c r="P572" s="446">
        <v>0</v>
      </c>
      <c r="Q572" s="624"/>
      <c r="R572" s="625"/>
      <c r="S572" s="444">
        <v>4183</v>
      </c>
      <c r="T572" s="444">
        <v>4160</v>
      </c>
      <c r="U572" s="626"/>
      <c r="V572" s="626"/>
      <c r="W572" s="626"/>
      <c r="X572" s="626"/>
      <c r="Y572" s="626"/>
      <c r="Z572" s="438"/>
    </row>
    <row r="573" spans="1:26" ht="21.75" customHeight="1" x14ac:dyDescent="0.2">
      <c r="A573" s="437"/>
      <c r="B573" s="627" t="s">
        <v>56</v>
      </c>
      <c r="C573" s="627"/>
      <c r="D573" s="627"/>
      <c r="E573" s="627"/>
      <c r="F573" s="627"/>
      <c r="G573" s="627"/>
      <c r="H573" s="627"/>
      <c r="I573" s="627"/>
      <c r="J573" s="627"/>
      <c r="K573" s="627"/>
      <c r="L573" s="628"/>
      <c r="M573" s="445">
        <v>10</v>
      </c>
      <c r="N573" s="445">
        <v>3</v>
      </c>
      <c r="O573" s="447" t="s">
        <v>590</v>
      </c>
      <c r="P573" s="446">
        <v>0</v>
      </c>
      <c r="Q573" s="624"/>
      <c r="R573" s="625"/>
      <c r="S573" s="444">
        <v>4183</v>
      </c>
      <c r="T573" s="444">
        <v>4160</v>
      </c>
      <c r="U573" s="626"/>
      <c r="V573" s="626"/>
      <c r="W573" s="626"/>
      <c r="X573" s="626"/>
      <c r="Y573" s="626"/>
      <c r="Z573" s="438"/>
    </row>
    <row r="574" spans="1:26" ht="12.75" customHeight="1" x14ac:dyDescent="0.2">
      <c r="A574" s="437"/>
      <c r="B574" s="627" t="s">
        <v>453</v>
      </c>
      <c r="C574" s="627"/>
      <c r="D574" s="627"/>
      <c r="E574" s="627"/>
      <c r="F574" s="627"/>
      <c r="G574" s="627"/>
      <c r="H574" s="627"/>
      <c r="I574" s="627"/>
      <c r="J574" s="627"/>
      <c r="K574" s="627"/>
      <c r="L574" s="628"/>
      <c r="M574" s="445">
        <v>10</v>
      </c>
      <c r="N574" s="445">
        <v>3</v>
      </c>
      <c r="O574" s="447" t="s">
        <v>590</v>
      </c>
      <c r="P574" s="446" t="s">
        <v>25</v>
      </c>
      <c r="Q574" s="624"/>
      <c r="R574" s="625"/>
      <c r="S574" s="444">
        <v>4</v>
      </c>
      <c r="T574" s="444">
        <v>4</v>
      </c>
      <c r="U574" s="626"/>
      <c r="V574" s="626"/>
      <c r="W574" s="626"/>
      <c r="X574" s="626"/>
      <c r="Y574" s="626"/>
      <c r="Z574" s="438"/>
    </row>
    <row r="575" spans="1:26" ht="12.75" customHeight="1" x14ac:dyDescent="0.2">
      <c r="A575" s="437"/>
      <c r="B575" s="627" t="s">
        <v>454</v>
      </c>
      <c r="C575" s="627"/>
      <c r="D575" s="627"/>
      <c r="E575" s="627"/>
      <c r="F575" s="627"/>
      <c r="G575" s="627"/>
      <c r="H575" s="627"/>
      <c r="I575" s="627"/>
      <c r="J575" s="627"/>
      <c r="K575" s="627"/>
      <c r="L575" s="628"/>
      <c r="M575" s="445">
        <v>10</v>
      </c>
      <c r="N575" s="445">
        <v>3</v>
      </c>
      <c r="O575" s="447" t="s">
        <v>590</v>
      </c>
      <c r="P575" s="446" t="s">
        <v>27</v>
      </c>
      <c r="Q575" s="624"/>
      <c r="R575" s="625"/>
      <c r="S575" s="444">
        <v>4</v>
      </c>
      <c r="T575" s="444">
        <v>4</v>
      </c>
      <c r="U575" s="626"/>
      <c r="V575" s="626"/>
      <c r="W575" s="626"/>
      <c r="X575" s="626"/>
      <c r="Y575" s="626"/>
      <c r="Z575" s="438"/>
    </row>
    <row r="576" spans="1:26" ht="20.25" customHeight="1" x14ac:dyDescent="0.2">
      <c r="A576" s="437"/>
      <c r="B576" s="627" t="s">
        <v>456</v>
      </c>
      <c r="C576" s="627"/>
      <c r="D576" s="627"/>
      <c r="E576" s="627"/>
      <c r="F576" s="627"/>
      <c r="G576" s="627"/>
      <c r="H576" s="627"/>
      <c r="I576" s="627"/>
      <c r="J576" s="627"/>
      <c r="K576" s="627"/>
      <c r="L576" s="628"/>
      <c r="M576" s="445">
        <v>10</v>
      </c>
      <c r="N576" s="445">
        <v>3</v>
      </c>
      <c r="O576" s="447" t="s">
        <v>590</v>
      </c>
      <c r="P576" s="446" t="s">
        <v>29</v>
      </c>
      <c r="Q576" s="624"/>
      <c r="R576" s="625"/>
      <c r="S576" s="444">
        <v>4</v>
      </c>
      <c r="T576" s="444">
        <v>4</v>
      </c>
      <c r="U576" s="626"/>
      <c r="V576" s="626"/>
      <c r="W576" s="626"/>
      <c r="X576" s="626"/>
      <c r="Y576" s="626"/>
      <c r="Z576" s="438"/>
    </row>
    <row r="577" spans="1:26" ht="32.25" customHeight="1" x14ac:dyDescent="0.2">
      <c r="A577" s="437"/>
      <c r="B577" s="627" t="s">
        <v>48</v>
      </c>
      <c r="C577" s="627"/>
      <c r="D577" s="627"/>
      <c r="E577" s="627"/>
      <c r="F577" s="627"/>
      <c r="G577" s="627"/>
      <c r="H577" s="627"/>
      <c r="I577" s="627"/>
      <c r="J577" s="627"/>
      <c r="K577" s="627"/>
      <c r="L577" s="628"/>
      <c r="M577" s="445">
        <v>10</v>
      </c>
      <c r="N577" s="445">
        <v>3</v>
      </c>
      <c r="O577" s="447" t="s">
        <v>590</v>
      </c>
      <c r="P577" s="446" t="s">
        <v>45</v>
      </c>
      <c r="Q577" s="624"/>
      <c r="R577" s="625"/>
      <c r="S577" s="444">
        <v>4179</v>
      </c>
      <c r="T577" s="444">
        <v>4156</v>
      </c>
      <c r="U577" s="626"/>
      <c r="V577" s="626"/>
      <c r="W577" s="626"/>
      <c r="X577" s="626"/>
      <c r="Y577" s="626"/>
      <c r="Z577" s="438"/>
    </row>
    <row r="578" spans="1:26" ht="12.75" customHeight="1" x14ac:dyDescent="0.2">
      <c r="A578" s="437"/>
      <c r="B578" s="627" t="s">
        <v>49</v>
      </c>
      <c r="C578" s="627"/>
      <c r="D578" s="627"/>
      <c r="E578" s="627"/>
      <c r="F578" s="627"/>
      <c r="G578" s="627"/>
      <c r="H578" s="627"/>
      <c r="I578" s="627"/>
      <c r="J578" s="627"/>
      <c r="K578" s="627"/>
      <c r="L578" s="628"/>
      <c r="M578" s="445">
        <v>10</v>
      </c>
      <c r="N578" s="445">
        <v>3</v>
      </c>
      <c r="O578" s="447" t="s">
        <v>590</v>
      </c>
      <c r="P578" s="446" t="s">
        <v>46</v>
      </c>
      <c r="Q578" s="624"/>
      <c r="R578" s="625"/>
      <c r="S578" s="444">
        <v>4179</v>
      </c>
      <c r="T578" s="444">
        <v>4156</v>
      </c>
      <c r="U578" s="626"/>
      <c r="V578" s="626"/>
      <c r="W578" s="626"/>
      <c r="X578" s="626"/>
      <c r="Y578" s="626"/>
      <c r="Z578" s="438"/>
    </row>
    <row r="579" spans="1:26" ht="12.75" customHeight="1" x14ac:dyDescent="0.2">
      <c r="A579" s="437"/>
      <c r="B579" s="627" t="s">
        <v>584</v>
      </c>
      <c r="C579" s="627"/>
      <c r="D579" s="627"/>
      <c r="E579" s="627"/>
      <c r="F579" s="627"/>
      <c r="G579" s="627"/>
      <c r="H579" s="627"/>
      <c r="I579" s="627"/>
      <c r="J579" s="627"/>
      <c r="K579" s="627"/>
      <c r="L579" s="628"/>
      <c r="M579" s="445">
        <v>10</v>
      </c>
      <c r="N579" s="445">
        <v>3</v>
      </c>
      <c r="O579" s="447" t="s">
        <v>590</v>
      </c>
      <c r="P579" s="446" t="s">
        <v>50</v>
      </c>
      <c r="Q579" s="624"/>
      <c r="R579" s="625"/>
      <c r="S579" s="444">
        <v>4179</v>
      </c>
      <c r="T579" s="444">
        <v>4156</v>
      </c>
      <c r="U579" s="626"/>
      <c r="V579" s="626"/>
      <c r="W579" s="626"/>
      <c r="X579" s="626"/>
      <c r="Y579" s="626"/>
      <c r="Z579" s="438"/>
    </row>
    <row r="580" spans="1:26" ht="21.75" customHeight="1" x14ac:dyDescent="0.2">
      <c r="A580" s="437"/>
      <c r="B580" s="627" t="s">
        <v>170</v>
      </c>
      <c r="C580" s="627"/>
      <c r="D580" s="627"/>
      <c r="E580" s="627"/>
      <c r="F580" s="627"/>
      <c r="G580" s="627"/>
      <c r="H580" s="627"/>
      <c r="I580" s="627"/>
      <c r="J580" s="627"/>
      <c r="K580" s="627"/>
      <c r="L580" s="628"/>
      <c r="M580" s="445">
        <v>10</v>
      </c>
      <c r="N580" s="445">
        <v>3</v>
      </c>
      <c r="O580" s="447" t="s">
        <v>581</v>
      </c>
      <c r="P580" s="446">
        <v>0</v>
      </c>
      <c r="Q580" s="624"/>
      <c r="R580" s="625"/>
      <c r="S580" s="444">
        <v>2914</v>
      </c>
      <c r="T580" s="444">
        <v>2897</v>
      </c>
      <c r="U580" s="626"/>
      <c r="V580" s="626"/>
      <c r="W580" s="626"/>
      <c r="X580" s="626"/>
      <c r="Y580" s="626"/>
      <c r="Z580" s="438"/>
    </row>
    <row r="581" spans="1:26" ht="21.75" customHeight="1" x14ac:dyDescent="0.2">
      <c r="A581" s="437"/>
      <c r="B581" s="627" t="s">
        <v>57</v>
      </c>
      <c r="C581" s="627"/>
      <c r="D581" s="627"/>
      <c r="E581" s="627"/>
      <c r="F581" s="627"/>
      <c r="G581" s="627"/>
      <c r="H581" s="627"/>
      <c r="I581" s="627"/>
      <c r="J581" s="627"/>
      <c r="K581" s="627"/>
      <c r="L581" s="628"/>
      <c r="M581" s="445">
        <v>10</v>
      </c>
      <c r="N581" s="445">
        <v>3</v>
      </c>
      <c r="O581" s="447" t="s">
        <v>593</v>
      </c>
      <c r="P581" s="446">
        <v>0</v>
      </c>
      <c r="Q581" s="624"/>
      <c r="R581" s="625"/>
      <c r="S581" s="444">
        <v>2914</v>
      </c>
      <c r="T581" s="444">
        <v>2897</v>
      </c>
      <c r="U581" s="626"/>
      <c r="V581" s="626"/>
      <c r="W581" s="626"/>
      <c r="X581" s="626"/>
      <c r="Y581" s="626"/>
      <c r="Z581" s="438"/>
    </row>
    <row r="582" spans="1:26" ht="12.75" customHeight="1" x14ac:dyDescent="0.2">
      <c r="A582" s="437"/>
      <c r="B582" s="627" t="s">
        <v>594</v>
      </c>
      <c r="C582" s="627"/>
      <c r="D582" s="627"/>
      <c r="E582" s="627"/>
      <c r="F582" s="627"/>
      <c r="G582" s="627"/>
      <c r="H582" s="627"/>
      <c r="I582" s="627"/>
      <c r="J582" s="627"/>
      <c r="K582" s="627"/>
      <c r="L582" s="628"/>
      <c r="M582" s="445">
        <v>10</v>
      </c>
      <c r="N582" s="445">
        <v>3</v>
      </c>
      <c r="O582" s="447" t="s">
        <v>595</v>
      </c>
      <c r="P582" s="446">
        <v>0</v>
      </c>
      <c r="Q582" s="624"/>
      <c r="R582" s="625"/>
      <c r="S582" s="444">
        <v>2914</v>
      </c>
      <c r="T582" s="444">
        <v>2897</v>
      </c>
      <c r="U582" s="626"/>
      <c r="V582" s="626"/>
      <c r="W582" s="626"/>
      <c r="X582" s="626"/>
      <c r="Y582" s="626"/>
      <c r="Z582" s="438"/>
    </row>
    <row r="583" spans="1:26" ht="32.25" customHeight="1" x14ac:dyDescent="0.2">
      <c r="A583" s="437"/>
      <c r="B583" s="627" t="s">
        <v>453</v>
      </c>
      <c r="C583" s="627"/>
      <c r="D583" s="627"/>
      <c r="E583" s="627"/>
      <c r="F583" s="627"/>
      <c r="G583" s="627"/>
      <c r="H583" s="627"/>
      <c r="I583" s="627"/>
      <c r="J583" s="627"/>
      <c r="K583" s="627"/>
      <c r="L583" s="628"/>
      <c r="M583" s="445">
        <v>10</v>
      </c>
      <c r="N583" s="445">
        <v>3</v>
      </c>
      <c r="O583" s="447" t="s">
        <v>595</v>
      </c>
      <c r="P583" s="446" t="s">
        <v>25</v>
      </c>
      <c r="Q583" s="624"/>
      <c r="R583" s="625"/>
      <c r="S583" s="444">
        <v>11</v>
      </c>
      <c r="T583" s="444">
        <v>10</v>
      </c>
      <c r="U583" s="626"/>
      <c r="V583" s="626"/>
      <c r="W583" s="626"/>
      <c r="X583" s="626"/>
      <c r="Y583" s="626"/>
      <c r="Z583" s="438"/>
    </row>
    <row r="584" spans="1:26" ht="12.75" customHeight="1" x14ac:dyDescent="0.2">
      <c r="A584" s="437"/>
      <c r="B584" s="627" t="s">
        <v>454</v>
      </c>
      <c r="C584" s="627"/>
      <c r="D584" s="627"/>
      <c r="E584" s="627"/>
      <c r="F584" s="627"/>
      <c r="G584" s="627"/>
      <c r="H584" s="627"/>
      <c r="I584" s="627"/>
      <c r="J584" s="627"/>
      <c r="K584" s="627"/>
      <c r="L584" s="628"/>
      <c r="M584" s="445">
        <v>10</v>
      </c>
      <c r="N584" s="445">
        <v>3</v>
      </c>
      <c r="O584" s="447" t="s">
        <v>595</v>
      </c>
      <c r="P584" s="446" t="s">
        <v>27</v>
      </c>
      <c r="Q584" s="624"/>
      <c r="R584" s="625"/>
      <c r="S584" s="444">
        <v>11</v>
      </c>
      <c r="T584" s="444">
        <v>10</v>
      </c>
      <c r="U584" s="626"/>
      <c r="V584" s="626"/>
      <c r="W584" s="626"/>
      <c r="X584" s="626"/>
      <c r="Y584" s="626"/>
      <c r="Z584" s="438"/>
    </row>
    <row r="585" spans="1:26" ht="12.75" customHeight="1" x14ac:dyDescent="0.2">
      <c r="A585" s="437"/>
      <c r="B585" s="627" t="s">
        <v>456</v>
      </c>
      <c r="C585" s="627"/>
      <c r="D585" s="627"/>
      <c r="E585" s="627"/>
      <c r="F585" s="627"/>
      <c r="G585" s="627"/>
      <c r="H585" s="627"/>
      <c r="I585" s="627"/>
      <c r="J585" s="627"/>
      <c r="K585" s="627"/>
      <c r="L585" s="628"/>
      <c r="M585" s="445">
        <v>10</v>
      </c>
      <c r="N585" s="445">
        <v>3</v>
      </c>
      <c r="O585" s="447" t="s">
        <v>595</v>
      </c>
      <c r="P585" s="446" t="s">
        <v>29</v>
      </c>
      <c r="Q585" s="624"/>
      <c r="R585" s="625"/>
      <c r="S585" s="444">
        <v>11</v>
      </c>
      <c r="T585" s="444">
        <v>10</v>
      </c>
      <c r="U585" s="626"/>
      <c r="V585" s="626"/>
      <c r="W585" s="626"/>
      <c r="X585" s="626"/>
      <c r="Y585" s="626"/>
      <c r="Z585" s="438"/>
    </row>
    <row r="586" spans="1:26" ht="21.75" customHeight="1" x14ac:dyDescent="0.2">
      <c r="A586" s="437"/>
      <c r="B586" s="627" t="s">
        <v>48</v>
      </c>
      <c r="C586" s="627"/>
      <c r="D586" s="627"/>
      <c r="E586" s="627"/>
      <c r="F586" s="627"/>
      <c r="G586" s="627"/>
      <c r="H586" s="627"/>
      <c r="I586" s="627"/>
      <c r="J586" s="627"/>
      <c r="K586" s="627"/>
      <c r="L586" s="628"/>
      <c r="M586" s="445">
        <v>10</v>
      </c>
      <c r="N586" s="445">
        <v>3</v>
      </c>
      <c r="O586" s="447" t="s">
        <v>595</v>
      </c>
      <c r="P586" s="446" t="s">
        <v>45</v>
      </c>
      <c r="Q586" s="624"/>
      <c r="R586" s="625"/>
      <c r="S586" s="444">
        <v>2903</v>
      </c>
      <c r="T586" s="444">
        <v>2887</v>
      </c>
      <c r="U586" s="626"/>
      <c r="V586" s="626"/>
      <c r="W586" s="626"/>
      <c r="X586" s="626"/>
      <c r="Y586" s="626"/>
      <c r="Z586" s="438"/>
    </row>
    <row r="587" spans="1:26" ht="21.75" customHeight="1" x14ac:dyDescent="0.2">
      <c r="A587" s="437"/>
      <c r="B587" s="627" t="s">
        <v>600</v>
      </c>
      <c r="C587" s="627"/>
      <c r="D587" s="627"/>
      <c r="E587" s="627"/>
      <c r="F587" s="627"/>
      <c r="G587" s="627"/>
      <c r="H587" s="627"/>
      <c r="I587" s="627"/>
      <c r="J587" s="627"/>
      <c r="K587" s="627"/>
      <c r="L587" s="628"/>
      <c r="M587" s="445">
        <v>10</v>
      </c>
      <c r="N587" s="445">
        <v>3</v>
      </c>
      <c r="O587" s="447" t="s">
        <v>595</v>
      </c>
      <c r="P587" s="446" t="s">
        <v>601</v>
      </c>
      <c r="Q587" s="624"/>
      <c r="R587" s="625"/>
      <c r="S587" s="444">
        <v>2903</v>
      </c>
      <c r="T587" s="444">
        <v>2887</v>
      </c>
      <c r="U587" s="626"/>
      <c r="V587" s="626"/>
      <c r="W587" s="626"/>
      <c r="X587" s="626"/>
      <c r="Y587" s="626"/>
      <c r="Z587" s="438"/>
    </row>
    <row r="588" spans="1:26" ht="12.75" customHeight="1" x14ac:dyDescent="0.2">
      <c r="A588" s="437"/>
      <c r="B588" s="627" t="s">
        <v>693</v>
      </c>
      <c r="C588" s="627"/>
      <c r="D588" s="627"/>
      <c r="E588" s="627"/>
      <c r="F588" s="627"/>
      <c r="G588" s="627"/>
      <c r="H588" s="627"/>
      <c r="I588" s="627"/>
      <c r="J588" s="627"/>
      <c r="K588" s="627"/>
      <c r="L588" s="628"/>
      <c r="M588" s="445">
        <v>10</v>
      </c>
      <c r="N588" s="445">
        <v>3</v>
      </c>
      <c r="O588" s="447" t="s">
        <v>595</v>
      </c>
      <c r="P588" s="446" t="s">
        <v>694</v>
      </c>
      <c r="Q588" s="624"/>
      <c r="R588" s="625"/>
      <c r="S588" s="444">
        <v>2903</v>
      </c>
      <c r="T588" s="444">
        <v>2887</v>
      </c>
      <c r="U588" s="626"/>
      <c r="V588" s="626"/>
      <c r="W588" s="626"/>
      <c r="X588" s="626"/>
      <c r="Y588" s="626"/>
      <c r="Z588" s="438"/>
    </row>
    <row r="589" spans="1:26" ht="12.75" customHeight="1" x14ac:dyDescent="0.2">
      <c r="A589" s="437"/>
      <c r="B589" s="627" t="s">
        <v>170</v>
      </c>
      <c r="C589" s="627"/>
      <c r="D589" s="627"/>
      <c r="E589" s="627"/>
      <c r="F589" s="627"/>
      <c r="G589" s="627"/>
      <c r="H589" s="627"/>
      <c r="I589" s="627"/>
      <c r="J589" s="627"/>
      <c r="K589" s="627"/>
      <c r="L589" s="628"/>
      <c r="M589" s="445">
        <v>10</v>
      </c>
      <c r="N589" s="445">
        <v>3</v>
      </c>
      <c r="O589" s="447" t="s">
        <v>581</v>
      </c>
      <c r="P589" s="446">
        <v>0</v>
      </c>
      <c r="Q589" s="624"/>
      <c r="R589" s="625"/>
      <c r="S589" s="444">
        <v>3319</v>
      </c>
      <c r="T589" s="444">
        <v>3301</v>
      </c>
      <c r="U589" s="626"/>
      <c r="V589" s="626"/>
      <c r="W589" s="626"/>
      <c r="X589" s="626"/>
      <c r="Y589" s="626"/>
      <c r="Z589" s="438"/>
    </row>
    <row r="590" spans="1:26" ht="12.75" customHeight="1" x14ac:dyDescent="0.2">
      <c r="A590" s="437"/>
      <c r="B590" s="627" t="s">
        <v>57</v>
      </c>
      <c r="C590" s="627"/>
      <c r="D590" s="627"/>
      <c r="E590" s="627"/>
      <c r="F590" s="627"/>
      <c r="G590" s="627"/>
      <c r="H590" s="627"/>
      <c r="I590" s="627"/>
      <c r="J590" s="627"/>
      <c r="K590" s="627"/>
      <c r="L590" s="628"/>
      <c r="M590" s="445">
        <v>10</v>
      </c>
      <c r="N590" s="445">
        <v>3</v>
      </c>
      <c r="O590" s="447" t="s">
        <v>593</v>
      </c>
      <c r="P590" s="446">
        <v>0</v>
      </c>
      <c r="Q590" s="624"/>
      <c r="R590" s="625"/>
      <c r="S590" s="444">
        <v>3319</v>
      </c>
      <c r="T590" s="444">
        <v>3301</v>
      </c>
      <c r="U590" s="626"/>
      <c r="V590" s="626"/>
      <c r="W590" s="626"/>
      <c r="X590" s="626"/>
      <c r="Y590" s="626"/>
      <c r="Z590" s="438"/>
    </row>
    <row r="591" spans="1:26" ht="32.25" customHeight="1" x14ac:dyDescent="0.2">
      <c r="A591" s="437"/>
      <c r="B591" s="627" t="s">
        <v>58</v>
      </c>
      <c r="C591" s="627"/>
      <c r="D591" s="627"/>
      <c r="E591" s="627"/>
      <c r="F591" s="627"/>
      <c r="G591" s="627"/>
      <c r="H591" s="627"/>
      <c r="I591" s="627"/>
      <c r="J591" s="627"/>
      <c r="K591" s="627"/>
      <c r="L591" s="628"/>
      <c r="M591" s="445">
        <v>10</v>
      </c>
      <c r="N591" s="445">
        <v>3</v>
      </c>
      <c r="O591" s="447" t="s">
        <v>596</v>
      </c>
      <c r="P591" s="446">
        <v>0</v>
      </c>
      <c r="Q591" s="624"/>
      <c r="R591" s="625"/>
      <c r="S591" s="444">
        <v>3319</v>
      </c>
      <c r="T591" s="444">
        <v>3301</v>
      </c>
      <c r="U591" s="626"/>
      <c r="V591" s="626"/>
      <c r="W591" s="626"/>
      <c r="X591" s="626"/>
      <c r="Y591" s="626"/>
      <c r="Z591" s="438"/>
    </row>
    <row r="592" spans="1:26" ht="21.75" customHeight="1" x14ac:dyDescent="0.2">
      <c r="A592" s="437"/>
      <c r="B592" s="627" t="s">
        <v>453</v>
      </c>
      <c r="C592" s="627"/>
      <c r="D592" s="627"/>
      <c r="E592" s="627"/>
      <c r="F592" s="627"/>
      <c r="G592" s="627"/>
      <c r="H592" s="627"/>
      <c r="I592" s="627"/>
      <c r="J592" s="627"/>
      <c r="K592" s="627"/>
      <c r="L592" s="628"/>
      <c r="M592" s="445">
        <v>10</v>
      </c>
      <c r="N592" s="445">
        <v>3</v>
      </c>
      <c r="O592" s="447" t="s">
        <v>596</v>
      </c>
      <c r="P592" s="446" t="s">
        <v>25</v>
      </c>
      <c r="Q592" s="624"/>
      <c r="R592" s="625"/>
      <c r="S592" s="444">
        <v>16</v>
      </c>
      <c r="T592" s="444">
        <v>16</v>
      </c>
      <c r="U592" s="626"/>
      <c r="V592" s="626"/>
      <c r="W592" s="626"/>
      <c r="X592" s="626"/>
      <c r="Y592" s="626"/>
      <c r="Z592" s="438"/>
    </row>
    <row r="593" spans="1:26" ht="21.75" customHeight="1" x14ac:dyDescent="0.2">
      <c r="A593" s="437"/>
      <c r="B593" s="627" t="s">
        <v>454</v>
      </c>
      <c r="C593" s="627"/>
      <c r="D593" s="627"/>
      <c r="E593" s="627"/>
      <c r="F593" s="627"/>
      <c r="G593" s="627"/>
      <c r="H593" s="627"/>
      <c r="I593" s="627"/>
      <c r="J593" s="627"/>
      <c r="K593" s="627"/>
      <c r="L593" s="628"/>
      <c r="M593" s="445">
        <v>10</v>
      </c>
      <c r="N593" s="445">
        <v>3</v>
      </c>
      <c r="O593" s="447" t="s">
        <v>596</v>
      </c>
      <c r="P593" s="446" t="s">
        <v>27</v>
      </c>
      <c r="Q593" s="624"/>
      <c r="R593" s="625"/>
      <c r="S593" s="444">
        <v>16</v>
      </c>
      <c r="T593" s="444">
        <v>16</v>
      </c>
      <c r="U593" s="626"/>
      <c r="V593" s="626"/>
      <c r="W593" s="626"/>
      <c r="X593" s="626"/>
      <c r="Y593" s="626"/>
      <c r="Z593" s="438"/>
    </row>
    <row r="594" spans="1:26" ht="21.75" customHeight="1" x14ac:dyDescent="0.2">
      <c r="A594" s="437"/>
      <c r="B594" s="627" t="s">
        <v>456</v>
      </c>
      <c r="C594" s="627"/>
      <c r="D594" s="627"/>
      <c r="E594" s="627"/>
      <c r="F594" s="627"/>
      <c r="G594" s="627"/>
      <c r="H594" s="627"/>
      <c r="I594" s="627"/>
      <c r="J594" s="627"/>
      <c r="K594" s="627"/>
      <c r="L594" s="628"/>
      <c r="M594" s="445">
        <v>10</v>
      </c>
      <c r="N594" s="445">
        <v>3</v>
      </c>
      <c r="O594" s="447" t="s">
        <v>596</v>
      </c>
      <c r="P594" s="446" t="s">
        <v>29</v>
      </c>
      <c r="Q594" s="624"/>
      <c r="R594" s="625"/>
      <c r="S594" s="444">
        <v>16</v>
      </c>
      <c r="T594" s="444">
        <v>16</v>
      </c>
      <c r="U594" s="626"/>
      <c r="V594" s="626"/>
      <c r="W594" s="626"/>
      <c r="X594" s="626"/>
      <c r="Y594" s="626"/>
      <c r="Z594" s="438"/>
    </row>
    <row r="595" spans="1:26" ht="12.75" customHeight="1" x14ac:dyDescent="0.2">
      <c r="A595" s="437"/>
      <c r="B595" s="627" t="s">
        <v>48</v>
      </c>
      <c r="C595" s="627"/>
      <c r="D595" s="627"/>
      <c r="E595" s="627"/>
      <c r="F595" s="627"/>
      <c r="G595" s="627"/>
      <c r="H595" s="627"/>
      <c r="I595" s="627"/>
      <c r="J595" s="627"/>
      <c r="K595" s="627"/>
      <c r="L595" s="628"/>
      <c r="M595" s="445">
        <v>10</v>
      </c>
      <c r="N595" s="445">
        <v>3</v>
      </c>
      <c r="O595" s="447" t="s">
        <v>596</v>
      </c>
      <c r="P595" s="446" t="s">
        <v>45</v>
      </c>
      <c r="Q595" s="624"/>
      <c r="R595" s="625"/>
      <c r="S595" s="444">
        <v>3303</v>
      </c>
      <c r="T595" s="444">
        <v>3285</v>
      </c>
      <c r="U595" s="626"/>
      <c r="V595" s="626"/>
      <c r="W595" s="626"/>
      <c r="X595" s="626"/>
      <c r="Y595" s="626"/>
      <c r="Z595" s="438"/>
    </row>
    <row r="596" spans="1:26" ht="34.5" customHeight="1" x14ac:dyDescent="0.2">
      <c r="A596" s="437"/>
      <c r="B596" s="627" t="s">
        <v>600</v>
      </c>
      <c r="C596" s="627"/>
      <c r="D596" s="627"/>
      <c r="E596" s="627"/>
      <c r="F596" s="627"/>
      <c r="G596" s="627"/>
      <c r="H596" s="627"/>
      <c r="I596" s="627"/>
      <c r="J596" s="627"/>
      <c r="K596" s="627"/>
      <c r="L596" s="628"/>
      <c r="M596" s="445">
        <v>10</v>
      </c>
      <c r="N596" s="445">
        <v>3</v>
      </c>
      <c r="O596" s="447" t="s">
        <v>596</v>
      </c>
      <c r="P596" s="446" t="s">
        <v>601</v>
      </c>
      <c r="Q596" s="624"/>
      <c r="R596" s="625"/>
      <c r="S596" s="444">
        <v>3303</v>
      </c>
      <c r="T596" s="444">
        <v>3285</v>
      </c>
      <c r="U596" s="626"/>
      <c r="V596" s="626"/>
      <c r="W596" s="626"/>
      <c r="X596" s="626"/>
      <c r="Y596" s="626"/>
      <c r="Z596" s="438"/>
    </row>
    <row r="597" spans="1:26" ht="30" customHeight="1" x14ac:dyDescent="0.2">
      <c r="A597" s="437"/>
      <c r="B597" s="627" t="s">
        <v>693</v>
      </c>
      <c r="C597" s="627"/>
      <c r="D597" s="627"/>
      <c r="E597" s="627"/>
      <c r="F597" s="627"/>
      <c r="G597" s="627"/>
      <c r="H597" s="627"/>
      <c r="I597" s="627"/>
      <c r="J597" s="627"/>
      <c r="K597" s="627"/>
      <c r="L597" s="628"/>
      <c r="M597" s="445">
        <v>10</v>
      </c>
      <c r="N597" s="445">
        <v>3</v>
      </c>
      <c r="O597" s="447" t="s">
        <v>596</v>
      </c>
      <c r="P597" s="446" t="s">
        <v>694</v>
      </c>
      <c r="Q597" s="624"/>
      <c r="R597" s="625"/>
      <c r="S597" s="444">
        <v>3303</v>
      </c>
      <c r="T597" s="444">
        <v>3285</v>
      </c>
      <c r="U597" s="626"/>
      <c r="V597" s="626"/>
      <c r="W597" s="626"/>
      <c r="X597" s="626"/>
      <c r="Y597" s="626"/>
      <c r="Z597" s="438"/>
    </row>
    <row r="598" spans="1:26" ht="21.75" customHeight="1" x14ac:dyDescent="0.2">
      <c r="A598" s="437"/>
      <c r="B598" s="627" t="s">
        <v>67</v>
      </c>
      <c r="C598" s="627"/>
      <c r="D598" s="627"/>
      <c r="E598" s="627"/>
      <c r="F598" s="627"/>
      <c r="G598" s="627"/>
      <c r="H598" s="627"/>
      <c r="I598" s="627"/>
      <c r="J598" s="627"/>
      <c r="K598" s="627"/>
      <c r="L598" s="628"/>
      <c r="M598" s="445">
        <v>10</v>
      </c>
      <c r="N598" s="445">
        <v>3</v>
      </c>
      <c r="O598" s="447" t="s">
        <v>524</v>
      </c>
      <c r="P598" s="446">
        <v>0</v>
      </c>
      <c r="Q598" s="624"/>
      <c r="R598" s="625"/>
      <c r="S598" s="444">
        <v>209</v>
      </c>
      <c r="T598" s="444">
        <v>105</v>
      </c>
      <c r="U598" s="626"/>
      <c r="V598" s="626"/>
      <c r="W598" s="626"/>
      <c r="X598" s="626"/>
      <c r="Y598" s="626"/>
      <c r="Z598" s="438"/>
    </row>
    <row r="599" spans="1:26" ht="12.75" customHeight="1" x14ac:dyDescent="0.2">
      <c r="A599" s="437"/>
      <c r="B599" s="627" t="s">
        <v>68</v>
      </c>
      <c r="C599" s="627"/>
      <c r="D599" s="627"/>
      <c r="E599" s="627"/>
      <c r="F599" s="627"/>
      <c r="G599" s="627"/>
      <c r="H599" s="627"/>
      <c r="I599" s="627"/>
      <c r="J599" s="627"/>
      <c r="K599" s="627"/>
      <c r="L599" s="628"/>
      <c r="M599" s="445">
        <v>10</v>
      </c>
      <c r="N599" s="445">
        <v>3</v>
      </c>
      <c r="O599" s="447" t="s">
        <v>597</v>
      </c>
      <c r="P599" s="446">
        <v>0</v>
      </c>
      <c r="Q599" s="624"/>
      <c r="R599" s="625"/>
      <c r="S599" s="444">
        <v>209</v>
      </c>
      <c r="T599" s="444">
        <v>105</v>
      </c>
      <c r="U599" s="626"/>
      <c r="V599" s="626"/>
      <c r="W599" s="626"/>
      <c r="X599" s="626"/>
      <c r="Y599" s="626"/>
      <c r="Z599" s="438"/>
    </row>
    <row r="600" spans="1:26" ht="12.75" customHeight="1" x14ac:dyDescent="0.2">
      <c r="A600" s="437"/>
      <c r="B600" s="627" t="s">
        <v>598</v>
      </c>
      <c r="C600" s="627"/>
      <c r="D600" s="627"/>
      <c r="E600" s="627"/>
      <c r="F600" s="627"/>
      <c r="G600" s="627"/>
      <c r="H600" s="627"/>
      <c r="I600" s="627"/>
      <c r="J600" s="627"/>
      <c r="K600" s="627"/>
      <c r="L600" s="628"/>
      <c r="M600" s="445">
        <v>10</v>
      </c>
      <c r="N600" s="445">
        <v>3</v>
      </c>
      <c r="O600" s="447" t="s">
        <v>599</v>
      </c>
      <c r="P600" s="446">
        <v>0</v>
      </c>
      <c r="Q600" s="624"/>
      <c r="R600" s="625"/>
      <c r="S600" s="444">
        <v>209</v>
      </c>
      <c r="T600" s="444">
        <v>105</v>
      </c>
      <c r="U600" s="626"/>
      <c r="V600" s="626"/>
      <c r="W600" s="626"/>
      <c r="X600" s="626"/>
      <c r="Y600" s="626"/>
      <c r="Z600" s="438"/>
    </row>
    <row r="601" spans="1:26" ht="12.75" customHeight="1" x14ac:dyDescent="0.2">
      <c r="A601" s="437"/>
      <c r="B601" s="627" t="s">
        <v>48</v>
      </c>
      <c r="C601" s="627"/>
      <c r="D601" s="627"/>
      <c r="E601" s="627"/>
      <c r="F601" s="627"/>
      <c r="G601" s="627"/>
      <c r="H601" s="627"/>
      <c r="I601" s="627"/>
      <c r="J601" s="627"/>
      <c r="K601" s="627"/>
      <c r="L601" s="628"/>
      <c r="M601" s="445">
        <v>10</v>
      </c>
      <c r="N601" s="445">
        <v>3</v>
      </c>
      <c r="O601" s="447" t="s">
        <v>599</v>
      </c>
      <c r="P601" s="446" t="s">
        <v>45</v>
      </c>
      <c r="Q601" s="624"/>
      <c r="R601" s="625"/>
      <c r="S601" s="444">
        <v>209</v>
      </c>
      <c r="T601" s="444">
        <v>105</v>
      </c>
      <c r="U601" s="626"/>
      <c r="V601" s="626"/>
      <c r="W601" s="626"/>
      <c r="X601" s="626"/>
      <c r="Y601" s="626"/>
      <c r="Z601" s="438"/>
    </row>
    <row r="602" spans="1:26" ht="12.75" customHeight="1" x14ac:dyDescent="0.2">
      <c r="A602" s="437"/>
      <c r="B602" s="627" t="s">
        <v>600</v>
      </c>
      <c r="C602" s="627"/>
      <c r="D602" s="627"/>
      <c r="E602" s="627"/>
      <c r="F602" s="627"/>
      <c r="G602" s="627"/>
      <c r="H602" s="627"/>
      <c r="I602" s="627"/>
      <c r="J602" s="627"/>
      <c r="K602" s="627"/>
      <c r="L602" s="628"/>
      <c r="M602" s="445">
        <v>10</v>
      </c>
      <c r="N602" s="445">
        <v>3</v>
      </c>
      <c r="O602" s="447" t="s">
        <v>599</v>
      </c>
      <c r="P602" s="446" t="s">
        <v>601</v>
      </c>
      <c r="Q602" s="624"/>
      <c r="R602" s="625"/>
      <c r="S602" s="444">
        <v>209</v>
      </c>
      <c r="T602" s="444">
        <v>105</v>
      </c>
      <c r="U602" s="626"/>
      <c r="V602" s="626"/>
      <c r="W602" s="626"/>
      <c r="X602" s="626"/>
      <c r="Y602" s="626"/>
      <c r="Z602" s="438"/>
    </row>
    <row r="603" spans="1:26" ht="12.75" customHeight="1" x14ac:dyDescent="0.2">
      <c r="A603" s="437"/>
      <c r="B603" s="627" t="s">
        <v>96</v>
      </c>
      <c r="C603" s="627"/>
      <c r="D603" s="627"/>
      <c r="E603" s="627"/>
      <c r="F603" s="627"/>
      <c r="G603" s="627"/>
      <c r="H603" s="627"/>
      <c r="I603" s="627"/>
      <c r="J603" s="627"/>
      <c r="K603" s="627"/>
      <c r="L603" s="628"/>
      <c r="M603" s="445">
        <v>10</v>
      </c>
      <c r="N603" s="445">
        <v>3</v>
      </c>
      <c r="O603" s="447" t="s">
        <v>599</v>
      </c>
      <c r="P603" s="446" t="s">
        <v>602</v>
      </c>
      <c r="Q603" s="624"/>
      <c r="R603" s="625"/>
      <c r="S603" s="444">
        <v>209</v>
      </c>
      <c r="T603" s="444">
        <v>105</v>
      </c>
      <c r="U603" s="626"/>
      <c r="V603" s="626"/>
      <c r="W603" s="626"/>
      <c r="X603" s="626"/>
      <c r="Y603" s="626"/>
      <c r="Z603" s="438"/>
    </row>
    <row r="604" spans="1:26" ht="21.75" customHeight="1" x14ac:dyDescent="0.2">
      <c r="A604" s="437"/>
      <c r="B604" s="627" t="s">
        <v>67</v>
      </c>
      <c r="C604" s="627"/>
      <c r="D604" s="627"/>
      <c r="E604" s="627"/>
      <c r="F604" s="627"/>
      <c r="G604" s="627"/>
      <c r="H604" s="627"/>
      <c r="I604" s="627"/>
      <c r="J604" s="627"/>
      <c r="K604" s="627"/>
      <c r="L604" s="628"/>
      <c r="M604" s="445">
        <v>10</v>
      </c>
      <c r="N604" s="445">
        <v>3</v>
      </c>
      <c r="O604" s="447" t="s">
        <v>524</v>
      </c>
      <c r="P604" s="446">
        <v>0</v>
      </c>
      <c r="Q604" s="624"/>
      <c r="R604" s="625"/>
      <c r="S604" s="444">
        <v>3216</v>
      </c>
      <c r="T604" s="444">
        <v>3197</v>
      </c>
      <c r="U604" s="626"/>
      <c r="V604" s="626"/>
      <c r="W604" s="626"/>
      <c r="X604" s="626"/>
      <c r="Y604" s="626"/>
      <c r="Z604" s="438"/>
    </row>
    <row r="605" spans="1:26" ht="21.75" customHeight="1" x14ac:dyDescent="0.2">
      <c r="A605" s="437"/>
      <c r="B605" s="627" t="s">
        <v>763</v>
      </c>
      <c r="C605" s="627"/>
      <c r="D605" s="627"/>
      <c r="E605" s="627"/>
      <c r="F605" s="627"/>
      <c r="G605" s="627"/>
      <c r="H605" s="627"/>
      <c r="I605" s="627"/>
      <c r="J605" s="627"/>
      <c r="K605" s="627"/>
      <c r="L605" s="628"/>
      <c r="M605" s="445">
        <v>10</v>
      </c>
      <c r="N605" s="445">
        <v>3</v>
      </c>
      <c r="O605" s="447" t="s">
        <v>696</v>
      </c>
      <c r="P605" s="446">
        <v>0</v>
      </c>
      <c r="Q605" s="624"/>
      <c r="R605" s="625"/>
      <c r="S605" s="444">
        <v>3216</v>
      </c>
      <c r="T605" s="444">
        <v>3197</v>
      </c>
      <c r="U605" s="626"/>
      <c r="V605" s="626"/>
      <c r="W605" s="626"/>
      <c r="X605" s="626"/>
      <c r="Y605" s="626"/>
      <c r="Z605" s="438"/>
    </row>
    <row r="606" spans="1:26" ht="12.75" customHeight="1" x14ac:dyDescent="0.2">
      <c r="A606" s="437"/>
      <c r="B606" s="627" t="s">
        <v>695</v>
      </c>
      <c r="C606" s="627"/>
      <c r="D606" s="627"/>
      <c r="E606" s="627"/>
      <c r="F606" s="627"/>
      <c r="G606" s="627"/>
      <c r="H606" s="627"/>
      <c r="I606" s="627"/>
      <c r="J606" s="627"/>
      <c r="K606" s="627"/>
      <c r="L606" s="628"/>
      <c r="M606" s="445">
        <v>10</v>
      </c>
      <c r="N606" s="445">
        <v>3</v>
      </c>
      <c r="O606" s="447" t="s">
        <v>697</v>
      </c>
      <c r="P606" s="446">
        <v>0</v>
      </c>
      <c r="Q606" s="624"/>
      <c r="R606" s="625"/>
      <c r="S606" s="444">
        <v>3216</v>
      </c>
      <c r="T606" s="444">
        <v>3197</v>
      </c>
      <c r="U606" s="626"/>
      <c r="V606" s="626"/>
      <c r="W606" s="626"/>
      <c r="X606" s="626"/>
      <c r="Y606" s="626"/>
      <c r="Z606" s="438"/>
    </row>
    <row r="607" spans="1:26" ht="12.75" customHeight="1" x14ac:dyDescent="0.2">
      <c r="A607" s="437"/>
      <c r="B607" s="627" t="s">
        <v>48</v>
      </c>
      <c r="C607" s="627"/>
      <c r="D607" s="627"/>
      <c r="E607" s="627"/>
      <c r="F607" s="627"/>
      <c r="G607" s="627"/>
      <c r="H607" s="627"/>
      <c r="I607" s="627"/>
      <c r="J607" s="627"/>
      <c r="K607" s="627"/>
      <c r="L607" s="628"/>
      <c r="M607" s="445">
        <v>10</v>
      </c>
      <c r="N607" s="445">
        <v>3</v>
      </c>
      <c r="O607" s="447" t="s">
        <v>697</v>
      </c>
      <c r="P607" s="446" t="s">
        <v>45</v>
      </c>
      <c r="Q607" s="624"/>
      <c r="R607" s="625"/>
      <c r="S607" s="444">
        <v>3216</v>
      </c>
      <c r="T607" s="444">
        <v>3197</v>
      </c>
      <c r="U607" s="626"/>
      <c r="V607" s="626"/>
      <c r="W607" s="626"/>
      <c r="X607" s="626"/>
      <c r="Y607" s="626"/>
      <c r="Z607" s="438"/>
    </row>
    <row r="608" spans="1:26" ht="12.75" customHeight="1" x14ac:dyDescent="0.2">
      <c r="A608" s="437"/>
      <c r="B608" s="627" t="s">
        <v>600</v>
      </c>
      <c r="C608" s="627"/>
      <c r="D608" s="627"/>
      <c r="E608" s="627"/>
      <c r="F608" s="627"/>
      <c r="G608" s="627"/>
      <c r="H608" s="627"/>
      <c r="I608" s="627"/>
      <c r="J608" s="627"/>
      <c r="K608" s="627"/>
      <c r="L608" s="628"/>
      <c r="M608" s="445">
        <v>10</v>
      </c>
      <c r="N608" s="445">
        <v>3</v>
      </c>
      <c r="O608" s="447" t="s">
        <v>697</v>
      </c>
      <c r="P608" s="446" t="s">
        <v>601</v>
      </c>
      <c r="Q608" s="624"/>
      <c r="R608" s="625"/>
      <c r="S608" s="444">
        <v>3216</v>
      </c>
      <c r="T608" s="444">
        <v>3197</v>
      </c>
      <c r="U608" s="626"/>
      <c r="V608" s="626"/>
      <c r="W608" s="626"/>
      <c r="X608" s="626"/>
      <c r="Y608" s="626"/>
      <c r="Z608" s="438"/>
    </row>
    <row r="609" spans="1:26" ht="20.25" customHeight="1" x14ac:dyDescent="0.2">
      <c r="A609" s="437"/>
      <c r="B609" s="627" t="s">
        <v>96</v>
      </c>
      <c r="C609" s="627"/>
      <c r="D609" s="627"/>
      <c r="E609" s="627"/>
      <c r="F609" s="627"/>
      <c r="G609" s="627"/>
      <c r="H609" s="627"/>
      <c r="I609" s="627"/>
      <c r="J609" s="627"/>
      <c r="K609" s="627"/>
      <c r="L609" s="628"/>
      <c r="M609" s="445">
        <v>10</v>
      </c>
      <c r="N609" s="445">
        <v>3</v>
      </c>
      <c r="O609" s="447" t="s">
        <v>697</v>
      </c>
      <c r="P609" s="446" t="s">
        <v>602</v>
      </c>
      <c r="Q609" s="624"/>
      <c r="R609" s="625"/>
      <c r="S609" s="444">
        <v>3216</v>
      </c>
      <c r="T609" s="444">
        <v>3197</v>
      </c>
      <c r="U609" s="626"/>
      <c r="V609" s="626"/>
      <c r="W609" s="626"/>
      <c r="X609" s="626"/>
      <c r="Y609" s="626"/>
      <c r="Z609" s="438"/>
    </row>
    <row r="610" spans="1:26" ht="32.25" customHeight="1" x14ac:dyDescent="0.2">
      <c r="A610" s="437"/>
      <c r="B610" s="627" t="s">
        <v>603</v>
      </c>
      <c r="C610" s="627"/>
      <c r="D610" s="627"/>
      <c r="E610" s="627"/>
      <c r="F610" s="627"/>
      <c r="G610" s="627"/>
      <c r="H610" s="627"/>
      <c r="I610" s="627"/>
      <c r="J610" s="627"/>
      <c r="K610" s="627"/>
      <c r="L610" s="628"/>
      <c r="M610" s="445">
        <v>10</v>
      </c>
      <c r="N610" s="445">
        <v>3</v>
      </c>
      <c r="O610" s="447" t="s">
        <v>604</v>
      </c>
      <c r="P610" s="446">
        <v>0</v>
      </c>
      <c r="Q610" s="624"/>
      <c r="R610" s="625"/>
      <c r="S610" s="444">
        <v>1195</v>
      </c>
      <c r="T610" s="444">
        <v>1189</v>
      </c>
      <c r="U610" s="626"/>
      <c r="V610" s="626"/>
      <c r="W610" s="626"/>
      <c r="X610" s="626"/>
      <c r="Y610" s="626"/>
      <c r="Z610" s="438"/>
    </row>
    <row r="611" spans="1:26" ht="63.75" customHeight="1" x14ac:dyDescent="0.2">
      <c r="A611" s="437"/>
      <c r="B611" s="627" t="s">
        <v>605</v>
      </c>
      <c r="C611" s="627"/>
      <c r="D611" s="627"/>
      <c r="E611" s="627"/>
      <c r="F611" s="627"/>
      <c r="G611" s="627"/>
      <c r="H611" s="627"/>
      <c r="I611" s="627"/>
      <c r="J611" s="627"/>
      <c r="K611" s="627"/>
      <c r="L611" s="628"/>
      <c r="M611" s="445">
        <v>10</v>
      </c>
      <c r="N611" s="445">
        <v>3</v>
      </c>
      <c r="O611" s="447" t="s">
        <v>606</v>
      </c>
      <c r="P611" s="446">
        <v>0</v>
      </c>
      <c r="Q611" s="624"/>
      <c r="R611" s="625"/>
      <c r="S611" s="444">
        <v>1195</v>
      </c>
      <c r="T611" s="444">
        <v>1189</v>
      </c>
      <c r="U611" s="626"/>
      <c r="V611" s="626"/>
      <c r="W611" s="626"/>
      <c r="X611" s="626"/>
      <c r="Y611" s="626"/>
      <c r="Z611" s="438"/>
    </row>
    <row r="612" spans="1:26" ht="12.75" customHeight="1" x14ac:dyDescent="0.2">
      <c r="A612" s="437"/>
      <c r="B612" s="627" t="s">
        <v>698</v>
      </c>
      <c r="C612" s="627"/>
      <c r="D612" s="627"/>
      <c r="E612" s="627"/>
      <c r="F612" s="627"/>
      <c r="G612" s="627"/>
      <c r="H612" s="627"/>
      <c r="I612" s="627"/>
      <c r="J612" s="627"/>
      <c r="K612" s="627"/>
      <c r="L612" s="628"/>
      <c r="M612" s="445">
        <v>10</v>
      </c>
      <c r="N612" s="445">
        <v>3</v>
      </c>
      <c r="O612" s="447" t="s">
        <v>699</v>
      </c>
      <c r="P612" s="446">
        <v>0</v>
      </c>
      <c r="Q612" s="624"/>
      <c r="R612" s="625"/>
      <c r="S612" s="444">
        <v>1195</v>
      </c>
      <c r="T612" s="444">
        <v>1189</v>
      </c>
      <c r="U612" s="626"/>
      <c r="V612" s="626"/>
      <c r="W612" s="626"/>
      <c r="X612" s="626"/>
      <c r="Y612" s="626"/>
      <c r="Z612" s="438"/>
    </row>
    <row r="613" spans="1:26" ht="12.75" customHeight="1" x14ac:dyDescent="0.2">
      <c r="A613" s="437"/>
      <c r="B613" s="627" t="s">
        <v>48</v>
      </c>
      <c r="C613" s="627"/>
      <c r="D613" s="627"/>
      <c r="E613" s="627"/>
      <c r="F613" s="627"/>
      <c r="G613" s="627"/>
      <c r="H613" s="627"/>
      <c r="I613" s="627"/>
      <c r="J613" s="627"/>
      <c r="K613" s="627"/>
      <c r="L613" s="628"/>
      <c r="M613" s="445">
        <v>10</v>
      </c>
      <c r="N613" s="445">
        <v>3</v>
      </c>
      <c r="O613" s="447" t="s">
        <v>699</v>
      </c>
      <c r="P613" s="446" t="s">
        <v>45</v>
      </c>
      <c r="Q613" s="624"/>
      <c r="R613" s="625"/>
      <c r="S613" s="444">
        <v>1195</v>
      </c>
      <c r="T613" s="444">
        <v>1189</v>
      </c>
      <c r="U613" s="626"/>
      <c r="V613" s="626"/>
      <c r="W613" s="626"/>
      <c r="X613" s="626"/>
      <c r="Y613" s="626"/>
      <c r="Z613" s="438"/>
    </row>
    <row r="614" spans="1:26" ht="32.25" customHeight="1" x14ac:dyDescent="0.2">
      <c r="A614" s="437"/>
      <c r="B614" s="627" t="s">
        <v>600</v>
      </c>
      <c r="C614" s="627"/>
      <c r="D614" s="627"/>
      <c r="E614" s="627"/>
      <c r="F614" s="627"/>
      <c r="G614" s="627"/>
      <c r="H614" s="627"/>
      <c r="I614" s="627"/>
      <c r="J614" s="627"/>
      <c r="K614" s="627"/>
      <c r="L614" s="628"/>
      <c r="M614" s="445">
        <v>10</v>
      </c>
      <c r="N614" s="445">
        <v>3</v>
      </c>
      <c r="O614" s="447" t="s">
        <v>699</v>
      </c>
      <c r="P614" s="446" t="s">
        <v>601</v>
      </c>
      <c r="Q614" s="624"/>
      <c r="R614" s="625"/>
      <c r="S614" s="444">
        <v>1195</v>
      </c>
      <c r="T614" s="444">
        <v>1189</v>
      </c>
      <c r="U614" s="626"/>
      <c r="V614" s="626"/>
      <c r="W614" s="626"/>
      <c r="X614" s="626"/>
      <c r="Y614" s="626"/>
      <c r="Z614" s="438"/>
    </row>
    <row r="615" spans="1:26" ht="12.75" customHeight="1" x14ac:dyDescent="0.2">
      <c r="A615" s="437"/>
      <c r="B615" s="627" t="s">
        <v>96</v>
      </c>
      <c r="C615" s="627"/>
      <c r="D615" s="627"/>
      <c r="E615" s="627"/>
      <c r="F615" s="627"/>
      <c r="G615" s="627"/>
      <c r="H615" s="627"/>
      <c r="I615" s="627"/>
      <c r="J615" s="627"/>
      <c r="K615" s="627"/>
      <c r="L615" s="628"/>
      <c r="M615" s="445">
        <v>10</v>
      </c>
      <c r="N615" s="445">
        <v>3</v>
      </c>
      <c r="O615" s="447" t="s">
        <v>699</v>
      </c>
      <c r="P615" s="446" t="s">
        <v>602</v>
      </c>
      <c r="Q615" s="624"/>
      <c r="R615" s="625"/>
      <c r="S615" s="444">
        <v>1195</v>
      </c>
      <c r="T615" s="444">
        <v>1189</v>
      </c>
      <c r="U615" s="626"/>
      <c r="V615" s="626"/>
      <c r="W615" s="626"/>
      <c r="X615" s="626"/>
      <c r="Y615" s="626"/>
      <c r="Z615" s="438"/>
    </row>
    <row r="616" spans="1:26" ht="12.75" customHeight="1" x14ac:dyDescent="0.2">
      <c r="A616" s="437"/>
      <c r="B616" s="627" t="s">
        <v>539</v>
      </c>
      <c r="C616" s="627"/>
      <c r="D616" s="627"/>
      <c r="E616" s="627"/>
      <c r="F616" s="627"/>
      <c r="G616" s="627"/>
      <c r="H616" s="627"/>
      <c r="I616" s="627"/>
      <c r="J616" s="627"/>
      <c r="K616" s="627"/>
      <c r="L616" s="628"/>
      <c r="M616" s="445">
        <v>10</v>
      </c>
      <c r="N616" s="445">
        <v>3</v>
      </c>
      <c r="O616" s="447" t="s">
        <v>540</v>
      </c>
      <c r="P616" s="446">
        <v>0</v>
      </c>
      <c r="Q616" s="624"/>
      <c r="R616" s="625"/>
      <c r="S616" s="444">
        <v>1042</v>
      </c>
      <c r="T616" s="444">
        <v>1042</v>
      </c>
      <c r="U616" s="626"/>
      <c r="V616" s="626"/>
      <c r="W616" s="626"/>
      <c r="X616" s="626"/>
      <c r="Y616" s="626"/>
      <c r="Z616" s="438"/>
    </row>
    <row r="617" spans="1:26" ht="409.6" customHeight="1" x14ac:dyDescent="0.2">
      <c r="A617" s="437"/>
      <c r="B617" s="627" t="s">
        <v>607</v>
      </c>
      <c r="C617" s="627"/>
      <c r="D617" s="627"/>
      <c r="E617" s="627"/>
      <c r="F617" s="627"/>
      <c r="G617" s="627"/>
      <c r="H617" s="627"/>
      <c r="I617" s="627"/>
      <c r="J617" s="627"/>
      <c r="K617" s="627"/>
      <c r="L617" s="628"/>
      <c r="M617" s="445">
        <v>10</v>
      </c>
      <c r="N617" s="445">
        <v>3</v>
      </c>
      <c r="O617" s="447" t="s">
        <v>608</v>
      </c>
      <c r="P617" s="446">
        <v>0</v>
      </c>
      <c r="Q617" s="624"/>
      <c r="R617" s="625"/>
      <c r="S617" s="444">
        <v>1042</v>
      </c>
      <c r="T617" s="444">
        <v>1042</v>
      </c>
      <c r="U617" s="626"/>
      <c r="V617" s="626"/>
      <c r="W617" s="626"/>
      <c r="X617" s="626"/>
      <c r="Y617" s="626"/>
      <c r="Z617" s="438"/>
    </row>
    <row r="618" spans="1:26" ht="2.25" customHeight="1" x14ac:dyDescent="0.2">
      <c r="A618" s="437"/>
      <c r="B618" s="627" t="s">
        <v>7</v>
      </c>
      <c r="C618" s="627"/>
      <c r="D618" s="627"/>
      <c r="E618" s="627"/>
      <c r="F618" s="627"/>
      <c r="G618" s="627"/>
      <c r="H618" s="627"/>
      <c r="I618" s="627"/>
      <c r="J618" s="627"/>
      <c r="K618" s="627"/>
      <c r="L618" s="628"/>
      <c r="M618" s="445">
        <v>10</v>
      </c>
      <c r="N618" s="445">
        <v>3</v>
      </c>
      <c r="O618" s="447" t="s">
        <v>609</v>
      </c>
      <c r="P618" s="446">
        <v>0</v>
      </c>
      <c r="Q618" s="624"/>
      <c r="R618" s="625"/>
      <c r="S618" s="444">
        <v>1042</v>
      </c>
      <c r="T618" s="444">
        <v>1042</v>
      </c>
      <c r="U618" s="626"/>
      <c r="V618" s="626"/>
      <c r="W618" s="626"/>
      <c r="X618" s="626"/>
      <c r="Y618" s="626"/>
      <c r="Z618" s="438"/>
    </row>
    <row r="619" spans="1:26" ht="25.5" customHeight="1" x14ac:dyDescent="0.2">
      <c r="A619" s="437"/>
      <c r="B619" s="627" t="s">
        <v>544</v>
      </c>
      <c r="C619" s="627"/>
      <c r="D619" s="627"/>
      <c r="E619" s="627"/>
      <c r="F619" s="627"/>
      <c r="G619" s="627"/>
      <c r="H619" s="627"/>
      <c r="I619" s="627"/>
      <c r="J619" s="627"/>
      <c r="K619" s="627"/>
      <c r="L619" s="628"/>
      <c r="M619" s="445">
        <v>10</v>
      </c>
      <c r="N619" s="445">
        <v>3</v>
      </c>
      <c r="O619" s="447" t="s">
        <v>609</v>
      </c>
      <c r="P619" s="446" t="s">
        <v>8</v>
      </c>
      <c r="Q619" s="624"/>
      <c r="R619" s="625"/>
      <c r="S619" s="444">
        <v>1042</v>
      </c>
      <c r="T619" s="444">
        <v>1042</v>
      </c>
      <c r="U619" s="626"/>
      <c r="V619" s="626"/>
      <c r="W619" s="626"/>
      <c r="X619" s="626"/>
      <c r="Y619" s="626"/>
      <c r="Z619" s="438"/>
    </row>
    <row r="620" spans="1:26" ht="11.25" customHeight="1" x14ac:dyDescent="0.2">
      <c r="A620" s="437"/>
      <c r="B620" s="627" t="s">
        <v>9</v>
      </c>
      <c r="C620" s="627"/>
      <c r="D620" s="627"/>
      <c r="E620" s="627"/>
      <c r="F620" s="627"/>
      <c r="G620" s="627"/>
      <c r="H620" s="627"/>
      <c r="I620" s="627"/>
      <c r="J620" s="627"/>
      <c r="K620" s="627"/>
      <c r="L620" s="628"/>
      <c r="M620" s="445">
        <v>10</v>
      </c>
      <c r="N620" s="445">
        <v>3</v>
      </c>
      <c r="O620" s="447" t="s">
        <v>609</v>
      </c>
      <c r="P620" s="446" t="s">
        <v>10</v>
      </c>
      <c r="Q620" s="624"/>
      <c r="R620" s="625"/>
      <c r="S620" s="444">
        <v>1042</v>
      </c>
      <c r="T620" s="444">
        <v>1042</v>
      </c>
      <c r="U620" s="626"/>
      <c r="V620" s="626"/>
      <c r="W620" s="626"/>
      <c r="X620" s="626"/>
      <c r="Y620" s="626"/>
      <c r="Z620" s="438"/>
    </row>
    <row r="621" spans="1:26" ht="12.75" customHeight="1" x14ac:dyDescent="0.2">
      <c r="A621" s="437"/>
      <c r="B621" s="627" t="s">
        <v>11</v>
      </c>
      <c r="C621" s="627"/>
      <c r="D621" s="627"/>
      <c r="E621" s="627"/>
      <c r="F621" s="627"/>
      <c r="G621" s="627"/>
      <c r="H621" s="627"/>
      <c r="I621" s="627"/>
      <c r="J621" s="627"/>
      <c r="K621" s="627"/>
      <c r="L621" s="628"/>
      <c r="M621" s="445">
        <v>10</v>
      </c>
      <c r="N621" s="445">
        <v>3</v>
      </c>
      <c r="O621" s="447" t="s">
        <v>609</v>
      </c>
      <c r="P621" s="446" t="s">
        <v>12</v>
      </c>
      <c r="Q621" s="624"/>
      <c r="R621" s="625"/>
      <c r="S621" s="444">
        <v>1042</v>
      </c>
      <c r="T621" s="444">
        <v>1042</v>
      </c>
      <c r="U621" s="626"/>
      <c r="V621" s="626"/>
      <c r="W621" s="626"/>
      <c r="X621" s="626"/>
      <c r="Y621" s="626"/>
      <c r="Z621" s="438"/>
    </row>
    <row r="622" spans="1:26" x14ac:dyDescent="0.2">
      <c r="A622" s="437"/>
      <c r="B622" s="627" t="s">
        <v>487</v>
      </c>
      <c r="C622" s="627"/>
      <c r="D622" s="627"/>
      <c r="E622" s="627"/>
      <c r="F622" s="627"/>
      <c r="G622" s="627"/>
      <c r="H622" s="627"/>
      <c r="I622" s="627"/>
      <c r="J622" s="627"/>
      <c r="K622" s="627"/>
      <c r="L622" s="628"/>
      <c r="M622" s="445">
        <v>10</v>
      </c>
      <c r="N622" s="445">
        <v>3</v>
      </c>
      <c r="O622" s="447" t="s">
        <v>488</v>
      </c>
      <c r="P622" s="446">
        <v>0</v>
      </c>
      <c r="Q622" s="624"/>
      <c r="R622" s="625"/>
      <c r="S622" s="444">
        <v>0</v>
      </c>
      <c r="T622" s="444">
        <v>0</v>
      </c>
      <c r="U622" s="626"/>
      <c r="V622" s="626"/>
      <c r="W622" s="626"/>
      <c r="X622" s="626"/>
      <c r="Y622" s="626"/>
      <c r="Z622" s="438"/>
    </row>
    <row r="623" spans="1:26" x14ac:dyDescent="0.2">
      <c r="A623" s="437"/>
      <c r="B623" s="627" t="s">
        <v>489</v>
      </c>
      <c r="C623" s="627"/>
      <c r="D623" s="627"/>
      <c r="E623" s="627"/>
      <c r="F623" s="627"/>
      <c r="G623" s="627"/>
      <c r="H623" s="627"/>
      <c r="I623" s="627"/>
      <c r="J623" s="627"/>
      <c r="K623" s="627"/>
      <c r="L623" s="628"/>
      <c r="M623" s="445">
        <v>10</v>
      </c>
      <c r="N623" s="445">
        <v>3</v>
      </c>
      <c r="O623" s="447" t="s">
        <v>490</v>
      </c>
      <c r="P623" s="446">
        <v>0</v>
      </c>
      <c r="Q623" s="624"/>
      <c r="R623" s="625"/>
      <c r="S623" s="444">
        <v>0</v>
      </c>
      <c r="T623" s="444">
        <v>0</v>
      </c>
      <c r="U623" s="626"/>
      <c r="V623" s="626"/>
      <c r="W623" s="626"/>
      <c r="X623" s="626"/>
      <c r="Y623" s="626"/>
      <c r="Z623" s="438"/>
    </row>
    <row r="624" spans="1:26" x14ac:dyDescent="0.2">
      <c r="A624" s="437"/>
      <c r="B624" s="627" t="s">
        <v>48</v>
      </c>
      <c r="C624" s="627"/>
      <c r="D624" s="627"/>
      <c r="E624" s="627"/>
      <c r="F624" s="627"/>
      <c r="G624" s="627"/>
      <c r="H624" s="627"/>
      <c r="I624" s="627"/>
      <c r="J624" s="627"/>
      <c r="K624" s="627"/>
      <c r="L624" s="628"/>
      <c r="M624" s="445">
        <v>10</v>
      </c>
      <c r="N624" s="445">
        <v>3</v>
      </c>
      <c r="O624" s="447" t="s">
        <v>490</v>
      </c>
      <c r="P624" s="446" t="s">
        <v>45</v>
      </c>
      <c r="Q624" s="624"/>
      <c r="R624" s="625"/>
      <c r="S624" s="444">
        <v>0</v>
      </c>
      <c r="T624" s="444">
        <v>0</v>
      </c>
      <c r="U624" s="626"/>
      <c r="V624" s="626"/>
      <c r="W624" s="626"/>
      <c r="X624" s="626"/>
      <c r="Y624" s="626"/>
      <c r="Z624" s="438"/>
    </row>
    <row r="625" spans="1:26" x14ac:dyDescent="0.2">
      <c r="A625" s="437"/>
      <c r="B625" s="627" t="s">
        <v>795</v>
      </c>
      <c r="C625" s="627"/>
      <c r="D625" s="627"/>
      <c r="E625" s="627"/>
      <c r="F625" s="627"/>
      <c r="G625" s="627"/>
      <c r="H625" s="627"/>
      <c r="I625" s="627"/>
      <c r="J625" s="627"/>
      <c r="K625" s="627"/>
      <c r="L625" s="628"/>
      <c r="M625" s="445">
        <v>10</v>
      </c>
      <c r="N625" s="445">
        <v>3</v>
      </c>
      <c r="O625" s="447" t="s">
        <v>490</v>
      </c>
      <c r="P625" s="446" t="s">
        <v>796</v>
      </c>
      <c r="Q625" s="624"/>
      <c r="R625" s="625"/>
      <c r="S625" s="444">
        <v>0</v>
      </c>
      <c r="T625" s="444">
        <v>0</v>
      </c>
      <c r="U625" s="626"/>
      <c r="V625" s="626"/>
      <c r="W625" s="626"/>
      <c r="X625" s="626"/>
      <c r="Y625" s="626"/>
      <c r="Z625" s="438"/>
    </row>
    <row r="626" spans="1:26" x14ac:dyDescent="0.2">
      <c r="A626" s="437"/>
      <c r="B626" s="627" t="s">
        <v>465</v>
      </c>
      <c r="C626" s="627"/>
      <c r="D626" s="627"/>
      <c r="E626" s="627"/>
      <c r="F626" s="627"/>
      <c r="G626" s="627"/>
      <c r="H626" s="627"/>
      <c r="I626" s="627"/>
      <c r="J626" s="627"/>
      <c r="K626" s="627"/>
      <c r="L626" s="628"/>
      <c r="M626" s="445">
        <v>10</v>
      </c>
      <c r="N626" s="445">
        <v>3</v>
      </c>
      <c r="O626" s="447" t="s">
        <v>466</v>
      </c>
      <c r="P626" s="446">
        <v>0</v>
      </c>
      <c r="Q626" s="624"/>
      <c r="R626" s="625"/>
      <c r="S626" s="444">
        <v>0</v>
      </c>
      <c r="T626" s="444">
        <v>0</v>
      </c>
      <c r="U626" s="626"/>
      <c r="V626" s="626"/>
      <c r="W626" s="626"/>
      <c r="X626" s="626"/>
      <c r="Y626" s="626"/>
      <c r="Z626" s="438"/>
    </row>
    <row r="627" spans="1:26" x14ac:dyDescent="0.2">
      <c r="A627" s="437"/>
      <c r="B627" s="627" t="s">
        <v>574</v>
      </c>
      <c r="C627" s="627"/>
      <c r="D627" s="627"/>
      <c r="E627" s="627"/>
      <c r="F627" s="627"/>
      <c r="G627" s="627"/>
      <c r="H627" s="627"/>
      <c r="I627" s="627"/>
      <c r="J627" s="627"/>
      <c r="K627" s="627"/>
      <c r="L627" s="628"/>
      <c r="M627" s="445">
        <v>10</v>
      </c>
      <c r="N627" s="445">
        <v>3</v>
      </c>
      <c r="O627" s="447" t="s">
        <v>575</v>
      </c>
      <c r="P627" s="446">
        <v>0</v>
      </c>
      <c r="Q627" s="624"/>
      <c r="R627" s="625"/>
      <c r="S627" s="444">
        <v>0</v>
      </c>
      <c r="T627" s="444">
        <v>0</v>
      </c>
      <c r="U627" s="626"/>
      <c r="V627" s="626"/>
      <c r="W627" s="626"/>
      <c r="X627" s="626"/>
      <c r="Y627" s="626"/>
      <c r="Z627" s="438"/>
    </row>
    <row r="628" spans="1:26" x14ac:dyDescent="0.2">
      <c r="A628" s="437"/>
      <c r="B628" s="627" t="s">
        <v>18</v>
      </c>
      <c r="C628" s="627"/>
      <c r="D628" s="627"/>
      <c r="E628" s="627"/>
      <c r="F628" s="627"/>
      <c r="G628" s="627"/>
      <c r="H628" s="627"/>
      <c r="I628" s="627"/>
      <c r="J628" s="627"/>
      <c r="K628" s="627"/>
      <c r="L628" s="628"/>
      <c r="M628" s="445">
        <v>10</v>
      </c>
      <c r="N628" s="445">
        <v>3</v>
      </c>
      <c r="O628" s="447" t="s">
        <v>575</v>
      </c>
      <c r="P628" s="446" t="s">
        <v>19</v>
      </c>
      <c r="Q628" s="624"/>
      <c r="R628" s="625"/>
      <c r="S628" s="444">
        <v>0</v>
      </c>
      <c r="T628" s="444">
        <v>0</v>
      </c>
      <c r="U628" s="626"/>
      <c r="V628" s="626"/>
      <c r="W628" s="626"/>
      <c r="X628" s="626"/>
      <c r="Y628" s="626"/>
      <c r="Z628" s="438"/>
    </row>
    <row r="629" spans="1:26" x14ac:dyDescent="0.2">
      <c r="A629" s="437"/>
      <c r="B629" s="627" t="s">
        <v>20</v>
      </c>
      <c r="C629" s="627"/>
      <c r="D629" s="627"/>
      <c r="E629" s="627"/>
      <c r="F629" s="627"/>
      <c r="G629" s="627"/>
      <c r="H629" s="627"/>
      <c r="I629" s="627"/>
      <c r="J629" s="627"/>
      <c r="K629" s="627"/>
      <c r="L629" s="628"/>
      <c r="M629" s="445">
        <v>10</v>
      </c>
      <c r="N629" s="445">
        <v>3</v>
      </c>
      <c r="O629" s="447" t="s">
        <v>575</v>
      </c>
      <c r="P629" s="446" t="s">
        <v>21</v>
      </c>
      <c r="Q629" s="624"/>
      <c r="R629" s="625"/>
      <c r="S629" s="444">
        <v>0</v>
      </c>
      <c r="T629" s="444">
        <v>0</v>
      </c>
      <c r="U629" s="626"/>
      <c r="V629" s="626"/>
      <c r="W629" s="626"/>
      <c r="X629" s="626"/>
      <c r="Y629" s="626"/>
      <c r="Z629" s="438"/>
    </row>
    <row r="630" spans="1:26" x14ac:dyDescent="0.2">
      <c r="A630" s="437"/>
      <c r="B630" s="627" t="s">
        <v>513</v>
      </c>
      <c r="C630" s="627"/>
      <c r="D630" s="627"/>
      <c r="E630" s="627"/>
      <c r="F630" s="627"/>
      <c r="G630" s="627"/>
      <c r="H630" s="627"/>
      <c r="I630" s="627"/>
      <c r="J630" s="627"/>
      <c r="K630" s="627"/>
      <c r="L630" s="628"/>
      <c r="M630" s="445">
        <v>10</v>
      </c>
      <c r="N630" s="445">
        <v>3</v>
      </c>
      <c r="O630" s="447" t="s">
        <v>575</v>
      </c>
      <c r="P630" s="446" t="s">
        <v>23</v>
      </c>
      <c r="Q630" s="624"/>
      <c r="R630" s="625"/>
      <c r="S630" s="444">
        <v>0</v>
      </c>
      <c r="T630" s="444">
        <v>0</v>
      </c>
      <c r="U630" s="626"/>
      <c r="V630" s="626"/>
      <c r="W630" s="626"/>
      <c r="X630" s="626"/>
      <c r="Y630" s="626"/>
      <c r="Z630" s="438"/>
    </row>
    <row r="631" spans="1:26" x14ac:dyDescent="0.2">
      <c r="A631" s="437"/>
      <c r="B631" s="627" t="s">
        <v>544</v>
      </c>
      <c r="C631" s="627"/>
      <c r="D631" s="627"/>
      <c r="E631" s="627"/>
      <c r="F631" s="627"/>
      <c r="G631" s="627"/>
      <c r="H631" s="627"/>
      <c r="I631" s="627"/>
      <c r="J631" s="627"/>
      <c r="K631" s="627"/>
      <c r="L631" s="628"/>
      <c r="M631" s="445">
        <v>10</v>
      </c>
      <c r="N631" s="445">
        <v>3</v>
      </c>
      <c r="O631" s="447" t="s">
        <v>575</v>
      </c>
      <c r="P631" s="446" t="s">
        <v>8</v>
      </c>
      <c r="Q631" s="624"/>
      <c r="R631" s="625"/>
      <c r="S631" s="444">
        <v>0</v>
      </c>
      <c r="T631" s="444">
        <v>0</v>
      </c>
      <c r="U631" s="626"/>
      <c r="V631" s="626"/>
      <c r="W631" s="626"/>
      <c r="X631" s="626"/>
      <c r="Y631" s="626"/>
      <c r="Z631" s="438"/>
    </row>
    <row r="632" spans="1:26" x14ac:dyDescent="0.2">
      <c r="A632" s="437"/>
      <c r="B632" s="627" t="s">
        <v>9</v>
      </c>
      <c r="C632" s="627"/>
      <c r="D632" s="627"/>
      <c r="E632" s="627"/>
      <c r="F632" s="627"/>
      <c r="G632" s="627"/>
      <c r="H632" s="627"/>
      <c r="I632" s="627"/>
      <c r="J632" s="627"/>
      <c r="K632" s="627"/>
      <c r="L632" s="628"/>
      <c r="M632" s="445">
        <v>10</v>
      </c>
      <c r="N632" s="445">
        <v>3</v>
      </c>
      <c r="O632" s="447" t="s">
        <v>575</v>
      </c>
      <c r="P632" s="446" t="s">
        <v>10</v>
      </c>
      <c r="Q632" s="624"/>
      <c r="R632" s="625"/>
      <c r="S632" s="444">
        <v>0</v>
      </c>
      <c r="T632" s="444">
        <v>0</v>
      </c>
      <c r="U632" s="626"/>
      <c r="V632" s="626"/>
      <c r="W632" s="626"/>
      <c r="X632" s="626"/>
      <c r="Y632" s="626"/>
      <c r="Z632" s="438"/>
    </row>
    <row r="633" spans="1:26" x14ac:dyDescent="0.2">
      <c r="A633" s="437"/>
      <c r="B633" s="627" t="s">
        <v>11</v>
      </c>
      <c r="C633" s="627"/>
      <c r="D633" s="627"/>
      <c r="E633" s="627"/>
      <c r="F633" s="627"/>
      <c r="G633" s="627"/>
      <c r="H633" s="627"/>
      <c r="I633" s="627"/>
      <c r="J633" s="627"/>
      <c r="K633" s="627"/>
      <c r="L633" s="628"/>
      <c r="M633" s="445">
        <v>10</v>
      </c>
      <c r="N633" s="445">
        <v>3</v>
      </c>
      <c r="O633" s="447" t="s">
        <v>575</v>
      </c>
      <c r="P633" s="446" t="s">
        <v>12</v>
      </c>
      <c r="Q633" s="624"/>
      <c r="R633" s="625"/>
      <c r="S633" s="444">
        <v>0</v>
      </c>
      <c r="T633" s="444">
        <v>0</v>
      </c>
      <c r="U633" s="626"/>
      <c r="V633" s="626"/>
      <c r="W633" s="626"/>
      <c r="X633" s="626"/>
      <c r="Y633" s="626"/>
      <c r="Z633" s="438"/>
    </row>
    <row r="634" spans="1:26" x14ac:dyDescent="0.2">
      <c r="A634" s="437"/>
      <c r="B634" s="629" t="s">
        <v>610</v>
      </c>
      <c r="C634" s="629"/>
      <c r="D634" s="629"/>
      <c r="E634" s="629"/>
      <c r="F634" s="629"/>
      <c r="G634" s="629"/>
      <c r="H634" s="629"/>
      <c r="I634" s="629"/>
      <c r="J634" s="629"/>
      <c r="K634" s="629"/>
      <c r="L634" s="630"/>
      <c r="M634" s="449">
        <v>10</v>
      </c>
      <c r="N634" s="449">
        <v>4</v>
      </c>
      <c r="O634" s="451">
        <v>0</v>
      </c>
      <c r="P634" s="450">
        <v>0</v>
      </c>
      <c r="Q634" s="631"/>
      <c r="R634" s="632"/>
      <c r="S634" s="448">
        <v>46887</v>
      </c>
      <c r="T634" s="448">
        <v>54269</v>
      </c>
      <c r="U634" s="633"/>
      <c r="V634" s="633"/>
      <c r="W634" s="633"/>
      <c r="X634" s="633"/>
      <c r="Y634" s="633"/>
      <c r="Z634" s="438"/>
    </row>
    <row r="635" spans="1:26" x14ac:dyDescent="0.2">
      <c r="A635" s="437"/>
      <c r="B635" s="627" t="s">
        <v>170</v>
      </c>
      <c r="C635" s="627"/>
      <c r="D635" s="627"/>
      <c r="E635" s="627"/>
      <c r="F635" s="627"/>
      <c r="G635" s="627"/>
      <c r="H635" s="627"/>
      <c r="I635" s="627"/>
      <c r="J635" s="627"/>
      <c r="K635" s="627"/>
      <c r="L635" s="628"/>
      <c r="M635" s="445">
        <v>10</v>
      </c>
      <c r="N635" s="445">
        <v>4</v>
      </c>
      <c r="O635" s="447" t="s">
        <v>581</v>
      </c>
      <c r="P635" s="446">
        <v>0</v>
      </c>
      <c r="Q635" s="624"/>
      <c r="R635" s="625"/>
      <c r="S635" s="444">
        <v>19316</v>
      </c>
      <c r="T635" s="444">
        <v>19209</v>
      </c>
      <c r="U635" s="626"/>
      <c r="V635" s="626"/>
      <c r="W635" s="626"/>
      <c r="X635" s="626"/>
      <c r="Y635" s="626"/>
      <c r="Z635" s="438"/>
    </row>
    <row r="636" spans="1:26" x14ac:dyDescent="0.2">
      <c r="A636" s="437"/>
      <c r="B636" s="627" t="s">
        <v>55</v>
      </c>
      <c r="C636" s="627"/>
      <c r="D636" s="627"/>
      <c r="E636" s="627"/>
      <c r="F636" s="627"/>
      <c r="G636" s="627"/>
      <c r="H636" s="627"/>
      <c r="I636" s="627"/>
      <c r="J636" s="627"/>
      <c r="K636" s="627"/>
      <c r="L636" s="628"/>
      <c r="M636" s="445">
        <v>10</v>
      </c>
      <c r="N636" s="445">
        <v>4</v>
      </c>
      <c r="O636" s="447" t="s">
        <v>589</v>
      </c>
      <c r="P636" s="446">
        <v>0</v>
      </c>
      <c r="Q636" s="624"/>
      <c r="R636" s="625"/>
      <c r="S636" s="444">
        <v>19316</v>
      </c>
      <c r="T636" s="444">
        <v>19209</v>
      </c>
      <c r="U636" s="626"/>
      <c r="V636" s="626"/>
      <c r="W636" s="626"/>
      <c r="X636" s="626"/>
      <c r="Y636" s="626"/>
      <c r="Z636" s="438"/>
    </row>
    <row r="637" spans="1:26" x14ac:dyDescent="0.2">
      <c r="A637" s="437"/>
      <c r="B637" s="627" t="s">
        <v>591</v>
      </c>
      <c r="C637" s="627"/>
      <c r="D637" s="627"/>
      <c r="E637" s="627"/>
      <c r="F637" s="627"/>
      <c r="G637" s="627"/>
      <c r="H637" s="627"/>
      <c r="I637" s="627"/>
      <c r="J637" s="627"/>
      <c r="K637" s="627"/>
      <c r="L637" s="628"/>
      <c r="M637" s="445">
        <v>10</v>
      </c>
      <c r="N637" s="445">
        <v>4</v>
      </c>
      <c r="O637" s="447" t="s">
        <v>592</v>
      </c>
      <c r="P637" s="446">
        <v>0</v>
      </c>
      <c r="Q637" s="624"/>
      <c r="R637" s="625"/>
      <c r="S637" s="444">
        <v>19316</v>
      </c>
      <c r="T637" s="444">
        <v>19209</v>
      </c>
      <c r="U637" s="626"/>
      <c r="V637" s="626"/>
      <c r="W637" s="626"/>
      <c r="X637" s="626"/>
      <c r="Y637" s="626"/>
      <c r="Z637" s="438"/>
    </row>
    <row r="638" spans="1:26" x14ac:dyDescent="0.2">
      <c r="A638" s="437"/>
      <c r="B638" s="627" t="s">
        <v>48</v>
      </c>
      <c r="C638" s="627"/>
      <c r="D638" s="627"/>
      <c r="E638" s="627"/>
      <c r="F638" s="627"/>
      <c r="G638" s="627"/>
      <c r="H638" s="627"/>
      <c r="I638" s="627"/>
      <c r="J638" s="627"/>
      <c r="K638" s="627"/>
      <c r="L638" s="628"/>
      <c r="M638" s="445">
        <v>10</v>
      </c>
      <c r="N638" s="445">
        <v>4</v>
      </c>
      <c r="O638" s="447" t="s">
        <v>592</v>
      </c>
      <c r="P638" s="446" t="s">
        <v>45</v>
      </c>
      <c r="Q638" s="624"/>
      <c r="R638" s="625"/>
      <c r="S638" s="444">
        <v>19316</v>
      </c>
      <c r="T638" s="444">
        <v>19209</v>
      </c>
      <c r="U638" s="626"/>
      <c r="V638" s="626"/>
      <c r="W638" s="626"/>
      <c r="X638" s="626"/>
      <c r="Y638" s="626"/>
      <c r="Z638" s="438"/>
    </row>
    <row r="639" spans="1:26" x14ac:dyDescent="0.2">
      <c r="A639" s="437"/>
      <c r="B639" s="627" t="s">
        <v>49</v>
      </c>
      <c r="C639" s="627"/>
      <c r="D639" s="627"/>
      <c r="E639" s="627"/>
      <c r="F639" s="627"/>
      <c r="G639" s="627"/>
      <c r="H639" s="627"/>
      <c r="I639" s="627"/>
      <c r="J639" s="627"/>
      <c r="K639" s="627"/>
      <c r="L639" s="628"/>
      <c r="M639" s="445">
        <v>10</v>
      </c>
      <c r="N639" s="445">
        <v>4</v>
      </c>
      <c r="O639" s="447" t="s">
        <v>592</v>
      </c>
      <c r="P639" s="446" t="s">
        <v>46</v>
      </c>
      <c r="Q639" s="624"/>
      <c r="R639" s="625"/>
      <c r="S639" s="444">
        <v>19316</v>
      </c>
      <c r="T639" s="444">
        <v>19209</v>
      </c>
      <c r="U639" s="626"/>
      <c r="V639" s="626"/>
      <c r="W639" s="626"/>
      <c r="X639" s="626"/>
      <c r="Y639" s="626"/>
      <c r="Z639" s="438"/>
    </row>
    <row r="640" spans="1:26" x14ac:dyDescent="0.2">
      <c r="A640" s="437"/>
      <c r="B640" s="627" t="s">
        <v>584</v>
      </c>
      <c r="C640" s="627"/>
      <c r="D640" s="627"/>
      <c r="E640" s="627"/>
      <c r="F640" s="627"/>
      <c r="G640" s="627"/>
      <c r="H640" s="627"/>
      <c r="I640" s="627"/>
      <c r="J640" s="627"/>
      <c r="K640" s="627"/>
      <c r="L640" s="628"/>
      <c r="M640" s="445">
        <v>10</v>
      </c>
      <c r="N640" s="445">
        <v>4</v>
      </c>
      <c r="O640" s="447" t="s">
        <v>592</v>
      </c>
      <c r="P640" s="446" t="s">
        <v>50</v>
      </c>
      <c r="Q640" s="624"/>
      <c r="R640" s="625"/>
      <c r="S640" s="444">
        <v>19316</v>
      </c>
      <c r="T640" s="444">
        <v>19209</v>
      </c>
      <c r="U640" s="626"/>
      <c r="V640" s="626"/>
      <c r="W640" s="626"/>
      <c r="X640" s="626"/>
      <c r="Y640" s="626"/>
      <c r="Z640" s="438"/>
    </row>
    <row r="641" spans="1:26" x14ac:dyDescent="0.2">
      <c r="A641" s="437"/>
      <c r="B641" s="627" t="s">
        <v>170</v>
      </c>
      <c r="C641" s="627"/>
      <c r="D641" s="627"/>
      <c r="E641" s="627"/>
      <c r="F641" s="627"/>
      <c r="G641" s="627"/>
      <c r="H641" s="627"/>
      <c r="I641" s="627"/>
      <c r="J641" s="627"/>
      <c r="K641" s="627"/>
      <c r="L641" s="628"/>
      <c r="M641" s="445">
        <v>10</v>
      </c>
      <c r="N641" s="445">
        <v>4</v>
      </c>
      <c r="O641" s="447" t="s">
        <v>581</v>
      </c>
      <c r="P641" s="446">
        <v>0</v>
      </c>
      <c r="Q641" s="624"/>
      <c r="R641" s="625"/>
      <c r="S641" s="444">
        <v>24041</v>
      </c>
      <c r="T641" s="444">
        <v>31550</v>
      </c>
      <c r="U641" s="626"/>
      <c r="V641" s="626"/>
      <c r="W641" s="626"/>
      <c r="X641" s="626"/>
      <c r="Y641" s="626"/>
      <c r="Z641" s="438"/>
    </row>
    <row r="642" spans="1:26" x14ac:dyDescent="0.2">
      <c r="A642" s="437"/>
      <c r="B642" s="627" t="s">
        <v>55</v>
      </c>
      <c r="C642" s="627"/>
      <c r="D642" s="627"/>
      <c r="E642" s="627"/>
      <c r="F642" s="627"/>
      <c r="G642" s="627"/>
      <c r="H642" s="627"/>
      <c r="I642" s="627"/>
      <c r="J642" s="627"/>
      <c r="K642" s="627"/>
      <c r="L642" s="628"/>
      <c r="M642" s="445">
        <v>10</v>
      </c>
      <c r="N642" s="445">
        <v>4</v>
      </c>
      <c r="O642" s="447" t="s">
        <v>589</v>
      </c>
      <c r="P642" s="446">
        <v>0</v>
      </c>
      <c r="Q642" s="624"/>
      <c r="R642" s="625"/>
      <c r="S642" s="444">
        <v>24041</v>
      </c>
      <c r="T642" s="444">
        <v>31550</v>
      </c>
      <c r="U642" s="626"/>
      <c r="V642" s="626"/>
      <c r="W642" s="626"/>
      <c r="X642" s="626"/>
      <c r="Y642" s="626"/>
      <c r="Z642" s="438"/>
    </row>
    <row r="643" spans="1:26" x14ac:dyDescent="0.2">
      <c r="A643" s="437"/>
      <c r="B643" s="627" t="s">
        <v>775</v>
      </c>
      <c r="C643" s="627"/>
      <c r="D643" s="627"/>
      <c r="E643" s="627"/>
      <c r="F643" s="627"/>
      <c r="G643" s="627"/>
      <c r="H643" s="627"/>
      <c r="I643" s="627"/>
      <c r="J643" s="627"/>
      <c r="K643" s="627"/>
      <c r="L643" s="628"/>
      <c r="M643" s="445">
        <v>10</v>
      </c>
      <c r="N643" s="445">
        <v>4</v>
      </c>
      <c r="O643" s="447" t="s">
        <v>776</v>
      </c>
      <c r="P643" s="446">
        <v>0</v>
      </c>
      <c r="Q643" s="624"/>
      <c r="R643" s="625"/>
      <c r="S643" s="444">
        <v>11383</v>
      </c>
      <c r="T643" s="444">
        <v>18892</v>
      </c>
      <c r="U643" s="626"/>
      <c r="V643" s="626"/>
      <c r="W643" s="626"/>
      <c r="X643" s="626"/>
      <c r="Y643" s="626"/>
      <c r="Z643" s="438"/>
    </row>
    <row r="644" spans="1:26" x14ac:dyDescent="0.2">
      <c r="A644" s="437"/>
      <c r="B644" s="627" t="s">
        <v>48</v>
      </c>
      <c r="C644" s="627"/>
      <c r="D644" s="627"/>
      <c r="E644" s="627"/>
      <c r="F644" s="627"/>
      <c r="G644" s="627"/>
      <c r="H644" s="627"/>
      <c r="I644" s="627"/>
      <c r="J644" s="627"/>
      <c r="K644" s="627"/>
      <c r="L644" s="628"/>
      <c r="M644" s="445">
        <v>10</v>
      </c>
      <c r="N644" s="445">
        <v>4</v>
      </c>
      <c r="O644" s="447" t="s">
        <v>776</v>
      </c>
      <c r="P644" s="446" t="s">
        <v>45</v>
      </c>
      <c r="Q644" s="624"/>
      <c r="R644" s="625"/>
      <c r="S644" s="444">
        <v>11383</v>
      </c>
      <c r="T644" s="444">
        <v>18892</v>
      </c>
      <c r="U644" s="626"/>
      <c r="V644" s="626"/>
      <c r="W644" s="626"/>
      <c r="X644" s="626"/>
      <c r="Y644" s="626"/>
      <c r="Z644" s="438"/>
    </row>
    <row r="645" spans="1:26" x14ac:dyDescent="0.2">
      <c r="A645" s="437"/>
      <c r="B645" s="627" t="s">
        <v>49</v>
      </c>
      <c r="C645" s="627"/>
      <c r="D645" s="627"/>
      <c r="E645" s="627"/>
      <c r="F645" s="627"/>
      <c r="G645" s="627"/>
      <c r="H645" s="627"/>
      <c r="I645" s="627"/>
      <c r="J645" s="627"/>
      <c r="K645" s="627"/>
      <c r="L645" s="628"/>
      <c r="M645" s="445">
        <v>10</v>
      </c>
      <c r="N645" s="445">
        <v>4</v>
      </c>
      <c r="O645" s="447" t="s">
        <v>776</v>
      </c>
      <c r="P645" s="446" t="s">
        <v>46</v>
      </c>
      <c r="Q645" s="624"/>
      <c r="R645" s="625"/>
      <c r="S645" s="444">
        <v>11383</v>
      </c>
      <c r="T645" s="444">
        <v>18892</v>
      </c>
      <c r="U645" s="626"/>
      <c r="V645" s="626"/>
      <c r="W645" s="626"/>
      <c r="X645" s="626"/>
      <c r="Y645" s="626"/>
      <c r="Z645" s="438"/>
    </row>
    <row r="646" spans="1:26" x14ac:dyDescent="0.2">
      <c r="A646" s="437"/>
      <c r="B646" s="627" t="s">
        <v>584</v>
      </c>
      <c r="C646" s="627"/>
      <c r="D646" s="627"/>
      <c r="E646" s="627"/>
      <c r="F646" s="627"/>
      <c r="G646" s="627"/>
      <c r="H646" s="627"/>
      <c r="I646" s="627"/>
      <c r="J646" s="627"/>
      <c r="K646" s="627"/>
      <c r="L646" s="628"/>
      <c r="M646" s="445">
        <v>10</v>
      </c>
      <c r="N646" s="445">
        <v>4</v>
      </c>
      <c r="O646" s="447" t="s">
        <v>776</v>
      </c>
      <c r="P646" s="446" t="s">
        <v>50</v>
      </c>
      <c r="Q646" s="624"/>
      <c r="R646" s="625"/>
      <c r="S646" s="444">
        <v>11383</v>
      </c>
      <c r="T646" s="444">
        <v>18892</v>
      </c>
      <c r="U646" s="626"/>
      <c r="V646" s="626"/>
      <c r="W646" s="626"/>
      <c r="X646" s="626"/>
      <c r="Y646" s="626"/>
      <c r="Z646" s="438"/>
    </row>
    <row r="647" spans="1:26" x14ac:dyDescent="0.2">
      <c r="A647" s="437"/>
      <c r="B647" s="627" t="s">
        <v>700</v>
      </c>
      <c r="C647" s="627"/>
      <c r="D647" s="627"/>
      <c r="E647" s="627"/>
      <c r="F647" s="627"/>
      <c r="G647" s="627"/>
      <c r="H647" s="627"/>
      <c r="I647" s="627"/>
      <c r="J647" s="627"/>
      <c r="K647" s="627"/>
      <c r="L647" s="628"/>
      <c r="M647" s="445">
        <v>10</v>
      </c>
      <c r="N647" s="445">
        <v>4</v>
      </c>
      <c r="O647" s="447" t="s">
        <v>701</v>
      </c>
      <c r="P647" s="446">
        <v>0</v>
      </c>
      <c r="Q647" s="624"/>
      <c r="R647" s="625"/>
      <c r="S647" s="444">
        <v>12658</v>
      </c>
      <c r="T647" s="444">
        <v>12658</v>
      </c>
      <c r="U647" s="626"/>
      <c r="V647" s="626"/>
      <c r="W647" s="626"/>
      <c r="X647" s="626"/>
      <c r="Y647" s="626"/>
      <c r="Z647" s="438"/>
    </row>
    <row r="648" spans="1:26" x14ac:dyDescent="0.2">
      <c r="A648" s="437"/>
      <c r="B648" s="627" t="s">
        <v>48</v>
      </c>
      <c r="C648" s="627"/>
      <c r="D648" s="627"/>
      <c r="E648" s="627"/>
      <c r="F648" s="627"/>
      <c r="G648" s="627"/>
      <c r="H648" s="627"/>
      <c r="I648" s="627"/>
      <c r="J648" s="627"/>
      <c r="K648" s="627"/>
      <c r="L648" s="628"/>
      <c r="M648" s="445">
        <v>10</v>
      </c>
      <c r="N648" s="445">
        <v>4</v>
      </c>
      <c r="O648" s="447" t="s">
        <v>701</v>
      </c>
      <c r="P648" s="446" t="s">
        <v>45</v>
      </c>
      <c r="Q648" s="624"/>
      <c r="R648" s="625"/>
      <c r="S648" s="444">
        <v>12658</v>
      </c>
      <c r="T648" s="444">
        <v>12658</v>
      </c>
      <c r="U648" s="626"/>
      <c r="V648" s="626"/>
      <c r="W648" s="626"/>
      <c r="X648" s="626"/>
      <c r="Y648" s="626"/>
      <c r="Z648" s="438"/>
    </row>
    <row r="649" spans="1:26" x14ac:dyDescent="0.2">
      <c r="A649" s="437"/>
      <c r="B649" s="627" t="s">
        <v>49</v>
      </c>
      <c r="C649" s="627"/>
      <c r="D649" s="627"/>
      <c r="E649" s="627"/>
      <c r="F649" s="627"/>
      <c r="G649" s="627"/>
      <c r="H649" s="627"/>
      <c r="I649" s="627"/>
      <c r="J649" s="627"/>
      <c r="K649" s="627"/>
      <c r="L649" s="628"/>
      <c r="M649" s="445">
        <v>10</v>
      </c>
      <c r="N649" s="445">
        <v>4</v>
      </c>
      <c r="O649" s="447" t="s">
        <v>701</v>
      </c>
      <c r="P649" s="446" t="s">
        <v>46</v>
      </c>
      <c r="Q649" s="624"/>
      <c r="R649" s="625"/>
      <c r="S649" s="444">
        <v>12658</v>
      </c>
      <c r="T649" s="444">
        <v>12658</v>
      </c>
      <c r="U649" s="626"/>
      <c r="V649" s="626"/>
      <c r="W649" s="626"/>
      <c r="X649" s="626"/>
      <c r="Y649" s="626"/>
      <c r="Z649" s="438"/>
    </row>
    <row r="650" spans="1:26" x14ac:dyDescent="0.2">
      <c r="A650" s="437"/>
      <c r="B650" s="627" t="s">
        <v>584</v>
      </c>
      <c r="C650" s="627"/>
      <c r="D650" s="627"/>
      <c r="E650" s="627"/>
      <c r="F650" s="627"/>
      <c r="G650" s="627"/>
      <c r="H650" s="627"/>
      <c r="I650" s="627"/>
      <c r="J650" s="627"/>
      <c r="K650" s="627"/>
      <c r="L650" s="628"/>
      <c r="M650" s="445">
        <v>10</v>
      </c>
      <c r="N650" s="445">
        <v>4</v>
      </c>
      <c r="O650" s="447" t="s">
        <v>701</v>
      </c>
      <c r="P650" s="446" t="s">
        <v>50</v>
      </c>
      <c r="Q650" s="624"/>
      <c r="R650" s="625"/>
      <c r="S650" s="444">
        <v>12658</v>
      </c>
      <c r="T650" s="444">
        <v>12658</v>
      </c>
      <c r="U650" s="626"/>
      <c r="V650" s="626"/>
      <c r="W650" s="626"/>
      <c r="X650" s="626"/>
      <c r="Y650" s="626"/>
      <c r="Z650" s="438"/>
    </row>
    <row r="651" spans="1:26" x14ac:dyDescent="0.2">
      <c r="A651" s="437"/>
      <c r="B651" s="627" t="s">
        <v>539</v>
      </c>
      <c r="C651" s="627"/>
      <c r="D651" s="627"/>
      <c r="E651" s="627"/>
      <c r="F651" s="627"/>
      <c r="G651" s="627"/>
      <c r="H651" s="627"/>
      <c r="I651" s="627"/>
      <c r="J651" s="627"/>
      <c r="K651" s="627"/>
      <c r="L651" s="628"/>
      <c r="M651" s="445">
        <v>10</v>
      </c>
      <c r="N651" s="445">
        <v>4</v>
      </c>
      <c r="O651" s="447" t="s">
        <v>540</v>
      </c>
      <c r="P651" s="446">
        <v>0</v>
      </c>
      <c r="Q651" s="624"/>
      <c r="R651" s="625"/>
      <c r="S651" s="444">
        <v>3530</v>
      </c>
      <c r="T651" s="444">
        <v>3510</v>
      </c>
      <c r="U651" s="626"/>
      <c r="V651" s="626"/>
      <c r="W651" s="626"/>
      <c r="X651" s="626"/>
      <c r="Y651" s="626"/>
      <c r="Z651" s="438"/>
    </row>
    <row r="652" spans="1:26" x14ac:dyDescent="0.2">
      <c r="A652" s="437"/>
      <c r="B652" s="627" t="s">
        <v>541</v>
      </c>
      <c r="C652" s="627"/>
      <c r="D652" s="627"/>
      <c r="E652" s="627"/>
      <c r="F652" s="627"/>
      <c r="G652" s="627"/>
      <c r="H652" s="627"/>
      <c r="I652" s="627"/>
      <c r="J652" s="627"/>
      <c r="K652" s="627"/>
      <c r="L652" s="628"/>
      <c r="M652" s="445">
        <v>10</v>
      </c>
      <c r="N652" s="445">
        <v>4</v>
      </c>
      <c r="O652" s="447" t="s">
        <v>542</v>
      </c>
      <c r="P652" s="446">
        <v>0</v>
      </c>
      <c r="Q652" s="624"/>
      <c r="R652" s="625"/>
      <c r="S652" s="444">
        <v>3530</v>
      </c>
      <c r="T652" s="444">
        <v>3510</v>
      </c>
      <c r="U652" s="626"/>
      <c r="V652" s="626"/>
      <c r="W652" s="626"/>
      <c r="X652" s="626"/>
      <c r="Y652" s="626"/>
      <c r="Z652" s="438"/>
    </row>
    <row r="653" spans="1:26" x14ac:dyDescent="0.2">
      <c r="A653" s="437"/>
      <c r="B653" s="627" t="s">
        <v>82</v>
      </c>
      <c r="C653" s="627"/>
      <c r="D653" s="627"/>
      <c r="E653" s="627"/>
      <c r="F653" s="627"/>
      <c r="G653" s="627"/>
      <c r="H653" s="627"/>
      <c r="I653" s="627"/>
      <c r="J653" s="627"/>
      <c r="K653" s="627"/>
      <c r="L653" s="628"/>
      <c r="M653" s="445">
        <v>10</v>
      </c>
      <c r="N653" s="445">
        <v>4</v>
      </c>
      <c r="O653" s="447" t="s">
        <v>611</v>
      </c>
      <c r="P653" s="446">
        <v>0</v>
      </c>
      <c r="Q653" s="624"/>
      <c r="R653" s="625"/>
      <c r="S653" s="444">
        <v>3530</v>
      </c>
      <c r="T653" s="444">
        <v>3510</v>
      </c>
      <c r="U653" s="626"/>
      <c r="V653" s="626"/>
      <c r="W653" s="626"/>
      <c r="X653" s="626"/>
      <c r="Y653" s="626"/>
      <c r="Z653" s="438"/>
    </row>
    <row r="654" spans="1:26" x14ac:dyDescent="0.2">
      <c r="A654" s="437"/>
      <c r="B654" s="627" t="s">
        <v>48</v>
      </c>
      <c r="C654" s="627"/>
      <c r="D654" s="627"/>
      <c r="E654" s="627"/>
      <c r="F654" s="627"/>
      <c r="G654" s="627"/>
      <c r="H654" s="627"/>
      <c r="I654" s="627"/>
      <c r="J654" s="627"/>
      <c r="K654" s="627"/>
      <c r="L654" s="628"/>
      <c r="M654" s="445">
        <v>10</v>
      </c>
      <c r="N654" s="445">
        <v>4</v>
      </c>
      <c r="O654" s="447" t="s">
        <v>611</v>
      </c>
      <c r="P654" s="446" t="s">
        <v>45</v>
      </c>
      <c r="Q654" s="624"/>
      <c r="R654" s="625"/>
      <c r="S654" s="444">
        <v>3530</v>
      </c>
      <c r="T654" s="444">
        <v>3510</v>
      </c>
      <c r="U654" s="626"/>
      <c r="V654" s="626"/>
      <c r="W654" s="626"/>
      <c r="X654" s="626"/>
      <c r="Y654" s="626"/>
      <c r="Z654" s="438"/>
    </row>
    <row r="655" spans="1:26" x14ac:dyDescent="0.2">
      <c r="A655" s="437"/>
      <c r="B655" s="627" t="s">
        <v>49</v>
      </c>
      <c r="C655" s="627"/>
      <c r="D655" s="627"/>
      <c r="E655" s="627"/>
      <c r="F655" s="627"/>
      <c r="G655" s="627"/>
      <c r="H655" s="627"/>
      <c r="I655" s="627"/>
      <c r="J655" s="627"/>
      <c r="K655" s="627"/>
      <c r="L655" s="628"/>
      <c r="M655" s="445">
        <v>10</v>
      </c>
      <c r="N655" s="445">
        <v>4</v>
      </c>
      <c r="O655" s="447" t="s">
        <v>611</v>
      </c>
      <c r="P655" s="446" t="s">
        <v>46</v>
      </c>
      <c r="Q655" s="624"/>
      <c r="R655" s="625"/>
      <c r="S655" s="444">
        <v>3530</v>
      </c>
      <c r="T655" s="444">
        <v>3510</v>
      </c>
      <c r="U655" s="626"/>
      <c r="V655" s="626"/>
      <c r="W655" s="626"/>
      <c r="X655" s="626"/>
      <c r="Y655" s="626"/>
      <c r="Z655" s="438"/>
    </row>
    <row r="656" spans="1:26" x14ac:dyDescent="0.2">
      <c r="A656" s="437"/>
      <c r="B656" s="627" t="s">
        <v>584</v>
      </c>
      <c r="C656" s="627"/>
      <c r="D656" s="627"/>
      <c r="E656" s="627"/>
      <c r="F656" s="627"/>
      <c r="G656" s="627"/>
      <c r="H656" s="627"/>
      <c r="I656" s="627"/>
      <c r="J656" s="627"/>
      <c r="K656" s="627"/>
      <c r="L656" s="628"/>
      <c r="M656" s="445">
        <v>10</v>
      </c>
      <c r="N656" s="445">
        <v>4</v>
      </c>
      <c r="O656" s="447" t="s">
        <v>611</v>
      </c>
      <c r="P656" s="446" t="s">
        <v>50</v>
      </c>
      <c r="Q656" s="624"/>
      <c r="R656" s="625"/>
      <c r="S656" s="444">
        <v>3530</v>
      </c>
      <c r="T656" s="444">
        <v>3510</v>
      </c>
      <c r="U656" s="626"/>
      <c r="V656" s="626"/>
      <c r="W656" s="626"/>
      <c r="X656" s="626"/>
      <c r="Y656" s="626"/>
      <c r="Z656" s="438"/>
    </row>
    <row r="657" spans="1:26" x14ac:dyDescent="0.2">
      <c r="A657" s="437"/>
      <c r="B657" s="629" t="s">
        <v>59</v>
      </c>
      <c r="C657" s="629"/>
      <c r="D657" s="629"/>
      <c r="E657" s="629"/>
      <c r="F657" s="629"/>
      <c r="G657" s="629"/>
      <c r="H657" s="629"/>
      <c r="I657" s="629"/>
      <c r="J657" s="629"/>
      <c r="K657" s="629"/>
      <c r="L657" s="630"/>
      <c r="M657" s="449">
        <v>10</v>
      </c>
      <c r="N657" s="449">
        <v>6</v>
      </c>
      <c r="O657" s="451">
        <v>0</v>
      </c>
      <c r="P657" s="450">
        <v>0</v>
      </c>
      <c r="Q657" s="631"/>
      <c r="R657" s="632"/>
      <c r="S657" s="448">
        <v>3951</v>
      </c>
      <c r="T657" s="448">
        <v>3878</v>
      </c>
      <c r="U657" s="633"/>
      <c r="V657" s="633"/>
      <c r="W657" s="633"/>
      <c r="X657" s="633"/>
      <c r="Y657" s="633"/>
      <c r="Z657" s="438"/>
    </row>
    <row r="658" spans="1:26" x14ac:dyDescent="0.2">
      <c r="A658" s="437"/>
      <c r="B658" s="627" t="s">
        <v>170</v>
      </c>
      <c r="C658" s="627"/>
      <c r="D658" s="627"/>
      <c r="E658" s="627"/>
      <c r="F658" s="627"/>
      <c r="G658" s="627"/>
      <c r="H658" s="627"/>
      <c r="I658" s="627"/>
      <c r="J658" s="627"/>
      <c r="K658" s="627"/>
      <c r="L658" s="628"/>
      <c r="M658" s="445">
        <v>10</v>
      </c>
      <c r="N658" s="445">
        <v>6</v>
      </c>
      <c r="O658" s="447" t="s">
        <v>581</v>
      </c>
      <c r="P658" s="446">
        <v>0</v>
      </c>
      <c r="Q658" s="624"/>
      <c r="R658" s="625"/>
      <c r="S658" s="444">
        <v>3540</v>
      </c>
      <c r="T658" s="444">
        <v>3469</v>
      </c>
      <c r="U658" s="626"/>
      <c r="V658" s="626"/>
      <c r="W658" s="626"/>
      <c r="X658" s="626"/>
      <c r="Y658" s="626"/>
      <c r="Z658" s="438"/>
    </row>
    <row r="659" spans="1:26" x14ac:dyDescent="0.2">
      <c r="A659" s="437"/>
      <c r="B659" s="627" t="s">
        <v>60</v>
      </c>
      <c r="C659" s="627"/>
      <c r="D659" s="627"/>
      <c r="E659" s="627"/>
      <c r="F659" s="627"/>
      <c r="G659" s="627"/>
      <c r="H659" s="627"/>
      <c r="I659" s="627"/>
      <c r="J659" s="627"/>
      <c r="K659" s="627"/>
      <c r="L659" s="628"/>
      <c r="M659" s="445">
        <v>10</v>
      </c>
      <c r="N659" s="445">
        <v>6</v>
      </c>
      <c r="O659" s="447" t="s">
        <v>612</v>
      </c>
      <c r="P659" s="446">
        <v>0</v>
      </c>
      <c r="Q659" s="624"/>
      <c r="R659" s="625"/>
      <c r="S659" s="444">
        <v>3540</v>
      </c>
      <c r="T659" s="444">
        <v>3469</v>
      </c>
      <c r="U659" s="626"/>
      <c r="V659" s="626"/>
      <c r="W659" s="626"/>
      <c r="X659" s="626"/>
      <c r="Y659" s="626"/>
      <c r="Z659" s="438"/>
    </row>
    <row r="660" spans="1:26" x14ac:dyDescent="0.2">
      <c r="A660" s="437"/>
      <c r="B660" s="627" t="s">
        <v>61</v>
      </c>
      <c r="C660" s="627"/>
      <c r="D660" s="627"/>
      <c r="E660" s="627"/>
      <c r="F660" s="627"/>
      <c r="G660" s="627"/>
      <c r="H660" s="627"/>
      <c r="I660" s="627"/>
      <c r="J660" s="627"/>
      <c r="K660" s="627"/>
      <c r="L660" s="628"/>
      <c r="M660" s="445">
        <v>10</v>
      </c>
      <c r="N660" s="445">
        <v>6</v>
      </c>
      <c r="O660" s="447" t="s">
        <v>613</v>
      </c>
      <c r="P660" s="446">
        <v>0</v>
      </c>
      <c r="Q660" s="624"/>
      <c r="R660" s="625"/>
      <c r="S660" s="444">
        <v>3540</v>
      </c>
      <c r="T660" s="444">
        <v>3469</v>
      </c>
      <c r="U660" s="626"/>
      <c r="V660" s="626"/>
      <c r="W660" s="626"/>
      <c r="X660" s="626"/>
      <c r="Y660" s="626"/>
      <c r="Z660" s="438"/>
    </row>
    <row r="661" spans="1:26" x14ac:dyDescent="0.2">
      <c r="A661" s="437"/>
      <c r="B661" s="627" t="s">
        <v>18</v>
      </c>
      <c r="C661" s="627"/>
      <c r="D661" s="627"/>
      <c r="E661" s="627"/>
      <c r="F661" s="627"/>
      <c r="G661" s="627"/>
      <c r="H661" s="627"/>
      <c r="I661" s="627"/>
      <c r="J661" s="627"/>
      <c r="K661" s="627"/>
      <c r="L661" s="628"/>
      <c r="M661" s="445">
        <v>10</v>
      </c>
      <c r="N661" s="445">
        <v>6</v>
      </c>
      <c r="O661" s="447" t="s">
        <v>613</v>
      </c>
      <c r="P661" s="446" t="s">
        <v>19</v>
      </c>
      <c r="Q661" s="624"/>
      <c r="R661" s="625"/>
      <c r="S661" s="444">
        <v>3397</v>
      </c>
      <c r="T661" s="444">
        <v>3398</v>
      </c>
      <c r="U661" s="626"/>
      <c r="V661" s="626"/>
      <c r="W661" s="626"/>
      <c r="X661" s="626"/>
      <c r="Y661" s="626"/>
      <c r="Z661" s="438"/>
    </row>
    <row r="662" spans="1:26" x14ac:dyDescent="0.2">
      <c r="A662" s="437"/>
      <c r="B662" s="627" t="s">
        <v>38</v>
      </c>
      <c r="C662" s="627"/>
      <c r="D662" s="627"/>
      <c r="E662" s="627"/>
      <c r="F662" s="627"/>
      <c r="G662" s="627"/>
      <c r="H662" s="627"/>
      <c r="I662" s="627"/>
      <c r="J662" s="627"/>
      <c r="K662" s="627"/>
      <c r="L662" s="628"/>
      <c r="M662" s="445">
        <v>10</v>
      </c>
      <c r="N662" s="445">
        <v>6</v>
      </c>
      <c r="O662" s="447" t="s">
        <v>613</v>
      </c>
      <c r="P662" s="446" t="s">
        <v>39</v>
      </c>
      <c r="Q662" s="624"/>
      <c r="R662" s="625"/>
      <c r="S662" s="444">
        <v>3397</v>
      </c>
      <c r="T662" s="444">
        <v>3398</v>
      </c>
      <c r="U662" s="626"/>
      <c r="V662" s="626"/>
      <c r="W662" s="626"/>
      <c r="X662" s="626"/>
      <c r="Y662" s="626"/>
      <c r="Z662" s="438"/>
    </row>
    <row r="663" spans="1:26" x14ac:dyDescent="0.2">
      <c r="A663" s="437"/>
      <c r="B663" s="627" t="s">
        <v>441</v>
      </c>
      <c r="C663" s="627"/>
      <c r="D663" s="627"/>
      <c r="E663" s="627"/>
      <c r="F663" s="627"/>
      <c r="G663" s="627"/>
      <c r="H663" s="627"/>
      <c r="I663" s="627"/>
      <c r="J663" s="627"/>
      <c r="K663" s="627"/>
      <c r="L663" s="628"/>
      <c r="M663" s="445">
        <v>10</v>
      </c>
      <c r="N663" s="445">
        <v>6</v>
      </c>
      <c r="O663" s="447" t="s">
        <v>613</v>
      </c>
      <c r="P663" s="446" t="s">
        <v>40</v>
      </c>
      <c r="Q663" s="624"/>
      <c r="R663" s="625"/>
      <c r="S663" s="444">
        <v>2609</v>
      </c>
      <c r="T663" s="444">
        <v>2610</v>
      </c>
      <c r="U663" s="626"/>
      <c r="V663" s="626"/>
      <c r="W663" s="626"/>
      <c r="X663" s="626"/>
      <c r="Y663" s="626"/>
      <c r="Z663" s="438"/>
    </row>
    <row r="664" spans="1:26" x14ac:dyDescent="0.2">
      <c r="A664" s="437"/>
      <c r="B664" s="627" t="s">
        <v>442</v>
      </c>
      <c r="C664" s="627"/>
      <c r="D664" s="627"/>
      <c r="E664" s="627"/>
      <c r="F664" s="627"/>
      <c r="G664" s="627"/>
      <c r="H664" s="627"/>
      <c r="I664" s="627"/>
      <c r="J664" s="627"/>
      <c r="K664" s="627"/>
      <c r="L664" s="628"/>
      <c r="M664" s="445">
        <v>10</v>
      </c>
      <c r="N664" s="445">
        <v>6</v>
      </c>
      <c r="O664" s="447" t="s">
        <v>613</v>
      </c>
      <c r="P664" s="446" t="s">
        <v>42</v>
      </c>
      <c r="Q664" s="624"/>
      <c r="R664" s="625"/>
      <c r="S664" s="444">
        <v>788</v>
      </c>
      <c r="T664" s="444">
        <v>788</v>
      </c>
      <c r="U664" s="626"/>
      <c r="V664" s="626"/>
      <c r="W664" s="626"/>
      <c r="X664" s="626"/>
      <c r="Y664" s="626"/>
      <c r="Z664" s="438"/>
    </row>
    <row r="665" spans="1:26" x14ac:dyDescent="0.2">
      <c r="A665" s="437"/>
      <c r="B665" s="627" t="s">
        <v>453</v>
      </c>
      <c r="C665" s="627"/>
      <c r="D665" s="627"/>
      <c r="E665" s="627"/>
      <c r="F665" s="627"/>
      <c r="G665" s="627"/>
      <c r="H665" s="627"/>
      <c r="I665" s="627"/>
      <c r="J665" s="627"/>
      <c r="K665" s="627"/>
      <c r="L665" s="628"/>
      <c r="M665" s="445">
        <v>10</v>
      </c>
      <c r="N665" s="445">
        <v>6</v>
      </c>
      <c r="O665" s="447" t="s">
        <v>613</v>
      </c>
      <c r="P665" s="446" t="s">
        <v>25</v>
      </c>
      <c r="Q665" s="624"/>
      <c r="R665" s="625"/>
      <c r="S665" s="444">
        <v>143</v>
      </c>
      <c r="T665" s="444">
        <v>71</v>
      </c>
      <c r="U665" s="626"/>
      <c r="V665" s="626"/>
      <c r="W665" s="626"/>
      <c r="X665" s="626"/>
      <c r="Y665" s="626"/>
      <c r="Z665" s="438"/>
    </row>
    <row r="666" spans="1:26" x14ac:dyDescent="0.2">
      <c r="A666" s="437"/>
      <c r="B666" s="627" t="s">
        <v>454</v>
      </c>
      <c r="C666" s="627"/>
      <c r="D666" s="627"/>
      <c r="E666" s="627"/>
      <c r="F666" s="627"/>
      <c r="G666" s="627"/>
      <c r="H666" s="627"/>
      <c r="I666" s="627"/>
      <c r="J666" s="627"/>
      <c r="K666" s="627"/>
      <c r="L666" s="628"/>
      <c r="M666" s="445">
        <v>10</v>
      </c>
      <c r="N666" s="445">
        <v>6</v>
      </c>
      <c r="O666" s="447" t="s">
        <v>613</v>
      </c>
      <c r="P666" s="446" t="s">
        <v>27</v>
      </c>
      <c r="Q666" s="624"/>
      <c r="R666" s="625"/>
      <c r="S666" s="444">
        <v>143</v>
      </c>
      <c r="T666" s="444">
        <v>71</v>
      </c>
      <c r="U666" s="626"/>
      <c r="V666" s="626"/>
      <c r="W666" s="626"/>
      <c r="X666" s="626"/>
      <c r="Y666" s="626"/>
      <c r="Z666" s="438"/>
    </row>
    <row r="667" spans="1:26" x14ac:dyDescent="0.2">
      <c r="A667" s="437"/>
      <c r="B667" s="627" t="s">
        <v>455</v>
      </c>
      <c r="C667" s="627"/>
      <c r="D667" s="627"/>
      <c r="E667" s="627"/>
      <c r="F667" s="627"/>
      <c r="G667" s="627"/>
      <c r="H667" s="627"/>
      <c r="I667" s="627"/>
      <c r="J667" s="627"/>
      <c r="K667" s="627"/>
      <c r="L667" s="628"/>
      <c r="M667" s="445">
        <v>10</v>
      </c>
      <c r="N667" s="445">
        <v>6</v>
      </c>
      <c r="O667" s="447" t="s">
        <v>613</v>
      </c>
      <c r="P667" s="446" t="s">
        <v>28</v>
      </c>
      <c r="Q667" s="624"/>
      <c r="R667" s="625"/>
      <c r="S667" s="444">
        <v>92</v>
      </c>
      <c r="T667" s="444">
        <v>36</v>
      </c>
      <c r="U667" s="626"/>
      <c r="V667" s="626"/>
      <c r="W667" s="626"/>
      <c r="X667" s="626"/>
      <c r="Y667" s="626"/>
      <c r="Z667" s="438"/>
    </row>
    <row r="668" spans="1:26" x14ac:dyDescent="0.2">
      <c r="A668" s="437"/>
      <c r="B668" s="627" t="s">
        <v>456</v>
      </c>
      <c r="C668" s="627"/>
      <c r="D668" s="627"/>
      <c r="E668" s="627"/>
      <c r="F668" s="627"/>
      <c r="G668" s="627"/>
      <c r="H668" s="627"/>
      <c r="I668" s="627"/>
      <c r="J668" s="627"/>
      <c r="K668" s="627"/>
      <c r="L668" s="628"/>
      <c r="M668" s="445">
        <v>10</v>
      </c>
      <c r="N668" s="445">
        <v>6</v>
      </c>
      <c r="O668" s="447" t="s">
        <v>613</v>
      </c>
      <c r="P668" s="446" t="s">
        <v>29</v>
      </c>
      <c r="Q668" s="624"/>
      <c r="R668" s="625"/>
      <c r="S668" s="444">
        <v>51</v>
      </c>
      <c r="T668" s="444">
        <v>35</v>
      </c>
      <c r="U668" s="626"/>
      <c r="V668" s="626"/>
      <c r="W668" s="626"/>
      <c r="X668" s="626"/>
      <c r="Y668" s="626"/>
      <c r="Z668" s="438"/>
    </row>
    <row r="669" spans="1:26" x14ac:dyDescent="0.2">
      <c r="A669" s="437"/>
      <c r="B669" s="627" t="s">
        <v>170</v>
      </c>
      <c r="C669" s="627"/>
      <c r="D669" s="627"/>
      <c r="E669" s="627"/>
      <c r="F669" s="627"/>
      <c r="G669" s="627"/>
      <c r="H669" s="627"/>
      <c r="I669" s="627"/>
      <c r="J669" s="627"/>
      <c r="K669" s="627"/>
      <c r="L669" s="628"/>
      <c r="M669" s="445">
        <v>10</v>
      </c>
      <c r="N669" s="445">
        <v>6</v>
      </c>
      <c r="O669" s="447" t="s">
        <v>581</v>
      </c>
      <c r="P669" s="446">
        <v>0</v>
      </c>
      <c r="Q669" s="624"/>
      <c r="R669" s="625"/>
      <c r="S669" s="444">
        <v>411</v>
      </c>
      <c r="T669" s="444">
        <v>409</v>
      </c>
      <c r="U669" s="626"/>
      <c r="V669" s="626"/>
      <c r="W669" s="626"/>
      <c r="X669" s="626"/>
      <c r="Y669" s="626"/>
      <c r="Z669" s="438"/>
    </row>
    <row r="670" spans="1:26" x14ac:dyDescent="0.2">
      <c r="A670" s="437"/>
      <c r="B670" s="627" t="s">
        <v>60</v>
      </c>
      <c r="C670" s="627"/>
      <c r="D670" s="627"/>
      <c r="E670" s="627"/>
      <c r="F670" s="627"/>
      <c r="G670" s="627"/>
      <c r="H670" s="627"/>
      <c r="I670" s="627"/>
      <c r="J670" s="627"/>
      <c r="K670" s="627"/>
      <c r="L670" s="628"/>
      <c r="M670" s="445">
        <v>10</v>
      </c>
      <c r="N670" s="445">
        <v>6</v>
      </c>
      <c r="O670" s="447" t="s">
        <v>612</v>
      </c>
      <c r="P670" s="446">
        <v>0</v>
      </c>
      <c r="Q670" s="624"/>
      <c r="R670" s="625"/>
      <c r="S670" s="444">
        <v>411</v>
      </c>
      <c r="T670" s="444">
        <v>409</v>
      </c>
      <c r="U670" s="626"/>
      <c r="V670" s="626"/>
      <c r="W670" s="626"/>
      <c r="X670" s="626"/>
      <c r="Y670" s="626"/>
      <c r="Z670" s="438"/>
    </row>
    <row r="671" spans="1:26" x14ac:dyDescent="0.2">
      <c r="A671" s="437"/>
      <c r="B671" s="627" t="s">
        <v>62</v>
      </c>
      <c r="C671" s="627"/>
      <c r="D671" s="627"/>
      <c r="E671" s="627"/>
      <c r="F671" s="627"/>
      <c r="G671" s="627"/>
      <c r="H671" s="627"/>
      <c r="I671" s="627"/>
      <c r="J671" s="627"/>
      <c r="K671" s="627"/>
      <c r="L671" s="628"/>
      <c r="M671" s="445">
        <v>10</v>
      </c>
      <c r="N671" s="445">
        <v>6</v>
      </c>
      <c r="O671" s="447" t="s">
        <v>614</v>
      </c>
      <c r="P671" s="446">
        <v>0</v>
      </c>
      <c r="Q671" s="624"/>
      <c r="R671" s="625"/>
      <c r="S671" s="444">
        <v>411</v>
      </c>
      <c r="T671" s="444">
        <v>409</v>
      </c>
      <c r="U671" s="626"/>
      <c r="V671" s="626"/>
      <c r="W671" s="626"/>
      <c r="X671" s="626"/>
      <c r="Y671" s="626"/>
      <c r="Z671" s="438"/>
    </row>
    <row r="672" spans="1:26" x14ac:dyDescent="0.2">
      <c r="A672" s="437"/>
      <c r="B672" s="627" t="s">
        <v>453</v>
      </c>
      <c r="C672" s="627"/>
      <c r="D672" s="627"/>
      <c r="E672" s="627"/>
      <c r="F672" s="627"/>
      <c r="G672" s="627"/>
      <c r="H672" s="627"/>
      <c r="I672" s="627"/>
      <c r="J672" s="627"/>
      <c r="K672" s="627"/>
      <c r="L672" s="628"/>
      <c r="M672" s="445">
        <v>10</v>
      </c>
      <c r="N672" s="445">
        <v>6</v>
      </c>
      <c r="O672" s="447" t="s">
        <v>614</v>
      </c>
      <c r="P672" s="446" t="s">
        <v>25</v>
      </c>
      <c r="Q672" s="624"/>
      <c r="R672" s="625"/>
      <c r="S672" s="444">
        <v>411</v>
      </c>
      <c r="T672" s="444">
        <v>409</v>
      </c>
      <c r="U672" s="626"/>
      <c r="V672" s="626"/>
      <c r="W672" s="626"/>
      <c r="X672" s="626"/>
      <c r="Y672" s="626"/>
      <c r="Z672" s="438"/>
    </row>
    <row r="673" spans="1:26" x14ac:dyDescent="0.2">
      <c r="A673" s="437"/>
      <c r="B673" s="627" t="s">
        <v>454</v>
      </c>
      <c r="C673" s="627"/>
      <c r="D673" s="627"/>
      <c r="E673" s="627"/>
      <c r="F673" s="627"/>
      <c r="G673" s="627"/>
      <c r="H673" s="627"/>
      <c r="I673" s="627"/>
      <c r="J673" s="627"/>
      <c r="K673" s="627"/>
      <c r="L673" s="628"/>
      <c r="M673" s="445">
        <v>10</v>
      </c>
      <c r="N673" s="445">
        <v>6</v>
      </c>
      <c r="O673" s="447" t="s">
        <v>614</v>
      </c>
      <c r="P673" s="446" t="s">
        <v>27</v>
      </c>
      <c r="Q673" s="624"/>
      <c r="R673" s="625"/>
      <c r="S673" s="444">
        <v>411</v>
      </c>
      <c r="T673" s="444">
        <v>409</v>
      </c>
      <c r="U673" s="626"/>
      <c r="V673" s="626"/>
      <c r="W673" s="626"/>
      <c r="X673" s="626"/>
      <c r="Y673" s="626"/>
      <c r="Z673" s="438"/>
    </row>
    <row r="674" spans="1:26" x14ac:dyDescent="0.2">
      <c r="A674" s="437"/>
      <c r="B674" s="627" t="s">
        <v>455</v>
      </c>
      <c r="C674" s="627"/>
      <c r="D674" s="627"/>
      <c r="E674" s="627"/>
      <c r="F674" s="627"/>
      <c r="G674" s="627"/>
      <c r="H674" s="627"/>
      <c r="I674" s="627"/>
      <c r="J674" s="627"/>
      <c r="K674" s="627"/>
      <c r="L674" s="628"/>
      <c r="M674" s="445">
        <v>10</v>
      </c>
      <c r="N674" s="445">
        <v>6</v>
      </c>
      <c r="O674" s="447" t="s">
        <v>614</v>
      </c>
      <c r="P674" s="446" t="s">
        <v>28</v>
      </c>
      <c r="Q674" s="624"/>
      <c r="R674" s="625"/>
      <c r="S674" s="444">
        <v>19</v>
      </c>
      <c r="T674" s="444">
        <v>15</v>
      </c>
      <c r="U674" s="626"/>
      <c r="V674" s="626"/>
      <c r="W674" s="626"/>
      <c r="X674" s="626"/>
      <c r="Y674" s="626"/>
      <c r="Z674" s="438"/>
    </row>
    <row r="675" spans="1:26" x14ac:dyDescent="0.2">
      <c r="A675" s="437"/>
      <c r="B675" s="627" t="s">
        <v>456</v>
      </c>
      <c r="C675" s="627"/>
      <c r="D675" s="627"/>
      <c r="E675" s="627"/>
      <c r="F675" s="627"/>
      <c r="G675" s="627"/>
      <c r="H675" s="627"/>
      <c r="I675" s="627"/>
      <c r="J675" s="627"/>
      <c r="K675" s="627"/>
      <c r="L675" s="628"/>
      <c r="M675" s="445">
        <v>10</v>
      </c>
      <c r="N675" s="445">
        <v>6</v>
      </c>
      <c r="O675" s="447" t="s">
        <v>614</v>
      </c>
      <c r="P675" s="446" t="s">
        <v>29</v>
      </c>
      <c r="Q675" s="624"/>
      <c r="R675" s="625"/>
      <c r="S675" s="444">
        <v>392</v>
      </c>
      <c r="T675" s="444">
        <v>394</v>
      </c>
      <c r="U675" s="626"/>
      <c r="V675" s="626"/>
      <c r="W675" s="626"/>
      <c r="X675" s="626"/>
      <c r="Y675" s="626"/>
      <c r="Z675" s="438"/>
    </row>
    <row r="676" spans="1:26" x14ac:dyDescent="0.2">
      <c r="A676" s="437"/>
      <c r="B676" s="635" t="s">
        <v>615</v>
      </c>
      <c r="C676" s="635"/>
      <c r="D676" s="635"/>
      <c r="E676" s="635"/>
      <c r="F676" s="635"/>
      <c r="G676" s="635"/>
      <c r="H676" s="635"/>
      <c r="I676" s="635"/>
      <c r="J676" s="635"/>
      <c r="K676" s="635"/>
      <c r="L676" s="636"/>
      <c r="M676" s="453">
        <v>11</v>
      </c>
      <c r="N676" s="453">
        <v>0</v>
      </c>
      <c r="O676" s="455">
        <v>0</v>
      </c>
      <c r="P676" s="454">
        <v>0</v>
      </c>
      <c r="Q676" s="637"/>
      <c r="R676" s="638"/>
      <c r="S676" s="452">
        <v>196</v>
      </c>
      <c r="T676" s="452">
        <v>96</v>
      </c>
      <c r="U676" s="639"/>
      <c r="V676" s="639"/>
      <c r="W676" s="639"/>
      <c r="X676" s="639"/>
      <c r="Y676" s="639"/>
      <c r="Z676" s="438"/>
    </row>
    <row r="677" spans="1:26" x14ac:dyDescent="0.2">
      <c r="A677" s="437"/>
      <c r="B677" s="629" t="s">
        <v>113</v>
      </c>
      <c r="C677" s="629"/>
      <c r="D677" s="629"/>
      <c r="E677" s="629"/>
      <c r="F677" s="629"/>
      <c r="G677" s="629"/>
      <c r="H677" s="629"/>
      <c r="I677" s="629"/>
      <c r="J677" s="629"/>
      <c r="K677" s="629"/>
      <c r="L677" s="630"/>
      <c r="M677" s="449">
        <v>11</v>
      </c>
      <c r="N677" s="449">
        <v>5</v>
      </c>
      <c r="O677" s="451">
        <v>0</v>
      </c>
      <c r="P677" s="450">
        <v>0</v>
      </c>
      <c r="Q677" s="631"/>
      <c r="R677" s="632"/>
      <c r="S677" s="448">
        <v>196</v>
      </c>
      <c r="T677" s="448">
        <v>96</v>
      </c>
      <c r="U677" s="633"/>
      <c r="V677" s="633"/>
      <c r="W677" s="633"/>
      <c r="X677" s="633"/>
      <c r="Y677" s="633"/>
      <c r="Z677" s="438"/>
    </row>
    <row r="678" spans="1:26" x14ac:dyDescent="0.2">
      <c r="A678" s="437"/>
      <c r="B678" s="627" t="s">
        <v>603</v>
      </c>
      <c r="C678" s="627"/>
      <c r="D678" s="627"/>
      <c r="E678" s="627"/>
      <c r="F678" s="627"/>
      <c r="G678" s="627"/>
      <c r="H678" s="627"/>
      <c r="I678" s="627"/>
      <c r="J678" s="627"/>
      <c r="K678" s="627"/>
      <c r="L678" s="628"/>
      <c r="M678" s="445">
        <v>11</v>
      </c>
      <c r="N678" s="445">
        <v>5</v>
      </c>
      <c r="O678" s="447" t="s">
        <v>604</v>
      </c>
      <c r="P678" s="446">
        <v>0</v>
      </c>
      <c r="Q678" s="624"/>
      <c r="R678" s="625"/>
      <c r="S678" s="444">
        <v>90</v>
      </c>
      <c r="T678" s="444">
        <v>55</v>
      </c>
      <c r="U678" s="626"/>
      <c r="V678" s="626"/>
      <c r="W678" s="626"/>
      <c r="X678" s="626"/>
      <c r="Y678" s="626"/>
      <c r="Z678" s="438"/>
    </row>
    <row r="679" spans="1:26" x14ac:dyDescent="0.2">
      <c r="A679" s="437"/>
      <c r="B679" s="627" t="s">
        <v>130</v>
      </c>
      <c r="C679" s="627"/>
      <c r="D679" s="627"/>
      <c r="E679" s="627"/>
      <c r="F679" s="627"/>
      <c r="G679" s="627"/>
      <c r="H679" s="627"/>
      <c r="I679" s="627"/>
      <c r="J679" s="627"/>
      <c r="K679" s="627"/>
      <c r="L679" s="628"/>
      <c r="M679" s="445">
        <v>11</v>
      </c>
      <c r="N679" s="445">
        <v>5</v>
      </c>
      <c r="O679" s="447" t="s">
        <v>616</v>
      </c>
      <c r="P679" s="446">
        <v>0</v>
      </c>
      <c r="Q679" s="624"/>
      <c r="R679" s="625"/>
      <c r="S679" s="444">
        <v>90</v>
      </c>
      <c r="T679" s="444">
        <v>55</v>
      </c>
      <c r="U679" s="626"/>
      <c r="V679" s="626"/>
      <c r="W679" s="626"/>
      <c r="X679" s="626"/>
      <c r="Y679" s="626"/>
      <c r="Z679" s="438"/>
    </row>
    <row r="680" spans="1:26" x14ac:dyDescent="0.2">
      <c r="A680" s="437"/>
      <c r="B680" s="627" t="s">
        <v>114</v>
      </c>
      <c r="C680" s="627"/>
      <c r="D680" s="627"/>
      <c r="E680" s="627"/>
      <c r="F680" s="627"/>
      <c r="G680" s="627"/>
      <c r="H680" s="627"/>
      <c r="I680" s="627"/>
      <c r="J680" s="627"/>
      <c r="K680" s="627"/>
      <c r="L680" s="628"/>
      <c r="M680" s="445">
        <v>11</v>
      </c>
      <c r="N680" s="445">
        <v>5</v>
      </c>
      <c r="O680" s="447" t="s">
        <v>617</v>
      </c>
      <c r="P680" s="446">
        <v>0</v>
      </c>
      <c r="Q680" s="624"/>
      <c r="R680" s="625"/>
      <c r="S680" s="444">
        <v>90</v>
      </c>
      <c r="T680" s="444">
        <v>55</v>
      </c>
      <c r="U680" s="626"/>
      <c r="V680" s="626"/>
      <c r="W680" s="626"/>
      <c r="X680" s="626"/>
      <c r="Y680" s="626"/>
      <c r="Z680" s="438"/>
    </row>
    <row r="681" spans="1:26" x14ac:dyDescent="0.2">
      <c r="A681" s="437"/>
      <c r="B681" s="627" t="s">
        <v>453</v>
      </c>
      <c r="C681" s="627"/>
      <c r="D681" s="627"/>
      <c r="E681" s="627"/>
      <c r="F681" s="627"/>
      <c r="G681" s="627"/>
      <c r="H681" s="627"/>
      <c r="I681" s="627"/>
      <c r="J681" s="627"/>
      <c r="K681" s="627"/>
      <c r="L681" s="628"/>
      <c r="M681" s="445">
        <v>11</v>
      </c>
      <c r="N681" s="445">
        <v>5</v>
      </c>
      <c r="O681" s="447" t="s">
        <v>617</v>
      </c>
      <c r="P681" s="446" t="s">
        <v>25</v>
      </c>
      <c r="Q681" s="624"/>
      <c r="R681" s="625"/>
      <c r="S681" s="444">
        <v>90</v>
      </c>
      <c r="T681" s="444">
        <v>55</v>
      </c>
      <c r="U681" s="626"/>
      <c r="V681" s="626"/>
      <c r="W681" s="626"/>
      <c r="X681" s="626"/>
      <c r="Y681" s="626"/>
      <c r="Z681" s="438"/>
    </row>
    <row r="682" spans="1:26" x14ac:dyDescent="0.2">
      <c r="A682" s="437"/>
      <c r="B682" s="627" t="s">
        <v>454</v>
      </c>
      <c r="C682" s="627"/>
      <c r="D682" s="627"/>
      <c r="E682" s="627"/>
      <c r="F682" s="627"/>
      <c r="G682" s="627"/>
      <c r="H682" s="627"/>
      <c r="I682" s="627"/>
      <c r="J682" s="627"/>
      <c r="K682" s="627"/>
      <c r="L682" s="628"/>
      <c r="M682" s="445">
        <v>11</v>
      </c>
      <c r="N682" s="445">
        <v>5</v>
      </c>
      <c r="O682" s="447" t="s">
        <v>617</v>
      </c>
      <c r="P682" s="446" t="s">
        <v>27</v>
      </c>
      <c r="Q682" s="624"/>
      <c r="R682" s="625"/>
      <c r="S682" s="444">
        <v>90</v>
      </c>
      <c r="T682" s="444">
        <v>55</v>
      </c>
      <c r="U682" s="626"/>
      <c r="V682" s="626"/>
      <c r="W682" s="626"/>
      <c r="X682" s="626"/>
      <c r="Y682" s="626"/>
      <c r="Z682" s="438"/>
    </row>
    <row r="683" spans="1:26" x14ac:dyDescent="0.2">
      <c r="A683" s="437"/>
      <c r="B683" s="627" t="s">
        <v>456</v>
      </c>
      <c r="C683" s="627"/>
      <c r="D683" s="627"/>
      <c r="E683" s="627"/>
      <c r="F683" s="627"/>
      <c r="G683" s="627"/>
      <c r="H683" s="627"/>
      <c r="I683" s="627"/>
      <c r="J683" s="627"/>
      <c r="K683" s="627"/>
      <c r="L683" s="628"/>
      <c r="M683" s="445">
        <v>11</v>
      </c>
      <c r="N683" s="445">
        <v>5</v>
      </c>
      <c r="O683" s="447" t="s">
        <v>617</v>
      </c>
      <c r="P683" s="446" t="s">
        <v>29</v>
      </c>
      <c r="Q683" s="624"/>
      <c r="R683" s="625"/>
      <c r="S683" s="444">
        <v>90</v>
      </c>
      <c r="T683" s="444">
        <v>55</v>
      </c>
      <c r="U683" s="626"/>
      <c r="V683" s="626"/>
      <c r="W683" s="626"/>
      <c r="X683" s="626"/>
      <c r="Y683" s="626"/>
      <c r="Z683" s="438"/>
    </row>
    <row r="684" spans="1:26" x14ac:dyDescent="0.2">
      <c r="A684" s="437"/>
      <c r="B684" s="627" t="s">
        <v>603</v>
      </c>
      <c r="C684" s="627"/>
      <c r="D684" s="627"/>
      <c r="E684" s="627"/>
      <c r="F684" s="627"/>
      <c r="G684" s="627"/>
      <c r="H684" s="627"/>
      <c r="I684" s="627"/>
      <c r="J684" s="627"/>
      <c r="K684" s="627"/>
      <c r="L684" s="628"/>
      <c r="M684" s="445">
        <v>11</v>
      </c>
      <c r="N684" s="445">
        <v>5</v>
      </c>
      <c r="O684" s="447" t="s">
        <v>604</v>
      </c>
      <c r="P684" s="446">
        <v>0</v>
      </c>
      <c r="Q684" s="624"/>
      <c r="R684" s="625"/>
      <c r="S684" s="444">
        <v>106</v>
      </c>
      <c r="T684" s="444">
        <v>41</v>
      </c>
      <c r="U684" s="626"/>
      <c r="V684" s="626"/>
      <c r="W684" s="626"/>
      <c r="X684" s="626"/>
      <c r="Y684" s="626"/>
      <c r="Z684" s="438"/>
    </row>
    <row r="685" spans="1:26" x14ac:dyDescent="0.2">
      <c r="A685" s="437"/>
      <c r="B685" s="627" t="s">
        <v>605</v>
      </c>
      <c r="C685" s="627"/>
      <c r="D685" s="627"/>
      <c r="E685" s="627"/>
      <c r="F685" s="627"/>
      <c r="G685" s="627"/>
      <c r="H685" s="627"/>
      <c r="I685" s="627"/>
      <c r="J685" s="627"/>
      <c r="K685" s="627"/>
      <c r="L685" s="628"/>
      <c r="M685" s="445">
        <v>11</v>
      </c>
      <c r="N685" s="445">
        <v>5</v>
      </c>
      <c r="O685" s="447" t="s">
        <v>606</v>
      </c>
      <c r="P685" s="446">
        <v>0</v>
      </c>
      <c r="Q685" s="624"/>
      <c r="R685" s="625"/>
      <c r="S685" s="444">
        <v>106</v>
      </c>
      <c r="T685" s="444">
        <v>41</v>
      </c>
      <c r="U685" s="626"/>
      <c r="V685" s="626"/>
      <c r="W685" s="626"/>
      <c r="X685" s="626"/>
      <c r="Y685" s="626"/>
      <c r="Z685" s="438"/>
    </row>
    <row r="686" spans="1:26" x14ac:dyDescent="0.2">
      <c r="A686" s="437"/>
      <c r="B686" s="627" t="s">
        <v>114</v>
      </c>
      <c r="C686" s="627"/>
      <c r="D686" s="627"/>
      <c r="E686" s="627"/>
      <c r="F686" s="627"/>
      <c r="G686" s="627"/>
      <c r="H686" s="627"/>
      <c r="I686" s="627"/>
      <c r="J686" s="627"/>
      <c r="K686" s="627"/>
      <c r="L686" s="628"/>
      <c r="M686" s="445">
        <v>11</v>
      </c>
      <c r="N686" s="445">
        <v>5</v>
      </c>
      <c r="O686" s="447" t="s">
        <v>618</v>
      </c>
      <c r="P686" s="446">
        <v>0</v>
      </c>
      <c r="Q686" s="624"/>
      <c r="R686" s="625"/>
      <c r="S686" s="444">
        <v>106</v>
      </c>
      <c r="T686" s="444">
        <v>41</v>
      </c>
      <c r="U686" s="626"/>
      <c r="V686" s="626"/>
      <c r="W686" s="626"/>
      <c r="X686" s="626"/>
      <c r="Y686" s="626"/>
      <c r="Z686" s="438"/>
    </row>
    <row r="687" spans="1:26" x14ac:dyDescent="0.2">
      <c r="A687" s="437"/>
      <c r="B687" s="627" t="s">
        <v>453</v>
      </c>
      <c r="C687" s="627"/>
      <c r="D687" s="627"/>
      <c r="E687" s="627"/>
      <c r="F687" s="627"/>
      <c r="G687" s="627"/>
      <c r="H687" s="627"/>
      <c r="I687" s="627"/>
      <c r="J687" s="627"/>
      <c r="K687" s="627"/>
      <c r="L687" s="628"/>
      <c r="M687" s="445">
        <v>11</v>
      </c>
      <c r="N687" s="445">
        <v>5</v>
      </c>
      <c r="O687" s="447" t="s">
        <v>618</v>
      </c>
      <c r="P687" s="446" t="s">
        <v>25</v>
      </c>
      <c r="Q687" s="624"/>
      <c r="R687" s="625"/>
      <c r="S687" s="444">
        <v>106</v>
      </c>
      <c r="T687" s="444">
        <v>41</v>
      </c>
      <c r="U687" s="626"/>
      <c r="V687" s="626"/>
      <c r="W687" s="626"/>
      <c r="X687" s="626"/>
      <c r="Y687" s="626"/>
      <c r="Z687" s="438"/>
    </row>
    <row r="688" spans="1:26" x14ac:dyDescent="0.2">
      <c r="A688" s="437"/>
      <c r="B688" s="627" t="s">
        <v>454</v>
      </c>
      <c r="C688" s="627"/>
      <c r="D688" s="627"/>
      <c r="E688" s="627"/>
      <c r="F688" s="627"/>
      <c r="G688" s="627"/>
      <c r="H688" s="627"/>
      <c r="I688" s="627"/>
      <c r="J688" s="627"/>
      <c r="K688" s="627"/>
      <c r="L688" s="628"/>
      <c r="M688" s="445">
        <v>11</v>
      </c>
      <c r="N688" s="445">
        <v>5</v>
      </c>
      <c r="O688" s="447" t="s">
        <v>618</v>
      </c>
      <c r="P688" s="446" t="s">
        <v>27</v>
      </c>
      <c r="Q688" s="624"/>
      <c r="R688" s="625"/>
      <c r="S688" s="444">
        <v>106</v>
      </c>
      <c r="T688" s="444">
        <v>41</v>
      </c>
      <c r="U688" s="626"/>
      <c r="V688" s="626"/>
      <c r="W688" s="626"/>
      <c r="X688" s="626"/>
      <c r="Y688" s="626"/>
      <c r="Z688" s="438"/>
    </row>
    <row r="689" spans="1:26" x14ac:dyDescent="0.2">
      <c r="A689" s="437"/>
      <c r="B689" s="627" t="s">
        <v>456</v>
      </c>
      <c r="C689" s="627"/>
      <c r="D689" s="627"/>
      <c r="E689" s="627"/>
      <c r="F689" s="627"/>
      <c r="G689" s="627"/>
      <c r="H689" s="627"/>
      <c r="I689" s="627"/>
      <c r="J689" s="627"/>
      <c r="K689" s="627"/>
      <c r="L689" s="628"/>
      <c r="M689" s="445">
        <v>11</v>
      </c>
      <c r="N689" s="445">
        <v>5</v>
      </c>
      <c r="O689" s="447" t="s">
        <v>618</v>
      </c>
      <c r="P689" s="446" t="s">
        <v>29</v>
      </c>
      <c r="Q689" s="624"/>
      <c r="R689" s="625"/>
      <c r="S689" s="444">
        <v>106</v>
      </c>
      <c r="T689" s="444">
        <v>41</v>
      </c>
      <c r="U689" s="626"/>
      <c r="V689" s="626"/>
      <c r="W689" s="626"/>
      <c r="X689" s="626"/>
      <c r="Y689" s="626"/>
      <c r="Z689" s="438"/>
    </row>
    <row r="690" spans="1:26" x14ac:dyDescent="0.2">
      <c r="A690" s="437"/>
      <c r="B690" s="635" t="s">
        <v>619</v>
      </c>
      <c r="C690" s="635"/>
      <c r="D690" s="635"/>
      <c r="E690" s="635"/>
      <c r="F690" s="635"/>
      <c r="G690" s="635"/>
      <c r="H690" s="635"/>
      <c r="I690" s="635"/>
      <c r="J690" s="635"/>
      <c r="K690" s="635"/>
      <c r="L690" s="636"/>
      <c r="M690" s="453">
        <v>12</v>
      </c>
      <c r="N690" s="453">
        <v>0</v>
      </c>
      <c r="O690" s="455">
        <v>0</v>
      </c>
      <c r="P690" s="454">
        <v>0</v>
      </c>
      <c r="Q690" s="637"/>
      <c r="R690" s="638"/>
      <c r="S690" s="452">
        <v>75</v>
      </c>
      <c r="T690" s="452">
        <v>55</v>
      </c>
      <c r="U690" s="639"/>
      <c r="V690" s="639"/>
      <c r="W690" s="639"/>
      <c r="X690" s="639"/>
      <c r="Y690" s="639"/>
      <c r="Z690" s="438"/>
    </row>
    <row r="691" spans="1:26" x14ac:dyDescent="0.2">
      <c r="A691" s="437"/>
      <c r="B691" s="629" t="s">
        <v>115</v>
      </c>
      <c r="C691" s="629"/>
      <c r="D691" s="629"/>
      <c r="E691" s="629"/>
      <c r="F691" s="629"/>
      <c r="G691" s="629"/>
      <c r="H691" s="629"/>
      <c r="I691" s="629"/>
      <c r="J691" s="629"/>
      <c r="K691" s="629"/>
      <c r="L691" s="630"/>
      <c r="M691" s="449">
        <v>12</v>
      </c>
      <c r="N691" s="449">
        <v>2</v>
      </c>
      <c r="O691" s="451">
        <v>0</v>
      </c>
      <c r="P691" s="450">
        <v>0</v>
      </c>
      <c r="Q691" s="631"/>
      <c r="R691" s="632"/>
      <c r="S691" s="448">
        <v>75</v>
      </c>
      <c r="T691" s="448">
        <v>55</v>
      </c>
      <c r="U691" s="633"/>
      <c r="V691" s="633"/>
      <c r="W691" s="633"/>
      <c r="X691" s="633"/>
      <c r="Y691" s="633"/>
      <c r="Z691" s="438"/>
    </row>
    <row r="692" spans="1:26" x14ac:dyDescent="0.2">
      <c r="A692" s="437"/>
      <c r="B692" s="627" t="s">
        <v>437</v>
      </c>
      <c r="C692" s="627"/>
      <c r="D692" s="627"/>
      <c r="E692" s="627"/>
      <c r="F692" s="627"/>
      <c r="G692" s="627"/>
      <c r="H692" s="627"/>
      <c r="I692" s="627"/>
      <c r="J692" s="627"/>
      <c r="K692" s="627"/>
      <c r="L692" s="628"/>
      <c r="M692" s="445">
        <v>12</v>
      </c>
      <c r="N692" s="445">
        <v>2</v>
      </c>
      <c r="O692" s="447" t="s">
        <v>438</v>
      </c>
      <c r="P692" s="446">
        <v>0</v>
      </c>
      <c r="Q692" s="624"/>
      <c r="R692" s="625"/>
      <c r="S692" s="444">
        <v>75</v>
      </c>
      <c r="T692" s="444">
        <v>55</v>
      </c>
      <c r="U692" s="626"/>
      <c r="V692" s="626"/>
      <c r="W692" s="626"/>
      <c r="X692" s="626"/>
      <c r="Y692" s="626"/>
      <c r="Z692" s="438"/>
    </row>
    <row r="693" spans="1:26" x14ac:dyDescent="0.2">
      <c r="A693" s="437"/>
      <c r="B693" s="627" t="s">
        <v>620</v>
      </c>
      <c r="C693" s="627"/>
      <c r="D693" s="627"/>
      <c r="E693" s="627"/>
      <c r="F693" s="627"/>
      <c r="G693" s="627"/>
      <c r="H693" s="627"/>
      <c r="I693" s="627"/>
      <c r="J693" s="627"/>
      <c r="K693" s="627"/>
      <c r="L693" s="628"/>
      <c r="M693" s="445">
        <v>12</v>
      </c>
      <c r="N693" s="445">
        <v>2</v>
      </c>
      <c r="O693" s="447" t="s">
        <v>621</v>
      </c>
      <c r="P693" s="446">
        <v>0</v>
      </c>
      <c r="Q693" s="624"/>
      <c r="R693" s="625"/>
      <c r="S693" s="444">
        <v>75</v>
      </c>
      <c r="T693" s="444">
        <v>55</v>
      </c>
      <c r="U693" s="626"/>
      <c r="V693" s="626"/>
      <c r="W693" s="626"/>
      <c r="X693" s="626"/>
      <c r="Y693" s="626"/>
      <c r="Z693" s="438"/>
    </row>
    <row r="694" spans="1:26" x14ac:dyDescent="0.2">
      <c r="A694" s="437"/>
      <c r="B694" s="627" t="s">
        <v>453</v>
      </c>
      <c r="C694" s="627"/>
      <c r="D694" s="627"/>
      <c r="E694" s="627"/>
      <c r="F694" s="627"/>
      <c r="G694" s="627"/>
      <c r="H694" s="627"/>
      <c r="I694" s="627"/>
      <c r="J694" s="627"/>
      <c r="K694" s="627"/>
      <c r="L694" s="628"/>
      <c r="M694" s="445">
        <v>12</v>
      </c>
      <c r="N694" s="445">
        <v>2</v>
      </c>
      <c r="O694" s="447" t="s">
        <v>621</v>
      </c>
      <c r="P694" s="446" t="s">
        <v>25</v>
      </c>
      <c r="Q694" s="624"/>
      <c r="R694" s="625"/>
      <c r="S694" s="444">
        <v>75</v>
      </c>
      <c r="T694" s="444">
        <v>55</v>
      </c>
      <c r="U694" s="626"/>
      <c r="V694" s="626"/>
      <c r="W694" s="626"/>
      <c r="X694" s="626"/>
      <c r="Y694" s="626"/>
      <c r="Z694" s="438"/>
    </row>
    <row r="695" spans="1:26" x14ac:dyDescent="0.2">
      <c r="A695" s="437"/>
      <c r="B695" s="627" t="s">
        <v>454</v>
      </c>
      <c r="C695" s="627"/>
      <c r="D695" s="627"/>
      <c r="E695" s="627"/>
      <c r="F695" s="627"/>
      <c r="G695" s="627"/>
      <c r="H695" s="627"/>
      <c r="I695" s="627"/>
      <c r="J695" s="627"/>
      <c r="K695" s="627"/>
      <c r="L695" s="628"/>
      <c r="M695" s="445">
        <v>12</v>
      </c>
      <c r="N695" s="445">
        <v>2</v>
      </c>
      <c r="O695" s="447" t="s">
        <v>621</v>
      </c>
      <c r="P695" s="446" t="s">
        <v>27</v>
      </c>
      <c r="Q695" s="624"/>
      <c r="R695" s="625"/>
      <c r="S695" s="444">
        <v>75</v>
      </c>
      <c r="T695" s="444">
        <v>55</v>
      </c>
      <c r="U695" s="626"/>
      <c r="V695" s="626"/>
      <c r="W695" s="626"/>
      <c r="X695" s="626"/>
      <c r="Y695" s="626"/>
      <c r="Z695" s="438"/>
    </row>
    <row r="696" spans="1:26" x14ac:dyDescent="0.2">
      <c r="A696" s="437"/>
      <c r="B696" s="627" t="s">
        <v>456</v>
      </c>
      <c r="C696" s="627"/>
      <c r="D696" s="627"/>
      <c r="E696" s="627"/>
      <c r="F696" s="627"/>
      <c r="G696" s="627"/>
      <c r="H696" s="627"/>
      <c r="I696" s="627"/>
      <c r="J696" s="627"/>
      <c r="K696" s="627"/>
      <c r="L696" s="628"/>
      <c r="M696" s="445">
        <v>12</v>
      </c>
      <c r="N696" s="445">
        <v>2</v>
      </c>
      <c r="O696" s="447" t="s">
        <v>621</v>
      </c>
      <c r="P696" s="446" t="s">
        <v>29</v>
      </c>
      <c r="Q696" s="624"/>
      <c r="R696" s="625"/>
      <c r="S696" s="444">
        <v>75</v>
      </c>
      <c r="T696" s="444">
        <v>55</v>
      </c>
      <c r="U696" s="626"/>
      <c r="V696" s="626"/>
      <c r="W696" s="626"/>
      <c r="X696" s="626"/>
      <c r="Y696" s="626"/>
      <c r="Z696" s="438"/>
    </row>
    <row r="697" spans="1:26" x14ac:dyDescent="0.2">
      <c r="A697" s="437"/>
      <c r="B697" s="635" t="s">
        <v>622</v>
      </c>
      <c r="C697" s="635"/>
      <c r="D697" s="635"/>
      <c r="E697" s="635"/>
      <c r="F697" s="635"/>
      <c r="G697" s="635"/>
      <c r="H697" s="635"/>
      <c r="I697" s="635"/>
      <c r="J697" s="635"/>
      <c r="K697" s="635"/>
      <c r="L697" s="636"/>
      <c r="M697" s="453">
        <v>14</v>
      </c>
      <c r="N697" s="453">
        <v>0</v>
      </c>
      <c r="O697" s="455">
        <v>0</v>
      </c>
      <c r="P697" s="454">
        <v>0</v>
      </c>
      <c r="Q697" s="637"/>
      <c r="R697" s="638"/>
      <c r="S697" s="452">
        <v>15964</v>
      </c>
      <c r="T697" s="452">
        <v>15964</v>
      </c>
      <c r="U697" s="639"/>
      <c r="V697" s="639"/>
      <c r="W697" s="639"/>
      <c r="X697" s="639"/>
      <c r="Y697" s="639"/>
      <c r="Z697" s="438"/>
    </row>
    <row r="698" spans="1:26" x14ac:dyDescent="0.2">
      <c r="A698" s="437"/>
      <c r="B698" s="629" t="s">
        <v>120</v>
      </c>
      <c r="C698" s="629"/>
      <c r="D698" s="629"/>
      <c r="E698" s="629"/>
      <c r="F698" s="629"/>
      <c r="G698" s="629"/>
      <c r="H698" s="629"/>
      <c r="I698" s="629"/>
      <c r="J698" s="629"/>
      <c r="K698" s="629"/>
      <c r="L698" s="630"/>
      <c r="M698" s="449">
        <v>14</v>
      </c>
      <c r="N698" s="449">
        <v>1</v>
      </c>
      <c r="O698" s="451">
        <v>0</v>
      </c>
      <c r="P698" s="450">
        <v>0</v>
      </c>
      <c r="Q698" s="631"/>
      <c r="R698" s="632"/>
      <c r="S698" s="448">
        <v>14845</v>
      </c>
      <c r="T698" s="448">
        <v>14845</v>
      </c>
      <c r="U698" s="633"/>
      <c r="V698" s="633"/>
      <c r="W698" s="633"/>
      <c r="X698" s="633"/>
      <c r="Y698" s="633"/>
      <c r="Z698" s="438"/>
    </row>
    <row r="699" spans="1:26" x14ac:dyDescent="0.2">
      <c r="A699" s="437"/>
      <c r="B699" s="627" t="s">
        <v>487</v>
      </c>
      <c r="C699" s="627"/>
      <c r="D699" s="627"/>
      <c r="E699" s="627"/>
      <c r="F699" s="627"/>
      <c r="G699" s="627"/>
      <c r="H699" s="627"/>
      <c r="I699" s="627"/>
      <c r="J699" s="627"/>
      <c r="K699" s="627"/>
      <c r="L699" s="628"/>
      <c r="M699" s="445">
        <v>14</v>
      </c>
      <c r="N699" s="445">
        <v>1</v>
      </c>
      <c r="O699" s="447" t="s">
        <v>488</v>
      </c>
      <c r="P699" s="446">
        <v>0</v>
      </c>
      <c r="Q699" s="624"/>
      <c r="R699" s="625"/>
      <c r="S699" s="444">
        <v>14845</v>
      </c>
      <c r="T699" s="444">
        <v>14845</v>
      </c>
      <c r="U699" s="626"/>
      <c r="V699" s="626"/>
      <c r="W699" s="626"/>
      <c r="X699" s="626"/>
      <c r="Y699" s="626"/>
      <c r="Z699" s="438"/>
    </row>
    <row r="700" spans="1:26" x14ac:dyDescent="0.2">
      <c r="A700" s="437"/>
      <c r="B700" s="627" t="s">
        <v>623</v>
      </c>
      <c r="C700" s="627"/>
      <c r="D700" s="627"/>
      <c r="E700" s="627"/>
      <c r="F700" s="627"/>
      <c r="G700" s="627"/>
      <c r="H700" s="627"/>
      <c r="I700" s="627"/>
      <c r="J700" s="627"/>
      <c r="K700" s="627"/>
      <c r="L700" s="628"/>
      <c r="M700" s="445">
        <v>14</v>
      </c>
      <c r="N700" s="445">
        <v>1</v>
      </c>
      <c r="O700" s="447" t="s">
        <v>624</v>
      </c>
      <c r="P700" s="446">
        <v>0</v>
      </c>
      <c r="Q700" s="624"/>
      <c r="R700" s="625"/>
      <c r="S700" s="444">
        <v>14845</v>
      </c>
      <c r="T700" s="444">
        <v>14845</v>
      </c>
      <c r="U700" s="626"/>
      <c r="V700" s="626"/>
      <c r="W700" s="626"/>
      <c r="X700" s="626"/>
      <c r="Y700" s="626"/>
      <c r="Z700" s="438"/>
    </row>
    <row r="701" spans="1:26" x14ac:dyDescent="0.2">
      <c r="A701" s="437"/>
      <c r="B701" s="627" t="s">
        <v>63</v>
      </c>
      <c r="C701" s="627"/>
      <c r="D701" s="627"/>
      <c r="E701" s="627"/>
      <c r="F701" s="627"/>
      <c r="G701" s="627"/>
      <c r="H701" s="627"/>
      <c r="I701" s="627"/>
      <c r="J701" s="627"/>
      <c r="K701" s="627"/>
      <c r="L701" s="628"/>
      <c r="M701" s="445">
        <v>14</v>
      </c>
      <c r="N701" s="445">
        <v>1</v>
      </c>
      <c r="O701" s="447" t="s">
        <v>624</v>
      </c>
      <c r="P701" s="446" t="s">
        <v>117</v>
      </c>
      <c r="Q701" s="624"/>
      <c r="R701" s="625"/>
      <c r="S701" s="444">
        <v>14845</v>
      </c>
      <c r="T701" s="444">
        <v>14845</v>
      </c>
      <c r="U701" s="626"/>
      <c r="V701" s="626"/>
      <c r="W701" s="626"/>
      <c r="X701" s="626"/>
      <c r="Y701" s="626"/>
      <c r="Z701" s="438"/>
    </row>
    <row r="702" spans="1:26" x14ac:dyDescent="0.2">
      <c r="A702" s="437"/>
      <c r="B702" s="627" t="s">
        <v>121</v>
      </c>
      <c r="C702" s="627"/>
      <c r="D702" s="627"/>
      <c r="E702" s="627"/>
      <c r="F702" s="627"/>
      <c r="G702" s="627"/>
      <c r="H702" s="627"/>
      <c r="I702" s="627"/>
      <c r="J702" s="627"/>
      <c r="K702" s="627"/>
      <c r="L702" s="628"/>
      <c r="M702" s="445">
        <v>14</v>
      </c>
      <c r="N702" s="445">
        <v>1</v>
      </c>
      <c r="O702" s="447" t="s">
        <v>624</v>
      </c>
      <c r="P702" s="446" t="s">
        <v>122</v>
      </c>
      <c r="Q702" s="624"/>
      <c r="R702" s="625"/>
      <c r="S702" s="444">
        <v>14845</v>
      </c>
      <c r="T702" s="444">
        <v>14845</v>
      </c>
      <c r="U702" s="626"/>
      <c r="V702" s="626"/>
      <c r="W702" s="626"/>
      <c r="X702" s="626"/>
      <c r="Y702" s="626"/>
      <c r="Z702" s="438"/>
    </row>
    <row r="703" spans="1:26" x14ac:dyDescent="0.2">
      <c r="A703" s="437"/>
      <c r="B703" s="627" t="s">
        <v>623</v>
      </c>
      <c r="C703" s="627"/>
      <c r="D703" s="627"/>
      <c r="E703" s="627"/>
      <c r="F703" s="627"/>
      <c r="G703" s="627"/>
      <c r="H703" s="627"/>
      <c r="I703" s="627"/>
      <c r="J703" s="627"/>
      <c r="K703" s="627"/>
      <c r="L703" s="628"/>
      <c r="M703" s="445">
        <v>14</v>
      </c>
      <c r="N703" s="445">
        <v>1</v>
      </c>
      <c r="O703" s="447" t="s">
        <v>624</v>
      </c>
      <c r="P703" s="446" t="s">
        <v>123</v>
      </c>
      <c r="Q703" s="624"/>
      <c r="R703" s="625"/>
      <c r="S703" s="444">
        <v>14845</v>
      </c>
      <c r="T703" s="444">
        <v>14845</v>
      </c>
      <c r="U703" s="626"/>
      <c r="V703" s="626"/>
      <c r="W703" s="626"/>
      <c r="X703" s="626"/>
      <c r="Y703" s="626"/>
      <c r="Z703" s="438"/>
    </row>
    <row r="704" spans="1:26" x14ac:dyDescent="0.2">
      <c r="A704" s="437"/>
      <c r="B704" s="629" t="s">
        <v>702</v>
      </c>
      <c r="C704" s="629"/>
      <c r="D704" s="629"/>
      <c r="E704" s="629"/>
      <c r="F704" s="629"/>
      <c r="G704" s="629"/>
      <c r="H704" s="629"/>
      <c r="I704" s="629"/>
      <c r="J704" s="629"/>
      <c r="K704" s="629"/>
      <c r="L704" s="630"/>
      <c r="M704" s="449">
        <v>14</v>
      </c>
      <c r="N704" s="449">
        <v>2</v>
      </c>
      <c r="O704" s="451">
        <v>0</v>
      </c>
      <c r="P704" s="450">
        <v>0</v>
      </c>
      <c r="Q704" s="631"/>
      <c r="R704" s="632"/>
      <c r="S704" s="448">
        <v>0</v>
      </c>
      <c r="T704" s="448">
        <v>0</v>
      </c>
      <c r="U704" s="633"/>
      <c r="V704" s="633"/>
      <c r="W704" s="633"/>
      <c r="X704" s="633"/>
      <c r="Y704" s="633"/>
      <c r="Z704" s="438"/>
    </row>
    <row r="705" spans="1:26" x14ac:dyDescent="0.2">
      <c r="A705" s="437"/>
      <c r="B705" s="627" t="s">
        <v>487</v>
      </c>
      <c r="C705" s="627"/>
      <c r="D705" s="627"/>
      <c r="E705" s="627"/>
      <c r="F705" s="627"/>
      <c r="G705" s="627"/>
      <c r="H705" s="627"/>
      <c r="I705" s="627"/>
      <c r="J705" s="627"/>
      <c r="K705" s="627"/>
      <c r="L705" s="628"/>
      <c r="M705" s="445">
        <v>14</v>
      </c>
      <c r="N705" s="445">
        <v>2</v>
      </c>
      <c r="O705" s="447" t="s">
        <v>488</v>
      </c>
      <c r="P705" s="446">
        <v>0</v>
      </c>
      <c r="Q705" s="624"/>
      <c r="R705" s="625"/>
      <c r="S705" s="444">
        <v>0</v>
      </c>
      <c r="T705" s="444">
        <v>0</v>
      </c>
      <c r="U705" s="626"/>
      <c r="V705" s="626"/>
      <c r="W705" s="626"/>
      <c r="X705" s="626"/>
      <c r="Y705" s="626"/>
      <c r="Z705" s="438"/>
    </row>
    <row r="706" spans="1:26" x14ac:dyDescent="0.2">
      <c r="A706" s="437"/>
      <c r="B706" s="627" t="s">
        <v>703</v>
      </c>
      <c r="C706" s="627"/>
      <c r="D706" s="627"/>
      <c r="E706" s="627"/>
      <c r="F706" s="627"/>
      <c r="G706" s="627"/>
      <c r="H706" s="627"/>
      <c r="I706" s="627"/>
      <c r="J706" s="627"/>
      <c r="K706" s="627"/>
      <c r="L706" s="628"/>
      <c r="M706" s="445">
        <v>14</v>
      </c>
      <c r="N706" s="445">
        <v>2</v>
      </c>
      <c r="O706" s="447" t="s">
        <v>704</v>
      </c>
      <c r="P706" s="446">
        <v>0</v>
      </c>
      <c r="Q706" s="624"/>
      <c r="R706" s="625"/>
      <c r="S706" s="444">
        <v>0</v>
      </c>
      <c r="T706" s="444">
        <v>0</v>
      </c>
      <c r="U706" s="626"/>
      <c r="V706" s="626"/>
      <c r="W706" s="626"/>
      <c r="X706" s="626"/>
      <c r="Y706" s="626"/>
      <c r="Z706" s="438"/>
    </row>
    <row r="707" spans="1:26" x14ac:dyDescent="0.2">
      <c r="A707" s="437"/>
      <c r="B707" s="627" t="s">
        <v>63</v>
      </c>
      <c r="C707" s="627"/>
      <c r="D707" s="627"/>
      <c r="E707" s="627"/>
      <c r="F707" s="627"/>
      <c r="G707" s="627"/>
      <c r="H707" s="627"/>
      <c r="I707" s="627"/>
      <c r="J707" s="627"/>
      <c r="K707" s="627"/>
      <c r="L707" s="628"/>
      <c r="M707" s="445">
        <v>14</v>
      </c>
      <c r="N707" s="445">
        <v>2</v>
      </c>
      <c r="O707" s="447" t="s">
        <v>704</v>
      </c>
      <c r="P707" s="446" t="s">
        <v>117</v>
      </c>
      <c r="Q707" s="624"/>
      <c r="R707" s="625"/>
      <c r="S707" s="444">
        <v>0</v>
      </c>
      <c r="T707" s="444">
        <v>0</v>
      </c>
      <c r="U707" s="626"/>
      <c r="V707" s="626"/>
      <c r="W707" s="626"/>
      <c r="X707" s="626"/>
      <c r="Y707" s="626"/>
      <c r="Z707" s="438"/>
    </row>
    <row r="708" spans="1:26" x14ac:dyDescent="0.2">
      <c r="A708" s="437"/>
      <c r="B708" s="627" t="s">
        <v>121</v>
      </c>
      <c r="C708" s="627"/>
      <c r="D708" s="627"/>
      <c r="E708" s="627"/>
      <c r="F708" s="627"/>
      <c r="G708" s="627"/>
      <c r="H708" s="627"/>
      <c r="I708" s="627"/>
      <c r="J708" s="627"/>
      <c r="K708" s="627"/>
      <c r="L708" s="628"/>
      <c r="M708" s="445">
        <v>14</v>
      </c>
      <c r="N708" s="445">
        <v>2</v>
      </c>
      <c r="O708" s="447" t="s">
        <v>704</v>
      </c>
      <c r="P708" s="446" t="s">
        <v>122</v>
      </c>
      <c r="Q708" s="624"/>
      <c r="R708" s="625"/>
      <c r="S708" s="444">
        <v>0</v>
      </c>
      <c r="T708" s="444">
        <v>0</v>
      </c>
      <c r="U708" s="626"/>
      <c r="V708" s="626"/>
      <c r="W708" s="626"/>
      <c r="X708" s="626"/>
      <c r="Y708" s="626"/>
      <c r="Z708" s="438"/>
    </row>
    <row r="709" spans="1:26" x14ac:dyDescent="0.2">
      <c r="A709" s="437"/>
      <c r="B709" s="627" t="s">
        <v>702</v>
      </c>
      <c r="C709" s="627"/>
      <c r="D709" s="627"/>
      <c r="E709" s="627"/>
      <c r="F709" s="627"/>
      <c r="G709" s="627"/>
      <c r="H709" s="627"/>
      <c r="I709" s="627"/>
      <c r="J709" s="627"/>
      <c r="K709" s="627"/>
      <c r="L709" s="628"/>
      <c r="M709" s="445">
        <v>14</v>
      </c>
      <c r="N709" s="445">
        <v>2</v>
      </c>
      <c r="O709" s="447" t="s">
        <v>704</v>
      </c>
      <c r="P709" s="446" t="s">
        <v>705</v>
      </c>
      <c r="Q709" s="624"/>
      <c r="R709" s="625"/>
      <c r="S709" s="444">
        <v>0</v>
      </c>
      <c r="T709" s="444">
        <v>0</v>
      </c>
      <c r="U709" s="626"/>
      <c r="V709" s="626"/>
      <c r="W709" s="626"/>
      <c r="X709" s="626"/>
      <c r="Y709" s="626"/>
      <c r="Z709" s="438"/>
    </row>
    <row r="710" spans="1:26" x14ac:dyDescent="0.2">
      <c r="A710" s="437"/>
      <c r="B710" s="629" t="s">
        <v>124</v>
      </c>
      <c r="C710" s="629"/>
      <c r="D710" s="629"/>
      <c r="E710" s="629"/>
      <c r="F710" s="629"/>
      <c r="G710" s="629"/>
      <c r="H710" s="629"/>
      <c r="I710" s="629"/>
      <c r="J710" s="629"/>
      <c r="K710" s="629"/>
      <c r="L710" s="630"/>
      <c r="M710" s="449">
        <v>14</v>
      </c>
      <c r="N710" s="449">
        <v>3</v>
      </c>
      <c r="O710" s="451">
        <v>0</v>
      </c>
      <c r="P710" s="450">
        <v>0</v>
      </c>
      <c r="Q710" s="631"/>
      <c r="R710" s="632"/>
      <c r="S710" s="448">
        <v>1119</v>
      </c>
      <c r="T710" s="448">
        <v>1119</v>
      </c>
      <c r="U710" s="633"/>
      <c r="V710" s="633"/>
      <c r="W710" s="633"/>
      <c r="X710" s="633"/>
      <c r="Y710" s="633"/>
      <c r="Z710" s="438"/>
    </row>
    <row r="711" spans="1:26" x14ac:dyDescent="0.2">
      <c r="A711" s="437"/>
      <c r="B711" s="627" t="s">
        <v>465</v>
      </c>
      <c r="C711" s="627"/>
      <c r="D711" s="627"/>
      <c r="E711" s="627"/>
      <c r="F711" s="627"/>
      <c r="G711" s="627"/>
      <c r="H711" s="627"/>
      <c r="I711" s="627"/>
      <c r="J711" s="627"/>
      <c r="K711" s="627"/>
      <c r="L711" s="628"/>
      <c r="M711" s="445">
        <v>14</v>
      </c>
      <c r="N711" s="445">
        <v>3</v>
      </c>
      <c r="O711" s="447" t="s">
        <v>466</v>
      </c>
      <c r="P711" s="446">
        <v>0</v>
      </c>
      <c r="Q711" s="624"/>
      <c r="R711" s="625"/>
      <c r="S711" s="444">
        <v>1119</v>
      </c>
      <c r="T711" s="444">
        <v>1119</v>
      </c>
      <c r="U711" s="626"/>
      <c r="V711" s="626"/>
      <c r="W711" s="626"/>
      <c r="X711" s="626"/>
      <c r="Y711" s="626"/>
      <c r="Z711" s="438"/>
    </row>
    <row r="712" spans="1:26" x14ac:dyDescent="0.2">
      <c r="A712" s="437"/>
      <c r="B712" s="627" t="s">
        <v>125</v>
      </c>
      <c r="C712" s="627"/>
      <c r="D712" s="627"/>
      <c r="E712" s="627"/>
      <c r="F712" s="627"/>
      <c r="G712" s="627"/>
      <c r="H712" s="627"/>
      <c r="I712" s="627"/>
      <c r="J712" s="627"/>
      <c r="K712" s="627"/>
      <c r="L712" s="628"/>
      <c r="M712" s="445">
        <v>14</v>
      </c>
      <c r="N712" s="445">
        <v>3</v>
      </c>
      <c r="O712" s="447" t="s">
        <v>625</v>
      </c>
      <c r="P712" s="446">
        <v>0</v>
      </c>
      <c r="Q712" s="624"/>
      <c r="R712" s="625"/>
      <c r="S712" s="444">
        <v>595</v>
      </c>
      <c r="T712" s="444">
        <v>595</v>
      </c>
      <c r="U712" s="626"/>
      <c r="V712" s="626"/>
      <c r="W712" s="626"/>
      <c r="X712" s="626"/>
      <c r="Y712" s="626"/>
      <c r="Z712" s="438"/>
    </row>
    <row r="713" spans="1:26" x14ac:dyDescent="0.2">
      <c r="A713" s="437"/>
      <c r="B713" s="627" t="s">
        <v>63</v>
      </c>
      <c r="C713" s="627"/>
      <c r="D713" s="627"/>
      <c r="E713" s="627"/>
      <c r="F713" s="627"/>
      <c r="G713" s="627"/>
      <c r="H713" s="627"/>
      <c r="I713" s="627"/>
      <c r="J713" s="627"/>
      <c r="K713" s="627"/>
      <c r="L713" s="628"/>
      <c r="M713" s="445">
        <v>14</v>
      </c>
      <c r="N713" s="445">
        <v>3</v>
      </c>
      <c r="O713" s="447" t="s">
        <v>625</v>
      </c>
      <c r="P713" s="446" t="s">
        <v>117</v>
      </c>
      <c r="Q713" s="624"/>
      <c r="R713" s="625"/>
      <c r="S713" s="444">
        <v>595</v>
      </c>
      <c r="T713" s="444">
        <v>595</v>
      </c>
      <c r="U713" s="626"/>
      <c r="V713" s="626"/>
      <c r="W713" s="626"/>
      <c r="X713" s="626"/>
      <c r="Y713" s="626"/>
      <c r="Z713" s="438"/>
    </row>
    <row r="714" spans="1:26" x14ac:dyDescent="0.2">
      <c r="A714" s="437"/>
      <c r="B714" s="627" t="s">
        <v>176</v>
      </c>
      <c r="C714" s="627"/>
      <c r="D714" s="627"/>
      <c r="E714" s="627"/>
      <c r="F714" s="627"/>
      <c r="G714" s="627"/>
      <c r="H714" s="627"/>
      <c r="I714" s="627"/>
      <c r="J714" s="627"/>
      <c r="K714" s="627"/>
      <c r="L714" s="628"/>
      <c r="M714" s="445">
        <v>14</v>
      </c>
      <c r="N714" s="445">
        <v>3</v>
      </c>
      <c r="O714" s="447" t="s">
        <v>625</v>
      </c>
      <c r="P714" s="446" t="s">
        <v>177</v>
      </c>
      <c r="Q714" s="624"/>
      <c r="R714" s="625"/>
      <c r="S714" s="444">
        <v>595</v>
      </c>
      <c r="T714" s="444">
        <v>595</v>
      </c>
      <c r="U714" s="626"/>
      <c r="V714" s="626"/>
      <c r="W714" s="626"/>
      <c r="X714" s="626"/>
      <c r="Y714" s="626"/>
      <c r="Z714" s="438"/>
    </row>
    <row r="715" spans="1:26" x14ac:dyDescent="0.2">
      <c r="A715" s="437"/>
      <c r="B715" s="627" t="s">
        <v>126</v>
      </c>
      <c r="C715" s="627"/>
      <c r="D715" s="627"/>
      <c r="E715" s="627"/>
      <c r="F715" s="627"/>
      <c r="G715" s="627"/>
      <c r="H715" s="627"/>
      <c r="I715" s="627"/>
      <c r="J715" s="627"/>
      <c r="K715" s="627"/>
      <c r="L715" s="628"/>
      <c r="M715" s="445">
        <v>14</v>
      </c>
      <c r="N715" s="445">
        <v>3</v>
      </c>
      <c r="O715" s="447" t="s">
        <v>626</v>
      </c>
      <c r="P715" s="446">
        <v>0</v>
      </c>
      <c r="Q715" s="624"/>
      <c r="R715" s="625"/>
      <c r="S715" s="444">
        <v>524</v>
      </c>
      <c r="T715" s="444">
        <v>524</v>
      </c>
      <c r="U715" s="626"/>
      <c r="V715" s="626"/>
      <c r="W715" s="626"/>
      <c r="X715" s="626"/>
      <c r="Y715" s="626"/>
      <c r="Z715" s="438"/>
    </row>
    <row r="716" spans="1:26" x14ac:dyDescent="0.2">
      <c r="A716" s="437"/>
      <c r="B716" s="627" t="s">
        <v>63</v>
      </c>
      <c r="C716" s="627"/>
      <c r="D716" s="627"/>
      <c r="E716" s="627"/>
      <c r="F716" s="627"/>
      <c r="G716" s="627"/>
      <c r="H716" s="627"/>
      <c r="I716" s="627"/>
      <c r="J716" s="627"/>
      <c r="K716" s="627"/>
      <c r="L716" s="628"/>
      <c r="M716" s="445">
        <v>14</v>
      </c>
      <c r="N716" s="445">
        <v>3</v>
      </c>
      <c r="O716" s="447" t="s">
        <v>626</v>
      </c>
      <c r="P716" s="446" t="s">
        <v>117</v>
      </c>
      <c r="Q716" s="624"/>
      <c r="R716" s="625"/>
      <c r="S716" s="444">
        <v>524</v>
      </c>
      <c r="T716" s="444">
        <v>524</v>
      </c>
      <c r="U716" s="626"/>
      <c r="V716" s="626"/>
      <c r="W716" s="626"/>
      <c r="X716" s="626"/>
      <c r="Y716" s="626"/>
      <c r="Z716" s="438"/>
    </row>
    <row r="717" spans="1:26" ht="13.5" thickBot="1" x14ac:dyDescent="0.25">
      <c r="A717" s="437"/>
      <c r="B717" s="647" t="s">
        <v>176</v>
      </c>
      <c r="C717" s="647"/>
      <c r="D717" s="647"/>
      <c r="E717" s="647"/>
      <c r="F717" s="647"/>
      <c r="G717" s="647"/>
      <c r="H717" s="647"/>
      <c r="I717" s="647"/>
      <c r="J717" s="647"/>
      <c r="K717" s="647"/>
      <c r="L717" s="648"/>
      <c r="M717" s="440">
        <v>14</v>
      </c>
      <c r="N717" s="440">
        <v>3</v>
      </c>
      <c r="O717" s="443" t="s">
        <v>626</v>
      </c>
      <c r="P717" s="442" t="s">
        <v>177</v>
      </c>
      <c r="Q717" s="649"/>
      <c r="R717" s="650"/>
      <c r="S717" s="439">
        <v>524</v>
      </c>
      <c r="T717" s="439">
        <v>524</v>
      </c>
      <c r="U717" s="651"/>
      <c r="V717" s="651"/>
      <c r="W717" s="651"/>
      <c r="X717" s="651"/>
      <c r="Y717" s="651"/>
      <c r="Z717" s="438"/>
    </row>
    <row r="718" spans="1:26" ht="13.5" thickBot="1" x14ac:dyDescent="0.25">
      <c r="A718" s="437" t="s">
        <v>627</v>
      </c>
      <c r="B718" s="435"/>
      <c r="C718" s="435"/>
      <c r="D718" s="435"/>
      <c r="E718" s="435"/>
      <c r="F718" s="435"/>
      <c r="G718" s="435"/>
      <c r="H718" s="435"/>
      <c r="I718" s="435"/>
      <c r="J718" s="435"/>
      <c r="K718" s="435"/>
      <c r="L718" s="436"/>
      <c r="M718" s="433"/>
      <c r="N718" s="432"/>
      <c r="O718" s="435"/>
      <c r="P718" s="434"/>
      <c r="Q718" s="434"/>
      <c r="R718" s="433">
        <v>0</v>
      </c>
      <c r="S718" s="433">
        <v>515940</v>
      </c>
      <c r="T718" s="433">
        <v>523232</v>
      </c>
      <c r="U718" s="433">
        <v>0</v>
      </c>
      <c r="V718" s="433">
        <v>0</v>
      </c>
      <c r="W718" s="432">
        <v>0</v>
      </c>
      <c r="X718" s="431">
        <v>0</v>
      </c>
      <c r="Y718" s="430">
        <v>0</v>
      </c>
      <c r="Z718" s="429"/>
    </row>
    <row r="719" spans="1:26" x14ac:dyDescent="0.2">
      <c r="A719" s="426"/>
      <c r="B719" s="428"/>
      <c r="C719" s="427"/>
      <c r="D719" s="427"/>
      <c r="E719" s="427"/>
      <c r="F719" s="427"/>
      <c r="G719" s="427"/>
      <c r="H719" s="427"/>
      <c r="I719" s="427"/>
      <c r="J719" s="427"/>
      <c r="K719" s="427"/>
      <c r="L719" s="424"/>
      <c r="M719" s="424"/>
      <c r="N719" s="424"/>
      <c r="O719" s="424"/>
      <c r="P719" s="424"/>
      <c r="Q719" s="424"/>
      <c r="R719" s="424"/>
      <c r="S719" s="424"/>
      <c r="T719" s="424"/>
      <c r="U719" s="424"/>
      <c r="V719" s="424"/>
      <c r="W719" s="424"/>
      <c r="X719" s="424"/>
      <c r="Y719" s="424"/>
      <c r="Z719" s="424"/>
    </row>
    <row r="720" spans="1:26" x14ac:dyDescent="0.2">
      <c r="A720" s="426"/>
      <c r="B720" s="425"/>
      <c r="C720" s="424"/>
      <c r="D720" s="424"/>
      <c r="E720" s="424"/>
      <c r="F720" s="424"/>
      <c r="G720" s="424"/>
      <c r="H720" s="424"/>
      <c r="I720" s="424"/>
      <c r="J720" s="424"/>
      <c r="K720" s="424"/>
      <c r="L720" s="424"/>
      <c r="M720" s="424"/>
      <c r="N720" s="424"/>
      <c r="O720" s="424"/>
      <c r="P720" s="424"/>
      <c r="Q720" s="424"/>
      <c r="R720" s="424"/>
      <c r="S720" s="424"/>
      <c r="T720" s="424"/>
      <c r="U720" s="424"/>
      <c r="V720" s="424"/>
      <c r="W720" s="424"/>
      <c r="X720" s="424"/>
      <c r="Y720" s="424"/>
      <c r="Z720" s="424"/>
    </row>
    <row r="721" spans="1:26" x14ac:dyDescent="0.2">
      <c r="A721" s="424" t="s">
        <v>318</v>
      </c>
      <c r="B721" s="424"/>
      <c r="C721" s="424"/>
      <c r="D721" s="424"/>
      <c r="E721" s="424"/>
      <c r="F721" s="424"/>
      <c r="G721" s="424"/>
      <c r="H721" s="424"/>
      <c r="I721" s="424"/>
      <c r="J721" s="424"/>
      <c r="K721" s="424"/>
      <c r="L721" s="424"/>
      <c r="M721" s="424"/>
      <c r="N721" s="424"/>
      <c r="O721" s="424"/>
      <c r="P721" s="424"/>
      <c r="Q721" s="424"/>
      <c r="R721" s="424"/>
      <c r="S721" s="424"/>
      <c r="T721" s="424"/>
      <c r="U721" s="424"/>
      <c r="V721" s="424"/>
      <c r="W721" s="424"/>
      <c r="X721" s="424"/>
      <c r="Y721" s="424"/>
      <c r="Z721" s="424"/>
    </row>
  </sheetData>
  <mergeCells count="2102">
    <mergeCell ref="B703:L703"/>
    <mergeCell ref="Q703:R703"/>
    <mergeCell ref="U703:Y703"/>
    <mergeCell ref="U695:Y695"/>
    <mergeCell ref="B702:L702"/>
    <mergeCell ref="B630:L630"/>
    <mergeCell ref="Q630:R630"/>
    <mergeCell ref="U630:Y630"/>
    <mergeCell ref="B625:L625"/>
    <mergeCell ref="Q625:R625"/>
    <mergeCell ref="U625:Y625"/>
    <mergeCell ref="B627:L627"/>
    <mergeCell ref="U633:Y633"/>
    <mergeCell ref="B640:L640"/>
    <mergeCell ref="Q640:R640"/>
    <mergeCell ref="U640:Y640"/>
    <mergeCell ref="B646:L646"/>
    <mergeCell ref="Q646:R646"/>
    <mergeCell ref="U646:Y646"/>
    <mergeCell ref="B644:L644"/>
    <mergeCell ref="Q644:R644"/>
    <mergeCell ref="U644:Y644"/>
    <mergeCell ref="B650:L650"/>
    <mergeCell ref="Q650:R650"/>
    <mergeCell ref="B579:L579"/>
    <mergeCell ref="Q579:R579"/>
    <mergeCell ref="U579:Y579"/>
    <mergeCell ref="Q578:R578"/>
    <mergeCell ref="Q588:R588"/>
    <mergeCell ref="U588:Y588"/>
    <mergeCell ref="B594:L594"/>
    <mergeCell ref="Q594:R594"/>
    <mergeCell ref="U594:Y594"/>
    <mergeCell ref="B597:L597"/>
    <mergeCell ref="Q597:R597"/>
    <mergeCell ref="U597:Y597"/>
    <mergeCell ref="Q592:R592"/>
    <mergeCell ref="U592:Y592"/>
    <mergeCell ref="B563:L563"/>
    <mergeCell ref="Q563:R563"/>
    <mergeCell ref="U580:Y580"/>
    <mergeCell ref="B583:L583"/>
    <mergeCell ref="Q583:R583"/>
    <mergeCell ref="U583:Y583"/>
    <mergeCell ref="B573:L573"/>
    <mergeCell ref="Q573:R573"/>
    <mergeCell ref="U573:Y573"/>
    <mergeCell ref="B577:L577"/>
    <mergeCell ref="B574:L574"/>
    <mergeCell ref="Q574:R574"/>
    <mergeCell ref="B517:L517"/>
    <mergeCell ref="Q517:R517"/>
    <mergeCell ref="U517:Y517"/>
    <mergeCell ref="B527:L527"/>
    <mergeCell ref="Q527:R527"/>
    <mergeCell ref="U527:Y527"/>
    <mergeCell ref="B528:L528"/>
    <mergeCell ref="Q528:R528"/>
    <mergeCell ref="U528:Y528"/>
    <mergeCell ref="B535:L535"/>
    <mergeCell ref="Q535:R535"/>
    <mergeCell ref="U535:Y535"/>
    <mergeCell ref="B543:L543"/>
    <mergeCell ref="Q543:R543"/>
    <mergeCell ref="U543:Y543"/>
    <mergeCell ref="Q540:R540"/>
    <mergeCell ref="U540:Y540"/>
    <mergeCell ref="B538:L538"/>
    <mergeCell ref="Q538:R538"/>
    <mergeCell ref="B534:L534"/>
    <mergeCell ref="Q534:R534"/>
    <mergeCell ref="B519:L519"/>
    <mergeCell ref="Q519:R519"/>
    <mergeCell ref="U519:Y519"/>
    <mergeCell ref="Q525:R525"/>
    <mergeCell ref="U525:Y525"/>
    <mergeCell ref="B533:L533"/>
    <mergeCell ref="Q533:R533"/>
    <mergeCell ref="U533:Y533"/>
    <mergeCell ref="B541:L541"/>
    <mergeCell ref="Q541:R541"/>
    <mergeCell ref="B500:L500"/>
    <mergeCell ref="Q500:R500"/>
    <mergeCell ref="U500:Y500"/>
    <mergeCell ref="B501:L501"/>
    <mergeCell ref="Q501:R501"/>
    <mergeCell ref="U501:Y501"/>
    <mergeCell ref="B510:L510"/>
    <mergeCell ref="Q510:R510"/>
    <mergeCell ref="U510:Y510"/>
    <mergeCell ref="B511:L511"/>
    <mergeCell ref="Q511:R511"/>
    <mergeCell ref="U511:Y511"/>
    <mergeCell ref="B515:L515"/>
    <mergeCell ref="Q515:R515"/>
    <mergeCell ref="U515:Y515"/>
    <mergeCell ref="U498:Y498"/>
    <mergeCell ref="B502:L502"/>
    <mergeCell ref="Q502:R502"/>
    <mergeCell ref="U502:Y502"/>
    <mergeCell ref="Q508:R508"/>
    <mergeCell ref="U508:Y508"/>
    <mergeCell ref="B512:L512"/>
    <mergeCell ref="Q512:R512"/>
    <mergeCell ref="U512:Y512"/>
    <mergeCell ref="U504:Y504"/>
    <mergeCell ref="B485:L485"/>
    <mergeCell ref="Q485:R485"/>
    <mergeCell ref="U485:Y485"/>
    <mergeCell ref="U484:Y484"/>
    <mergeCell ref="B484:L484"/>
    <mergeCell ref="Q484:R484"/>
    <mergeCell ref="B480:L480"/>
    <mergeCell ref="B489:L489"/>
    <mergeCell ref="Q489:R489"/>
    <mergeCell ref="U489:Y489"/>
    <mergeCell ref="B482:L482"/>
    <mergeCell ref="Q482:R482"/>
    <mergeCell ref="U482:Y482"/>
    <mergeCell ref="B483:L483"/>
    <mergeCell ref="Q483:R483"/>
    <mergeCell ref="U483:Y483"/>
    <mergeCell ref="B487:L487"/>
    <mergeCell ref="Q487:R487"/>
    <mergeCell ref="U487:Y487"/>
    <mergeCell ref="B486:L486"/>
    <mergeCell ref="Q486:R486"/>
    <mergeCell ref="U486:Y486"/>
    <mergeCell ref="B442:L442"/>
    <mergeCell ref="Q442:R442"/>
    <mergeCell ref="U442:Y442"/>
    <mergeCell ref="B448:L448"/>
    <mergeCell ref="Q448:R448"/>
    <mergeCell ref="U448:Y448"/>
    <mergeCell ref="B440:L440"/>
    <mergeCell ref="Q440:R440"/>
    <mergeCell ref="B455:L455"/>
    <mergeCell ref="Q455:R455"/>
    <mergeCell ref="U455:Y455"/>
    <mergeCell ref="B456:L456"/>
    <mergeCell ref="Q456:R456"/>
    <mergeCell ref="U456:Y456"/>
    <mergeCell ref="Q435:R435"/>
    <mergeCell ref="U435:Y435"/>
    <mergeCell ref="B430:L430"/>
    <mergeCell ref="Q430:R430"/>
    <mergeCell ref="U430:Y430"/>
    <mergeCell ref="B452:L452"/>
    <mergeCell ref="Q452:R452"/>
    <mergeCell ref="U452:Y452"/>
    <mergeCell ref="B453:L453"/>
    <mergeCell ref="Q453:R453"/>
    <mergeCell ref="U453:Y453"/>
    <mergeCell ref="U440:Y440"/>
    <mergeCell ref="B441:L441"/>
    <mergeCell ref="Q441:R441"/>
    <mergeCell ref="U441:Y441"/>
    <mergeCell ref="B263:L263"/>
    <mergeCell ref="Q263:R263"/>
    <mergeCell ref="U314:Y314"/>
    <mergeCell ref="B321:L321"/>
    <mergeCell ref="Q321:R321"/>
    <mergeCell ref="U321:Y321"/>
    <mergeCell ref="B328:L328"/>
    <mergeCell ref="Q328:R328"/>
    <mergeCell ref="U328:Y328"/>
    <mergeCell ref="Q320:R320"/>
    <mergeCell ref="U320:Y320"/>
    <mergeCell ref="B348:L348"/>
    <mergeCell ref="Q348:R348"/>
    <mergeCell ref="U348:Y348"/>
    <mergeCell ref="B354:L354"/>
    <mergeCell ref="Q354:R354"/>
    <mergeCell ref="U354:Y354"/>
    <mergeCell ref="Q351:R351"/>
    <mergeCell ref="U351:Y351"/>
    <mergeCell ref="U353:Y353"/>
    <mergeCell ref="B349:L349"/>
    <mergeCell ref="Q349:R349"/>
    <mergeCell ref="U349:Y349"/>
    <mergeCell ref="B344:L344"/>
    <mergeCell ref="Q344:R344"/>
    <mergeCell ref="U344:Y344"/>
    <mergeCell ref="B345:L345"/>
    <mergeCell ref="Q345:R345"/>
    <mergeCell ref="U345:Y345"/>
    <mergeCell ref="B346:L346"/>
    <mergeCell ref="B341:L341"/>
    <mergeCell ref="Q341:R341"/>
    <mergeCell ref="Q266:R266"/>
    <mergeCell ref="U266:Y266"/>
    <mergeCell ref="B267:L267"/>
    <mergeCell ref="Q267:R267"/>
    <mergeCell ref="U267:Y267"/>
    <mergeCell ref="B271:L271"/>
    <mergeCell ref="Q271:R271"/>
    <mergeCell ref="U271:Y271"/>
    <mergeCell ref="B269:L269"/>
    <mergeCell ref="Q269:R269"/>
    <mergeCell ref="Q272:R272"/>
    <mergeCell ref="U272:Y272"/>
    <mergeCell ref="B275:L275"/>
    <mergeCell ref="Q275:R275"/>
    <mergeCell ref="U275:Y275"/>
    <mergeCell ref="B266:L266"/>
    <mergeCell ref="B268:L268"/>
    <mergeCell ref="Q268:R268"/>
    <mergeCell ref="U268:Y268"/>
    <mergeCell ref="U269:Y269"/>
    <mergeCell ref="B270:L270"/>
    <mergeCell ref="Q270:R270"/>
    <mergeCell ref="U270:Y270"/>
    <mergeCell ref="B212:L212"/>
    <mergeCell ref="Q212:R212"/>
    <mergeCell ref="U212:Y212"/>
    <mergeCell ref="B223:L223"/>
    <mergeCell ref="Q223:R223"/>
    <mergeCell ref="U223:Y223"/>
    <mergeCell ref="B224:L224"/>
    <mergeCell ref="Q224:R224"/>
    <mergeCell ref="U224:Y224"/>
    <mergeCell ref="U226:Y226"/>
    <mergeCell ref="B227:L227"/>
    <mergeCell ref="Q227:R227"/>
    <mergeCell ref="U227:Y227"/>
    <mergeCell ref="B231:L231"/>
    <mergeCell ref="Q231:R231"/>
    <mergeCell ref="U231:Y231"/>
    <mergeCell ref="B221:L221"/>
    <mergeCell ref="B225:L225"/>
    <mergeCell ref="B226:L226"/>
    <mergeCell ref="Q226:R226"/>
    <mergeCell ref="B219:L219"/>
    <mergeCell ref="B218:L218"/>
    <mergeCell ref="Q218:R218"/>
    <mergeCell ref="U218:Y218"/>
    <mergeCell ref="U219:Y219"/>
    <mergeCell ref="Q219:R219"/>
    <mergeCell ref="B220:L220"/>
    <mergeCell ref="Q220:R220"/>
    <mergeCell ref="U220:Y220"/>
    <mergeCell ref="Q221:R221"/>
    <mergeCell ref="U221:Y221"/>
    <mergeCell ref="B199:L199"/>
    <mergeCell ref="Q199:R199"/>
    <mergeCell ref="U199:Y199"/>
    <mergeCell ref="B200:L200"/>
    <mergeCell ref="Q200:R200"/>
    <mergeCell ref="U200:Y200"/>
    <mergeCell ref="B207:L207"/>
    <mergeCell ref="Q207:R207"/>
    <mergeCell ref="U207:Y207"/>
    <mergeCell ref="U205:Y205"/>
    <mergeCell ref="B205:L205"/>
    <mergeCell ref="Q205:R205"/>
    <mergeCell ref="B204:L204"/>
    <mergeCell ref="B208:L208"/>
    <mergeCell ref="Q208:R208"/>
    <mergeCell ref="U208:Y208"/>
    <mergeCell ref="B197:L197"/>
    <mergeCell ref="Q197:R197"/>
    <mergeCell ref="U197:Y197"/>
    <mergeCell ref="Q119:R119"/>
    <mergeCell ref="U119:Y119"/>
    <mergeCell ref="B123:L123"/>
    <mergeCell ref="Q123:R123"/>
    <mergeCell ref="U123:Y123"/>
    <mergeCell ref="B124:L124"/>
    <mergeCell ref="Q124:R124"/>
    <mergeCell ref="U124:Y124"/>
    <mergeCell ref="B119:L119"/>
    <mergeCell ref="B120:L120"/>
    <mergeCell ref="Q128:R128"/>
    <mergeCell ref="U128:Y128"/>
    <mergeCell ref="B129:L129"/>
    <mergeCell ref="Q129:R129"/>
    <mergeCell ref="U129:Y129"/>
    <mergeCell ref="B146:L146"/>
    <mergeCell ref="Q146:R146"/>
    <mergeCell ref="U146:Y146"/>
    <mergeCell ref="B128:L128"/>
    <mergeCell ref="Q143:R143"/>
    <mergeCell ref="B140:L140"/>
    <mergeCell ref="Q140:R140"/>
    <mergeCell ref="U140:Y140"/>
    <mergeCell ref="B142:L142"/>
    <mergeCell ref="Q142:R142"/>
    <mergeCell ref="U142:Y142"/>
    <mergeCell ref="B143:L143"/>
    <mergeCell ref="U143:Y143"/>
    <mergeCell ref="B144:L144"/>
    <mergeCell ref="Q144:R144"/>
    <mergeCell ref="U144:Y144"/>
    <mergeCell ref="B145:L145"/>
    <mergeCell ref="U86:Y86"/>
    <mergeCell ref="B92:L92"/>
    <mergeCell ref="Q92:R92"/>
    <mergeCell ref="U92:Y92"/>
    <mergeCell ref="Q85:R85"/>
    <mergeCell ref="U85:Y85"/>
    <mergeCell ref="Q99:R99"/>
    <mergeCell ref="U99:Y99"/>
    <mergeCell ref="B103:L103"/>
    <mergeCell ref="Q103:R103"/>
    <mergeCell ref="U103:Y103"/>
    <mergeCell ref="B104:L104"/>
    <mergeCell ref="Q104:R104"/>
    <mergeCell ref="U104:Y104"/>
    <mergeCell ref="Q102:R102"/>
    <mergeCell ref="U102:Y102"/>
    <mergeCell ref="Q93:R93"/>
    <mergeCell ref="U93:Y93"/>
    <mergeCell ref="B94:L94"/>
    <mergeCell ref="Q94:R94"/>
    <mergeCell ref="U94:Y94"/>
    <mergeCell ref="U95:Y95"/>
    <mergeCell ref="B87:L87"/>
    <mergeCell ref="Q87:R87"/>
    <mergeCell ref="U87:Y87"/>
    <mergeCell ref="B90:L90"/>
    <mergeCell ref="Q90:R90"/>
    <mergeCell ref="B717:L717"/>
    <mergeCell ref="Q717:R717"/>
    <mergeCell ref="U717:Y717"/>
    <mergeCell ref="B27:L27"/>
    <mergeCell ref="Q27:R27"/>
    <mergeCell ref="U27:Y27"/>
    <mergeCell ref="B28:L28"/>
    <mergeCell ref="Q28:R28"/>
    <mergeCell ref="U28:Y28"/>
    <mergeCell ref="B34:L34"/>
    <mergeCell ref="Q34:R34"/>
    <mergeCell ref="U34:Y34"/>
    <mergeCell ref="B35:L35"/>
    <mergeCell ref="Q35:R35"/>
    <mergeCell ref="U35:Y35"/>
    <mergeCell ref="B39:L39"/>
    <mergeCell ref="Q39:R39"/>
    <mergeCell ref="U39:Y39"/>
    <mergeCell ref="Q36:R36"/>
    <mergeCell ref="U36:Y36"/>
    <mergeCell ref="B40:L40"/>
    <mergeCell ref="Q40:R40"/>
    <mergeCell ref="U40:Y40"/>
    <mergeCell ref="B44:L44"/>
    <mergeCell ref="Q44:R44"/>
    <mergeCell ref="U44:Y44"/>
    <mergeCell ref="Q43:R43"/>
    <mergeCell ref="U43:Y43"/>
    <mergeCell ref="B41:L41"/>
    <mergeCell ref="Q41:R41"/>
    <mergeCell ref="U45:Y45"/>
    <mergeCell ref="B49:L49"/>
    <mergeCell ref="B662:L662"/>
    <mergeCell ref="Q662:R662"/>
    <mergeCell ref="U662:Y662"/>
    <mergeCell ref="B666:L666"/>
    <mergeCell ref="Q666:R666"/>
    <mergeCell ref="U666:Y666"/>
    <mergeCell ref="B663:L663"/>
    <mergeCell ref="Q663:R663"/>
    <mergeCell ref="U663:Y663"/>
    <mergeCell ref="Q702:R702"/>
    <mergeCell ref="U702:Y702"/>
    <mergeCell ref="B708:L708"/>
    <mergeCell ref="Q708:R708"/>
    <mergeCell ref="U708:Y708"/>
    <mergeCell ref="B682:L682"/>
    <mergeCell ref="Q682:R682"/>
    <mergeCell ref="U682:Y682"/>
    <mergeCell ref="B688:L688"/>
    <mergeCell ref="Q688:R688"/>
    <mergeCell ref="Q664:R664"/>
    <mergeCell ref="U664:Y664"/>
    <mergeCell ref="B667:L667"/>
    <mergeCell ref="Q667:R667"/>
    <mergeCell ref="U667:Y667"/>
    <mergeCell ref="B668:L668"/>
    <mergeCell ref="Q668:R668"/>
    <mergeCell ref="U668:Y668"/>
    <mergeCell ref="B681:L681"/>
    <mergeCell ref="Q681:R681"/>
    <mergeCell ref="B683:L683"/>
    <mergeCell ref="Q683:R683"/>
    <mergeCell ref="U683:Y683"/>
    <mergeCell ref="B587:L587"/>
    <mergeCell ref="Q587:R587"/>
    <mergeCell ref="U587:Y587"/>
    <mergeCell ref="B585:L585"/>
    <mergeCell ref="Q614:R614"/>
    <mergeCell ref="U614:Y614"/>
    <mergeCell ref="B620:L620"/>
    <mergeCell ref="Q620:R620"/>
    <mergeCell ref="U620:Y620"/>
    <mergeCell ref="U593:Y593"/>
    <mergeCell ref="B596:L596"/>
    <mergeCell ref="Q596:R596"/>
    <mergeCell ref="U596:Y596"/>
    <mergeCell ref="B602:L602"/>
    <mergeCell ref="Q603:R603"/>
    <mergeCell ref="U603:Y603"/>
    <mergeCell ref="B609:L609"/>
    <mergeCell ref="Q609:R609"/>
    <mergeCell ref="U609:Y609"/>
    <mergeCell ref="B615:L615"/>
    <mergeCell ref="Q615:R615"/>
    <mergeCell ref="U615:Y615"/>
    <mergeCell ref="U608:Y608"/>
    <mergeCell ref="B614:L614"/>
    <mergeCell ref="Q613:R613"/>
    <mergeCell ref="U613:Y613"/>
    <mergeCell ref="Q585:R585"/>
    <mergeCell ref="U585:Y585"/>
    <mergeCell ref="U563:Y563"/>
    <mergeCell ref="B569:L569"/>
    <mergeCell ref="Q569:R569"/>
    <mergeCell ref="U569:Y569"/>
    <mergeCell ref="B575:L575"/>
    <mergeCell ref="Q575:R575"/>
    <mergeCell ref="U575:Y575"/>
    <mergeCell ref="B578:L578"/>
    <mergeCell ref="B549:L549"/>
    <mergeCell ref="Q549:R549"/>
    <mergeCell ref="U549:Y549"/>
    <mergeCell ref="B552:L552"/>
    <mergeCell ref="Q552:R552"/>
    <mergeCell ref="U552:Y552"/>
    <mergeCell ref="B551:L551"/>
    <mergeCell ref="Q551:R551"/>
    <mergeCell ref="U551:Y551"/>
    <mergeCell ref="Q558:R558"/>
    <mergeCell ref="U558:Y558"/>
    <mergeCell ref="B564:L564"/>
    <mergeCell ref="Q564:R564"/>
    <mergeCell ref="U578:Y578"/>
    <mergeCell ref="B584:L584"/>
    <mergeCell ref="Q584:R584"/>
    <mergeCell ref="U584:Y584"/>
    <mergeCell ref="U570:Y570"/>
    <mergeCell ref="Q562:R562"/>
    <mergeCell ref="U562:Y562"/>
    <mergeCell ref="B576:L576"/>
    <mergeCell ref="Q576:R576"/>
    <mergeCell ref="B469:L469"/>
    <mergeCell ref="Q469:R469"/>
    <mergeCell ref="U469:Y469"/>
    <mergeCell ref="B459:L459"/>
    <mergeCell ref="B474:L474"/>
    <mergeCell ref="Q474:R474"/>
    <mergeCell ref="U474:Y474"/>
    <mergeCell ref="B475:L475"/>
    <mergeCell ref="B460:L460"/>
    <mergeCell ref="Q460:R460"/>
    <mergeCell ref="U460:Y460"/>
    <mergeCell ref="B466:L466"/>
    <mergeCell ref="Q466:R466"/>
    <mergeCell ref="U466:Y466"/>
    <mergeCell ref="B465:L465"/>
    <mergeCell ref="Q465:R465"/>
    <mergeCell ref="Q557:R557"/>
    <mergeCell ref="U557:Y557"/>
    <mergeCell ref="B542:L542"/>
    <mergeCell ref="Q542:R542"/>
    <mergeCell ref="U542:Y542"/>
    <mergeCell ref="B548:L548"/>
    <mergeCell ref="Q548:R548"/>
    <mergeCell ref="U548:Y548"/>
    <mergeCell ref="B546:L546"/>
    <mergeCell ref="U464:Y464"/>
    <mergeCell ref="B470:L470"/>
    <mergeCell ref="Q470:R470"/>
    <mergeCell ref="U470:Y470"/>
    <mergeCell ref="B478:L478"/>
    <mergeCell ref="Q478:R478"/>
    <mergeCell ref="U478:Y478"/>
    <mergeCell ref="B372:L372"/>
    <mergeCell ref="B404:L404"/>
    <mergeCell ref="Q404:R404"/>
    <mergeCell ref="U404:Y404"/>
    <mergeCell ref="B395:L395"/>
    <mergeCell ref="Q395:R395"/>
    <mergeCell ref="B379:L379"/>
    <mergeCell ref="Q379:R379"/>
    <mergeCell ref="U379:Y379"/>
    <mergeCell ref="B386:L386"/>
    <mergeCell ref="Q386:R386"/>
    <mergeCell ref="U408:Y408"/>
    <mergeCell ref="B415:L415"/>
    <mergeCell ref="Q415:R415"/>
    <mergeCell ref="U415:Y415"/>
    <mergeCell ref="B420:L420"/>
    <mergeCell ref="Q420:R420"/>
    <mergeCell ref="U420:Y420"/>
    <mergeCell ref="B409:L409"/>
    <mergeCell ref="Q409:R409"/>
    <mergeCell ref="U409:Y409"/>
    <mergeCell ref="B373:L373"/>
    <mergeCell ref="Q373:R373"/>
    <mergeCell ref="U373:Y373"/>
    <mergeCell ref="Q372:R372"/>
    <mergeCell ref="U372:Y372"/>
    <mergeCell ref="B387:L387"/>
    <mergeCell ref="Q387:R387"/>
    <mergeCell ref="U419:Y419"/>
    <mergeCell ref="B347:L347"/>
    <mergeCell ref="Q347:R347"/>
    <mergeCell ref="U347:Y347"/>
    <mergeCell ref="B340:L340"/>
    <mergeCell ref="Q340:R340"/>
    <mergeCell ref="U340:Y340"/>
    <mergeCell ref="Q360:R360"/>
    <mergeCell ref="U360:Y360"/>
    <mergeCell ref="Q280:R280"/>
    <mergeCell ref="U280:Y280"/>
    <mergeCell ref="B287:L287"/>
    <mergeCell ref="Q287:R287"/>
    <mergeCell ref="U287:Y287"/>
    <mergeCell ref="B294:L294"/>
    <mergeCell ref="Q294:R294"/>
    <mergeCell ref="U294:Y294"/>
    <mergeCell ref="U366:Y366"/>
    <mergeCell ref="U341:Y341"/>
    <mergeCell ref="B342:L342"/>
    <mergeCell ref="Q225:R225"/>
    <mergeCell ref="U225:Y225"/>
    <mergeCell ref="B230:L230"/>
    <mergeCell ref="Q230:R230"/>
    <mergeCell ref="U230:Y230"/>
    <mergeCell ref="B237:L237"/>
    <mergeCell ref="Q237:R237"/>
    <mergeCell ref="B260:L260"/>
    <mergeCell ref="Q260:R260"/>
    <mergeCell ref="U260:Y260"/>
    <mergeCell ref="B265:L265"/>
    <mergeCell ref="Q265:R265"/>
    <mergeCell ref="U265:Y265"/>
    <mergeCell ref="B261:L261"/>
    <mergeCell ref="Q261:R261"/>
    <mergeCell ref="U261:Y261"/>
    <mergeCell ref="Q264:R264"/>
    <mergeCell ref="B238:L238"/>
    <mergeCell ref="Q238:R238"/>
    <mergeCell ref="U238:Y238"/>
    <mergeCell ref="B246:L246"/>
    <mergeCell ref="Q246:R246"/>
    <mergeCell ref="U246:Y246"/>
    <mergeCell ref="B245:L245"/>
    <mergeCell ref="Q245:R245"/>
    <mergeCell ref="U245:Y245"/>
    <mergeCell ref="B242:L242"/>
    <mergeCell ref="B249:L249"/>
    <mergeCell ref="B262:L262"/>
    <mergeCell ref="B255:L255"/>
    <mergeCell ref="Q255:R255"/>
    <mergeCell ref="U255:Y255"/>
    <mergeCell ref="B713:L713"/>
    <mergeCell ref="Q713:R713"/>
    <mergeCell ref="U713:Y713"/>
    <mergeCell ref="B716:L716"/>
    <mergeCell ref="Q716:R716"/>
    <mergeCell ref="U716:Y716"/>
    <mergeCell ref="B714:L714"/>
    <mergeCell ref="Q714:R714"/>
    <mergeCell ref="U714:Y714"/>
    <mergeCell ref="B52:L52"/>
    <mergeCell ref="Q52:R52"/>
    <mergeCell ref="U52:Y52"/>
    <mergeCell ref="B45:L45"/>
    <mergeCell ref="Q45:R45"/>
    <mergeCell ref="B26:L26"/>
    <mergeCell ref="Q26:R26"/>
    <mergeCell ref="U26:Y26"/>
    <mergeCell ref="B33:L33"/>
    <mergeCell ref="Q33:R33"/>
    <mergeCell ref="B65:L65"/>
    <mergeCell ref="Q65:R65"/>
    <mergeCell ref="U65:Y65"/>
    <mergeCell ref="B70:L70"/>
    <mergeCell ref="Q70:R70"/>
    <mergeCell ref="U70:Y70"/>
    <mergeCell ref="B66:L66"/>
    <mergeCell ref="Q66:R66"/>
    <mergeCell ref="U66:Y66"/>
    <mergeCell ref="B91:L91"/>
    <mergeCell ref="Q91:R91"/>
    <mergeCell ref="U91:Y91"/>
    <mergeCell ref="B97:L97"/>
    <mergeCell ref="B701:L701"/>
    <mergeCell ref="Q701:R701"/>
    <mergeCell ref="U701:Y701"/>
    <mergeCell ref="B707:L707"/>
    <mergeCell ref="Q707:R707"/>
    <mergeCell ref="U707:Y707"/>
    <mergeCell ref="B695:L695"/>
    <mergeCell ref="Q695:R695"/>
    <mergeCell ref="U33:Y33"/>
    <mergeCell ref="Q97:R97"/>
    <mergeCell ref="U97:Y97"/>
    <mergeCell ref="B96:L96"/>
    <mergeCell ref="Q96:R96"/>
    <mergeCell ref="U96:Y96"/>
    <mergeCell ref="B93:L93"/>
    <mergeCell ref="B106:L106"/>
    <mergeCell ref="Q106:R106"/>
    <mergeCell ref="U106:Y106"/>
    <mergeCell ref="B112:L112"/>
    <mergeCell ref="Q112:R112"/>
    <mergeCell ref="U112:Y112"/>
    <mergeCell ref="B107:L107"/>
    <mergeCell ref="Q107:R107"/>
    <mergeCell ref="B111:L111"/>
    <mergeCell ref="U607:Y607"/>
    <mergeCell ref="B613:L613"/>
    <mergeCell ref="Q151:R151"/>
    <mergeCell ref="B172:L172"/>
    <mergeCell ref="Q172:R172"/>
    <mergeCell ref="U172:Y172"/>
    <mergeCell ref="B177:L177"/>
    <mergeCell ref="Q177:R177"/>
    <mergeCell ref="B608:L608"/>
    <mergeCell ref="Q608:R608"/>
    <mergeCell ref="B648:L648"/>
    <mergeCell ref="Q648:R648"/>
    <mergeCell ref="U648:Y648"/>
    <mergeCell ref="U624:Y624"/>
    <mergeCell ref="B628:L628"/>
    <mergeCell ref="Q628:R628"/>
    <mergeCell ref="U628:Y628"/>
    <mergeCell ref="B631:L631"/>
    <mergeCell ref="Q631:R631"/>
    <mergeCell ref="U631:Y631"/>
    <mergeCell ref="Q632:R632"/>
    <mergeCell ref="U632:Y632"/>
    <mergeCell ref="B639:L639"/>
    <mergeCell ref="Q639:R639"/>
    <mergeCell ref="U639:Y639"/>
    <mergeCell ref="B645:L645"/>
    <mergeCell ref="Q645:R645"/>
    <mergeCell ref="U645:Y645"/>
    <mergeCell ref="B633:L633"/>
    <mergeCell ref="Q633:R633"/>
    <mergeCell ref="B621:L621"/>
    <mergeCell ref="Q621:R621"/>
    <mergeCell ref="U621:Y621"/>
    <mergeCell ref="B636:L636"/>
    <mergeCell ref="Q636:R636"/>
    <mergeCell ref="U636:Y636"/>
    <mergeCell ref="B618:L618"/>
    <mergeCell ref="U541:Y541"/>
    <mergeCell ref="B503:L503"/>
    <mergeCell ref="Q503:R503"/>
    <mergeCell ref="U503:Y503"/>
    <mergeCell ref="B509:L509"/>
    <mergeCell ref="Q509:R509"/>
    <mergeCell ref="U509:Y509"/>
    <mergeCell ref="B504:L504"/>
    <mergeCell ref="Q504:R504"/>
    <mergeCell ref="U377:Y377"/>
    <mergeCell ref="Q403:R403"/>
    <mergeCell ref="U403:Y403"/>
    <mergeCell ref="B407:L407"/>
    <mergeCell ref="Q407:R407"/>
    <mergeCell ref="U407:Y407"/>
    <mergeCell ref="B414:L414"/>
    <mergeCell ref="Q414:R414"/>
    <mergeCell ref="U414:Y414"/>
    <mergeCell ref="B408:L408"/>
    <mergeCell ref="Q408:R408"/>
    <mergeCell ref="B428:L428"/>
    <mergeCell ref="Q428:R428"/>
    <mergeCell ref="U428:Y428"/>
    <mergeCell ref="B422:L422"/>
    <mergeCell ref="Q422:R422"/>
    <mergeCell ref="U422:Y422"/>
    <mergeCell ref="U427:Y427"/>
    <mergeCell ref="B423:L423"/>
    <mergeCell ref="Q423:R423"/>
    <mergeCell ref="U423:Y423"/>
    <mergeCell ref="U386:Y386"/>
    <mergeCell ref="B380:L380"/>
    <mergeCell ref="B394:L394"/>
    <mergeCell ref="Q394:R394"/>
    <mergeCell ref="U394:Y394"/>
    <mergeCell ref="Q393:R393"/>
    <mergeCell ref="U393:Y393"/>
    <mergeCell ref="U390:Y390"/>
    <mergeCell ref="U292:Y292"/>
    <mergeCell ref="B286:L286"/>
    <mergeCell ref="Q286:R286"/>
    <mergeCell ref="U286:Y286"/>
    <mergeCell ref="B298:L298"/>
    <mergeCell ref="Q298:R298"/>
    <mergeCell ref="U298:Y298"/>
    <mergeCell ref="B303:L303"/>
    <mergeCell ref="Q303:R303"/>
    <mergeCell ref="U303:Y303"/>
    <mergeCell ref="B299:L299"/>
    <mergeCell ref="Q299:R299"/>
    <mergeCell ref="U299:Y299"/>
    <mergeCell ref="B300:L300"/>
    <mergeCell ref="Q326:R326"/>
    <mergeCell ref="U326:Y326"/>
    <mergeCell ref="B332:L332"/>
    <mergeCell ref="Q332:R332"/>
    <mergeCell ref="U332:Y332"/>
    <mergeCell ref="U304:Y304"/>
    <mergeCell ref="B313:L313"/>
    <mergeCell ref="Q313:R313"/>
    <mergeCell ref="U313:Y313"/>
    <mergeCell ref="B327:L327"/>
    <mergeCell ref="Q327:R327"/>
    <mergeCell ref="U327:Y327"/>
    <mergeCell ref="B305:L305"/>
    <mergeCell ref="Q305:R305"/>
    <mergeCell ref="U305:Y305"/>
    <mergeCell ref="B306:L306"/>
    <mergeCell ref="Q306:R306"/>
    <mergeCell ref="U306:Y306"/>
    <mergeCell ref="B304:L304"/>
    <mergeCell ref="B152:L152"/>
    <mergeCell ref="Q152:R152"/>
    <mergeCell ref="B181:L181"/>
    <mergeCell ref="Q181:R181"/>
    <mergeCell ref="U181:Y181"/>
    <mergeCell ref="B160:L160"/>
    <mergeCell ref="Q160:R160"/>
    <mergeCell ref="U160:Y160"/>
    <mergeCell ref="B165:L165"/>
    <mergeCell ref="Q165:R165"/>
    <mergeCell ref="U165:Y165"/>
    <mergeCell ref="B161:L161"/>
    <mergeCell ref="Q190:R190"/>
    <mergeCell ref="U190:Y190"/>
    <mergeCell ref="B193:L193"/>
    <mergeCell ref="Q193:R193"/>
    <mergeCell ref="U193:Y193"/>
    <mergeCell ref="B168:L168"/>
    <mergeCell ref="Q168:R168"/>
    <mergeCell ref="U168:Y168"/>
    <mergeCell ref="B174:L174"/>
    <mergeCell ref="Q174:R174"/>
    <mergeCell ref="U174:Y174"/>
    <mergeCell ref="U177:Y177"/>
    <mergeCell ref="B176:L176"/>
    <mergeCell ref="B391:L391"/>
    <mergeCell ref="Q391:R391"/>
    <mergeCell ref="B178:L178"/>
    <mergeCell ref="Q178:R178"/>
    <mergeCell ref="U178:Y178"/>
    <mergeCell ref="U183:Y183"/>
    <mergeCell ref="B184:L184"/>
    <mergeCell ref="Q184:R184"/>
    <mergeCell ref="U184:Y184"/>
    <mergeCell ref="B189:L189"/>
    <mergeCell ref="Q189:R189"/>
    <mergeCell ref="B715:L715"/>
    <mergeCell ref="Q715:R715"/>
    <mergeCell ref="U715:Y715"/>
    <mergeCell ref="B25:L25"/>
    <mergeCell ref="Q25:R25"/>
    <mergeCell ref="U25:Y25"/>
    <mergeCell ref="B32:L32"/>
    <mergeCell ref="Q32:R32"/>
    <mergeCell ref="U32:Y32"/>
    <mergeCell ref="B37:L37"/>
    <mergeCell ref="Q37:R37"/>
    <mergeCell ref="U37:Y37"/>
    <mergeCell ref="B42:L42"/>
    <mergeCell ref="Q42:R42"/>
    <mergeCell ref="U42:Y42"/>
    <mergeCell ref="B38:L38"/>
    <mergeCell ref="Q38:R38"/>
    <mergeCell ref="Q60:R60"/>
    <mergeCell ref="B47:L47"/>
    <mergeCell ref="Q47:R47"/>
    <mergeCell ref="U47:Y47"/>
    <mergeCell ref="B686:L686"/>
    <mergeCell ref="Q686:R686"/>
    <mergeCell ref="U686:Y686"/>
    <mergeCell ref="B693:L693"/>
    <mergeCell ref="Q693:R693"/>
    <mergeCell ref="U693:Y693"/>
    <mergeCell ref="B687:L687"/>
    <mergeCell ref="Q687:R687"/>
    <mergeCell ref="U687:Y687"/>
    <mergeCell ref="B689:L689"/>
    <mergeCell ref="Q700:R700"/>
    <mergeCell ref="U700:Y700"/>
    <mergeCell ref="B664:L664"/>
    <mergeCell ref="Q665:R665"/>
    <mergeCell ref="B675:L675"/>
    <mergeCell ref="Q675:R675"/>
    <mergeCell ref="U675:Y675"/>
    <mergeCell ref="U681:Y681"/>
    <mergeCell ref="B673:L673"/>
    <mergeCell ref="Q673:R673"/>
    <mergeCell ref="B671:L671"/>
    <mergeCell ref="Q694:R694"/>
    <mergeCell ref="U694:Y694"/>
    <mergeCell ref="U688:Y688"/>
    <mergeCell ref="Q689:R689"/>
    <mergeCell ref="U689:Y689"/>
    <mergeCell ref="B696:L696"/>
    <mergeCell ref="Q696:R696"/>
    <mergeCell ref="U696:Y696"/>
    <mergeCell ref="B706:L706"/>
    <mergeCell ref="Q706:R706"/>
    <mergeCell ref="U706:Y706"/>
    <mergeCell ref="B712:L712"/>
    <mergeCell ref="Q712:R712"/>
    <mergeCell ref="U712:Y712"/>
    <mergeCell ref="B709:L709"/>
    <mergeCell ref="Q709:R709"/>
    <mergeCell ref="B653:L653"/>
    <mergeCell ref="Q653:R653"/>
    <mergeCell ref="U653:Y653"/>
    <mergeCell ref="B660:L660"/>
    <mergeCell ref="Q660:R660"/>
    <mergeCell ref="U660:Y660"/>
    <mergeCell ref="B654:L654"/>
    <mergeCell ref="Q654:R654"/>
    <mergeCell ref="Q671:R671"/>
    <mergeCell ref="U671:Y671"/>
    <mergeCell ref="B680:L680"/>
    <mergeCell ref="Q680:R680"/>
    <mergeCell ref="U680:Y680"/>
    <mergeCell ref="U673:Y673"/>
    <mergeCell ref="B674:L674"/>
    <mergeCell ref="Q674:R674"/>
    <mergeCell ref="U674:Y674"/>
    <mergeCell ref="U665:Y665"/>
    <mergeCell ref="B672:L672"/>
    <mergeCell ref="Q672:R672"/>
    <mergeCell ref="U672:Y672"/>
    <mergeCell ref="B655:L655"/>
    <mergeCell ref="Q655:R655"/>
    <mergeCell ref="U655:Y655"/>
    <mergeCell ref="U391:Y391"/>
    <mergeCell ref="B385:L385"/>
    <mergeCell ref="Q385:R385"/>
    <mergeCell ref="B390:L390"/>
    <mergeCell ref="Q390:R390"/>
    <mergeCell ref="B398:L398"/>
    <mergeCell ref="Q398:R398"/>
    <mergeCell ref="U398:Y398"/>
    <mergeCell ref="B338:L338"/>
    <mergeCell ref="Q338:R338"/>
    <mergeCell ref="U338:Y338"/>
    <mergeCell ref="B334:L334"/>
    <mergeCell ref="Q334:R334"/>
    <mergeCell ref="Q346:R346"/>
    <mergeCell ref="U346:Y346"/>
    <mergeCell ref="B352:L352"/>
    <mergeCell ref="Q352:R352"/>
    <mergeCell ref="U352:Y352"/>
    <mergeCell ref="B359:L359"/>
    <mergeCell ref="Q359:R359"/>
    <mergeCell ref="U359:Y359"/>
    <mergeCell ref="B353:L353"/>
    <mergeCell ref="Q353:R353"/>
    <mergeCell ref="B392:L392"/>
    <mergeCell ref="Q392:R392"/>
    <mergeCell ref="U392:Y392"/>
    <mergeCell ref="B393:L393"/>
    <mergeCell ref="U395:Y395"/>
    <mergeCell ref="B388:L388"/>
    <mergeCell ref="Q388:R388"/>
    <mergeCell ref="U388:Y388"/>
    <mergeCell ref="B389:L389"/>
    <mergeCell ref="B665:L665"/>
    <mergeCell ref="B685:L685"/>
    <mergeCell ref="Q685:R685"/>
    <mergeCell ref="U685:Y685"/>
    <mergeCell ref="B24:L24"/>
    <mergeCell ref="Q24:R24"/>
    <mergeCell ref="U24:Y24"/>
    <mergeCell ref="B31:L31"/>
    <mergeCell ref="Q31:R31"/>
    <mergeCell ref="U31:Y31"/>
    <mergeCell ref="B36:L36"/>
    <mergeCell ref="U41:Y41"/>
    <mergeCell ref="B46:L46"/>
    <mergeCell ref="Q46:R46"/>
    <mergeCell ref="U46:Y46"/>
    <mergeCell ref="U38:Y38"/>
    <mergeCell ref="B43:L43"/>
    <mergeCell ref="B63:L63"/>
    <mergeCell ref="Q63:R63"/>
    <mergeCell ref="U63:Y63"/>
    <mergeCell ref="B68:L68"/>
    <mergeCell ref="Q68:R68"/>
    <mergeCell ref="U68:Y68"/>
    <mergeCell ref="B67:L67"/>
    <mergeCell ref="Q67:R67"/>
    <mergeCell ref="U67:Y67"/>
    <mergeCell ref="B78:L78"/>
    <mergeCell ref="Q78:R78"/>
    <mergeCell ref="U78:Y78"/>
    <mergeCell ref="B83:L83"/>
    <mergeCell ref="Q83:R83"/>
    <mergeCell ref="U83:Y83"/>
    <mergeCell ref="B642:L642"/>
    <mergeCell ref="Q642:R642"/>
    <mergeCell ref="U642:Y642"/>
    <mergeCell ref="B652:L652"/>
    <mergeCell ref="Q652:R652"/>
    <mergeCell ref="U652:Y652"/>
    <mergeCell ref="B643:L643"/>
    <mergeCell ref="Q643:R643"/>
    <mergeCell ref="U643:Y643"/>
    <mergeCell ref="B647:L647"/>
    <mergeCell ref="Q627:R627"/>
    <mergeCell ref="U627:Y627"/>
    <mergeCell ref="B637:L637"/>
    <mergeCell ref="Q637:R637"/>
    <mergeCell ref="U637:Y637"/>
    <mergeCell ref="B629:L629"/>
    <mergeCell ref="Q629:R629"/>
    <mergeCell ref="U629:Y629"/>
    <mergeCell ref="B632:L632"/>
    <mergeCell ref="B635:L635"/>
    <mergeCell ref="Q647:R647"/>
    <mergeCell ref="U647:Y647"/>
    <mergeCell ref="B649:L649"/>
    <mergeCell ref="Q649:R649"/>
    <mergeCell ref="U649:Y649"/>
    <mergeCell ref="U650:Y650"/>
    <mergeCell ref="B651:L651"/>
    <mergeCell ref="B656:L656"/>
    <mergeCell ref="Q656:R656"/>
    <mergeCell ref="U656:Y656"/>
    <mergeCell ref="U669:Y669"/>
    <mergeCell ref="B678:L678"/>
    <mergeCell ref="Q678:R678"/>
    <mergeCell ref="U678:Y678"/>
    <mergeCell ref="B684:L684"/>
    <mergeCell ref="Q684:R684"/>
    <mergeCell ref="U684:Y684"/>
    <mergeCell ref="B679:L679"/>
    <mergeCell ref="Q679:R679"/>
    <mergeCell ref="U679:Y679"/>
    <mergeCell ref="B705:L705"/>
    <mergeCell ref="Q705:R705"/>
    <mergeCell ref="U705:Y705"/>
    <mergeCell ref="B711:L711"/>
    <mergeCell ref="Q711:R711"/>
    <mergeCell ref="U711:Y711"/>
    <mergeCell ref="U709:Y709"/>
    <mergeCell ref="B710:L710"/>
    <mergeCell ref="Q710:R710"/>
    <mergeCell ref="U710:Y710"/>
    <mergeCell ref="B659:L659"/>
    <mergeCell ref="Q659:R659"/>
    <mergeCell ref="U659:Y659"/>
    <mergeCell ref="B670:L670"/>
    <mergeCell ref="Q670:R670"/>
    <mergeCell ref="U670:Y670"/>
    <mergeCell ref="B661:L661"/>
    <mergeCell ref="Q661:R661"/>
    <mergeCell ref="U661:Y661"/>
    <mergeCell ref="B610:L610"/>
    <mergeCell ref="Q610:R610"/>
    <mergeCell ref="U610:Y610"/>
    <mergeCell ref="B616:L616"/>
    <mergeCell ref="Q616:R616"/>
    <mergeCell ref="U616:Y616"/>
    <mergeCell ref="B612:L612"/>
    <mergeCell ref="Q612:R612"/>
    <mergeCell ref="U612:Y612"/>
    <mergeCell ref="B622:L622"/>
    <mergeCell ref="Q622:R622"/>
    <mergeCell ref="U622:Y622"/>
    <mergeCell ref="B626:L626"/>
    <mergeCell ref="Q626:R626"/>
    <mergeCell ref="U626:Y626"/>
    <mergeCell ref="Q623:R623"/>
    <mergeCell ref="U623:Y623"/>
    <mergeCell ref="B624:L624"/>
    <mergeCell ref="Q624:R624"/>
    <mergeCell ref="B611:L611"/>
    <mergeCell ref="Q611:R611"/>
    <mergeCell ref="U611:Y611"/>
    <mergeCell ref="B617:L617"/>
    <mergeCell ref="Q617:R617"/>
    <mergeCell ref="U617:Y617"/>
    <mergeCell ref="Q618:R618"/>
    <mergeCell ref="U618:Y618"/>
    <mergeCell ref="B623:L623"/>
    <mergeCell ref="B619:L619"/>
    <mergeCell ref="Q619:R619"/>
    <mergeCell ref="U619:Y619"/>
    <mergeCell ref="B62:L62"/>
    <mergeCell ref="Q62:R62"/>
    <mergeCell ref="U62:Y62"/>
    <mergeCell ref="B58:L58"/>
    <mergeCell ref="Q58:R58"/>
    <mergeCell ref="B115:L115"/>
    <mergeCell ref="Q115:R115"/>
    <mergeCell ref="B82:L82"/>
    <mergeCell ref="Q82:R82"/>
    <mergeCell ref="U82:Y82"/>
    <mergeCell ref="B88:L88"/>
    <mergeCell ref="Q88:R88"/>
    <mergeCell ref="U88:Y88"/>
    <mergeCell ref="B84:L84"/>
    <mergeCell ref="Q84:R84"/>
    <mergeCell ref="B80:L80"/>
    <mergeCell ref="Q80:R80"/>
    <mergeCell ref="U80:Y80"/>
    <mergeCell ref="B81:L81"/>
    <mergeCell ref="B102:L102"/>
    <mergeCell ref="B89:L89"/>
    <mergeCell ref="Q89:R89"/>
    <mergeCell ref="U89:Y89"/>
    <mergeCell ref="B95:L95"/>
    <mergeCell ref="Q95:R95"/>
    <mergeCell ref="U58:Y58"/>
    <mergeCell ref="B59:L59"/>
    <mergeCell ref="B64:L64"/>
    <mergeCell ref="Q64:R64"/>
    <mergeCell ref="U64:Y64"/>
    <mergeCell ref="U77:Y77"/>
    <mergeCell ref="Q81:R81"/>
    <mergeCell ref="B700:L700"/>
    <mergeCell ref="Q657:R657"/>
    <mergeCell ref="U657:Y657"/>
    <mergeCell ref="B677:L677"/>
    <mergeCell ref="Q677:R677"/>
    <mergeCell ref="U677:Y677"/>
    <mergeCell ref="B691:L691"/>
    <mergeCell ref="Q691:R691"/>
    <mergeCell ref="U691:Y691"/>
    <mergeCell ref="B669:L669"/>
    <mergeCell ref="B30:L30"/>
    <mergeCell ref="B698:L698"/>
    <mergeCell ref="Q698:R698"/>
    <mergeCell ref="U698:Y698"/>
    <mergeCell ref="B704:L704"/>
    <mergeCell ref="Q704:R704"/>
    <mergeCell ref="U704:Y704"/>
    <mergeCell ref="B699:L699"/>
    <mergeCell ref="Q699:R699"/>
    <mergeCell ref="U699:Y699"/>
    <mergeCell ref="B131:L131"/>
    <mergeCell ref="Q131:R131"/>
    <mergeCell ref="U131:Y131"/>
    <mergeCell ref="B136:L136"/>
    <mergeCell ref="Q136:R136"/>
    <mergeCell ref="U136:Y136"/>
    <mergeCell ref="B135:L135"/>
    <mergeCell ref="Q135:R135"/>
    <mergeCell ref="U135:Y135"/>
    <mergeCell ref="B141:L141"/>
    <mergeCell ref="Q141:R141"/>
    <mergeCell ref="U141:Y141"/>
    <mergeCell ref="B676:L676"/>
    <mergeCell ref="Q676:R676"/>
    <mergeCell ref="U676:Y676"/>
    <mergeCell ref="B634:L634"/>
    <mergeCell ref="Q634:R634"/>
    <mergeCell ref="U634:Y634"/>
    <mergeCell ref="B657:L657"/>
    <mergeCell ref="B690:L690"/>
    <mergeCell ref="Q690:R690"/>
    <mergeCell ref="U690:Y690"/>
    <mergeCell ref="B697:L697"/>
    <mergeCell ref="Q697:R697"/>
    <mergeCell ref="U697:Y697"/>
    <mergeCell ref="B692:L692"/>
    <mergeCell ref="Q692:R692"/>
    <mergeCell ref="U692:Y692"/>
    <mergeCell ref="B694:L694"/>
    <mergeCell ref="Q669:R669"/>
    <mergeCell ref="Q635:R635"/>
    <mergeCell ref="U635:Y635"/>
    <mergeCell ref="B641:L641"/>
    <mergeCell ref="Q641:R641"/>
    <mergeCell ref="U641:Y641"/>
    <mergeCell ref="B638:L638"/>
    <mergeCell ref="Q638:R638"/>
    <mergeCell ref="U638:Y638"/>
    <mergeCell ref="Q651:R651"/>
    <mergeCell ref="U651:Y651"/>
    <mergeCell ref="B658:L658"/>
    <mergeCell ref="Q658:R658"/>
    <mergeCell ref="U658:Y658"/>
    <mergeCell ref="U654:Y654"/>
    <mergeCell ref="S1:T1"/>
    <mergeCell ref="L2:T2"/>
    <mergeCell ref="L4:T4"/>
    <mergeCell ref="L5:T5"/>
    <mergeCell ref="L6:T6"/>
    <mergeCell ref="A9:T9"/>
    <mergeCell ref="L10:T10"/>
    <mergeCell ref="B604:L604"/>
    <mergeCell ref="Q604:R604"/>
    <mergeCell ref="U604:Y604"/>
    <mergeCell ref="B603:L603"/>
    <mergeCell ref="B605:L605"/>
    <mergeCell ref="Q605:R605"/>
    <mergeCell ref="U605:Y605"/>
    <mergeCell ref="B606:L606"/>
    <mergeCell ref="Q606:R606"/>
    <mergeCell ref="U606:Y606"/>
    <mergeCell ref="B589:L589"/>
    <mergeCell ref="Q589:R589"/>
    <mergeCell ref="U589:Y589"/>
    <mergeCell ref="B588:L588"/>
    <mergeCell ref="B586:L586"/>
    <mergeCell ref="Q586:R586"/>
    <mergeCell ref="U586:Y586"/>
    <mergeCell ref="B582:L582"/>
    <mergeCell ref="Q582:R582"/>
    <mergeCell ref="U582:Y582"/>
    <mergeCell ref="B581:L581"/>
    <mergeCell ref="Q581:R581"/>
    <mergeCell ref="U581:Y581"/>
    <mergeCell ref="B580:L580"/>
    <mergeCell ref="Q580:R580"/>
    <mergeCell ref="B607:L607"/>
    <mergeCell ref="Q607:R607"/>
    <mergeCell ref="B600:L600"/>
    <mergeCell ref="Q600:R600"/>
    <mergeCell ref="U600:Y600"/>
    <mergeCell ref="B599:L599"/>
    <mergeCell ref="Q599:R599"/>
    <mergeCell ref="U599:Y599"/>
    <mergeCell ref="B601:L601"/>
    <mergeCell ref="Q601:R601"/>
    <mergeCell ref="U601:Y601"/>
    <mergeCell ref="B598:L598"/>
    <mergeCell ref="Q598:R598"/>
    <mergeCell ref="U598:Y598"/>
    <mergeCell ref="B590:L590"/>
    <mergeCell ref="Q590:R590"/>
    <mergeCell ref="U590:Y590"/>
    <mergeCell ref="B591:L591"/>
    <mergeCell ref="Q591:R591"/>
    <mergeCell ref="U591:Y591"/>
    <mergeCell ref="B592:L592"/>
    <mergeCell ref="B593:L593"/>
    <mergeCell ref="Q593:R593"/>
    <mergeCell ref="B595:L595"/>
    <mergeCell ref="Q595:R595"/>
    <mergeCell ref="U595:Y595"/>
    <mergeCell ref="Q602:R602"/>
    <mergeCell ref="U602:Y602"/>
    <mergeCell ref="U574:Y574"/>
    <mergeCell ref="B572:L572"/>
    <mergeCell ref="Q572:R572"/>
    <mergeCell ref="U572:Y572"/>
    <mergeCell ref="Q577:R577"/>
    <mergeCell ref="U577:Y577"/>
    <mergeCell ref="B571:L571"/>
    <mergeCell ref="Q571:R571"/>
    <mergeCell ref="U571:Y571"/>
    <mergeCell ref="B567:L567"/>
    <mergeCell ref="Q567:R567"/>
    <mergeCell ref="U567:Y567"/>
    <mergeCell ref="B566:L566"/>
    <mergeCell ref="Q566:R566"/>
    <mergeCell ref="U566:Y566"/>
    <mergeCell ref="B568:L568"/>
    <mergeCell ref="Q568:R568"/>
    <mergeCell ref="U568:Y568"/>
    <mergeCell ref="B570:L570"/>
    <mergeCell ref="Q570:R570"/>
    <mergeCell ref="U576:Y576"/>
    <mergeCell ref="B565:L565"/>
    <mergeCell ref="Q565:R565"/>
    <mergeCell ref="U565:Y565"/>
    <mergeCell ref="B560:L560"/>
    <mergeCell ref="Q560:R560"/>
    <mergeCell ref="U560:Y560"/>
    <mergeCell ref="B561:L561"/>
    <mergeCell ref="Q561:R561"/>
    <mergeCell ref="U561:Y561"/>
    <mergeCell ref="B562:L562"/>
    <mergeCell ref="U564:Y564"/>
    <mergeCell ref="B559:L559"/>
    <mergeCell ref="Q559:R559"/>
    <mergeCell ref="U559:Y559"/>
    <mergeCell ref="B556:L556"/>
    <mergeCell ref="Q556:R556"/>
    <mergeCell ref="U556:Y556"/>
    <mergeCell ref="B558:L558"/>
    <mergeCell ref="B554:L554"/>
    <mergeCell ref="Q554:R554"/>
    <mergeCell ref="U554:Y554"/>
    <mergeCell ref="B555:L555"/>
    <mergeCell ref="Q555:R555"/>
    <mergeCell ref="U555:Y555"/>
    <mergeCell ref="B557:L557"/>
    <mergeCell ref="B550:L550"/>
    <mergeCell ref="Q550:R550"/>
    <mergeCell ref="U550:Y550"/>
    <mergeCell ref="B553:L553"/>
    <mergeCell ref="Q553:R553"/>
    <mergeCell ref="U553:Y553"/>
    <mergeCell ref="B544:L544"/>
    <mergeCell ref="Q544:R544"/>
    <mergeCell ref="U544:Y544"/>
    <mergeCell ref="B545:L545"/>
    <mergeCell ref="Q545:R545"/>
    <mergeCell ref="U545:Y545"/>
    <mergeCell ref="U547:Y547"/>
    <mergeCell ref="Q546:R546"/>
    <mergeCell ref="U546:Y546"/>
    <mergeCell ref="B547:L547"/>
    <mergeCell ref="Q547:R547"/>
    <mergeCell ref="B536:L536"/>
    <mergeCell ref="Q536:R536"/>
    <mergeCell ref="U536:Y536"/>
    <mergeCell ref="B537:L537"/>
    <mergeCell ref="Q537:R537"/>
    <mergeCell ref="U537:Y537"/>
    <mergeCell ref="U538:Y538"/>
    <mergeCell ref="B539:L539"/>
    <mergeCell ref="Q539:R539"/>
    <mergeCell ref="U539:Y539"/>
    <mergeCell ref="B540:L540"/>
    <mergeCell ref="U534:Y534"/>
    <mergeCell ref="B530:L530"/>
    <mergeCell ref="Q530:R530"/>
    <mergeCell ref="U530:Y530"/>
    <mergeCell ref="B532:L532"/>
    <mergeCell ref="Q532:R532"/>
    <mergeCell ref="U532:Y532"/>
    <mergeCell ref="B531:L531"/>
    <mergeCell ref="Q531:R531"/>
    <mergeCell ref="U531:Y531"/>
    <mergeCell ref="B524:L524"/>
    <mergeCell ref="Q524:R524"/>
    <mergeCell ref="U524:Y524"/>
    <mergeCell ref="B525:L525"/>
    <mergeCell ref="B529:L529"/>
    <mergeCell ref="Q529:R529"/>
    <mergeCell ref="U529:Y529"/>
    <mergeCell ref="B526:L526"/>
    <mergeCell ref="Q526:R526"/>
    <mergeCell ref="U526:Y526"/>
    <mergeCell ref="B523:L523"/>
    <mergeCell ref="Q523:R523"/>
    <mergeCell ref="U523:Y523"/>
    <mergeCell ref="B518:L518"/>
    <mergeCell ref="Q518:R518"/>
    <mergeCell ref="U518:Y518"/>
    <mergeCell ref="B522:L522"/>
    <mergeCell ref="Q522:R522"/>
    <mergeCell ref="U522:Y522"/>
    <mergeCell ref="B520:L520"/>
    <mergeCell ref="Q520:R520"/>
    <mergeCell ref="U520:Y520"/>
    <mergeCell ref="B521:L521"/>
    <mergeCell ref="Q521:R521"/>
    <mergeCell ref="U521:Y521"/>
    <mergeCell ref="B516:L516"/>
    <mergeCell ref="Q516:R516"/>
    <mergeCell ref="U516:Y516"/>
    <mergeCell ref="B513:L513"/>
    <mergeCell ref="Q513:R513"/>
    <mergeCell ref="U513:Y513"/>
    <mergeCell ref="B514:L514"/>
    <mergeCell ref="Q514:R514"/>
    <mergeCell ref="U514:Y514"/>
    <mergeCell ref="B507:L507"/>
    <mergeCell ref="Q507:R507"/>
    <mergeCell ref="U507:Y507"/>
    <mergeCell ref="B508:L508"/>
    <mergeCell ref="B506:L506"/>
    <mergeCell ref="Q506:R506"/>
    <mergeCell ref="U506:Y506"/>
    <mergeCell ref="Q505:R505"/>
    <mergeCell ref="U505:Y505"/>
    <mergeCell ref="B505:L505"/>
    <mergeCell ref="B496:L496"/>
    <mergeCell ref="Q496:R496"/>
    <mergeCell ref="U496:Y496"/>
    <mergeCell ref="B497:L497"/>
    <mergeCell ref="Q497:R497"/>
    <mergeCell ref="U497:Y497"/>
    <mergeCell ref="U499:Y499"/>
    <mergeCell ref="B499:L499"/>
    <mergeCell ref="Q499:R499"/>
    <mergeCell ref="B498:L498"/>
    <mergeCell ref="Q498:R498"/>
    <mergeCell ref="B491:L491"/>
    <mergeCell ref="Q491:R491"/>
    <mergeCell ref="U491:Y491"/>
    <mergeCell ref="B488:L488"/>
    <mergeCell ref="Q488:R488"/>
    <mergeCell ref="U488:Y488"/>
    <mergeCell ref="B492:L492"/>
    <mergeCell ref="Q492:R492"/>
    <mergeCell ref="U492:Y492"/>
    <mergeCell ref="B490:L490"/>
    <mergeCell ref="Q490:R490"/>
    <mergeCell ref="U490:Y490"/>
    <mergeCell ref="B493:L493"/>
    <mergeCell ref="Q493:R493"/>
    <mergeCell ref="U493:Y493"/>
    <mergeCell ref="B494:L494"/>
    <mergeCell ref="Q494:R494"/>
    <mergeCell ref="U494:Y494"/>
    <mergeCell ref="B495:L495"/>
    <mergeCell ref="Q495:R495"/>
    <mergeCell ref="U495:Y495"/>
    <mergeCell ref="Q480:R480"/>
    <mergeCell ref="U480:Y480"/>
    <mergeCell ref="B481:L481"/>
    <mergeCell ref="Q481:R481"/>
    <mergeCell ref="U481:Y481"/>
    <mergeCell ref="B476:L476"/>
    <mergeCell ref="Q476:R476"/>
    <mergeCell ref="U476:Y476"/>
    <mergeCell ref="B477:L477"/>
    <mergeCell ref="Q477:R477"/>
    <mergeCell ref="U477:Y477"/>
    <mergeCell ref="B471:L471"/>
    <mergeCell ref="Q471:R471"/>
    <mergeCell ref="U471:Y471"/>
    <mergeCell ref="B472:L472"/>
    <mergeCell ref="Q472:R472"/>
    <mergeCell ref="U472:Y472"/>
    <mergeCell ref="B473:L473"/>
    <mergeCell ref="Q473:R473"/>
    <mergeCell ref="U473:Y473"/>
    <mergeCell ref="Q475:R475"/>
    <mergeCell ref="U475:Y475"/>
    <mergeCell ref="B479:L479"/>
    <mergeCell ref="Q479:R479"/>
    <mergeCell ref="U479:Y479"/>
    <mergeCell ref="U465:Y465"/>
    <mergeCell ref="B467:L467"/>
    <mergeCell ref="Q467:R467"/>
    <mergeCell ref="U467:Y467"/>
    <mergeCell ref="B468:L468"/>
    <mergeCell ref="Q468:R468"/>
    <mergeCell ref="U468:Y468"/>
    <mergeCell ref="B464:L464"/>
    <mergeCell ref="Q464:R464"/>
    <mergeCell ref="B461:L461"/>
    <mergeCell ref="Q461:R461"/>
    <mergeCell ref="U461:Y461"/>
    <mergeCell ref="B458:L458"/>
    <mergeCell ref="Q458:R458"/>
    <mergeCell ref="B463:L463"/>
    <mergeCell ref="Q463:R463"/>
    <mergeCell ref="U463:Y463"/>
    <mergeCell ref="Q459:R459"/>
    <mergeCell ref="U459:Y459"/>
    <mergeCell ref="U458:Y458"/>
    <mergeCell ref="B462:L462"/>
    <mergeCell ref="Q462:R462"/>
    <mergeCell ref="U462:Y462"/>
    <mergeCell ref="B457:L457"/>
    <mergeCell ref="Q457:R457"/>
    <mergeCell ref="U457:Y457"/>
    <mergeCell ref="U450:Y450"/>
    <mergeCell ref="B450:L450"/>
    <mergeCell ref="Q450:R450"/>
    <mergeCell ref="B451:L451"/>
    <mergeCell ref="Q451:R451"/>
    <mergeCell ref="U451:Y451"/>
    <mergeCell ref="B446:L446"/>
    <mergeCell ref="Q446:R446"/>
    <mergeCell ref="U446:Y446"/>
    <mergeCell ref="U449:Y449"/>
    <mergeCell ref="B444:L444"/>
    <mergeCell ref="Q444:R444"/>
    <mergeCell ref="B443:L443"/>
    <mergeCell ref="Q443:R443"/>
    <mergeCell ref="U443:Y443"/>
    <mergeCell ref="U445:Y445"/>
    <mergeCell ref="U444:Y444"/>
    <mergeCell ref="B445:L445"/>
    <mergeCell ref="Q445:R445"/>
    <mergeCell ref="B447:L447"/>
    <mergeCell ref="Q447:R447"/>
    <mergeCell ref="U447:Y447"/>
    <mergeCell ref="B454:L454"/>
    <mergeCell ref="Q454:R454"/>
    <mergeCell ref="U454:Y454"/>
    <mergeCell ref="B449:L449"/>
    <mergeCell ref="Q449:R449"/>
    <mergeCell ref="B437:L437"/>
    <mergeCell ref="Q437:R437"/>
    <mergeCell ref="U437:Y437"/>
    <mergeCell ref="B438:L438"/>
    <mergeCell ref="Q438:R438"/>
    <mergeCell ref="U438:Y438"/>
    <mergeCell ref="B439:L439"/>
    <mergeCell ref="Q439:R439"/>
    <mergeCell ref="U439:Y439"/>
    <mergeCell ref="B434:L434"/>
    <mergeCell ref="Q434:R434"/>
    <mergeCell ref="U434:Y434"/>
    <mergeCell ref="B436:L436"/>
    <mergeCell ref="B435:L435"/>
    <mergeCell ref="U431:Y431"/>
    <mergeCell ref="B431:L431"/>
    <mergeCell ref="Q431:R431"/>
    <mergeCell ref="B432:L432"/>
    <mergeCell ref="Q432:R432"/>
    <mergeCell ref="U432:Y432"/>
    <mergeCell ref="B433:L433"/>
    <mergeCell ref="Q433:R433"/>
    <mergeCell ref="U433:Y433"/>
    <mergeCell ref="Q436:R436"/>
    <mergeCell ref="U436:Y436"/>
    <mergeCell ref="B429:L429"/>
    <mergeCell ref="Q429:R429"/>
    <mergeCell ref="U429:Y429"/>
    <mergeCell ref="B424:L424"/>
    <mergeCell ref="Q424:R424"/>
    <mergeCell ref="U424:Y424"/>
    <mergeCell ref="B426:L426"/>
    <mergeCell ref="Q426:R426"/>
    <mergeCell ref="B425:L425"/>
    <mergeCell ref="Q425:R425"/>
    <mergeCell ref="U425:Y425"/>
    <mergeCell ref="U426:Y426"/>
    <mergeCell ref="B427:L427"/>
    <mergeCell ref="Q427:R427"/>
    <mergeCell ref="B416:L416"/>
    <mergeCell ref="Q416:R416"/>
    <mergeCell ref="U416:Y416"/>
    <mergeCell ref="B417:L417"/>
    <mergeCell ref="Q417:R417"/>
    <mergeCell ref="U417:Y417"/>
    <mergeCell ref="B418:L418"/>
    <mergeCell ref="Q418:R418"/>
    <mergeCell ref="U418:Y418"/>
    <mergeCell ref="B421:L421"/>
    <mergeCell ref="Q421:R421"/>
    <mergeCell ref="U421:Y421"/>
    <mergeCell ref="B419:L419"/>
    <mergeCell ref="Q419:R419"/>
    <mergeCell ref="B412:L412"/>
    <mergeCell ref="Q412:R412"/>
    <mergeCell ref="U412:Y412"/>
    <mergeCell ref="B413:L413"/>
    <mergeCell ref="Q413:R413"/>
    <mergeCell ref="U413:Y413"/>
    <mergeCell ref="B410:L410"/>
    <mergeCell ref="Q410:R410"/>
    <mergeCell ref="U410:Y410"/>
    <mergeCell ref="B411:L411"/>
    <mergeCell ref="Q411:R411"/>
    <mergeCell ref="U411:Y411"/>
    <mergeCell ref="B405:L405"/>
    <mergeCell ref="Q405:R405"/>
    <mergeCell ref="U405:Y405"/>
    <mergeCell ref="B406:L406"/>
    <mergeCell ref="Q406:R406"/>
    <mergeCell ref="U406:Y406"/>
    <mergeCell ref="B399:L399"/>
    <mergeCell ref="Q399:R399"/>
    <mergeCell ref="U399:Y399"/>
    <mergeCell ref="B403:L403"/>
    <mergeCell ref="B401:L401"/>
    <mergeCell ref="Q401:R401"/>
    <mergeCell ref="U401:Y401"/>
    <mergeCell ref="B402:L402"/>
    <mergeCell ref="Q402:R402"/>
    <mergeCell ref="U402:Y402"/>
    <mergeCell ref="B400:L400"/>
    <mergeCell ref="Q400:R400"/>
    <mergeCell ref="U400:Y400"/>
    <mergeCell ref="B396:L396"/>
    <mergeCell ref="Q396:R396"/>
    <mergeCell ref="U396:Y396"/>
    <mergeCell ref="B397:L397"/>
    <mergeCell ref="Q397:R397"/>
    <mergeCell ref="U397:Y397"/>
    <mergeCell ref="Q389:R389"/>
    <mergeCell ref="U389:Y389"/>
    <mergeCell ref="B381:L381"/>
    <mergeCell ref="Q381:R381"/>
    <mergeCell ref="U381:Y381"/>
    <mergeCell ref="Q383:R383"/>
    <mergeCell ref="U383:Y383"/>
    <mergeCell ref="U385:Y385"/>
    <mergeCell ref="B382:L382"/>
    <mergeCell ref="Q382:R382"/>
    <mergeCell ref="U382:Y382"/>
    <mergeCell ref="B383:L383"/>
    <mergeCell ref="B377:L377"/>
    <mergeCell ref="B374:L374"/>
    <mergeCell ref="Q374:R374"/>
    <mergeCell ref="U374:Y374"/>
    <mergeCell ref="B375:L375"/>
    <mergeCell ref="Q375:R375"/>
    <mergeCell ref="U375:Y375"/>
    <mergeCell ref="B376:L376"/>
    <mergeCell ref="Q376:R376"/>
    <mergeCell ref="U376:Y376"/>
    <mergeCell ref="B378:L378"/>
    <mergeCell ref="Q378:R378"/>
    <mergeCell ref="U378:Y378"/>
    <mergeCell ref="Q377:R377"/>
    <mergeCell ref="B384:L384"/>
    <mergeCell ref="Q384:R384"/>
    <mergeCell ref="U384:Y384"/>
    <mergeCell ref="Q380:R380"/>
    <mergeCell ref="U380:Y380"/>
    <mergeCell ref="U387:Y387"/>
    <mergeCell ref="B368:L368"/>
    <mergeCell ref="Q368:R368"/>
    <mergeCell ref="U368:Y368"/>
    <mergeCell ref="B369:L369"/>
    <mergeCell ref="Q369:R369"/>
    <mergeCell ref="U369:Y369"/>
    <mergeCell ref="B370:L370"/>
    <mergeCell ref="Q370:R370"/>
    <mergeCell ref="U370:Y370"/>
    <mergeCell ref="B371:L371"/>
    <mergeCell ref="Q371:R371"/>
    <mergeCell ref="U371:Y371"/>
    <mergeCell ref="Q364:R364"/>
    <mergeCell ref="U364:Y364"/>
    <mergeCell ref="B365:L365"/>
    <mergeCell ref="B362:L362"/>
    <mergeCell ref="Q362:R362"/>
    <mergeCell ref="U362:Y362"/>
    <mergeCell ref="B364:L364"/>
    <mergeCell ref="B363:L363"/>
    <mergeCell ref="Q363:R363"/>
    <mergeCell ref="U363:Y363"/>
    <mergeCell ref="Q365:R365"/>
    <mergeCell ref="U365:Y365"/>
    <mergeCell ref="B366:L366"/>
    <mergeCell ref="Q366:R366"/>
    <mergeCell ref="B367:L367"/>
    <mergeCell ref="Q367:R367"/>
    <mergeCell ref="U367:Y367"/>
    <mergeCell ref="B356:L356"/>
    <mergeCell ref="Q356:R356"/>
    <mergeCell ref="U356:Y356"/>
    <mergeCell ref="B357:L357"/>
    <mergeCell ref="Q357:R357"/>
    <mergeCell ref="U357:Y357"/>
    <mergeCell ref="B358:L358"/>
    <mergeCell ref="Q358:R358"/>
    <mergeCell ref="U358:Y358"/>
    <mergeCell ref="B360:L360"/>
    <mergeCell ref="U361:Y361"/>
    <mergeCell ref="B361:L361"/>
    <mergeCell ref="B355:L355"/>
    <mergeCell ref="Q355:R355"/>
    <mergeCell ref="U355:Y355"/>
    <mergeCell ref="B351:L351"/>
    <mergeCell ref="B350:L350"/>
    <mergeCell ref="Q350:R350"/>
    <mergeCell ref="U350:Y350"/>
    <mergeCell ref="Q361:R361"/>
    <mergeCell ref="Q342:R342"/>
    <mergeCell ref="U342:Y342"/>
    <mergeCell ref="B343:L343"/>
    <mergeCell ref="Q343:R343"/>
    <mergeCell ref="U343:Y343"/>
    <mergeCell ref="B335:L335"/>
    <mergeCell ref="Q335:R335"/>
    <mergeCell ref="U335:Y335"/>
    <mergeCell ref="B336:L336"/>
    <mergeCell ref="Q336:R336"/>
    <mergeCell ref="U336:Y336"/>
    <mergeCell ref="B337:L337"/>
    <mergeCell ref="Q337:R337"/>
    <mergeCell ref="U337:Y337"/>
    <mergeCell ref="U334:Y334"/>
    <mergeCell ref="Q329:R329"/>
    <mergeCell ref="B329:L329"/>
    <mergeCell ref="B330:L330"/>
    <mergeCell ref="Q330:R330"/>
    <mergeCell ref="U330:Y330"/>
    <mergeCell ref="B333:L333"/>
    <mergeCell ref="Q333:R333"/>
    <mergeCell ref="U333:Y333"/>
    <mergeCell ref="B331:L331"/>
    <mergeCell ref="Q331:R331"/>
    <mergeCell ref="U331:Y331"/>
    <mergeCell ref="U329:Y329"/>
    <mergeCell ref="B339:L339"/>
    <mergeCell ref="Q339:R339"/>
    <mergeCell ref="U339:Y339"/>
    <mergeCell ref="B326:L326"/>
    <mergeCell ref="B322:L322"/>
    <mergeCell ref="Q322:R322"/>
    <mergeCell ref="U322:Y322"/>
    <mergeCell ref="B323:L323"/>
    <mergeCell ref="Q323:R323"/>
    <mergeCell ref="U323:Y323"/>
    <mergeCell ref="B320:L320"/>
    <mergeCell ref="B324:L324"/>
    <mergeCell ref="Q324:R324"/>
    <mergeCell ref="U324:Y324"/>
    <mergeCell ref="B325:L325"/>
    <mergeCell ref="Q325:R325"/>
    <mergeCell ref="U325:Y325"/>
    <mergeCell ref="B315:L315"/>
    <mergeCell ref="Q315:R315"/>
    <mergeCell ref="U315:Y315"/>
    <mergeCell ref="B316:L316"/>
    <mergeCell ref="Q316:R316"/>
    <mergeCell ref="U316:Y316"/>
    <mergeCell ref="B319:L319"/>
    <mergeCell ref="Q319:R319"/>
    <mergeCell ref="U319:Y319"/>
    <mergeCell ref="B317:L317"/>
    <mergeCell ref="Q317:R317"/>
    <mergeCell ref="U317:Y317"/>
    <mergeCell ref="B318:L318"/>
    <mergeCell ref="Q318:R318"/>
    <mergeCell ref="U318:Y318"/>
    <mergeCell ref="B314:L314"/>
    <mergeCell ref="Q314:R314"/>
    <mergeCell ref="B308:L308"/>
    <mergeCell ref="Q308:R308"/>
    <mergeCell ref="U308:Y308"/>
    <mergeCell ref="B309:L309"/>
    <mergeCell ref="Q309:R309"/>
    <mergeCell ref="U309:Y309"/>
    <mergeCell ref="B310:L310"/>
    <mergeCell ref="Q310:R310"/>
    <mergeCell ref="U310:Y310"/>
    <mergeCell ref="B312:L312"/>
    <mergeCell ref="Q312:R312"/>
    <mergeCell ref="U312:Y312"/>
    <mergeCell ref="B311:L311"/>
    <mergeCell ref="Q311:R311"/>
    <mergeCell ref="B307:L307"/>
    <mergeCell ref="Q307:R307"/>
    <mergeCell ref="U307:Y307"/>
    <mergeCell ref="U311:Y311"/>
    <mergeCell ref="B302:L302"/>
    <mergeCell ref="Q302:R302"/>
    <mergeCell ref="U302:Y302"/>
    <mergeCell ref="Q304:R304"/>
    <mergeCell ref="B301:L301"/>
    <mergeCell ref="Q301:R301"/>
    <mergeCell ref="U301:Y301"/>
    <mergeCell ref="B296:L296"/>
    <mergeCell ref="Q296:R296"/>
    <mergeCell ref="U296:Y296"/>
    <mergeCell ref="B297:L297"/>
    <mergeCell ref="Q297:R297"/>
    <mergeCell ref="U297:Y297"/>
    <mergeCell ref="B295:L295"/>
    <mergeCell ref="Q295:R295"/>
    <mergeCell ref="U295:Y295"/>
    <mergeCell ref="B290:L290"/>
    <mergeCell ref="Q290:R290"/>
    <mergeCell ref="U290:Y290"/>
    <mergeCell ref="B293:L293"/>
    <mergeCell ref="Q293:R293"/>
    <mergeCell ref="U293:Y293"/>
    <mergeCell ref="B291:L291"/>
    <mergeCell ref="Q291:R291"/>
    <mergeCell ref="U291:Y291"/>
    <mergeCell ref="B292:L292"/>
    <mergeCell ref="Q292:R292"/>
    <mergeCell ref="Q300:R300"/>
    <mergeCell ref="U300:Y300"/>
    <mergeCell ref="B288:L288"/>
    <mergeCell ref="Q288:R288"/>
    <mergeCell ref="U288:Y288"/>
    <mergeCell ref="B289:L289"/>
    <mergeCell ref="Q289:R289"/>
    <mergeCell ref="U289:Y289"/>
    <mergeCell ref="B284:L284"/>
    <mergeCell ref="Q284:R284"/>
    <mergeCell ref="U284:Y284"/>
    <mergeCell ref="U285:Y285"/>
    <mergeCell ref="B285:L285"/>
    <mergeCell ref="Q285:R285"/>
    <mergeCell ref="B281:L281"/>
    <mergeCell ref="Q281:R281"/>
    <mergeCell ref="U281:Y281"/>
    <mergeCell ref="B282:L282"/>
    <mergeCell ref="Q282:R282"/>
    <mergeCell ref="U282:Y282"/>
    <mergeCell ref="B283:L283"/>
    <mergeCell ref="Q283:R283"/>
    <mergeCell ref="U283:Y283"/>
    <mergeCell ref="Q278:R278"/>
    <mergeCell ref="U278:Y278"/>
    <mergeCell ref="B280:L280"/>
    <mergeCell ref="B278:L278"/>
    <mergeCell ref="B279:L279"/>
    <mergeCell ref="B277:L277"/>
    <mergeCell ref="Q277:R277"/>
    <mergeCell ref="U277:Y277"/>
    <mergeCell ref="B273:L273"/>
    <mergeCell ref="Q273:R273"/>
    <mergeCell ref="U273:Y273"/>
    <mergeCell ref="B272:L272"/>
    <mergeCell ref="B274:L274"/>
    <mergeCell ref="Q274:R274"/>
    <mergeCell ref="U274:Y274"/>
    <mergeCell ref="B276:L276"/>
    <mergeCell ref="Q276:R276"/>
    <mergeCell ref="U276:Y276"/>
    <mergeCell ref="Q279:R279"/>
    <mergeCell ref="U279:Y279"/>
    <mergeCell ref="U263:Y263"/>
    <mergeCell ref="B264:L264"/>
    <mergeCell ref="B256:L256"/>
    <mergeCell ref="Q256:R256"/>
    <mergeCell ref="U256:Y256"/>
    <mergeCell ref="B257:L257"/>
    <mergeCell ref="Q257:R257"/>
    <mergeCell ref="U257:Y257"/>
    <mergeCell ref="B258:L258"/>
    <mergeCell ref="Q258:R258"/>
    <mergeCell ref="U258:Y258"/>
    <mergeCell ref="B259:L259"/>
    <mergeCell ref="Q259:R259"/>
    <mergeCell ref="U259:Y259"/>
    <mergeCell ref="B254:L254"/>
    <mergeCell ref="Q254:R254"/>
    <mergeCell ref="B250:L250"/>
    <mergeCell ref="Q250:R250"/>
    <mergeCell ref="U250:Y250"/>
    <mergeCell ref="B251:L251"/>
    <mergeCell ref="Q251:R251"/>
    <mergeCell ref="U251:Y251"/>
    <mergeCell ref="B252:L252"/>
    <mergeCell ref="Q252:R252"/>
    <mergeCell ref="U252:Y252"/>
    <mergeCell ref="B253:L253"/>
    <mergeCell ref="Q253:R253"/>
    <mergeCell ref="U253:Y253"/>
    <mergeCell ref="U254:Y254"/>
    <mergeCell ref="Q262:R262"/>
    <mergeCell ref="U262:Y262"/>
    <mergeCell ref="U264:Y264"/>
    <mergeCell ref="Q249:R249"/>
    <mergeCell ref="U249:Y249"/>
    <mergeCell ref="Q242:R242"/>
    <mergeCell ref="U242:Y242"/>
    <mergeCell ref="B244:L244"/>
    <mergeCell ref="Q244:R244"/>
    <mergeCell ref="U244:Y244"/>
    <mergeCell ref="B247:L247"/>
    <mergeCell ref="B243:L243"/>
    <mergeCell ref="Q243:R243"/>
    <mergeCell ref="U243:Y243"/>
    <mergeCell ref="Q247:R247"/>
    <mergeCell ref="U247:Y247"/>
    <mergeCell ref="B239:L239"/>
    <mergeCell ref="Q239:R239"/>
    <mergeCell ref="U239:Y239"/>
    <mergeCell ref="B240:L240"/>
    <mergeCell ref="Q240:R240"/>
    <mergeCell ref="U240:Y240"/>
    <mergeCell ref="B241:L241"/>
    <mergeCell ref="Q241:R241"/>
    <mergeCell ref="U241:Y241"/>
    <mergeCell ref="B248:L248"/>
    <mergeCell ref="Q248:R248"/>
    <mergeCell ref="U248:Y248"/>
    <mergeCell ref="Q236:R236"/>
    <mergeCell ref="U236:Y236"/>
    <mergeCell ref="B236:L236"/>
    <mergeCell ref="U237:Y237"/>
    <mergeCell ref="Q232:R232"/>
    <mergeCell ref="U232:Y232"/>
    <mergeCell ref="B233:L233"/>
    <mergeCell ref="Q233:R233"/>
    <mergeCell ref="U233:Y233"/>
    <mergeCell ref="B235:L235"/>
    <mergeCell ref="Q235:R235"/>
    <mergeCell ref="B232:L232"/>
    <mergeCell ref="B234:L234"/>
    <mergeCell ref="Q234:R234"/>
    <mergeCell ref="U234:Y234"/>
    <mergeCell ref="U235:Y235"/>
    <mergeCell ref="B228:L228"/>
    <mergeCell ref="Q228:R228"/>
    <mergeCell ref="U228:Y228"/>
    <mergeCell ref="B229:L229"/>
    <mergeCell ref="Q229:R229"/>
    <mergeCell ref="U229:Y229"/>
    <mergeCell ref="B222:L222"/>
    <mergeCell ref="Q222:R222"/>
    <mergeCell ref="U222:Y222"/>
    <mergeCell ref="B217:L217"/>
    <mergeCell ref="Q217:R217"/>
    <mergeCell ref="U217:Y217"/>
    <mergeCell ref="B215:L215"/>
    <mergeCell ref="Q215:R215"/>
    <mergeCell ref="U215:Y215"/>
    <mergeCell ref="B213:L213"/>
    <mergeCell ref="Q213:R213"/>
    <mergeCell ref="U213:Y213"/>
    <mergeCell ref="B216:L216"/>
    <mergeCell ref="Q216:R216"/>
    <mergeCell ref="U216:Y216"/>
    <mergeCell ref="B214:L214"/>
    <mergeCell ref="Q214:R214"/>
    <mergeCell ref="U214:Y214"/>
    <mergeCell ref="B209:L209"/>
    <mergeCell ref="Q209:R209"/>
    <mergeCell ref="U209:Y209"/>
    <mergeCell ref="B206:L206"/>
    <mergeCell ref="Q206:R206"/>
    <mergeCell ref="U206:Y206"/>
    <mergeCell ref="B210:L210"/>
    <mergeCell ref="Q210:R210"/>
    <mergeCell ref="U210:Y210"/>
    <mergeCell ref="B211:L211"/>
    <mergeCell ref="Q211:R211"/>
    <mergeCell ref="U211:Y211"/>
    <mergeCell ref="B201:L201"/>
    <mergeCell ref="Q201:R201"/>
    <mergeCell ref="U201:Y201"/>
    <mergeCell ref="B202:L202"/>
    <mergeCell ref="Q202:R202"/>
    <mergeCell ref="U202:Y202"/>
    <mergeCell ref="B203:L203"/>
    <mergeCell ref="Q203:R203"/>
    <mergeCell ref="U203:Y203"/>
    <mergeCell ref="Q204:R204"/>
    <mergeCell ref="U204:Y204"/>
    <mergeCell ref="B194:L194"/>
    <mergeCell ref="Q194:R194"/>
    <mergeCell ref="U194:Y194"/>
    <mergeCell ref="B198:L198"/>
    <mergeCell ref="Q198:R198"/>
    <mergeCell ref="U198:Y198"/>
    <mergeCell ref="B195:L195"/>
    <mergeCell ref="Q195:R195"/>
    <mergeCell ref="U195:Y195"/>
    <mergeCell ref="B196:L196"/>
    <mergeCell ref="Q196:R196"/>
    <mergeCell ref="B192:L192"/>
    <mergeCell ref="Q192:R192"/>
    <mergeCell ref="U192:Y192"/>
    <mergeCell ref="B190:L190"/>
    <mergeCell ref="U189:Y189"/>
    <mergeCell ref="B185:L185"/>
    <mergeCell ref="Q185:R185"/>
    <mergeCell ref="U185:Y185"/>
    <mergeCell ref="B188:L188"/>
    <mergeCell ref="Q188:R188"/>
    <mergeCell ref="U188:Y188"/>
    <mergeCell ref="B191:L191"/>
    <mergeCell ref="Q191:R191"/>
    <mergeCell ref="U191:Y191"/>
    <mergeCell ref="U196:Y196"/>
    <mergeCell ref="B182:L182"/>
    <mergeCell ref="B187:L187"/>
    <mergeCell ref="Q187:R187"/>
    <mergeCell ref="U187:Y187"/>
    <mergeCell ref="B186:L186"/>
    <mergeCell ref="Q186:R186"/>
    <mergeCell ref="U186:Y186"/>
    <mergeCell ref="B179:L179"/>
    <mergeCell ref="Q179:R179"/>
    <mergeCell ref="U179:Y179"/>
    <mergeCell ref="B180:L180"/>
    <mergeCell ref="Q180:R180"/>
    <mergeCell ref="U180:Y180"/>
    <mergeCell ref="B170:L170"/>
    <mergeCell ref="Q170:R170"/>
    <mergeCell ref="U170:Y170"/>
    <mergeCell ref="B175:L175"/>
    <mergeCell ref="Q175:R175"/>
    <mergeCell ref="U175:Y175"/>
    <mergeCell ref="B171:L171"/>
    <mergeCell ref="Q171:R171"/>
    <mergeCell ref="U171:Y171"/>
    <mergeCell ref="B173:L173"/>
    <mergeCell ref="Q176:R176"/>
    <mergeCell ref="U176:Y176"/>
    <mergeCell ref="Q182:R182"/>
    <mergeCell ref="U182:Y182"/>
    <mergeCell ref="B183:L183"/>
    <mergeCell ref="Q183:R183"/>
    <mergeCell ref="Q173:R173"/>
    <mergeCell ref="U173:Y173"/>
    <mergeCell ref="B169:L169"/>
    <mergeCell ref="Q169:R169"/>
    <mergeCell ref="U169:Y169"/>
    <mergeCell ref="Q164:R164"/>
    <mergeCell ref="U164:Y164"/>
    <mergeCell ref="B166:L166"/>
    <mergeCell ref="Q166:R166"/>
    <mergeCell ref="B164:L164"/>
    <mergeCell ref="B158:L158"/>
    <mergeCell ref="Q158:R158"/>
    <mergeCell ref="U158:Y158"/>
    <mergeCell ref="B163:L163"/>
    <mergeCell ref="Q163:R163"/>
    <mergeCell ref="U163:Y163"/>
    <mergeCell ref="B159:L159"/>
    <mergeCell ref="Q159:R159"/>
    <mergeCell ref="U159:Y159"/>
    <mergeCell ref="U161:Y161"/>
    <mergeCell ref="B162:L162"/>
    <mergeCell ref="Q162:R162"/>
    <mergeCell ref="U162:Y162"/>
    <mergeCell ref="B167:L167"/>
    <mergeCell ref="Q167:R167"/>
    <mergeCell ref="U167:Y167"/>
    <mergeCell ref="U166:Y166"/>
    <mergeCell ref="Q161:R161"/>
    <mergeCell ref="B153:L153"/>
    <mergeCell ref="Q153:R153"/>
    <mergeCell ref="U153:Y153"/>
    <mergeCell ref="B156:L156"/>
    <mergeCell ref="Q156:R156"/>
    <mergeCell ref="U156:Y156"/>
    <mergeCell ref="B157:L157"/>
    <mergeCell ref="B154:L154"/>
    <mergeCell ref="Q154:R154"/>
    <mergeCell ref="U154:Y154"/>
    <mergeCell ref="U152:Y152"/>
    <mergeCell ref="B155:L155"/>
    <mergeCell ref="Q155:R155"/>
    <mergeCell ref="U155:Y155"/>
    <mergeCell ref="B147:L147"/>
    <mergeCell ref="Q147:R147"/>
    <mergeCell ref="U147:Y147"/>
    <mergeCell ref="Q148:R148"/>
    <mergeCell ref="U148:Y148"/>
    <mergeCell ref="B149:L149"/>
    <mergeCell ref="Q149:R149"/>
    <mergeCell ref="U149:Y149"/>
    <mergeCell ref="B148:L148"/>
    <mergeCell ref="B150:L150"/>
    <mergeCell ref="Q150:R150"/>
    <mergeCell ref="U150:Y150"/>
    <mergeCell ref="U151:Y151"/>
    <mergeCell ref="B151:L151"/>
    <mergeCell ref="Q157:R157"/>
    <mergeCell ref="U157:Y157"/>
    <mergeCell ref="Q145:R145"/>
    <mergeCell ref="U145:Y145"/>
    <mergeCell ref="B138:L138"/>
    <mergeCell ref="Q138:R138"/>
    <mergeCell ref="U138:Y138"/>
    <mergeCell ref="B139:L139"/>
    <mergeCell ref="B137:L137"/>
    <mergeCell ref="Q137:R137"/>
    <mergeCell ref="U137:Y137"/>
    <mergeCell ref="B134:L134"/>
    <mergeCell ref="Q134:R134"/>
    <mergeCell ref="U134:Y134"/>
    <mergeCell ref="Q139:R139"/>
    <mergeCell ref="U139:Y139"/>
    <mergeCell ref="B130:L130"/>
    <mergeCell ref="Q130:R130"/>
    <mergeCell ref="U130:Y130"/>
    <mergeCell ref="B132:L132"/>
    <mergeCell ref="Q132:R132"/>
    <mergeCell ref="U132:Y132"/>
    <mergeCell ref="B133:L133"/>
    <mergeCell ref="Q133:R133"/>
    <mergeCell ref="U133:Y133"/>
    <mergeCell ref="B125:L125"/>
    <mergeCell ref="Q125:R125"/>
    <mergeCell ref="U125:Y125"/>
    <mergeCell ref="B126:L126"/>
    <mergeCell ref="Q126:R126"/>
    <mergeCell ref="U126:Y126"/>
    <mergeCell ref="B127:L127"/>
    <mergeCell ref="Q127:R127"/>
    <mergeCell ref="U127:Y127"/>
    <mergeCell ref="B122:L122"/>
    <mergeCell ref="Q122:R122"/>
    <mergeCell ref="U122:Y122"/>
    <mergeCell ref="Q120:R120"/>
    <mergeCell ref="U120:Y120"/>
    <mergeCell ref="B121:L121"/>
    <mergeCell ref="Q121:R121"/>
    <mergeCell ref="U121:Y121"/>
    <mergeCell ref="B116:L116"/>
    <mergeCell ref="Q116:R116"/>
    <mergeCell ref="U116:Y116"/>
    <mergeCell ref="B117:L117"/>
    <mergeCell ref="Q117:R117"/>
    <mergeCell ref="U117:Y117"/>
    <mergeCell ref="B118:L118"/>
    <mergeCell ref="Q118:R118"/>
    <mergeCell ref="U118:Y118"/>
    <mergeCell ref="B114:L114"/>
    <mergeCell ref="B110:L110"/>
    <mergeCell ref="Q110:R110"/>
    <mergeCell ref="U110:Y110"/>
    <mergeCell ref="U111:Y111"/>
    <mergeCell ref="B113:L113"/>
    <mergeCell ref="Q113:R113"/>
    <mergeCell ref="U113:Y113"/>
    <mergeCell ref="U115:Y115"/>
    <mergeCell ref="Q114:R114"/>
    <mergeCell ref="U114:Y114"/>
    <mergeCell ref="Q111:R111"/>
    <mergeCell ref="B105:L105"/>
    <mergeCell ref="Q105:R105"/>
    <mergeCell ref="U105:Y105"/>
    <mergeCell ref="U107:Y107"/>
    <mergeCell ref="B108:L108"/>
    <mergeCell ref="Q108:R108"/>
    <mergeCell ref="U108:Y108"/>
    <mergeCell ref="B109:L109"/>
    <mergeCell ref="Q109:R109"/>
    <mergeCell ref="U109:Y109"/>
    <mergeCell ref="B101:L101"/>
    <mergeCell ref="Q101:R101"/>
    <mergeCell ref="U101:Y101"/>
    <mergeCell ref="B98:L98"/>
    <mergeCell ref="Q98:R98"/>
    <mergeCell ref="U98:Y98"/>
    <mergeCell ref="B99:L99"/>
    <mergeCell ref="B100:L100"/>
    <mergeCell ref="Q100:R100"/>
    <mergeCell ref="U100:Y100"/>
    <mergeCell ref="U90:Y90"/>
    <mergeCell ref="B79:L79"/>
    <mergeCell ref="Q79:R79"/>
    <mergeCell ref="U79:Y79"/>
    <mergeCell ref="B74:L74"/>
    <mergeCell ref="Q74:R74"/>
    <mergeCell ref="U74:Y74"/>
    <mergeCell ref="B75:L75"/>
    <mergeCell ref="Q75:R75"/>
    <mergeCell ref="U75:Y75"/>
    <mergeCell ref="B76:L76"/>
    <mergeCell ref="Q76:R76"/>
    <mergeCell ref="U76:Y76"/>
    <mergeCell ref="B77:L77"/>
    <mergeCell ref="Q77:R77"/>
    <mergeCell ref="B69:L69"/>
    <mergeCell ref="Q69:R69"/>
    <mergeCell ref="U69:Y69"/>
    <mergeCell ref="B73:L73"/>
    <mergeCell ref="Q73:R73"/>
    <mergeCell ref="U73:Y73"/>
    <mergeCell ref="B71:L71"/>
    <mergeCell ref="Q71:R71"/>
    <mergeCell ref="U71:Y71"/>
    <mergeCell ref="B72:L72"/>
    <mergeCell ref="Q72:R72"/>
    <mergeCell ref="U72:Y72"/>
    <mergeCell ref="U84:Y84"/>
    <mergeCell ref="B85:L85"/>
    <mergeCell ref="U81:Y81"/>
    <mergeCell ref="B86:L86"/>
    <mergeCell ref="Q86:R86"/>
    <mergeCell ref="B56:L56"/>
    <mergeCell ref="Q56:R56"/>
    <mergeCell ref="U56:Y56"/>
    <mergeCell ref="B61:L61"/>
    <mergeCell ref="Q61:R61"/>
    <mergeCell ref="U61:Y61"/>
    <mergeCell ref="U60:Y60"/>
    <mergeCell ref="Q59:R59"/>
    <mergeCell ref="U59:Y59"/>
    <mergeCell ref="B60:L60"/>
    <mergeCell ref="B50:L50"/>
    <mergeCell ref="Q50:R50"/>
    <mergeCell ref="U50:Y50"/>
    <mergeCell ref="B53:L53"/>
    <mergeCell ref="Q53:R53"/>
    <mergeCell ref="U53:Y53"/>
    <mergeCell ref="B54:L54"/>
    <mergeCell ref="Q54:R54"/>
    <mergeCell ref="U54:Y54"/>
    <mergeCell ref="B55:L55"/>
    <mergeCell ref="Q55:R55"/>
    <mergeCell ref="U55:Y55"/>
    <mergeCell ref="B57:L57"/>
    <mergeCell ref="Q57:R57"/>
    <mergeCell ref="U57:Y57"/>
    <mergeCell ref="U51:Y51"/>
    <mergeCell ref="B51:L51"/>
    <mergeCell ref="Q51:R51"/>
    <mergeCell ref="Q49:R49"/>
    <mergeCell ref="U49:Y49"/>
    <mergeCell ref="B48:L48"/>
    <mergeCell ref="Q48:R48"/>
    <mergeCell ref="U48:Y48"/>
    <mergeCell ref="B29:L29"/>
    <mergeCell ref="Q29:R29"/>
    <mergeCell ref="U29:Y29"/>
    <mergeCell ref="Q30:R30"/>
    <mergeCell ref="U30:Y30"/>
    <mergeCell ref="L7:R7"/>
    <mergeCell ref="B21:L21"/>
    <mergeCell ref="Q21:R21"/>
    <mergeCell ref="U21:Y21"/>
    <mergeCell ref="B22:L22"/>
    <mergeCell ref="B20:L20"/>
    <mergeCell ref="Q20:R20"/>
    <mergeCell ref="U20:Y20"/>
    <mergeCell ref="B23:L23"/>
    <mergeCell ref="Q23:R23"/>
    <mergeCell ref="U23:Y23"/>
    <mergeCell ref="Q22:R22"/>
    <mergeCell ref="U22:Y22"/>
  </mergeCells>
  <pageMargins left="0.39370078740157499" right="0.39370078740157499" top="0.999999984981507" bottom="0.999999984981507" header="0.499999992490753" footer="0.499999992490753"/>
  <pageSetup paperSize="9" fitToHeight="0" orientation="portrait" r:id="rId1"/>
  <headerFooter alignWithMargins="0">
    <oddHeader>&amp;CСтраница &amp;P из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61"/>
  <sheetViews>
    <sheetView showGridLines="0" tabSelected="1" topLeftCell="A747" zoomScaleNormal="100" workbookViewId="0">
      <selection activeCell="AH749" sqref="AH749"/>
    </sheetView>
  </sheetViews>
  <sheetFormatPr defaultColWidth="9.140625" defaultRowHeight="12.75" x14ac:dyDescent="0.2"/>
  <cols>
    <col min="1" max="1" width="1.7109375" style="194" customWidth="1"/>
    <col min="2" max="12" width="0" style="194" hidden="1" customWidth="1"/>
    <col min="13" max="13" width="44" style="194" customWidth="1"/>
    <col min="14" max="14" width="6.28515625" style="194" customWidth="1"/>
    <col min="15" max="16" width="5.7109375" style="194" customWidth="1"/>
    <col min="17" max="17" width="9.5703125" style="194" customWidth="1"/>
    <col min="18" max="18" width="5.7109375" style="194" customWidth="1"/>
    <col min="19" max="20" width="0" style="194" hidden="1" customWidth="1"/>
    <col min="21" max="21" width="12.140625" style="194" customWidth="1"/>
    <col min="22" max="22" width="10.42578125" style="194" customWidth="1"/>
    <col min="23" max="23" width="11" style="194" customWidth="1"/>
    <col min="24" max="26" width="9.140625" style="194" customWidth="1"/>
    <col min="27" max="27" width="13" style="194" customWidth="1"/>
    <col min="28" max="238" width="9.140625" style="194" customWidth="1"/>
    <col min="239" max="16384" width="9.140625" style="194"/>
  </cols>
  <sheetData>
    <row r="1" spans="1:23" s="141" customFormat="1" ht="12.75" customHeight="1" x14ac:dyDescent="0.2">
      <c r="A1" s="138"/>
      <c r="B1" s="138"/>
      <c r="C1" s="138"/>
      <c r="D1" s="138"/>
      <c r="E1" s="138"/>
      <c r="F1" s="138"/>
      <c r="G1" s="139"/>
      <c r="H1" s="140"/>
      <c r="I1" s="140"/>
      <c r="J1" s="140"/>
      <c r="K1" s="140"/>
      <c r="L1" s="140"/>
      <c r="M1" s="147"/>
      <c r="N1" s="147"/>
      <c r="O1" s="147"/>
      <c r="P1" s="397"/>
      <c r="Q1" s="397"/>
      <c r="R1" s="147"/>
      <c r="S1" s="147"/>
      <c r="T1" s="397" t="s">
        <v>645</v>
      </c>
      <c r="U1" s="616" t="s">
        <v>291</v>
      </c>
      <c r="V1" s="616"/>
      <c r="W1" s="616"/>
    </row>
    <row r="2" spans="1:23" s="141" customFormat="1" ht="4.5" customHeight="1" x14ac:dyDescent="0.2">
      <c r="A2" s="142"/>
      <c r="B2" s="143"/>
      <c r="C2" s="143"/>
      <c r="D2" s="143"/>
      <c r="E2" s="143"/>
      <c r="F2" s="143"/>
      <c r="G2" s="139"/>
      <c r="H2" s="140"/>
      <c r="I2" s="140"/>
      <c r="J2" s="140"/>
      <c r="K2" s="140"/>
      <c r="L2" s="140"/>
      <c r="M2" s="147"/>
      <c r="N2" s="147"/>
      <c r="O2" s="147"/>
      <c r="P2" s="617" t="s">
        <v>144</v>
      </c>
      <c r="Q2" s="617"/>
      <c r="R2" s="617"/>
      <c r="S2" s="617"/>
      <c r="T2" s="617"/>
      <c r="U2" s="617"/>
      <c r="V2" s="617"/>
      <c r="W2" s="617"/>
    </row>
    <row r="3" spans="1:23" s="141" customFormat="1" ht="9" customHeight="1" x14ac:dyDescent="0.2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398"/>
      <c r="N3" s="398"/>
      <c r="O3" s="398"/>
      <c r="P3" s="617"/>
      <c r="Q3" s="617"/>
      <c r="R3" s="617"/>
      <c r="S3" s="617"/>
      <c r="T3" s="617"/>
      <c r="U3" s="617"/>
      <c r="V3" s="617"/>
      <c r="W3" s="617"/>
    </row>
    <row r="4" spans="1:23" s="141" customFormat="1" ht="13.5" customHeight="1" x14ac:dyDescent="0.2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617" t="s">
        <v>185</v>
      </c>
      <c r="N4" s="617"/>
      <c r="O4" s="617"/>
      <c r="P4" s="617"/>
      <c r="Q4" s="617"/>
      <c r="R4" s="617"/>
      <c r="S4" s="617"/>
      <c r="T4" s="617"/>
      <c r="U4" s="617"/>
      <c r="V4" s="617"/>
      <c r="W4" s="617"/>
    </row>
    <row r="5" spans="1:23" s="141" customFormat="1" ht="12.75" customHeight="1" x14ac:dyDescent="0.2">
      <c r="A5" s="144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617" t="s">
        <v>644</v>
      </c>
      <c r="N5" s="617"/>
      <c r="O5" s="617"/>
      <c r="P5" s="617"/>
      <c r="Q5" s="617"/>
      <c r="R5" s="617"/>
      <c r="S5" s="617"/>
      <c r="T5" s="617"/>
      <c r="U5" s="617"/>
      <c r="V5" s="617"/>
      <c r="W5" s="617"/>
    </row>
    <row r="6" spans="1:23" s="141" customFormat="1" ht="12.75" customHeight="1" x14ac:dyDescent="0.2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664" t="s">
        <v>646</v>
      </c>
      <c r="N6" s="664"/>
      <c r="O6" s="664"/>
      <c r="P6" s="664"/>
      <c r="Q6" s="664"/>
      <c r="R6" s="664"/>
      <c r="S6" s="664"/>
      <c r="T6" s="664"/>
      <c r="U6" s="664"/>
      <c r="V6" s="664"/>
      <c r="W6" s="664"/>
    </row>
    <row r="7" spans="1:23" s="146" customFormat="1" ht="12.75" customHeight="1" x14ac:dyDescent="0.2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</row>
    <row r="8" spans="1:23" s="146" customFormat="1" ht="12.75" customHeight="1" x14ac:dyDescent="0.2">
      <c r="A8" s="153" t="s">
        <v>629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</row>
    <row r="9" spans="1:23" s="146" customFormat="1" ht="12.75" customHeight="1" x14ac:dyDescent="0.2">
      <c r="A9" s="145" t="s">
        <v>652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</row>
    <row r="10" spans="1:23" ht="12.75" customHeight="1" x14ac:dyDescent="0.2">
      <c r="A10" s="201"/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193"/>
      <c r="W10" s="193"/>
    </row>
    <row r="11" spans="1:23" ht="12.75" customHeight="1" x14ac:dyDescent="0.2">
      <c r="A11" s="202" t="s">
        <v>423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3"/>
      <c r="O11" s="201"/>
      <c r="P11" s="201"/>
      <c r="Q11" s="201"/>
      <c r="R11" s="201"/>
      <c r="S11" s="201"/>
      <c r="T11" s="201"/>
      <c r="U11" s="201"/>
      <c r="V11" s="193"/>
      <c r="W11" s="193"/>
    </row>
    <row r="12" spans="1:23" ht="12.75" customHeight="1" x14ac:dyDescent="0.2">
      <c r="A12" s="202" t="s">
        <v>424</v>
      </c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2"/>
      <c r="N12" s="201"/>
      <c r="O12" s="201"/>
      <c r="P12" s="201"/>
      <c r="Q12" s="201"/>
      <c r="R12" s="201"/>
      <c r="S12" s="201"/>
      <c r="T12" s="201"/>
      <c r="U12" s="201"/>
      <c r="V12" s="193"/>
      <c r="W12" s="193"/>
    </row>
    <row r="13" spans="1:23" ht="8.25" customHeight="1" x14ac:dyDescent="0.2">
      <c r="A13" s="201"/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3"/>
      <c r="N13" s="201"/>
      <c r="O13" s="201"/>
      <c r="P13" s="201"/>
      <c r="Q13" s="201"/>
      <c r="R13" s="201"/>
      <c r="S13" s="201"/>
      <c r="T13" s="201"/>
      <c r="U13" s="201"/>
      <c r="V13" s="193"/>
      <c r="W13" s="193"/>
    </row>
    <row r="14" spans="1:23" ht="6.75" customHeight="1" thickBot="1" x14ac:dyDescent="0.25">
      <c r="A14" s="201"/>
      <c r="B14" s="201"/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2"/>
      <c r="O14" s="201"/>
      <c r="P14" s="201"/>
      <c r="Q14" s="201"/>
      <c r="R14" s="201"/>
      <c r="S14" s="201"/>
      <c r="T14" s="201"/>
      <c r="U14" s="201"/>
      <c r="V14" s="193"/>
      <c r="W14" s="193"/>
    </row>
    <row r="15" spans="1:23" ht="12.75" customHeight="1" thickBot="1" x14ac:dyDescent="0.25">
      <c r="A15" s="201"/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4"/>
      <c r="N15" s="205" t="s">
        <v>630</v>
      </c>
      <c r="O15" s="206"/>
      <c r="P15" s="206"/>
      <c r="Q15" s="206"/>
      <c r="R15" s="207"/>
      <c r="S15" s="206"/>
      <c r="T15" s="207"/>
      <c r="U15" s="207" t="s">
        <v>318</v>
      </c>
      <c r="V15" s="208"/>
      <c r="W15" s="209"/>
    </row>
    <row r="16" spans="1:23" ht="102" customHeight="1" thickBot="1" x14ac:dyDescent="0.25">
      <c r="A16" s="211"/>
      <c r="B16" s="212" t="s">
        <v>631</v>
      </c>
      <c r="C16" s="212" t="s">
        <v>425</v>
      </c>
      <c r="D16" s="213" t="s">
        <v>426</v>
      </c>
      <c r="E16" s="213"/>
      <c r="F16" s="213"/>
      <c r="G16" s="213"/>
      <c r="H16" s="213" t="s">
        <v>427</v>
      </c>
      <c r="I16" s="213"/>
      <c r="J16" s="213"/>
      <c r="K16" s="213" t="s">
        <v>428</v>
      </c>
      <c r="L16" s="213" t="s">
        <v>429</v>
      </c>
      <c r="M16" s="214" t="s">
        <v>0</v>
      </c>
      <c r="N16" s="215" t="s">
        <v>632</v>
      </c>
      <c r="O16" s="215" t="s">
        <v>1</v>
      </c>
      <c r="P16" s="215" t="s">
        <v>2</v>
      </c>
      <c r="Q16" s="216" t="s">
        <v>3</v>
      </c>
      <c r="R16" s="217" t="s">
        <v>4</v>
      </c>
      <c r="S16" s="218" t="s">
        <v>430</v>
      </c>
      <c r="T16" s="219" t="s">
        <v>708</v>
      </c>
      <c r="U16" s="220" t="s">
        <v>754</v>
      </c>
      <c r="V16" s="218" t="s">
        <v>755</v>
      </c>
      <c r="W16" s="215" t="s">
        <v>667</v>
      </c>
    </row>
    <row r="17" spans="1:23" ht="12.75" customHeight="1" thickBot="1" x14ac:dyDescent="0.25">
      <c r="A17" s="211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7"/>
      <c r="M17" s="228">
        <v>1</v>
      </c>
      <c r="N17" s="229">
        <v>2</v>
      </c>
      <c r="O17" s="229">
        <v>3</v>
      </c>
      <c r="P17" s="229">
        <v>4</v>
      </c>
      <c r="Q17" s="229">
        <v>5</v>
      </c>
      <c r="R17" s="230">
        <v>6</v>
      </c>
      <c r="S17" s="231">
        <v>7</v>
      </c>
      <c r="T17" s="227"/>
      <c r="U17" s="229">
        <v>7</v>
      </c>
      <c r="V17" s="232">
        <v>8</v>
      </c>
      <c r="W17" s="229">
        <v>9</v>
      </c>
    </row>
    <row r="18" spans="1:23" ht="12" hidden="1" customHeight="1" x14ac:dyDescent="0.2">
      <c r="A18" s="235"/>
      <c r="B18" s="658" t="s">
        <v>758</v>
      </c>
      <c r="C18" s="658"/>
      <c r="D18" s="658"/>
      <c r="E18" s="658"/>
      <c r="F18" s="658"/>
      <c r="G18" s="658"/>
      <c r="H18" s="658"/>
      <c r="I18" s="658"/>
      <c r="J18" s="658"/>
      <c r="K18" s="658"/>
      <c r="L18" s="658"/>
      <c r="M18" s="659"/>
      <c r="N18" s="236">
        <v>0</v>
      </c>
      <c r="O18" s="237">
        <v>0</v>
      </c>
      <c r="P18" s="237">
        <v>0</v>
      </c>
      <c r="Q18" s="238">
        <v>0</v>
      </c>
      <c r="R18" s="239">
        <v>0</v>
      </c>
      <c r="S18" s="660"/>
      <c r="T18" s="661"/>
      <c r="U18" s="240">
        <v>0</v>
      </c>
      <c r="V18" s="241">
        <v>0</v>
      </c>
      <c r="W18" s="240">
        <v>0</v>
      </c>
    </row>
    <row r="19" spans="1:23" ht="12" hidden="1" customHeight="1" x14ac:dyDescent="0.2">
      <c r="A19" s="235"/>
      <c r="B19" s="654" t="s">
        <v>756</v>
      </c>
      <c r="C19" s="654"/>
      <c r="D19" s="654"/>
      <c r="E19" s="654"/>
      <c r="F19" s="654"/>
      <c r="G19" s="654"/>
      <c r="H19" s="654"/>
      <c r="I19" s="654"/>
      <c r="J19" s="654"/>
      <c r="K19" s="654"/>
      <c r="L19" s="654"/>
      <c r="M19" s="655"/>
      <c r="N19" s="242">
        <v>0</v>
      </c>
      <c r="O19" s="243">
        <v>0</v>
      </c>
      <c r="P19" s="243">
        <v>0</v>
      </c>
      <c r="Q19" s="244" t="s">
        <v>435</v>
      </c>
      <c r="R19" s="245">
        <v>0</v>
      </c>
      <c r="S19" s="656"/>
      <c r="T19" s="657"/>
      <c r="U19" s="246">
        <v>0</v>
      </c>
      <c r="V19" s="247">
        <v>0</v>
      </c>
      <c r="W19" s="246">
        <v>0</v>
      </c>
    </row>
    <row r="20" spans="1:23" ht="12" hidden="1" customHeight="1" x14ac:dyDescent="0.2">
      <c r="A20" s="235"/>
      <c r="B20" s="654" t="s">
        <v>757</v>
      </c>
      <c r="C20" s="654"/>
      <c r="D20" s="654"/>
      <c r="E20" s="654"/>
      <c r="F20" s="654"/>
      <c r="G20" s="654"/>
      <c r="H20" s="654"/>
      <c r="I20" s="654"/>
      <c r="J20" s="654"/>
      <c r="K20" s="654"/>
      <c r="L20" s="654"/>
      <c r="M20" s="655"/>
      <c r="N20" s="242">
        <v>0</v>
      </c>
      <c r="O20" s="243">
        <v>0</v>
      </c>
      <c r="P20" s="243">
        <v>0</v>
      </c>
      <c r="Q20" s="244" t="s">
        <v>435</v>
      </c>
      <c r="R20" s="245" t="s">
        <v>321</v>
      </c>
      <c r="S20" s="656"/>
      <c r="T20" s="657"/>
      <c r="U20" s="246">
        <v>0</v>
      </c>
      <c r="V20" s="247">
        <v>0</v>
      </c>
      <c r="W20" s="246">
        <v>0</v>
      </c>
    </row>
    <row r="21" spans="1:23" s="533" customFormat="1" ht="21.75" customHeight="1" x14ac:dyDescent="0.2">
      <c r="A21" s="492"/>
      <c r="B21" s="652" t="s">
        <v>633</v>
      </c>
      <c r="C21" s="652"/>
      <c r="D21" s="652"/>
      <c r="E21" s="652"/>
      <c r="F21" s="652"/>
      <c r="G21" s="652"/>
      <c r="H21" s="652"/>
      <c r="I21" s="652"/>
      <c r="J21" s="652"/>
      <c r="K21" s="652"/>
      <c r="L21" s="652"/>
      <c r="M21" s="653"/>
      <c r="N21" s="423">
        <v>802</v>
      </c>
      <c r="O21" s="510">
        <v>0</v>
      </c>
      <c r="P21" s="510">
        <v>0</v>
      </c>
      <c r="Q21" s="512">
        <v>0</v>
      </c>
      <c r="R21" s="511">
        <v>0</v>
      </c>
      <c r="S21" s="624"/>
      <c r="T21" s="625"/>
      <c r="U21" s="538">
        <f>+U22+U30+U136</f>
        <v>66487.001470000003</v>
      </c>
      <c r="V21" s="538">
        <f>+V22+V30+V136</f>
        <v>93.684199999998953</v>
      </c>
      <c r="W21" s="538">
        <f>+U21+V21</f>
        <v>66580.685670000006</v>
      </c>
    </row>
    <row r="22" spans="1:23" s="533" customFormat="1" ht="12" customHeight="1" x14ac:dyDescent="0.2">
      <c r="A22" s="492"/>
      <c r="B22" s="652" t="s">
        <v>5</v>
      </c>
      <c r="C22" s="652"/>
      <c r="D22" s="652"/>
      <c r="E22" s="652"/>
      <c r="F22" s="652"/>
      <c r="G22" s="652"/>
      <c r="H22" s="652"/>
      <c r="I22" s="652"/>
      <c r="J22" s="652"/>
      <c r="K22" s="652"/>
      <c r="L22" s="652"/>
      <c r="M22" s="653"/>
      <c r="N22" s="423">
        <v>802</v>
      </c>
      <c r="O22" s="510">
        <v>7</v>
      </c>
      <c r="P22" s="510">
        <v>0</v>
      </c>
      <c r="Q22" s="512">
        <v>0</v>
      </c>
      <c r="R22" s="511">
        <v>0</v>
      </c>
      <c r="S22" s="624"/>
      <c r="T22" s="625"/>
      <c r="U22" s="479">
        <f t="shared" ref="U22:V28" si="0">+U23</f>
        <v>14652.996719999999</v>
      </c>
      <c r="V22" s="479">
        <f t="shared" si="0"/>
        <v>0</v>
      </c>
      <c r="W22" s="538">
        <f t="shared" ref="W22:W85" si="1">+U22+V22</f>
        <v>14652.996719999999</v>
      </c>
    </row>
    <row r="23" spans="1:23" s="533" customFormat="1" ht="12" customHeight="1" x14ac:dyDescent="0.2">
      <c r="A23" s="492"/>
      <c r="B23" s="652" t="s">
        <v>549</v>
      </c>
      <c r="C23" s="652"/>
      <c r="D23" s="652"/>
      <c r="E23" s="652"/>
      <c r="F23" s="652"/>
      <c r="G23" s="652"/>
      <c r="H23" s="652"/>
      <c r="I23" s="652"/>
      <c r="J23" s="652"/>
      <c r="K23" s="652"/>
      <c r="L23" s="652"/>
      <c r="M23" s="653"/>
      <c r="N23" s="423">
        <v>802</v>
      </c>
      <c r="O23" s="510">
        <v>7</v>
      </c>
      <c r="P23" s="510">
        <v>3</v>
      </c>
      <c r="Q23" s="512">
        <v>0</v>
      </c>
      <c r="R23" s="511">
        <v>0</v>
      </c>
      <c r="S23" s="624"/>
      <c r="T23" s="625"/>
      <c r="U23" s="479">
        <f t="shared" si="0"/>
        <v>14652.996719999999</v>
      </c>
      <c r="V23" s="479">
        <f t="shared" si="0"/>
        <v>0</v>
      </c>
      <c r="W23" s="538">
        <f t="shared" si="1"/>
        <v>14652.996719999999</v>
      </c>
    </row>
    <row r="24" spans="1:23" s="533" customFormat="1" ht="21.75" customHeight="1" x14ac:dyDescent="0.2">
      <c r="A24" s="492"/>
      <c r="B24" s="652" t="s">
        <v>539</v>
      </c>
      <c r="C24" s="652"/>
      <c r="D24" s="652"/>
      <c r="E24" s="652"/>
      <c r="F24" s="652"/>
      <c r="G24" s="652"/>
      <c r="H24" s="652"/>
      <c r="I24" s="652"/>
      <c r="J24" s="652"/>
      <c r="K24" s="652"/>
      <c r="L24" s="652"/>
      <c r="M24" s="653"/>
      <c r="N24" s="423">
        <v>802</v>
      </c>
      <c r="O24" s="510">
        <v>7</v>
      </c>
      <c r="P24" s="510">
        <v>3</v>
      </c>
      <c r="Q24" s="512" t="s">
        <v>540</v>
      </c>
      <c r="R24" s="511">
        <v>0</v>
      </c>
      <c r="S24" s="624"/>
      <c r="T24" s="625"/>
      <c r="U24" s="479">
        <f t="shared" si="0"/>
        <v>14652.996719999999</v>
      </c>
      <c r="V24" s="479">
        <f t="shared" si="0"/>
        <v>0</v>
      </c>
      <c r="W24" s="538">
        <f t="shared" si="1"/>
        <v>14652.996719999999</v>
      </c>
    </row>
    <row r="25" spans="1:23" s="533" customFormat="1" ht="12" customHeight="1" x14ac:dyDescent="0.2">
      <c r="A25" s="492"/>
      <c r="B25" s="652" t="s">
        <v>550</v>
      </c>
      <c r="C25" s="652"/>
      <c r="D25" s="652"/>
      <c r="E25" s="652"/>
      <c r="F25" s="652"/>
      <c r="G25" s="652"/>
      <c r="H25" s="652"/>
      <c r="I25" s="652"/>
      <c r="J25" s="652"/>
      <c r="K25" s="652"/>
      <c r="L25" s="652"/>
      <c r="M25" s="653"/>
      <c r="N25" s="423">
        <v>802</v>
      </c>
      <c r="O25" s="510">
        <v>7</v>
      </c>
      <c r="P25" s="510">
        <v>3</v>
      </c>
      <c r="Q25" s="512" t="s">
        <v>551</v>
      </c>
      <c r="R25" s="511">
        <v>0</v>
      </c>
      <c r="S25" s="624"/>
      <c r="T25" s="625"/>
      <c r="U25" s="479">
        <f t="shared" si="0"/>
        <v>14652.996719999999</v>
      </c>
      <c r="V25" s="479">
        <f t="shared" si="0"/>
        <v>0</v>
      </c>
      <c r="W25" s="538">
        <f t="shared" si="1"/>
        <v>14652.996719999999</v>
      </c>
    </row>
    <row r="26" spans="1:23" s="533" customFormat="1" ht="21.75" customHeight="1" x14ac:dyDescent="0.2">
      <c r="A26" s="492"/>
      <c r="B26" s="652" t="s">
        <v>6</v>
      </c>
      <c r="C26" s="652"/>
      <c r="D26" s="652"/>
      <c r="E26" s="652"/>
      <c r="F26" s="652"/>
      <c r="G26" s="652"/>
      <c r="H26" s="652"/>
      <c r="I26" s="652"/>
      <c r="J26" s="652"/>
      <c r="K26" s="652"/>
      <c r="L26" s="652"/>
      <c r="M26" s="653"/>
      <c r="N26" s="423">
        <v>802</v>
      </c>
      <c r="O26" s="510">
        <v>7</v>
      </c>
      <c r="P26" s="510">
        <v>3</v>
      </c>
      <c r="Q26" s="512" t="s">
        <v>552</v>
      </c>
      <c r="R26" s="511">
        <v>0</v>
      </c>
      <c r="S26" s="624"/>
      <c r="T26" s="625"/>
      <c r="U26" s="479">
        <f t="shared" si="0"/>
        <v>14652.996719999999</v>
      </c>
      <c r="V26" s="479">
        <f t="shared" si="0"/>
        <v>0</v>
      </c>
      <c r="W26" s="538">
        <f t="shared" si="1"/>
        <v>14652.996719999999</v>
      </c>
    </row>
    <row r="27" spans="1:23" s="533" customFormat="1" ht="21.75" customHeight="1" x14ac:dyDescent="0.2">
      <c r="A27" s="492"/>
      <c r="B27" s="652" t="s">
        <v>544</v>
      </c>
      <c r="C27" s="652"/>
      <c r="D27" s="652"/>
      <c r="E27" s="652"/>
      <c r="F27" s="652"/>
      <c r="G27" s="652"/>
      <c r="H27" s="652"/>
      <c r="I27" s="652"/>
      <c r="J27" s="652"/>
      <c r="K27" s="652"/>
      <c r="L27" s="652"/>
      <c r="M27" s="653"/>
      <c r="N27" s="423">
        <v>802</v>
      </c>
      <c r="O27" s="510">
        <v>7</v>
      </c>
      <c r="P27" s="510">
        <v>3</v>
      </c>
      <c r="Q27" s="512" t="s">
        <v>552</v>
      </c>
      <c r="R27" s="511" t="s">
        <v>8</v>
      </c>
      <c r="S27" s="624"/>
      <c r="T27" s="625"/>
      <c r="U27" s="479">
        <f t="shared" si="0"/>
        <v>14652.996719999999</v>
      </c>
      <c r="V27" s="479">
        <f t="shared" si="0"/>
        <v>0</v>
      </c>
      <c r="W27" s="538">
        <f t="shared" si="1"/>
        <v>14652.996719999999</v>
      </c>
    </row>
    <row r="28" spans="1:23" s="533" customFormat="1" ht="12" customHeight="1" x14ac:dyDescent="0.2">
      <c r="A28" s="492"/>
      <c r="B28" s="652" t="s">
        <v>9</v>
      </c>
      <c r="C28" s="652"/>
      <c r="D28" s="652"/>
      <c r="E28" s="652"/>
      <c r="F28" s="652"/>
      <c r="G28" s="652"/>
      <c r="H28" s="652"/>
      <c r="I28" s="652"/>
      <c r="J28" s="652"/>
      <c r="K28" s="652"/>
      <c r="L28" s="652"/>
      <c r="M28" s="653"/>
      <c r="N28" s="423">
        <v>802</v>
      </c>
      <c r="O28" s="510">
        <v>7</v>
      </c>
      <c r="P28" s="510">
        <v>3</v>
      </c>
      <c r="Q28" s="512" t="s">
        <v>552</v>
      </c>
      <c r="R28" s="511" t="s">
        <v>10</v>
      </c>
      <c r="S28" s="624"/>
      <c r="T28" s="625"/>
      <c r="U28" s="479">
        <f t="shared" si="0"/>
        <v>14652.996719999999</v>
      </c>
      <c r="V28" s="479">
        <f t="shared" si="0"/>
        <v>0</v>
      </c>
      <c r="W28" s="538">
        <f t="shared" si="1"/>
        <v>14652.996719999999</v>
      </c>
    </row>
    <row r="29" spans="1:23" s="533" customFormat="1" ht="42.75" customHeight="1" x14ac:dyDescent="0.2">
      <c r="A29" s="492"/>
      <c r="B29" s="652" t="s">
        <v>11</v>
      </c>
      <c r="C29" s="652"/>
      <c r="D29" s="652"/>
      <c r="E29" s="652"/>
      <c r="F29" s="652"/>
      <c r="G29" s="652"/>
      <c r="H29" s="652"/>
      <c r="I29" s="652"/>
      <c r="J29" s="652"/>
      <c r="K29" s="652"/>
      <c r="L29" s="652"/>
      <c r="M29" s="653"/>
      <c r="N29" s="423">
        <v>802</v>
      </c>
      <c r="O29" s="510">
        <v>7</v>
      </c>
      <c r="P29" s="510">
        <v>3</v>
      </c>
      <c r="Q29" s="512" t="s">
        <v>552</v>
      </c>
      <c r="R29" s="511" t="s">
        <v>12</v>
      </c>
      <c r="S29" s="624"/>
      <c r="T29" s="625"/>
      <c r="U29" s="479">
        <v>14652.996719999999</v>
      </c>
      <c r="V29" s="480">
        <v>0</v>
      </c>
      <c r="W29" s="538">
        <f t="shared" si="1"/>
        <v>14652.996719999999</v>
      </c>
    </row>
    <row r="30" spans="1:23" s="533" customFormat="1" ht="12" customHeight="1" x14ac:dyDescent="0.2">
      <c r="A30" s="492"/>
      <c r="B30" s="652" t="s">
        <v>564</v>
      </c>
      <c r="C30" s="652"/>
      <c r="D30" s="652"/>
      <c r="E30" s="652"/>
      <c r="F30" s="652"/>
      <c r="G30" s="652"/>
      <c r="H30" s="652"/>
      <c r="I30" s="652"/>
      <c r="J30" s="652"/>
      <c r="K30" s="652"/>
      <c r="L30" s="652"/>
      <c r="M30" s="653"/>
      <c r="N30" s="423">
        <v>802</v>
      </c>
      <c r="O30" s="510">
        <v>8</v>
      </c>
      <c r="P30" s="510">
        <v>0</v>
      </c>
      <c r="Q30" s="512">
        <v>0</v>
      </c>
      <c r="R30" s="511">
        <v>0</v>
      </c>
      <c r="S30" s="624"/>
      <c r="T30" s="625"/>
      <c r="U30" s="479">
        <f>+U31+U86</f>
        <v>51834.00475</v>
      </c>
      <c r="V30" s="479">
        <f>+V31+V86</f>
        <v>-288.01580000000104</v>
      </c>
      <c r="W30" s="538">
        <f t="shared" si="1"/>
        <v>51545.988949999999</v>
      </c>
    </row>
    <row r="31" spans="1:23" s="533" customFormat="1" ht="12" customHeight="1" x14ac:dyDescent="0.2">
      <c r="A31" s="492"/>
      <c r="B31" s="652" t="s">
        <v>14</v>
      </c>
      <c r="C31" s="652"/>
      <c r="D31" s="652"/>
      <c r="E31" s="652"/>
      <c r="F31" s="652"/>
      <c r="G31" s="652"/>
      <c r="H31" s="652"/>
      <c r="I31" s="652"/>
      <c r="J31" s="652"/>
      <c r="K31" s="652"/>
      <c r="L31" s="652"/>
      <c r="M31" s="653"/>
      <c r="N31" s="423">
        <v>802</v>
      </c>
      <c r="O31" s="510">
        <v>8</v>
      </c>
      <c r="P31" s="510">
        <v>1</v>
      </c>
      <c r="Q31" s="512">
        <v>0</v>
      </c>
      <c r="R31" s="511">
        <v>0</v>
      </c>
      <c r="S31" s="624"/>
      <c r="T31" s="625"/>
      <c r="U31" s="479">
        <f>+U32+U38+U44+U50+U57+U72+U78</f>
        <v>49108.256459999997</v>
      </c>
      <c r="V31" s="538">
        <f>+V32+V38+V44+V50+V57+V72+V78</f>
        <v>-22039.036830000001</v>
      </c>
      <c r="W31" s="538">
        <f t="shared" si="1"/>
        <v>27069.219629999996</v>
      </c>
    </row>
    <row r="32" spans="1:23" s="533" customFormat="1" ht="21.75" customHeight="1" x14ac:dyDescent="0.2">
      <c r="A32" s="492"/>
      <c r="B32" s="652" t="s">
        <v>565</v>
      </c>
      <c r="C32" s="652"/>
      <c r="D32" s="652"/>
      <c r="E32" s="652"/>
      <c r="F32" s="652"/>
      <c r="G32" s="652"/>
      <c r="H32" s="652"/>
      <c r="I32" s="652"/>
      <c r="J32" s="652"/>
      <c r="K32" s="652"/>
      <c r="L32" s="652"/>
      <c r="M32" s="653"/>
      <c r="N32" s="423">
        <v>802</v>
      </c>
      <c r="O32" s="510">
        <v>8</v>
      </c>
      <c r="P32" s="510">
        <v>1</v>
      </c>
      <c r="Q32" s="512" t="s">
        <v>566</v>
      </c>
      <c r="R32" s="511">
        <v>0</v>
      </c>
      <c r="S32" s="624"/>
      <c r="T32" s="625"/>
      <c r="U32" s="479">
        <f t="shared" ref="U32:V36" si="2">+U33</f>
        <v>10474.67697</v>
      </c>
      <c r="V32" s="479">
        <f t="shared" si="2"/>
        <v>0</v>
      </c>
      <c r="W32" s="538">
        <f t="shared" si="1"/>
        <v>10474.67697</v>
      </c>
    </row>
    <row r="33" spans="1:23" s="533" customFormat="1" ht="12" customHeight="1" x14ac:dyDescent="0.2">
      <c r="A33" s="492"/>
      <c r="B33" s="652" t="s">
        <v>567</v>
      </c>
      <c r="C33" s="652"/>
      <c r="D33" s="652"/>
      <c r="E33" s="652"/>
      <c r="F33" s="652"/>
      <c r="G33" s="652"/>
      <c r="H33" s="652"/>
      <c r="I33" s="652"/>
      <c r="J33" s="652"/>
      <c r="K33" s="652"/>
      <c r="L33" s="652"/>
      <c r="M33" s="653"/>
      <c r="N33" s="423">
        <v>802</v>
      </c>
      <c r="O33" s="510">
        <v>8</v>
      </c>
      <c r="P33" s="510">
        <v>1</v>
      </c>
      <c r="Q33" s="512" t="s">
        <v>568</v>
      </c>
      <c r="R33" s="511">
        <v>0</v>
      </c>
      <c r="S33" s="624"/>
      <c r="T33" s="625"/>
      <c r="U33" s="479">
        <f t="shared" si="2"/>
        <v>10474.67697</v>
      </c>
      <c r="V33" s="479">
        <f t="shared" si="2"/>
        <v>0</v>
      </c>
      <c r="W33" s="538">
        <f t="shared" si="1"/>
        <v>10474.67697</v>
      </c>
    </row>
    <row r="34" spans="1:23" s="533" customFormat="1" ht="21.75" customHeight="1" x14ac:dyDescent="0.2">
      <c r="A34" s="492"/>
      <c r="B34" s="652" t="s">
        <v>15</v>
      </c>
      <c r="C34" s="652"/>
      <c r="D34" s="652"/>
      <c r="E34" s="652"/>
      <c r="F34" s="652"/>
      <c r="G34" s="652"/>
      <c r="H34" s="652"/>
      <c r="I34" s="652"/>
      <c r="J34" s="652"/>
      <c r="K34" s="652"/>
      <c r="L34" s="652"/>
      <c r="M34" s="653"/>
      <c r="N34" s="423">
        <v>802</v>
      </c>
      <c r="O34" s="510">
        <v>8</v>
      </c>
      <c r="P34" s="510">
        <v>1</v>
      </c>
      <c r="Q34" s="512" t="s">
        <v>569</v>
      </c>
      <c r="R34" s="511">
        <v>0</v>
      </c>
      <c r="S34" s="624"/>
      <c r="T34" s="625"/>
      <c r="U34" s="479">
        <f t="shared" si="2"/>
        <v>10474.67697</v>
      </c>
      <c r="V34" s="479">
        <f t="shared" si="2"/>
        <v>0</v>
      </c>
      <c r="W34" s="538">
        <f t="shared" si="1"/>
        <v>10474.67697</v>
      </c>
    </row>
    <row r="35" spans="1:23" s="533" customFormat="1" ht="21.75" customHeight="1" x14ac:dyDescent="0.2">
      <c r="A35" s="492"/>
      <c r="B35" s="652" t="s">
        <v>544</v>
      </c>
      <c r="C35" s="652"/>
      <c r="D35" s="652"/>
      <c r="E35" s="652"/>
      <c r="F35" s="652"/>
      <c r="G35" s="652"/>
      <c r="H35" s="652"/>
      <c r="I35" s="652"/>
      <c r="J35" s="652"/>
      <c r="K35" s="652"/>
      <c r="L35" s="652"/>
      <c r="M35" s="653"/>
      <c r="N35" s="423">
        <v>802</v>
      </c>
      <c r="O35" s="510">
        <v>8</v>
      </c>
      <c r="P35" s="510">
        <v>1</v>
      </c>
      <c r="Q35" s="512" t="s">
        <v>569</v>
      </c>
      <c r="R35" s="511" t="s">
        <v>8</v>
      </c>
      <c r="S35" s="624"/>
      <c r="T35" s="625"/>
      <c r="U35" s="479">
        <f t="shared" si="2"/>
        <v>10474.67697</v>
      </c>
      <c r="V35" s="479">
        <f t="shared" si="2"/>
        <v>0</v>
      </c>
      <c r="W35" s="538">
        <f t="shared" si="1"/>
        <v>10474.67697</v>
      </c>
    </row>
    <row r="36" spans="1:23" s="533" customFormat="1" ht="12" customHeight="1" x14ac:dyDescent="0.2">
      <c r="A36" s="492"/>
      <c r="B36" s="652" t="s">
        <v>9</v>
      </c>
      <c r="C36" s="652"/>
      <c r="D36" s="652"/>
      <c r="E36" s="652"/>
      <c r="F36" s="652"/>
      <c r="G36" s="652"/>
      <c r="H36" s="652"/>
      <c r="I36" s="652"/>
      <c r="J36" s="652"/>
      <c r="K36" s="652"/>
      <c r="L36" s="652"/>
      <c r="M36" s="653"/>
      <c r="N36" s="423">
        <v>802</v>
      </c>
      <c r="O36" s="510">
        <v>8</v>
      </c>
      <c r="P36" s="510">
        <v>1</v>
      </c>
      <c r="Q36" s="512" t="s">
        <v>569</v>
      </c>
      <c r="R36" s="511" t="s">
        <v>10</v>
      </c>
      <c r="S36" s="624"/>
      <c r="T36" s="625"/>
      <c r="U36" s="479">
        <f t="shared" si="2"/>
        <v>10474.67697</v>
      </c>
      <c r="V36" s="479">
        <f t="shared" si="2"/>
        <v>0</v>
      </c>
      <c r="W36" s="538">
        <f t="shared" si="1"/>
        <v>10474.67697</v>
      </c>
    </row>
    <row r="37" spans="1:23" s="533" customFormat="1" ht="42.75" customHeight="1" x14ac:dyDescent="0.2">
      <c r="A37" s="492"/>
      <c r="B37" s="652" t="s">
        <v>11</v>
      </c>
      <c r="C37" s="652"/>
      <c r="D37" s="652"/>
      <c r="E37" s="652"/>
      <c r="F37" s="652"/>
      <c r="G37" s="652"/>
      <c r="H37" s="652"/>
      <c r="I37" s="652"/>
      <c r="J37" s="652"/>
      <c r="K37" s="652"/>
      <c r="L37" s="652"/>
      <c r="M37" s="653"/>
      <c r="N37" s="423">
        <v>802</v>
      </c>
      <c r="O37" s="510">
        <v>8</v>
      </c>
      <c r="P37" s="510">
        <v>1</v>
      </c>
      <c r="Q37" s="512" t="s">
        <v>569</v>
      </c>
      <c r="R37" s="511" t="s">
        <v>12</v>
      </c>
      <c r="S37" s="624"/>
      <c r="T37" s="625"/>
      <c r="U37" s="479">
        <v>10474.67697</v>
      </c>
      <c r="V37" s="480">
        <v>0</v>
      </c>
      <c r="W37" s="538">
        <f t="shared" si="1"/>
        <v>10474.67697</v>
      </c>
    </row>
    <row r="38" spans="1:23" s="533" customFormat="1" ht="21.75" customHeight="1" x14ac:dyDescent="0.2">
      <c r="A38" s="492"/>
      <c r="B38" s="652" t="s">
        <v>565</v>
      </c>
      <c r="C38" s="652"/>
      <c r="D38" s="652"/>
      <c r="E38" s="652"/>
      <c r="F38" s="652"/>
      <c r="G38" s="652"/>
      <c r="H38" s="652"/>
      <c r="I38" s="652"/>
      <c r="J38" s="652"/>
      <c r="K38" s="652"/>
      <c r="L38" s="652"/>
      <c r="M38" s="653"/>
      <c r="N38" s="423">
        <v>802</v>
      </c>
      <c r="O38" s="510">
        <v>8</v>
      </c>
      <c r="P38" s="510">
        <v>1</v>
      </c>
      <c r="Q38" s="512" t="s">
        <v>566</v>
      </c>
      <c r="R38" s="511">
        <v>0</v>
      </c>
      <c r="S38" s="624"/>
      <c r="T38" s="625"/>
      <c r="U38" s="479">
        <f t="shared" ref="U38:V42" si="3">+U39</f>
        <v>6.3158000000000003</v>
      </c>
      <c r="V38" s="479">
        <f t="shared" si="3"/>
        <v>-6.3158000000000003</v>
      </c>
      <c r="W38" s="538">
        <f t="shared" si="1"/>
        <v>0</v>
      </c>
    </row>
    <row r="39" spans="1:23" s="533" customFormat="1" ht="12" customHeight="1" x14ac:dyDescent="0.2">
      <c r="A39" s="492"/>
      <c r="B39" s="652" t="s">
        <v>567</v>
      </c>
      <c r="C39" s="652"/>
      <c r="D39" s="652"/>
      <c r="E39" s="652"/>
      <c r="F39" s="652"/>
      <c r="G39" s="652"/>
      <c r="H39" s="652"/>
      <c r="I39" s="652"/>
      <c r="J39" s="652"/>
      <c r="K39" s="652"/>
      <c r="L39" s="652"/>
      <c r="M39" s="653"/>
      <c r="N39" s="423">
        <v>802</v>
      </c>
      <c r="O39" s="510">
        <v>8</v>
      </c>
      <c r="P39" s="510">
        <v>1</v>
      </c>
      <c r="Q39" s="512" t="s">
        <v>568</v>
      </c>
      <c r="R39" s="511">
        <v>0</v>
      </c>
      <c r="S39" s="624"/>
      <c r="T39" s="625"/>
      <c r="U39" s="479">
        <f t="shared" si="3"/>
        <v>6.3158000000000003</v>
      </c>
      <c r="V39" s="479">
        <f t="shared" si="3"/>
        <v>-6.3158000000000003</v>
      </c>
      <c r="W39" s="538">
        <f t="shared" si="1"/>
        <v>0</v>
      </c>
    </row>
    <row r="40" spans="1:23" s="533" customFormat="1" ht="21.75" customHeight="1" x14ac:dyDescent="0.2">
      <c r="A40" s="492"/>
      <c r="B40" s="652" t="s">
        <v>687</v>
      </c>
      <c r="C40" s="652"/>
      <c r="D40" s="652"/>
      <c r="E40" s="652"/>
      <c r="F40" s="652"/>
      <c r="G40" s="652"/>
      <c r="H40" s="652"/>
      <c r="I40" s="652"/>
      <c r="J40" s="652"/>
      <c r="K40" s="652"/>
      <c r="L40" s="652"/>
      <c r="M40" s="653"/>
      <c r="N40" s="423">
        <v>802</v>
      </c>
      <c r="O40" s="510">
        <v>8</v>
      </c>
      <c r="P40" s="510">
        <v>1</v>
      </c>
      <c r="Q40" s="512" t="s">
        <v>688</v>
      </c>
      <c r="R40" s="511">
        <v>0</v>
      </c>
      <c r="S40" s="624"/>
      <c r="T40" s="625"/>
      <c r="U40" s="479">
        <f t="shared" si="3"/>
        <v>6.3158000000000003</v>
      </c>
      <c r="V40" s="479">
        <f t="shared" si="3"/>
        <v>-6.3158000000000003</v>
      </c>
      <c r="W40" s="538">
        <f t="shared" si="1"/>
        <v>0</v>
      </c>
    </row>
    <row r="41" spans="1:23" s="533" customFormat="1" ht="21.75" customHeight="1" x14ac:dyDescent="0.2">
      <c r="A41" s="492"/>
      <c r="B41" s="652" t="s">
        <v>544</v>
      </c>
      <c r="C41" s="652"/>
      <c r="D41" s="652"/>
      <c r="E41" s="652"/>
      <c r="F41" s="652"/>
      <c r="G41" s="652"/>
      <c r="H41" s="652"/>
      <c r="I41" s="652"/>
      <c r="J41" s="652"/>
      <c r="K41" s="652"/>
      <c r="L41" s="652"/>
      <c r="M41" s="653"/>
      <c r="N41" s="423">
        <v>802</v>
      </c>
      <c r="O41" s="510">
        <v>8</v>
      </c>
      <c r="P41" s="510">
        <v>1</v>
      </c>
      <c r="Q41" s="512" t="s">
        <v>688</v>
      </c>
      <c r="R41" s="511" t="s">
        <v>8</v>
      </c>
      <c r="S41" s="624"/>
      <c r="T41" s="625"/>
      <c r="U41" s="479">
        <f t="shared" si="3"/>
        <v>6.3158000000000003</v>
      </c>
      <c r="V41" s="479">
        <f t="shared" si="3"/>
        <v>-6.3158000000000003</v>
      </c>
      <c r="W41" s="538">
        <f t="shared" si="1"/>
        <v>0</v>
      </c>
    </row>
    <row r="42" spans="1:23" s="533" customFormat="1" ht="12" customHeight="1" x14ac:dyDescent="0.2">
      <c r="A42" s="492"/>
      <c r="B42" s="652" t="s">
        <v>9</v>
      </c>
      <c r="C42" s="652"/>
      <c r="D42" s="652"/>
      <c r="E42" s="652"/>
      <c r="F42" s="652"/>
      <c r="G42" s="652"/>
      <c r="H42" s="652"/>
      <c r="I42" s="652"/>
      <c r="J42" s="652"/>
      <c r="K42" s="652"/>
      <c r="L42" s="652"/>
      <c r="M42" s="653"/>
      <c r="N42" s="423">
        <v>802</v>
      </c>
      <c r="O42" s="510">
        <v>8</v>
      </c>
      <c r="P42" s="510">
        <v>1</v>
      </c>
      <c r="Q42" s="512" t="s">
        <v>688</v>
      </c>
      <c r="R42" s="511" t="s">
        <v>10</v>
      </c>
      <c r="S42" s="624"/>
      <c r="T42" s="625"/>
      <c r="U42" s="479">
        <f t="shared" si="3"/>
        <v>6.3158000000000003</v>
      </c>
      <c r="V42" s="479">
        <f t="shared" si="3"/>
        <v>-6.3158000000000003</v>
      </c>
      <c r="W42" s="538">
        <f t="shared" si="1"/>
        <v>0</v>
      </c>
    </row>
    <row r="43" spans="1:23" s="533" customFormat="1" ht="12" customHeight="1" x14ac:dyDescent="0.2">
      <c r="A43" s="492"/>
      <c r="B43" s="652" t="s">
        <v>167</v>
      </c>
      <c r="C43" s="652"/>
      <c r="D43" s="652"/>
      <c r="E43" s="652"/>
      <c r="F43" s="652"/>
      <c r="G43" s="652"/>
      <c r="H43" s="652"/>
      <c r="I43" s="652"/>
      <c r="J43" s="652"/>
      <c r="K43" s="652"/>
      <c r="L43" s="652"/>
      <c r="M43" s="653"/>
      <c r="N43" s="423">
        <v>802</v>
      </c>
      <c r="O43" s="510">
        <v>8</v>
      </c>
      <c r="P43" s="510">
        <v>1</v>
      </c>
      <c r="Q43" s="512" t="s">
        <v>688</v>
      </c>
      <c r="R43" s="511" t="s">
        <v>166</v>
      </c>
      <c r="S43" s="624"/>
      <c r="T43" s="625"/>
      <c r="U43" s="479">
        <v>6.3158000000000003</v>
      </c>
      <c r="V43" s="480">
        <v>-6.3158000000000003</v>
      </c>
      <c r="W43" s="538">
        <f t="shared" si="1"/>
        <v>0</v>
      </c>
    </row>
    <row r="44" spans="1:23" s="533" customFormat="1" ht="21.75" customHeight="1" x14ac:dyDescent="0.2">
      <c r="A44" s="492"/>
      <c r="B44" s="652" t="s">
        <v>565</v>
      </c>
      <c r="C44" s="652"/>
      <c r="D44" s="652"/>
      <c r="E44" s="652"/>
      <c r="F44" s="652"/>
      <c r="G44" s="652"/>
      <c r="H44" s="652"/>
      <c r="I44" s="652"/>
      <c r="J44" s="652"/>
      <c r="K44" s="652"/>
      <c r="L44" s="652"/>
      <c r="M44" s="653"/>
      <c r="N44" s="423">
        <v>802</v>
      </c>
      <c r="O44" s="510">
        <v>8</v>
      </c>
      <c r="P44" s="510">
        <v>1</v>
      </c>
      <c r="Q44" s="512" t="s">
        <v>566</v>
      </c>
      <c r="R44" s="511">
        <v>0</v>
      </c>
      <c r="S44" s="624"/>
      <c r="T44" s="625"/>
      <c r="U44" s="479">
        <f t="shared" ref="U44:V48" si="4">+U45</f>
        <v>15448.042659999999</v>
      </c>
      <c r="V44" s="479">
        <f t="shared" si="4"/>
        <v>16.5</v>
      </c>
      <c r="W44" s="538">
        <f t="shared" si="1"/>
        <v>15464.542659999999</v>
      </c>
    </row>
    <row r="45" spans="1:23" s="533" customFormat="1" ht="21.75" customHeight="1" x14ac:dyDescent="0.2">
      <c r="A45" s="492"/>
      <c r="B45" s="652" t="s">
        <v>570</v>
      </c>
      <c r="C45" s="652"/>
      <c r="D45" s="652"/>
      <c r="E45" s="652"/>
      <c r="F45" s="652"/>
      <c r="G45" s="652"/>
      <c r="H45" s="652"/>
      <c r="I45" s="652"/>
      <c r="J45" s="652"/>
      <c r="K45" s="652"/>
      <c r="L45" s="652"/>
      <c r="M45" s="653"/>
      <c r="N45" s="423">
        <v>802</v>
      </c>
      <c r="O45" s="510">
        <v>8</v>
      </c>
      <c r="P45" s="510">
        <v>1</v>
      </c>
      <c r="Q45" s="512" t="s">
        <v>571</v>
      </c>
      <c r="R45" s="511">
        <v>0</v>
      </c>
      <c r="S45" s="624"/>
      <c r="T45" s="625"/>
      <c r="U45" s="479">
        <f t="shared" si="4"/>
        <v>15448.042659999999</v>
      </c>
      <c r="V45" s="479">
        <f t="shared" si="4"/>
        <v>16.5</v>
      </c>
      <c r="W45" s="538">
        <f t="shared" si="1"/>
        <v>15464.542659999999</v>
      </c>
    </row>
    <row r="46" spans="1:23" s="533" customFormat="1" ht="21.75" customHeight="1" x14ac:dyDescent="0.2">
      <c r="A46" s="492"/>
      <c r="B46" s="652" t="s">
        <v>16</v>
      </c>
      <c r="C46" s="652"/>
      <c r="D46" s="652"/>
      <c r="E46" s="652"/>
      <c r="F46" s="652"/>
      <c r="G46" s="652"/>
      <c r="H46" s="652"/>
      <c r="I46" s="652"/>
      <c r="J46" s="652"/>
      <c r="K46" s="652"/>
      <c r="L46" s="652"/>
      <c r="M46" s="653"/>
      <c r="N46" s="423">
        <v>802</v>
      </c>
      <c r="O46" s="510">
        <v>8</v>
      </c>
      <c r="P46" s="510">
        <v>1</v>
      </c>
      <c r="Q46" s="512" t="s">
        <v>572</v>
      </c>
      <c r="R46" s="511">
        <v>0</v>
      </c>
      <c r="S46" s="624"/>
      <c r="T46" s="625"/>
      <c r="U46" s="479">
        <f t="shared" si="4"/>
        <v>15448.042659999999</v>
      </c>
      <c r="V46" s="479">
        <f t="shared" si="4"/>
        <v>16.5</v>
      </c>
      <c r="W46" s="538">
        <f t="shared" si="1"/>
        <v>15464.542659999999</v>
      </c>
    </row>
    <row r="47" spans="1:23" s="533" customFormat="1" ht="21.75" customHeight="1" x14ac:dyDescent="0.2">
      <c r="A47" s="492"/>
      <c r="B47" s="652" t="s">
        <v>544</v>
      </c>
      <c r="C47" s="652"/>
      <c r="D47" s="652"/>
      <c r="E47" s="652"/>
      <c r="F47" s="652"/>
      <c r="G47" s="652"/>
      <c r="H47" s="652"/>
      <c r="I47" s="652"/>
      <c r="J47" s="652"/>
      <c r="K47" s="652"/>
      <c r="L47" s="652"/>
      <c r="M47" s="653"/>
      <c r="N47" s="423">
        <v>802</v>
      </c>
      <c r="O47" s="510">
        <v>8</v>
      </c>
      <c r="P47" s="510">
        <v>1</v>
      </c>
      <c r="Q47" s="512" t="s">
        <v>572</v>
      </c>
      <c r="R47" s="511" t="s">
        <v>8</v>
      </c>
      <c r="S47" s="624"/>
      <c r="T47" s="625"/>
      <c r="U47" s="479">
        <f t="shared" si="4"/>
        <v>15448.042659999999</v>
      </c>
      <c r="V47" s="479">
        <f t="shared" si="4"/>
        <v>16.5</v>
      </c>
      <c r="W47" s="538">
        <f t="shared" si="1"/>
        <v>15464.542659999999</v>
      </c>
    </row>
    <row r="48" spans="1:23" s="533" customFormat="1" ht="12" customHeight="1" x14ac:dyDescent="0.2">
      <c r="A48" s="492"/>
      <c r="B48" s="652" t="s">
        <v>9</v>
      </c>
      <c r="C48" s="652"/>
      <c r="D48" s="652"/>
      <c r="E48" s="652"/>
      <c r="F48" s="652"/>
      <c r="G48" s="652"/>
      <c r="H48" s="652"/>
      <c r="I48" s="652"/>
      <c r="J48" s="652"/>
      <c r="K48" s="652"/>
      <c r="L48" s="652"/>
      <c r="M48" s="653"/>
      <c r="N48" s="423">
        <v>802</v>
      </c>
      <c r="O48" s="510">
        <v>8</v>
      </c>
      <c r="P48" s="510">
        <v>1</v>
      </c>
      <c r="Q48" s="512" t="s">
        <v>572</v>
      </c>
      <c r="R48" s="511" t="s">
        <v>10</v>
      </c>
      <c r="S48" s="624"/>
      <c r="T48" s="625"/>
      <c r="U48" s="479">
        <f t="shared" si="4"/>
        <v>15448.042659999999</v>
      </c>
      <c r="V48" s="479">
        <f t="shared" si="4"/>
        <v>16.5</v>
      </c>
      <c r="W48" s="538">
        <f t="shared" si="1"/>
        <v>15464.542659999999</v>
      </c>
    </row>
    <row r="49" spans="1:23" s="533" customFormat="1" ht="42.75" customHeight="1" x14ac:dyDescent="0.2">
      <c r="A49" s="492"/>
      <c r="B49" s="652" t="s">
        <v>11</v>
      </c>
      <c r="C49" s="652"/>
      <c r="D49" s="652"/>
      <c r="E49" s="652"/>
      <c r="F49" s="652"/>
      <c r="G49" s="652"/>
      <c r="H49" s="652"/>
      <c r="I49" s="652"/>
      <c r="J49" s="652"/>
      <c r="K49" s="652"/>
      <c r="L49" s="652"/>
      <c r="M49" s="653"/>
      <c r="N49" s="423">
        <v>802</v>
      </c>
      <c r="O49" s="510">
        <v>8</v>
      </c>
      <c r="P49" s="510">
        <v>1</v>
      </c>
      <c r="Q49" s="512" t="s">
        <v>572</v>
      </c>
      <c r="R49" s="511" t="s">
        <v>12</v>
      </c>
      <c r="S49" s="624"/>
      <c r="T49" s="625"/>
      <c r="U49" s="479">
        <v>15448.042659999999</v>
      </c>
      <c r="V49" s="480">
        <v>16.5</v>
      </c>
      <c r="W49" s="538">
        <f t="shared" si="1"/>
        <v>15464.542659999999</v>
      </c>
    </row>
    <row r="50" spans="1:23" s="533" customFormat="1" ht="21.75" customHeight="1" x14ac:dyDescent="0.2">
      <c r="A50" s="492"/>
      <c r="B50" s="652" t="s">
        <v>565</v>
      </c>
      <c r="C50" s="652"/>
      <c r="D50" s="652"/>
      <c r="E50" s="652"/>
      <c r="F50" s="652"/>
      <c r="G50" s="652"/>
      <c r="H50" s="652"/>
      <c r="I50" s="652"/>
      <c r="J50" s="652"/>
      <c r="K50" s="652"/>
      <c r="L50" s="652"/>
      <c r="M50" s="653"/>
      <c r="N50" s="423">
        <v>802</v>
      </c>
      <c r="O50" s="510">
        <v>8</v>
      </c>
      <c r="P50" s="510">
        <v>1</v>
      </c>
      <c r="Q50" s="512" t="s">
        <v>566</v>
      </c>
      <c r="R50" s="511">
        <v>0</v>
      </c>
      <c r="S50" s="624"/>
      <c r="T50" s="625"/>
      <c r="U50" s="479">
        <f t="shared" ref="U50:V53" si="5">+U51</f>
        <v>1081.5</v>
      </c>
      <c r="V50" s="479">
        <f t="shared" si="5"/>
        <v>48.5</v>
      </c>
      <c r="W50" s="538">
        <f t="shared" si="1"/>
        <v>1130</v>
      </c>
    </row>
    <row r="51" spans="1:23" s="533" customFormat="1" ht="21.75" customHeight="1" x14ac:dyDescent="0.2">
      <c r="A51" s="492"/>
      <c r="B51" s="652" t="s">
        <v>570</v>
      </c>
      <c r="C51" s="652"/>
      <c r="D51" s="652"/>
      <c r="E51" s="652"/>
      <c r="F51" s="652"/>
      <c r="G51" s="652"/>
      <c r="H51" s="652"/>
      <c r="I51" s="652"/>
      <c r="J51" s="652"/>
      <c r="K51" s="652"/>
      <c r="L51" s="652"/>
      <c r="M51" s="653"/>
      <c r="N51" s="423">
        <v>802</v>
      </c>
      <c r="O51" s="510">
        <v>8</v>
      </c>
      <c r="P51" s="510">
        <v>1</v>
      </c>
      <c r="Q51" s="512" t="s">
        <v>571</v>
      </c>
      <c r="R51" s="511">
        <v>0</v>
      </c>
      <c r="S51" s="624"/>
      <c r="T51" s="625"/>
      <c r="U51" s="479">
        <f t="shared" si="5"/>
        <v>1081.5</v>
      </c>
      <c r="V51" s="479">
        <f t="shared" si="5"/>
        <v>48.5</v>
      </c>
      <c r="W51" s="538">
        <f t="shared" si="1"/>
        <v>1130</v>
      </c>
    </row>
    <row r="52" spans="1:23" s="533" customFormat="1" ht="42.75" customHeight="1" x14ac:dyDescent="0.2">
      <c r="A52" s="492"/>
      <c r="B52" s="652" t="s">
        <v>689</v>
      </c>
      <c r="C52" s="652"/>
      <c r="D52" s="652"/>
      <c r="E52" s="652"/>
      <c r="F52" s="652"/>
      <c r="G52" s="652"/>
      <c r="H52" s="652"/>
      <c r="I52" s="652"/>
      <c r="J52" s="652"/>
      <c r="K52" s="652"/>
      <c r="L52" s="652"/>
      <c r="M52" s="653"/>
      <c r="N52" s="423">
        <v>802</v>
      </c>
      <c r="O52" s="510">
        <v>8</v>
      </c>
      <c r="P52" s="510">
        <v>1</v>
      </c>
      <c r="Q52" s="512" t="s">
        <v>690</v>
      </c>
      <c r="R52" s="511">
        <v>0</v>
      </c>
      <c r="S52" s="624"/>
      <c r="T52" s="625"/>
      <c r="U52" s="479">
        <f t="shared" si="5"/>
        <v>1081.5</v>
      </c>
      <c r="V52" s="479">
        <f t="shared" si="5"/>
        <v>48.5</v>
      </c>
      <c r="W52" s="538">
        <f t="shared" si="1"/>
        <v>1130</v>
      </c>
    </row>
    <row r="53" spans="1:23" s="533" customFormat="1" ht="21.75" customHeight="1" x14ac:dyDescent="0.2">
      <c r="A53" s="492"/>
      <c r="B53" s="652" t="s">
        <v>544</v>
      </c>
      <c r="C53" s="652"/>
      <c r="D53" s="652"/>
      <c r="E53" s="652"/>
      <c r="F53" s="652"/>
      <c r="G53" s="652"/>
      <c r="H53" s="652"/>
      <c r="I53" s="652"/>
      <c r="J53" s="652"/>
      <c r="K53" s="652"/>
      <c r="L53" s="652"/>
      <c r="M53" s="653"/>
      <c r="N53" s="423">
        <v>802</v>
      </c>
      <c r="O53" s="510">
        <v>8</v>
      </c>
      <c r="P53" s="510">
        <v>1</v>
      </c>
      <c r="Q53" s="512" t="s">
        <v>690</v>
      </c>
      <c r="R53" s="511" t="s">
        <v>8</v>
      </c>
      <c r="S53" s="624"/>
      <c r="T53" s="625"/>
      <c r="U53" s="479">
        <f t="shared" si="5"/>
        <v>1081.5</v>
      </c>
      <c r="V53" s="479">
        <f t="shared" si="5"/>
        <v>48.5</v>
      </c>
      <c r="W53" s="538">
        <f t="shared" si="1"/>
        <v>1130</v>
      </c>
    </row>
    <row r="54" spans="1:23" s="533" customFormat="1" ht="12" customHeight="1" x14ac:dyDescent="0.2">
      <c r="A54" s="492"/>
      <c r="B54" s="652" t="s">
        <v>9</v>
      </c>
      <c r="C54" s="652"/>
      <c r="D54" s="652"/>
      <c r="E54" s="652"/>
      <c r="F54" s="652"/>
      <c r="G54" s="652"/>
      <c r="H54" s="652"/>
      <c r="I54" s="652"/>
      <c r="J54" s="652"/>
      <c r="K54" s="652"/>
      <c r="L54" s="652"/>
      <c r="M54" s="653"/>
      <c r="N54" s="423">
        <v>802</v>
      </c>
      <c r="O54" s="510">
        <v>8</v>
      </c>
      <c r="P54" s="510">
        <v>1</v>
      </c>
      <c r="Q54" s="512" t="s">
        <v>690</v>
      </c>
      <c r="R54" s="511" t="s">
        <v>10</v>
      </c>
      <c r="S54" s="624"/>
      <c r="T54" s="625"/>
      <c r="U54" s="479">
        <f>+U55+U56</f>
        <v>1081.5</v>
      </c>
      <c r="V54" s="479">
        <f>+V55+V56</f>
        <v>48.5</v>
      </c>
      <c r="W54" s="538">
        <f t="shared" si="1"/>
        <v>1130</v>
      </c>
    </row>
    <row r="55" spans="1:23" s="533" customFormat="1" ht="42.75" customHeight="1" x14ac:dyDescent="0.2">
      <c r="A55" s="492"/>
      <c r="B55" s="652" t="s">
        <v>11</v>
      </c>
      <c r="C55" s="652"/>
      <c r="D55" s="652"/>
      <c r="E55" s="652"/>
      <c r="F55" s="652"/>
      <c r="G55" s="652"/>
      <c r="H55" s="652"/>
      <c r="I55" s="652"/>
      <c r="J55" s="652"/>
      <c r="K55" s="652"/>
      <c r="L55" s="652"/>
      <c r="M55" s="653"/>
      <c r="N55" s="423">
        <v>802</v>
      </c>
      <c r="O55" s="510">
        <v>8</v>
      </c>
      <c r="P55" s="510">
        <v>1</v>
      </c>
      <c r="Q55" s="512" t="s">
        <v>690</v>
      </c>
      <c r="R55" s="511" t="s">
        <v>12</v>
      </c>
      <c r="S55" s="624"/>
      <c r="T55" s="625"/>
      <c r="U55" s="479">
        <v>51.5</v>
      </c>
      <c r="V55" s="480">
        <v>-51.5</v>
      </c>
      <c r="W55" s="538">
        <f t="shared" si="1"/>
        <v>0</v>
      </c>
    </row>
    <row r="56" spans="1:23" s="533" customFormat="1" ht="12" customHeight="1" x14ac:dyDescent="0.2">
      <c r="A56" s="492"/>
      <c r="B56" s="652" t="s">
        <v>167</v>
      </c>
      <c r="C56" s="652"/>
      <c r="D56" s="652"/>
      <c r="E56" s="652"/>
      <c r="F56" s="652"/>
      <c r="G56" s="652"/>
      <c r="H56" s="652"/>
      <c r="I56" s="652"/>
      <c r="J56" s="652"/>
      <c r="K56" s="652"/>
      <c r="L56" s="652"/>
      <c r="M56" s="653"/>
      <c r="N56" s="423">
        <v>802</v>
      </c>
      <c r="O56" s="510">
        <v>8</v>
      </c>
      <c r="P56" s="510">
        <v>1</v>
      </c>
      <c r="Q56" s="512" t="s">
        <v>690</v>
      </c>
      <c r="R56" s="511" t="s">
        <v>166</v>
      </c>
      <c r="S56" s="624"/>
      <c r="T56" s="625"/>
      <c r="U56" s="479">
        <v>1030</v>
      </c>
      <c r="V56" s="480">
        <v>100</v>
      </c>
      <c r="W56" s="538">
        <f t="shared" si="1"/>
        <v>1130</v>
      </c>
    </row>
    <row r="57" spans="1:23" s="533" customFormat="1" ht="21.75" customHeight="1" x14ac:dyDescent="0.2">
      <c r="A57" s="492"/>
      <c r="B57" s="652" t="s">
        <v>565</v>
      </c>
      <c r="C57" s="652"/>
      <c r="D57" s="652"/>
      <c r="E57" s="652"/>
      <c r="F57" s="652"/>
      <c r="G57" s="652"/>
      <c r="H57" s="652"/>
      <c r="I57" s="652"/>
      <c r="J57" s="652"/>
      <c r="K57" s="652"/>
      <c r="L57" s="652"/>
      <c r="M57" s="653"/>
      <c r="N57" s="423">
        <v>802</v>
      </c>
      <c r="O57" s="510">
        <v>8</v>
      </c>
      <c r="P57" s="510">
        <v>1</v>
      </c>
      <c r="Q57" s="512" t="s">
        <v>566</v>
      </c>
      <c r="R57" s="511">
        <v>0</v>
      </c>
      <c r="S57" s="624"/>
      <c r="T57" s="625"/>
      <c r="U57" s="479">
        <f>+U58</f>
        <v>21511.02103</v>
      </c>
      <c r="V57" s="479">
        <f>+V58</f>
        <v>-21511.02103</v>
      </c>
      <c r="W57" s="538">
        <f t="shared" si="1"/>
        <v>0</v>
      </c>
    </row>
    <row r="58" spans="1:23" s="533" customFormat="1" ht="21.75" customHeight="1" x14ac:dyDescent="0.2">
      <c r="A58" s="492"/>
      <c r="B58" s="652" t="s">
        <v>570</v>
      </c>
      <c r="C58" s="652"/>
      <c r="D58" s="652"/>
      <c r="E58" s="652"/>
      <c r="F58" s="652"/>
      <c r="G58" s="652"/>
      <c r="H58" s="652"/>
      <c r="I58" s="652"/>
      <c r="J58" s="652"/>
      <c r="K58" s="652"/>
      <c r="L58" s="652"/>
      <c r="M58" s="653"/>
      <c r="N58" s="423">
        <v>802</v>
      </c>
      <c r="O58" s="510">
        <v>8</v>
      </c>
      <c r="P58" s="510">
        <v>1</v>
      </c>
      <c r="Q58" s="512" t="s">
        <v>571</v>
      </c>
      <c r="R58" s="511">
        <v>0</v>
      </c>
      <c r="S58" s="624"/>
      <c r="T58" s="625"/>
      <c r="U58" s="479">
        <f>+U59</f>
        <v>21511.02103</v>
      </c>
      <c r="V58" s="479">
        <f>+V59</f>
        <v>-21511.02103</v>
      </c>
      <c r="W58" s="538">
        <f t="shared" si="1"/>
        <v>0</v>
      </c>
    </row>
    <row r="59" spans="1:23" s="533" customFormat="1" ht="21.75" customHeight="1" x14ac:dyDescent="0.2">
      <c r="A59" s="492"/>
      <c r="B59" s="652" t="s">
        <v>17</v>
      </c>
      <c r="C59" s="652"/>
      <c r="D59" s="652"/>
      <c r="E59" s="652"/>
      <c r="F59" s="652"/>
      <c r="G59" s="652"/>
      <c r="H59" s="652"/>
      <c r="I59" s="652"/>
      <c r="J59" s="652"/>
      <c r="K59" s="652"/>
      <c r="L59" s="652"/>
      <c r="M59" s="653"/>
      <c r="N59" s="423">
        <v>802</v>
      </c>
      <c r="O59" s="510">
        <v>8</v>
      </c>
      <c r="P59" s="510">
        <v>1</v>
      </c>
      <c r="Q59" s="512" t="s">
        <v>573</v>
      </c>
      <c r="R59" s="511">
        <v>0</v>
      </c>
      <c r="S59" s="624"/>
      <c r="T59" s="625"/>
      <c r="U59" s="479">
        <f>+U60+U64+U68</f>
        <v>21511.02103</v>
      </c>
      <c r="V59" s="538">
        <f>+V60+V64+V68</f>
        <v>-21511.02103</v>
      </c>
      <c r="W59" s="538">
        <f t="shared" si="1"/>
        <v>0</v>
      </c>
    </row>
    <row r="60" spans="1:23" s="533" customFormat="1" ht="53.25" customHeight="1" x14ac:dyDescent="0.2">
      <c r="A60" s="492"/>
      <c r="B60" s="652" t="s">
        <v>18</v>
      </c>
      <c r="C60" s="652"/>
      <c r="D60" s="652"/>
      <c r="E60" s="652"/>
      <c r="F60" s="652"/>
      <c r="G60" s="652"/>
      <c r="H60" s="652"/>
      <c r="I60" s="652"/>
      <c r="J60" s="652"/>
      <c r="K60" s="652"/>
      <c r="L60" s="652"/>
      <c r="M60" s="653"/>
      <c r="N60" s="423">
        <v>802</v>
      </c>
      <c r="O60" s="510">
        <v>8</v>
      </c>
      <c r="P60" s="510">
        <v>1</v>
      </c>
      <c r="Q60" s="512" t="s">
        <v>573</v>
      </c>
      <c r="R60" s="511" t="s">
        <v>19</v>
      </c>
      <c r="S60" s="624"/>
      <c r="T60" s="625"/>
      <c r="U60" s="479">
        <f>+U61</f>
        <v>21166.821029999999</v>
      </c>
      <c r="V60" s="479">
        <f>+V61</f>
        <v>-21166.821029999999</v>
      </c>
      <c r="W60" s="538">
        <f t="shared" si="1"/>
        <v>0</v>
      </c>
    </row>
    <row r="61" spans="1:23" s="533" customFormat="1" ht="12" customHeight="1" x14ac:dyDescent="0.2">
      <c r="A61" s="492"/>
      <c r="B61" s="652" t="s">
        <v>20</v>
      </c>
      <c r="C61" s="652"/>
      <c r="D61" s="652"/>
      <c r="E61" s="652"/>
      <c r="F61" s="652"/>
      <c r="G61" s="652"/>
      <c r="H61" s="652"/>
      <c r="I61" s="652"/>
      <c r="J61" s="652"/>
      <c r="K61" s="652"/>
      <c r="L61" s="652"/>
      <c r="M61" s="653"/>
      <c r="N61" s="423">
        <v>802</v>
      </c>
      <c r="O61" s="510">
        <v>8</v>
      </c>
      <c r="P61" s="510">
        <v>1</v>
      </c>
      <c r="Q61" s="512" t="s">
        <v>573</v>
      </c>
      <c r="R61" s="511" t="s">
        <v>21</v>
      </c>
      <c r="S61" s="624"/>
      <c r="T61" s="625"/>
      <c r="U61" s="479">
        <f>+U62+U63</f>
        <v>21166.821029999999</v>
      </c>
      <c r="V61" s="479">
        <f>+V62+V63</f>
        <v>-21166.821029999999</v>
      </c>
      <c r="W61" s="538">
        <f t="shared" si="1"/>
        <v>0</v>
      </c>
    </row>
    <row r="62" spans="1:23" s="533" customFormat="1" ht="12" customHeight="1" x14ac:dyDescent="0.2">
      <c r="A62" s="492"/>
      <c r="B62" s="652" t="s">
        <v>512</v>
      </c>
      <c r="C62" s="652"/>
      <c r="D62" s="652"/>
      <c r="E62" s="652"/>
      <c r="F62" s="652"/>
      <c r="G62" s="652"/>
      <c r="H62" s="652"/>
      <c r="I62" s="652"/>
      <c r="J62" s="652"/>
      <c r="K62" s="652"/>
      <c r="L62" s="652"/>
      <c r="M62" s="653"/>
      <c r="N62" s="423">
        <v>802</v>
      </c>
      <c r="O62" s="510">
        <v>8</v>
      </c>
      <c r="P62" s="510">
        <v>1</v>
      </c>
      <c r="Q62" s="512" t="s">
        <v>573</v>
      </c>
      <c r="R62" s="511" t="s">
        <v>22</v>
      </c>
      <c r="S62" s="624"/>
      <c r="T62" s="625"/>
      <c r="U62" s="479">
        <v>16257.159</v>
      </c>
      <c r="V62" s="480">
        <v>-16257.159</v>
      </c>
      <c r="W62" s="538">
        <f t="shared" si="1"/>
        <v>0</v>
      </c>
    </row>
    <row r="63" spans="1:23" s="533" customFormat="1" ht="32.25" customHeight="1" x14ac:dyDescent="0.2">
      <c r="A63" s="492"/>
      <c r="B63" s="652" t="s">
        <v>514</v>
      </c>
      <c r="C63" s="652"/>
      <c r="D63" s="652"/>
      <c r="E63" s="652"/>
      <c r="F63" s="652"/>
      <c r="G63" s="652"/>
      <c r="H63" s="652"/>
      <c r="I63" s="652"/>
      <c r="J63" s="652"/>
      <c r="K63" s="652"/>
      <c r="L63" s="652"/>
      <c r="M63" s="653"/>
      <c r="N63" s="423">
        <v>802</v>
      </c>
      <c r="O63" s="510">
        <v>8</v>
      </c>
      <c r="P63" s="510">
        <v>1</v>
      </c>
      <c r="Q63" s="512" t="s">
        <v>573</v>
      </c>
      <c r="R63" s="511" t="s">
        <v>24</v>
      </c>
      <c r="S63" s="624"/>
      <c r="T63" s="625"/>
      <c r="U63" s="479">
        <v>4909.6620300000004</v>
      </c>
      <c r="V63" s="480">
        <v>-4909.6620300000004</v>
      </c>
      <c r="W63" s="538">
        <f t="shared" si="1"/>
        <v>0</v>
      </c>
    </row>
    <row r="64" spans="1:23" s="533" customFormat="1" ht="21.75" customHeight="1" x14ac:dyDescent="0.2">
      <c r="A64" s="492"/>
      <c r="B64" s="652" t="s">
        <v>453</v>
      </c>
      <c r="C64" s="652"/>
      <c r="D64" s="652"/>
      <c r="E64" s="652"/>
      <c r="F64" s="652"/>
      <c r="G64" s="652"/>
      <c r="H64" s="652"/>
      <c r="I64" s="652"/>
      <c r="J64" s="652"/>
      <c r="K64" s="652"/>
      <c r="L64" s="652"/>
      <c r="M64" s="653"/>
      <c r="N64" s="423">
        <v>802</v>
      </c>
      <c r="O64" s="510">
        <v>8</v>
      </c>
      <c r="P64" s="510">
        <v>1</v>
      </c>
      <c r="Q64" s="512" t="s">
        <v>573</v>
      </c>
      <c r="R64" s="511" t="s">
        <v>25</v>
      </c>
      <c r="S64" s="624"/>
      <c r="T64" s="625"/>
      <c r="U64" s="479">
        <f>+U65</f>
        <v>335.70000000000005</v>
      </c>
      <c r="V64" s="479">
        <f>+V65</f>
        <v>-335.70000000000005</v>
      </c>
      <c r="W64" s="538">
        <f t="shared" si="1"/>
        <v>0</v>
      </c>
    </row>
    <row r="65" spans="1:23" s="533" customFormat="1" ht="21.75" customHeight="1" x14ac:dyDescent="0.2">
      <c r="A65" s="492"/>
      <c r="B65" s="652" t="s">
        <v>454</v>
      </c>
      <c r="C65" s="652"/>
      <c r="D65" s="652"/>
      <c r="E65" s="652"/>
      <c r="F65" s="652"/>
      <c r="G65" s="652"/>
      <c r="H65" s="652"/>
      <c r="I65" s="652"/>
      <c r="J65" s="652"/>
      <c r="K65" s="652"/>
      <c r="L65" s="652"/>
      <c r="M65" s="653"/>
      <c r="N65" s="423">
        <v>802</v>
      </c>
      <c r="O65" s="510">
        <v>8</v>
      </c>
      <c r="P65" s="510">
        <v>1</v>
      </c>
      <c r="Q65" s="512" t="s">
        <v>573</v>
      </c>
      <c r="R65" s="511" t="s">
        <v>27</v>
      </c>
      <c r="S65" s="624"/>
      <c r="T65" s="625"/>
      <c r="U65" s="479">
        <f>+U66+U67</f>
        <v>335.70000000000005</v>
      </c>
      <c r="V65" s="479">
        <f>+V66+V67</f>
        <v>-335.70000000000005</v>
      </c>
      <c r="W65" s="538">
        <f t="shared" si="1"/>
        <v>0</v>
      </c>
    </row>
    <row r="66" spans="1:23" s="533" customFormat="1" ht="21.75" customHeight="1" x14ac:dyDescent="0.2">
      <c r="A66" s="492"/>
      <c r="B66" s="652" t="s">
        <v>455</v>
      </c>
      <c r="C66" s="652"/>
      <c r="D66" s="652"/>
      <c r="E66" s="652"/>
      <c r="F66" s="652"/>
      <c r="G66" s="652"/>
      <c r="H66" s="652"/>
      <c r="I66" s="652"/>
      <c r="J66" s="652"/>
      <c r="K66" s="652"/>
      <c r="L66" s="652"/>
      <c r="M66" s="653"/>
      <c r="N66" s="423">
        <v>802</v>
      </c>
      <c r="O66" s="510">
        <v>8</v>
      </c>
      <c r="P66" s="510">
        <v>1</v>
      </c>
      <c r="Q66" s="512" t="s">
        <v>573</v>
      </c>
      <c r="R66" s="511" t="s">
        <v>28</v>
      </c>
      <c r="S66" s="624"/>
      <c r="T66" s="625"/>
      <c r="U66" s="479">
        <v>52.6</v>
      </c>
      <c r="V66" s="480">
        <v>-52.6</v>
      </c>
      <c r="W66" s="538">
        <f t="shared" si="1"/>
        <v>0</v>
      </c>
    </row>
    <row r="67" spans="1:23" s="533" customFormat="1" ht="12" customHeight="1" x14ac:dyDescent="0.2">
      <c r="A67" s="492"/>
      <c r="B67" s="652" t="s">
        <v>456</v>
      </c>
      <c r="C67" s="652"/>
      <c r="D67" s="652"/>
      <c r="E67" s="652"/>
      <c r="F67" s="652"/>
      <c r="G67" s="652"/>
      <c r="H67" s="652"/>
      <c r="I67" s="652"/>
      <c r="J67" s="652"/>
      <c r="K67" s="652"/>
      <c r="L67" s="652"/>
      <c r="M67" s="653"/>
      <c r="N67" s="423">
        <v>802</v>
      </c>
      <c r="O67" s="510">
        <v>8</v>
      </c>
      <c r="P67" s="510">
        <v>1</v>
      </c>
      <c r="Q67" s="512" t="s">
        <v>573</v>
      </c>
      <c r="R67" s="511" t="s">
        <v>29</v>
      </c>
      <c r="S67" s="624"/>
      <c r="T67" s="625"/>
      <c r="U67" s="479">
        <v>283.10000000000002</v>
      </c>
      <c r="V67" s="480">
        <v>-283.10000000000002</v>
      </c>
      <c r="W67" s="538">
        <f t="shared" si="1"/>
        <v>0</v>
      </c>
    </row>
    <row r="68" spans="1:23" s="533" customFormat="1" ht="12" customHeight="1" x14ac:dyDescent="0.2">
      <c r="A68" s="492"/>
      <c r="B68" s="652" t="s">
        <v>30</v>
      </c>
      <c r="C68" s="652"/>
      <c r="D68" s="652"/>
      <c r="E68" s="652"/>
      <c r="F68" s="652"/>
      <c r="G68" s="652"/>
      <c r="H68" s="652"/>
      <c r="I68" s="652"/>
      <c r="J68" s="652"/>
      <c r="K68" s="652"/>
      <c r="L68" s="652"/>
      <c r="M68" s="653"/>
      <c r="N68" s="423">
        <v>802</v>
      </c>
      <c r="O68" s="510">
        <v>8</v>
      </c>
      <c r="P68" s="510">
        <v>1</v>
      </c>
      <c r="Q68" s="512" t="s">
        <v>573</v>
      </c>
      <c r="R68" s="511" t="s">
        <v>31</v>
      </c>
      <c r="S68" s="624"/>
      <c r="T68" s="625"/>
      <c r="U68" s="479">
        <f>+U69</f>
        <v>8.5</v>
      </c>
      <c r="V68" s="479">
        <f>+V69</f>
        <v>-8.5</v>
      </c>
      <c r="W68" s="538">
        <f t="shared" si="1"/>
        <v>0</v>
      </c>
    </row>
    <row r="69" spans="1:23" s="533" customFormat="1" ht="12" customHeight="1" x14ac:dyDescent="0.2">
      <c r="A69" s="492"/>
      <c r="B69" s="652" t="s">
        <v>457</v>
      </c>
      <c r="C69" s="652"/>
      <c r="D69" s="652"/>
      <c r="E69" s="652"/>
      <c r="F69" s="652"/>
      <c r="G69" s="652"/>
      <c r="H69" s="652"/>
      <c r="I69" s="652"/>
      <c r="J69" s="652"/>
      <c r="K69" s="652"/>
      <c r="L69" s="652"/>
      <c r="M69" s="653"/>
      <c r="N69" s="423">
        <v>802</v>
      </c>
      <c r="O69" s="510">
        <v>8</v>
      </c>
      <c r="P69" s="510">
        <v>1</v>
      </c>
      <c r="Q69" s="512" t="s">
        <v>573</v>
      </c>
      <c r="R69" s="511" t="s">
        <v>32</v>
      </c>
      <c r="S69" s="624"/>
      <c r="T69" s="625"/>
      <c r="U69" s="479">
        <f>+U70+U71</f>
        <v>8.5</v>
      </c>
      <c r="V69" s="479">
        <f>+V70+V71</f>
        <v>-8.5</v>
      </c>
      <c r="W69" s="538">
        <f t="shared" si="1"/>
        <v>0</v>
      </c>
    </row>
    <row r="70" spans="1:23" s="533" customFormat="1" ht="21.75" customHeight="1" x14ac:dyDescent="0.2">
      <c r="A70" s="492"/>
      <c r="B70" s="652" t="s">
        <v>33</v>
      </c>
      <c r="C70" s="652"/>
      <c r="D70" s="652"/>
      <c r="E70" s="652"/>
      <c r="F70" s="652"/>
      <c r="G70" s="652"/>
      <c r="H70" s="652"/>
      <c r="I70" s="652"/>
      <c r="J70" s="652"/>
      <c r="K70" s="652"/>
      <c r="L70" s="652"/>
      <c r="M70" s="653"/>
      <c r="N70" s="423">
        <v>802</v>
      </c>
      <c r="O70" s="510">
        <v>8</v>
      </c>
      <c r="P70" s="510">
        <v>1</v>
      </c>
      <c r="Q70" s="512" t="s">
        <v>573</v>
      </c>
      <c r="R70" s="511" t="s">
        <v>34</v>
      </c>
      <c r="S70" s="624"/>
      <c r="T70" s="625"/>
      <c r="U70" s="479">
        <v>6</v>
      </c>
      <c r="V70" s="480">
        <v>-6</v>
      </c>
      <c r="W70" s="538">
        <f t="shared" si="1"/>
        <v>0</v>
      </c>
    </row>
    <row r="71" spans="1:23" s="533" customFormat="1" ht="12" customHeight="1" x14ac:dyDescent="0.2">
      <c r="A71" s="492"/>
      <c r="B71" s="652" t="s">
        <v>458</v>
      </c>
      <c r="C71" s="652"/>
      <c r="D71" s="652"/>
      <c r="E71" s="652"/>
      <c r="F71" s="652"/>
      <c r="G71" s="652"/>
      <c r="H71" s="652"/>
      <c r="I71" s="652"/>
      <c r="J71" s="652"/>
      <c r="K71" s="652"/>
      <c r="L71" s="652"/>
      <c r="M71" s="653"/>
      <c r="N71" s="423">
        <v>802</v>
      </c>
      <c r="O71" s="510">
        <v>8</v>
      </c>
      <c r="P71" s="510">
        <v>1</v>
      </c>
      <c r="Q71" s="512" t="s">
        <v>573</v>
      </c>
      <c r="R71" s="511" t="s">
        <v>35</v>
      </c>
      <c r="S71" s="624"/>
      <c r="T71" s="625"/>
      <c r="U71" s="479">
        <v>2.5</v>
      </c>
      <c r="V71" s="480">
        <v>-2.5</v>
      </c>
      <c r="W71" s="538">
        <f t="shared" si="1"/>
        <v>0</v>
      </c>
    </row>
    <row r="72" spans="1:23" s="533" customFormat="1" ht="21.75" customHeight="1" x14ac:dyDescent="0.2">
      <c r="A72" s="492"/>
      <c r="B72" s="652" t="s">
        <v>565</v>
      </c>
      <c r="C72" s="652"/>
      <c r="D72" s="652"/>
      <c r="E72" s="652"/>
      <c r="F72" s="652"/>
      <c r="G72" s="652"/>
      <c r="H72" s="652"/>
      <c r="I72" s="652"/>
      <c r="J72" s="652"/>
      <c r="K72" s="652"/>
      <c r="L72" s="652"/>
      <c r="M72" s="653"/>
      <c r="N72" s="423">
        <v>802</v>
      </c>
      <c r="O72" s="510">
        <v>8</v>
      </c>
      <c r="P72" s="510">
        <v>1</v>
      </c>
      <c r="Q72" s="512" t="s">
        <v>566</v>
      </c>
      <c r="R72" s="511">
        <v>0</v>
      </c>
      <c r="S72" s="624"/>
      <c r="T72" s="625"/>
      <c r="U72" s="479">
        <f t="shared" ref="U72:V76" si="6">+U73</f>
        <v>205</v>
      </c>
      <c r="V72" s="479">
        <f t="shared" si="6"/>
        <v>-205</v>
      </c>
      <c r="W72" s="538">
        <f t="shared" si="1"/>
        <v>0</v>
      </c>
    </row>
    <row r="73" spans="1:23" s="533" customFormat="1" ht="21.75" customHeight="1" x14ac:dyDescent="0.2">
      <c r="A73" s="492"/>
      <c r="B73" s="652" t="s">
        <v>750</v>
      </c>
      <c r="C73" s="652"/>
      <c r="D73" s="652"/>
      <c r="E73" s="652"/>
      <c r="F73" s="652"/>
      <c r="G73" s="652"/>
      <c r="H73" s="652"/>
      <c r="I73" s="652"/>
      <c r="J73" s="652"/>
      <c r="K73" s="652"/>
      <c r="L73" s="652"/>
      <c r="M73" s="653"/>
      <c r="N73" s="423">
        <v>802</v>
      </c>
      <c r="O73" s="510">
        <v>8</v>
      </c>
      <c r="P73" s="510">
        <v>1</v>
      </c>
      <c r="Q73" s="512" t="s">
        <v>751</v>
      </c>
      <c r="R73" s="511">
        <v>0</v>
      </c>
      <c r="S73" s="624"/>
      <c r="T73" s="625"/>
      <c r="U73" s="479">
        <f t="shared" si="6"/>
        <v>205</v>
      </c>
      <c r="V73" s="479">
        <f t="shared" si="6"/>
        <v>-205</v>
      </c>
      <c r="W73" s="538">
        <f t="shared" si="1"/>
        <v>0</v>
      </c>
    </row>
    <row r="74" spans="1:23" s="533" customFormat="1" ht="21.75" customHeight="1" x14ac:dyDescent="0.2">
      <c r="A74" s="492"/>
      <c r="B74" s="652" t="s">
        <v>752</v>
      </c>
      <c r="C74" s="652"/>
      <c r="D74" s="652"/>
      <c r="E74" s="652"/>
      <c r="F74" s="652"/>
      <c r="G74" s="652"/>
      <c r="H74" s="652"/>
      <c r="I74" s="652"/>
      <c r="J74" s="652"/>
      <c r="K74" s="652"/>
      <c r="L74" s="652"/>
      <c r="M74" s="653"/>
      <c r="N74" s="423">
        <v>802</v>
      </c>
      <c r="O74" s="510">
        <v>8</v>
      </c>
      <c r="P74" s="510">
        <v>1</v>
      </c>
      <c r="Q74" s="512" t="s">
        <v>753</v>
      </c>
      <c r="R74" s="511">
        <v>0</v>
      </c>
      <c r="S74" s="624"/>
      <c r="T74" s="625"/>
      <c r="U74" s="479">
        <f t="shared" si="6"/>
        <v>205</v>
      </c>
      <c r="V74" s="479">
        <f t="shared" si="6"/>
        <v>-205</v>
      </c>
      <c r="W74" s="538">
        <f t="shared" si="1"/>
        <v>0</v>
      </c>
    </row>
    <row r="75" spans="1:23" s="533" customFormat="1" ht="21.75" customHeight="1" x14ac:dyDescent="0.2">
      <c r="A75" s="492"/>
      <c r="B75" s="652" t="s">
        <v>453</v>
      </c>
      <c r="C75" s="652"/>
      <c r="D75" s="652"/>
      <c r="E75" s="652"/>
      <c r="F75" s="652"/>
      <c r="G75" s="652"/>
      <c r="H75" s="652"/>
      <c r="I75" s="652"/>
      <c r="J75" s="652"/>
      <c r="K75" s="652"/>
      <c r="L75" s="652"/>
      <c r="M75" s="653"/>
      <c r="N75" s="423">
        <v>802</v>
      </c>
      <c r="O75" s="510">
        <v>8</v>
      </c>
      <c r="P75" s="510">
        <v>1</v>
      </c>
      <c r="Q75" s="512" t="s">
        <v>753</v>
      </c>
      <c r="R75" s="511" t="s">
        <v>25</v>
      </c>
      <c r="S75" s="624"/>
      <c r="T75" s="625"/>
      <c r="U75" s="479">
        <f t="shared" si="6"/>
        <v>205</v>
      </c>
      <c r="V75" s="479">
        <f t="shared" si="6"/>
        <v>-205</v>
      </c>
      <c r="W75" s="538">
        <f t="shared" si="1"/>
        <v>0</v>
      </c>
    </row>
    <row r="76" spans="1:23" s="533" customFormat="1" ht="21.75" customHeight="1" x14ac:dyDescent="0.2">
      <c r="A76" s="492"/>
      <c r="B76" s="652" t="s">
        <v>454</v>
      </c>
      <c r="C76" s="652"/>
      <c r="D76" s="652"/>
      <c r="E76" s="652"/>
      <c r="F76" s="652"/>
      <c r="G76" s="652"/>
      <c r="H76" s="652"/>
      <c r="I76" s="652"/>
      <c r="J76" s="652"/>
      <c r="K76" s="652"/>
      <c r="L76" s="652"/>
      <c r="M76" s="653"/>
      <c r="N76" s="423">
        <v>802</v>
      </c>
      <c r="O76" s="510">
        <v>8</v>
      </c>
      <c r="P76" s="510">
        <v>1</v>
      </c>
      <c r="Q76" s="512" t="s">
        <v>753</v>
      </c>
      <c r="R76" s="511" t="s">
        <v>27</v>
      </c>
      <c r="S76" s="624"/>
      <c r="T76" s="625"/>
      <c r="U76" s="479">
        <f t="shared" si="6"/>
        <v>205</v>
      </c>
      <c r="V76" s="479">
        <f t="shared" si="6"/>
        <v>-205</v>
      </c>
      <c r="W76" s="538">
        <f t="shared" si="1"/>
        <v>0</v>
      </c>
    </row>
    <row r="77" spans="1:23" s="533" customFormat="1" ht="12" customHeight="1" x14ac:dyDescent="0.2">
      <c r="A77" s="492"/>
      <c r="B77" s="652" t="s">
        <v>456</v>
      </c>
      <c r="C77" s="652"/>
      <c r="D77" s="652"/>
      <c r="E77" s="652"/>
      <c r="F77" s="652"/>
      <c r="G77" s="652"/>
      <c r="H77" s="652"/>
      <c r="I77" s="652"/>
      <c r="J77" s="652"/>
      <c r="K77" s="652"/>
      <c r="L77" s="652"/>
      <c r="M77" s="653"/>
      <c r="N77" s="423">
        <v>802</v>
      </c>
      <c r="O77" s="510">
        <v>8</v>
      </c>
      <c r="P77" s="510">
        <v>1</v>
      </c>
      <c r="Q77" s="512" t="s">
        <v>753</v>
      </c>
      <c r="R77" s="511" t="s">
        <v>29</v>
      </c>
      <c r="S77" s="624"/>
      <c r="T77" s="625"/>
      <c r="U77" s="479">
        <v>205</v>
      </c>
      <c r="V77" s="480">
        <v>-205</v>
      </c>
      <c r="W77" s="538">
        <f t="shared" si="1"/>
        <v>0</v>
      </c>
    </row>
    <row r="78" spans="1:23" s="533" customFormat="1" ht="32.25" customHeight="1" x14ac:dyDescent="0.2">
      <c r="A78" s="492"/>
      <c r="B78" s="652" t="s">
        <v>465</v>
      </c>
      <c r="C78" s="652"/>
      <c r="D78" s="652"/>
      <c r="E78" s="652"/>
      <c r="F78" s="652"/>
      <c r="G78" s="652"/>
      <c r="H78" s="652"/>
      <c r="I78" s="652"/>
      <c r="J78" s="652"/>
      <c r="K78" s="652"/>
      <c r="L78" s="652"/>
      <c r="M78" s="653"/>
      <c r="N78" s="423">
        <v>802</v>
      </c>
      <c r="O78" s="510">
        <v>8</v>
      </c>
      <c r="P78" s="510">
        <v>1</v>
      </c>
      <c r="Q78" s="512" t="s">
        <v>466</v>
      </c>
      <c r="R78" s="511">
        <v>0</v>
      </c>
      <c r="S78" s="624"/>
      <c r="T78" s="625"/>
      <c r="U78" s="479">
        <f>+U79</f>
        <v>381.7</v>
      </c>
      <c r="V78" s="479">
        <f>+V79</f>
        <v>-381.7</v>
      </c>
      <c r="W78" s="538">
        <f t="shared" si="1"/>
        <v>0</v>
      </c>
    </row>
    <row r="79" spans="1:23" s="533" customFormat="1" ht="21.75" customHeight="1" x14ac:dyDescent="0.2">
      <c r="A79" s="492"/>
      <c r="B79" s="652" t="s">
        <v>574</v>
      </c>
      <c r="C79" s="652"/>
      <c r="D79" s="652"/>
      <c r="E79" s="652"/>
      <c r="F79" s="652"/>
      <c r="G79" s="652"/>
      <c r="H79" s="652"/>
      <c r="I79" s="652"/>
      <c r="J79" s="652"/>
      <c r="K79" s="652"/>
      <c r="L79" s="652"/>
      <c r="M79" s="653"/>
      <c r="N79" s="423">
        <v>802</v>
      </c>
      <c r="O79" s="510">
        <v>8</v>
      </c>
      <c r="P79" s="510">
        <v>1</v>
      </c>
      <c r="Q79" s="512" t="s">
        <v>575</v>
      </c>
      <c r="R79" s="511">
        <v>0</v>
      </c>
      <c r="S79" s="624"/>
      <c r="T79" s="625"/>
      <c r="U79" s="479">
        <f>+U80+U83</f>
        <v>381.7</v>
      </c>
      <c r="V79" s="479">
        <f>+V80+V83</f>
        <v>-381.7</v>
      </c>
      <c r="W79" s="538">
        <f t="shared" si="1"/>
        <v>0</v>
      </c>
    </row>
    <row r="80" spans="1:23" s="533" customFormat="1" ht="53.25" customHeight="1" x14ac:dyDescent="0.2">
      <c r="A80" s="492"/>
      <c r="B80" s="652" t="s">
        <v>18</v>
      </c>
      <c r="C80" s="652"/>
      <c r="D80" s="652"/>
      <c r="E80" s="652"/>
      <c r="F80" s="652"/>
      <c r="G80" s="652"/>
      <c r="H80" s="652"/>
      <c r="I80" s="652"/>
      <c r="J80" s="652"/>
      <c r="K80" s="652"/>
      <c r="L80" s="652"/>
      <c r="M80" s="653"/>
      <c r="N80" s="423">
        <v>802</v>
      </c>
      <c r="O80" s="510">
        <v>8</v>
      </c>
      <c r="P80" s="510">
        <v>1</v>
      </c>
      <c r="Q80" s="512" t="s">
        <v>575</v>
      </c>
      <c r="R80" s="511" t="s">
        <v>19</v>
      </c>
      <c r="S80" s="624"/>
      <c r="T80" s="625"/>
      <c r="U80" s="479">
        <f>+U81</f>
        <v>23.687999999999999</v>
      </c>
      <c r="V80" s="479">
        <f>+V81</f>
        <v>-23.687999999999999</v>
      </c>
      <c r="W80" s="538">
        <f t="shared" si="1"/>
        <v>0</v>
      </c>
    </row>
    <row r="81" spans="1:23" s="533" customFormat="1" ht="12" customHeight="1" x14ac:dyDescent="0.2">
      <c r="A81" s="492"/>
      <c r="B81" s="652" t="s">
        <v>20</v>
      </c>
      <c r="C81" s="652"/>
      <c r="D81" s="652"/>
      <c r="E81" s="652"/>
      <c r="F81" s="652"/>
      <c r="G81" s="652"/>
      <c r="H81" s="652"/>
      <c r="I81" s="652"/>
      <c r="J81" s="652"/>
      <c r="K81" s="652"/>
      <c r="L81" s="652"/>
      <c r="M81" s="653"/>
      <c r="N81" s="423">
        <v>802</v>
      </c>
      <c r="O81" s="510">
        <v>8</v>
      </c>
      <c r="P81" s="510">
        <v>1</v>
      </c>
      <c r="Q81" s="512" t="s">
        <v>575</v>
      </c>
      <c r="R81" s="511" t="s">
        <v>21</v>
      </c>
      <c r="S81" s="624"/>
      <c r="T81" s="625"/>
      <c r="U81" s="479">
        <f>+U82</f>
        <v>23.687999999999999</v>
      </c>
      <c r="V81" s="479">
        <f>+V82</f>
        <v>-23.687999999999999</v>
      </c>
      <c r="W81" s="538">
        <f t="shared" si="1"/>
        <v>0</v>
      </c>
    </row>
    <row r="82" spans="1:23" s="533" customFormat="1" ht="21.75" customHeight="1" x14ac:dyDescent="0.2">
      <c r="A82" s="492"/>
      <c r="B82" s="652" t="s">
        <v>513</v>
      </c>
      <c r="C82" s="652"/>
      <c r="D82" s="652"/>
      <c r="E82" s="652"/>
      <c r="F82" s="652"/>
      <c r="G82" s="652"/>
      <c r="H82" s="652"/>
      <c r="I82" s="652"/>
      <c r="J82" s="652"/>
      <c r="K82" s="652"/>
      <c r="L82" s="652"/>
      <c r="M82" s="653"/>
      <c r="N82" s="423">
        <v>802</v>
      </c>
      <c r="O82" s="510">
        <v>8</v>
      </c>
      <c r="P82" s="510">
        <v>1</v>
      </c>
      <c r="Q82" s="512" t="s">
        <v>575</v>
      </c>
      <c r="R82" s="511" t="s">
        <v>23</v>
      </c>
      <c r="S82" s="624"/>
      <c r="T82" s="625"/>
      <c r="U82" s="479">
        <v>23.687999999999999</v>
      </c>
      <c r="V82" s="480">
        <v>-23.687999999999999</v>
      </c>
      <c r="W82" s="538">
        <f t="shared" si="1"/>
        <v>0</v>
      </c>
    </row>
    <row r="83" spans="1:23" s="533" customFormat="1" ht="21.75" customHeight="1" x14ac:dyDescent="0.2">
      <c r="A83" s="492"/>
      <c r="B83" s="652" t="s">
        <v>544</v>
      </c>
      <c r="C83" s="652"/>
      <c r="D83" s="652"/>
      <c r="E83" s="652"/>
      <c r="F83" s="652"/>
      <c r="G83" s="652"/>
      <c r="H83" s="652"/>
      <c r="I83" s="652"/>
      <c r="J83" s="652"/>
      <c r="K83" s="652"/>
      <c r="L83" s="652"/>
      <c r="M83" s="653"/>
      <c r="N83" s="423">
        <v>802</v>
      </c>
      <c r="O83" s="510">
        <v>8</v>
      </c>
      <c r="P83" s="510">
        <v>1</v>
      </c>
      <c r="Q83" s="512" t="s">
        <v>575</v>
      </c>
      <c r="R83" s="511" t="s">
        <v>8</v>
      </c>
      <c r="S83" s="624"/>
      <c r="T83" s="625"/>
      <c r="U83" s="479">
        <f>+U84</f>
        <v>358.012</v>
      </c>
      <c r="V83" s="479">
        <f>+V84</f>
        <v>-358.012</v>
      </c>
      <c r="W83" s="538">
        <f t="shared" si="1"/>
        <v>0</v>
      </c>
    </row>
    <row r="84" spans="1:23" s="533" customFormat="1" ht="12" customHeight="1" x14ac:dyDescent="0.2">
      <c r="A84" s="492"/>
      <c r="B84" s="652" t="s">
        <v>9</v>
      </c>
      <c r="C84" s="652"/>
      <c r="D84" s="652"/>
      <c r="E84" s="652"/>
      <c r="F84" s="652"/>
      <c r="G84" s="652"/>
      <c r="H84" s="652"/>
      <c r="I84" s="652"/>
      <c r="J84" s="652"/>
      <c r="K84" s="652"/>
      <c r="L84" s="652"/>
      <c r="M84" s="653"/>
      <c r="N84" s="423">
        <v>802</v>
      </c>
      <c r="O84" s="510">
        <v>8</v>
      </c>
      <c r="P84" s="510">
        <v>1</v>
      </c>
      <c r="Q84" s="512" t="s">
        <v>575</v>
      </c>
      <c r="R84" s="511" t="s">
        <v>10</v>
      </c>
      <c r="S84" s="624"/>
      <c r="T84" s="625"/>
      <c r="U84" s="537">
        <f>+U85</f>
        <v>358.012</v>
      </c>
      <c r="V84" s="537">
        <f>+V85</f>
        <v>-358.012</v>
      </c>
      <c r="W84" s="538">
        <f t="shared" si="1"/>
        <v>0</v>
      </c>
    </row>
    <row r="85" spans="1:23" s="533" customFormat="1" ht="42.75" customHeight="1" x14ac:dyDescent="0.2">
      <c r="A85" s="492"/>
      <c r="B85" s="652" t="s">
        <v>11</v>
      </c>
      <c r="C85" s="652"/>
      <c r="D85" s="652"/>
      <c r="E85" s="652"/>
      <c r="F85" s="652"/>
      <c r="G85" s="652"/>
      <c r="H85" s="652"/>
      <c r="I85" s="652"/>
      <c r="J85" s="652"/>
      <c r="K85" s="652"/>
      <c r="L85" s="652"/>
      <c r="M85" s="653"/>
      <c r="N85" s="423">
        <v>802</v>
      </c>
      <c r="O85" s="510">
        <v>8</v>
      </c>
      <c r="P85" s="510">
        <v>1</v>
      </c>
      <c r="Q85" s="512" t="s">
        <v>575</v>
      </c>
      <c r="R85" s="511" t="s">
        <v>12</v>
      </c>
      <c r="S85" s="624"/>
      <c r="T85" s="625"/>
      <c r="U85" s="479">
        <v>358.012</v>
      </c>
      <c r="V85" s="480">
        <v>-358.012</v>
      </c>
      <c r="W85" s="538">
        <f t="shared" si="1"/>
        <v>0</v>
      </c>
    </row>
    <row r="86" spans="1:23" s="533" customFormat="1" ht="12" customHeight="1" x14ac:dyDescent="0.2">
      <c r="A86" s="492"/>
      <c r="B86" s="652" t="s">
        <v>36</v>
      </c>
      <c r="C86" s="652"/>
      <c r="D86" s="652"/>
      <c r="E86" s="652"/>
      <c r="F86" s="652"/>
      <c r="G86" s="652"/>
      <c r="H86" s="652"/>
      <c r="I86" s="652"/>
      <c r="J86" s="652"/>
      <c r="K86" s="652"/>
      <c r="L86" s="652"/>
      <c r="M86" s="653"/>
      <c r="N86" s="423">
        <v>802</v>
      </c>
      <c r="O86" s="510">
        <v>8</v>
      </c>
      <c r="P86" s="510">
        <v>4</v>
      </c>
      <c r="Q86" s="512">
        <v>0</v>
      </c>
      <c r="R86" s="511">
        <v>0</v>
      </c>
      <c r="S86" s="624"/>
      <c r="T86" s="625"/>
      <c r="U86" s="479">
        <f>+U87+U102+U112+U123+U129</f>
        <v>2725.7482900000005</v>
      </c>
      <c r="V86" s="479">
        <f>+V87+V102+V112+V123+V129</f>
        <v>21751.02103</v>
      </c>
      <c r="W86" s="538">
        <f t="shared" ref="W86:W149" si="7">+U86+V86</f>
        <v>24476.769319999999</v>
      </c>
    </row>
    <row r="87" spans="1:23" s="533" customFormat="1" ht="21.75" customHeight="1" x14ac:dyDescent="0.2">
      <c r="A87" s="492"/>
      <c r="B87" s="652" t="s">
        <v>565</v>
      </c>
      <c r="C87" s="652"/>
      <c r="D87" s="652"/>
      <c r="E87" s="652"/>
      <c r="F87" s="652"/>
      <c r="G87" s="652"/>
      <c r="H87" s="652"/>
      <c r="I87" s="652"/>
      <c r="J87" s="652"/>
      <c r="K87" s="652"/>
      <c r="L87" s="652"/>
      <c r="M87" s="653"/>
      <c r="N87" s="423">
        <v>802</v>
      </c>
      <c r="O87" s="510">
        <v>8</v>
      </c>
      <c r="P87" s="510">
        <v>4</v>
      </c>
      <c r="Q87" s="512" t="s">
        <v>566</v>
      </c>
      <c r="R87" s="511">
        <v>0</v>
      </c>
      <c r="S87" s="624"/>
      <c r="T87" s="625"/>
      <c r="U87" s="479">
        <f>+U88</f>
        <v>0</v>
      </c>
      <c r="V87" s="479">
        <f>+V88</f>
        <v>20406.02103</v>
      </c>
      <c r="W87" s="538">
        <f t="shared" si="7"/>
        <v>20406.02103</v>
      </c>
    </row>
    <row r="88" spans="1:23" s="533" customFormat="1" ht="21.75" customHeight="1" x14ac:dyDescent="0.2">
      <c r="A88" s="492"/>
      <c r="B88" s="652" t="s">
        <v>570</v>
      </c>
      <c r="C88" s="652"/>
      <c r="D88" s="652"/>
      <c r="E88" s="652"/>
      <c r="F88" s="652"/>
      <c r="G88" s="652"/>
      <c r="H88" s="652"/>
      <c r="I88" s="652"/>
      <c r="J88" s="652"/>
      <c r="K88" s="652"/>
      <c r="L88" s="652"/>
      <c r="M88" s="653"/>
      <c r="N88" s="423">
        <v>802</v>
      </c>
      <c r="O88" s="510">
        <v>8</v>
      </c>
      <c r="P88" s="510">
        <v>4</v>
      </c>
      <c r="Q88" s="512" t="s">
        <v>571</v>
      </c>
      <c r="R88" s="511">
        <v>0</v>
      </c>
      <c r="S88" s="624"/>
      <c r="T88" s="625"/>
      <c r="U88" s="479">
        <f>+U89</f>
        <v>0</v>
      </c>
      <c r="V88" s="479">
        <f>+V89</f>
        <v>20406.02103</v>
      </c>
      <c r="W88" s="538">
        <f t="shared" si="7"/>
        <v>20406.02103</v>
      </c>
    </row>
    <row r="89" spans="1:23" s="533" customFormat="1" ht="21.75" customHeight="1" x14ac:dyDescent="0.2">
      <c r="A89" s="492"/>
      <c r="B89" s="652" t="s">
        <v>17</v>
      </c>
      <c r="C89" s="652"/>
      <c r="D89" s="652"/>
      <c r="E89" s="652"/>
      <c r="F89" s="652"/>
      <c r="G89" s="652"/>
      <c r="H89" s="652"/>
      <c r="I89" s="652"/>
      <c r="J89" s="652"/>
      <c r="K89" s="652"/>
      <c r="L89" s="652"/>
      <c r="M89" s="653"/>
      <c r="N89" s="423">
        <v>802</v>
      </c>
      <c r="O89" s="510">
        <v>8</v>
      </c>
      <c r="P89" s="510">
        <v>4</v>
      </c>
      <c r="Q89" s="512" t="s">
        <v>573</v>
      </c>
      <c r="R89" s="511">
        <v>0</v>
      </c>
      <c r="S89" s="624"/>
      <c r="T89" s="625"/>
      <c r="U89" s="479">
        <f>+U90+U94+U98</f>
        <v>0</v>
      </c>
      <c r="V89" s="479">
        <f>+V90+V94+V98</f>
        <v>20406.02103</v>
      </c>
      <c r="W89" s="538">
        <f t="shared" si="7"/>
        <v>20406.02103</v>
      </c>
    </row>
    <row r="90" spans="1:23" s="533" customFormat="1" ht="53.25" customHeight="1" x14ac:dyDescent="0.2">
      <c r="A90" s="492"/>
      <c r="B90" s="652" t="s">
        <v>18</v>
      </c>
      <c r="C90" s="652"/>
      <c r="D90" s="652"/>
      <c r="E90" s="652"/>
      <c r="F90" s="652"/>
      <c r="G90" s="652"/>
      <c r="H90" s="652"/>
      <c r="I90" s="652"/>
      <c r="J90" s="652"/>
      <c r="K90" s="652"/>
      <c r="L90" s="652"/>
      <c r="M90" s="653"/>
      <c r="N90" s="423">
        <v>802</v>
      </c>
      <c r="O90" s="510">
        <v>8</v>
      </c>
      <c r="P90" s="510">
        <v>4</v>
      </c>
      <c r="Q90" s="512" t="s">
        <v>573</v>
      </c>
      <c r="R90" s="511" t="s">
        <v>19</v>
      </c>
      <c r="S90" s="624"/>
      <c r="T90" s="625"/>
      <c r="U90" s="479">
        <f>+U91</f>
        <v>0</v>
      </c>
      <c r="V90" s="479">
        <f>+V91</f>
        <v>20026.821029999999</v>
      </c>
      <c r="W90" s="538">
        <f t="shared" si="7"/>
        <v>20026.821029999999</v>
      </c>
    </row>
    <row r="91" spans="1:23" s="533" customFormat="1" ht="12" customHeight="1" x14ac:dyDescent="0.2">
      <c r="A91" s="492"/>
      <c r="B91" s="652" t="s">
        <v>20</v>
      </c>
      <c r="C91" s="652"/>
      <c r="D91" s="652"/>
      <c r="E91" s="652"/>
      <c r="F91" s="652"/>
      <c r="G91" s="652"/>
      <c r="H91" s="652"/>
      <c r="I91" s="652"/>
      <c r="J91" s="652"/>
      <c r="K91" s="652"/>
      <c r="L91" s="652"/>
      <c r="M91" s="653"/>
      <c r="N91" s="423">
        <v>802</v>
      </c>
      <c r="O91" s="510">
        <v>8</v>
      </c>
      <c r="P91" s="510">
        <v>4</v>
      </c>
      <c r="Q91" s="512" t="s">
        <v>573</v>
      </c>
      <c r="R91" s="511" t="s">
        <v>21</v>
      </c>
      <c r="S91" s="624"/>
      <c r="T91" s="625"/>
      <c r="U91" s="479">
        <f>+U92+U93</f>
        <v>0</v>
      </c>
      <c r="V91" s="479">
        <f>+V92+V93</f>
        <v>20026.821029999999</v>
      </c>
      <c r="W91" s="538">
        <f t="shared" si="7"/>
        <v>20026.821029999999</v>
      </c>
    </row>
    <row r="92" spans="1:23" s="533" customFormat="1" ht="12" customHeight="1" x14ac:dyDescent="0.2">
      <c r="A92" s="492"/>
      <c r="B92" s="652" t="s">
        <v>512</v>
      </c>
      <c r="C92" s="652"/>
      <c r="D92" s="652"/>
      <c r="E92" s="652"/>
      <c r="F92" s="652"/>
      <c r="G92" s="652"/>
      <c r="H92" s="652"/>
      <c r="I92" s="652"/>
      <c r="J92" s="652"/>
      <c r="K92" s="652"/>
      <c r="L92" s="652"/>
      <c r="M92" s="653"/>
      <c r="N92" s="423">
        <v>802</v>
      </c>
      <c r="O92" s="510">
        <v>8</v>
      </c>
      <c r="P92" s="510">
        <v>4</v>
      </c>
      <c r="Q92" s="512" t="s">
        <v>573</v>
      </c>
      <c r="R92" s="511" t="s">
        <v>22</v>
      </c>
      <c r="S92" s="624"/>
      <c r="T92" s="625"/>
      <c r="U92" s="479">
        <v>0</v>
      </c>
      <c r="V92" s="480">
        <v>15381.659</v>
      </c>
      <c r="W92" s="538">
        <f t="shared" si="7"/>
        <v>15381.659</v>
      </c>
    </row>
    <row r="93" spans="1:23" s="533" customFormat="1" ht="32.25" customHeight="1" x14ac:dyDescent="0.2">
      <c r="A93" s="492"/>
      <c r="B93" s="652" t="s">
        <v>514</v>
      </c>
      <c r="C93" s="652"/>
      <c r="D93" s="652"/>
      <c r="E93" s="652"/>
      <c r="F93" s="652"/>
      <c r="G93" s="652"/>
      <c r="H93" s="652"/>
      <c r="I93" s="652"/>
      <c r="J93" s="652"/>
      <c r="K93" s="652"/>
      <c r="L93" s="652"/>
      <c r="M93" s="653"/>
      <c r="N93" s="423">
        <v>802</v>
      </c>
      <c r="O93" s="510">
        <v>8</v>
      </c>
      <c r="P93" s="510">
        <v>4</v>
      </c>
      <c r="Q93" s="512" t="s">
        <v>573</v>
      </c>
      <c r="R93" s="511" t="s">
        <v>24</v>
      </c>
      <c r="S93" s="624"/>
      <c r="T93" s="625"/>
      <c r="U93" s="479">
        <v>0</v>
      </c>
      <c r="V93" s="480">
        <v>4645.1620300000004</v>
      </c>
      <c r="W93" s="538">
        <f t="shared" si="7"/>
        <v>4645.1620300000004</v>
      </c>
    </row>
    <row r="94" spans="1:23" s="533" customFormat="1" ht="21.75" customHeight="1" x14ac:dyDescent="0.2">
      <c r="A94" s="492"/>
      <c r="B94" s="652" t="s">
        <v>453</v>
      </c>
      <c r="C94" s="652"/>
      <c r="D94" s="652"/>
      <c r="E94" s="652"/>
      <c r="F94" s="652"/>
      <c r="G94" s="652"/>
      <c r="H94" s="652"/>
      <c r="I94" s="652"/>
      <c r="J94" s="652"/>
      <c r="K94" s="652"/>
      <c r="L94" s="652"/>
      <c r="M94" s="653"/>
      <c r="N94" s="423">
        <v>802</v>
      </c>
      <c r="O94" s="510">
        <v>8</v>
      </c>
      <c r="P94" s="510">
        <v>4</v>
      </c>
      <c r="Q94" s="512" t="s">
        <v>573</v>
      </c>
      <c r="R94" s="511" t="s">
        <v>25</v>
      </c>
      <c r="S94" s="624"/>
      <c r="T94" s="625"/>
      <c r="U94" s="479">
        <f>+U95</f>
        <v>0</v>
      </c>
      <c r="V94" s="479">
        <f>+V95</f>
        <v>370.7</v>
      </c>
      <c r="W94" s="538">
        <f t="shared" si="7"/>
        <v>370.7</v>
      </c>
    </row>
    <row r="95" spans="1:23" s="533" customFormat="1" ht="21.75" customHeight="1" x14ac:dyDescent="0.2">
      <c r="A95" s="492"/>
      <c r="B95" s="652" t="s">
        <v>454</v>
      </c>
      <c r="C95" s="652"/>
      <c r="D95" s="652"/>
      <c r="E95" s="652"/>
      <c r="F95" s="652"/>
      <c r="G95" s="652"/>
      <c r="H95" s="652"/>
      <c r="I95" s="652"/>
      <c r="J95" s="652"/>
      <c r="K95" s="652"/>
      <c r="L95" s="652"/>
      <c r="M95" s="653"/>
      <c r="N95" s="423">
        <v>802</v>
      </c>
      <c r="O95" s="510">
        <v>8</v>
      </c>
      <c r="P95" s="510">
        <v>4</v>
      </c>
      <c r="Q95" s="512" t="s">
        <v>573</v>
      </c>
      <c r="R95" s="511" t="s">
        <v>27</v>
      </c>
      <c r="S95" s="624"/>
      <c r="T95" s="625"/>
      <c r="U95" s="479">
        <f>+U96+U97</f>
        <v>0</v>
      </c>
      <c r="V95" s="479">
        <f>+V96+V97</f>
        <v>370.7</v>
      </c>
      <c r="W95" s="538">
        <f t="shared" si="7"/>
        <v>370.7</v>
      </c>
    </row>
    <row r="96" spans="1:23" s="533" customFormat="1" ht="21.75" customHeight="1" x14ac:dyDescent="0.2">
      <c r="A96" s="492"/>
      <c r="B96" s="652" t="s">
        <v>455</v>
      </c>
      <c r="C96" s="652"/>
      <c r="D96" s="652"/>
      <c r="E96" s="652"/>
      <c r="F96" s="652"/>
      <c r="G96" s="652"/>
      <c r="H96" s="652"/>
      <c r="I96" s="652"/>
      <c r="J96" s="652"/>
      <c r="K96" s="652"/>
      <c r="L96" s="652"/>
      <c r="M96" s="653"/>
      <c r="N96" s="423">
        <v>802</v>
      </c>
      <c r="O96" s="510">
        <v>8</v>
      </c>
      <c r="P96" s="510">
        <v>4</v>
      </c>
      <c r="Q96" s="512" t="s">
        <v>573</v>
      </c>
      <c r="R96" s="511" t="s">
        <v>28</v>
      </c>
      <c r="S96" s="624"/>
      <c r="T96" s="625"/>
      <c r="U96" s="479">
        <v>0</v>
      </c>
      <c r="V96" s="480">
        <v>81.05</v>
      </c>
      <c r="W96" s="538">
        <f t="shared" si="7"/>
        <v>81.05</v>
      </c>
    </row>
    <row r="97" spans="1:23" s="533" customFormat="1" ht="12" customHeight="1" x14ac:dyDescent="0.2">
      <c r="A97" s="492"/>
      <c r="B97" s="652" t="s">
        <v>456</v>
      </c>
      <c r="C97" s="652"/>
      <c r="D97" s="652"/>
      <c r="E97" s="652"/>
      <c r="F97" s="652"/>
      <c r="G97" s="652"/>
      <c r="H97" s="652"/>
      <c r="I97" s="652"/>
      <c r="J97" s="652"/>
      <c r="K97" s="652"/>
      <c r="L97" s="652"/>
      <c r="M97" s="653"/>
      <c r="N97" s="423">
        <v>802</v>
      </c>
      <c r="O97" s="510">
        <v>8</v>
      </c>
      <c r="P97" s="510">
        <v>4</v>
      </c>
      <c r="Q97" s="512" t="s">
        <v>573</v>
      </c>
      <c r="R97" s="511" t="s">
        <v>29</v>
      </c>
      <c r="S97" s="624"/>
      <c r="T97" s="625"/>
      <c r="U97" s="479">
        <v>0</v>
      </c>
      <c r="V97" s="480">
        <v>289.64999999999998</v>
      </c>
      <c r="W97" s="538">
        <f t="shared" si="7"/>
        <v>289.64999999999998</v>
      </c>
    </row>
    <row r="98" spans="1:23" s="533" customFormat="1" ht="12" customHeight="1" x14ac:dyDescent="0.2">
      <c r="A98" s="492"/>
      <c r="B98" s="652" t="s">
        <v>30</v>
      </c>
      <c r="C98" s="652"/>
      <c r="D98" s="652"/>
      <c r="E98" s="652"/>
      <c r="F98" s="652"/>
      <c r="G98" s="652"/>
      <c r="H98" s="652"/>
      <c r="I98" s="652"/>
      <c r="J98" s="652"/>
      <c r="K98" s="652"/>
      <c r="L98" s="652"/>
      <c r="M98" s="653"/>
      <c r="N98" s="423">
        <v>802</v>
      </c>
      <c r="O98" s="510">
        <v>8</v>
      </c>
      <c r="P98" s="510">
        <v>4</v>
      </c>
      <c r="Q98" s="512" t="s">
        <v>573</v>
      </c>
      <c r="R98" s="511" t="s">
        <v>31</v>
      </c>
      <c r="S98" s="624"/>
      <c r="T98" s="625"/>
      <c r="U98" s="479">
        <f>+U99</f>
        <v>0</v>
      </c>
      <c r="V98" s="479">
        <f>+V99</f>
        <v>8.5</v>
      </c>
      <c r="W98" s="538">
        <f t="shared" si="7"/>
        <v>8.5</v>
      </c>
    </row>
    <row r="99" spans="1:23" s="533" customFormat="1" ht="12" customHeight="1" x14ac:dyDescent="0.2">
      <c r="A99" s="492"/>
      <c r="B99" s="652" t="s">
        <v>457</v>
      </c>
      <c r="C99" s="652"/>
      <c r="D99" s="652"/>
      <c r="E99" s="652"/>
      <c r="F99" s="652"/>
      <c r="G99" s="652"/>
      <c r="H99" s="652"/>
      <c r="I99" s="652"/>
      <c r="J99" s="652"/>
      <c r="K99" s="652"/>
      <c r="L99" s="652"/>
      <c r="M99" s="653"/>
      <c r="N99" s="423">
        <v>802</v>
      </c>
      <c r="O99" s="510">
        <v>8</v>
      </c>
      <c r="P99" s="510">
        <v>4</v>
      </c>
      <c r="Q99" s="512" t="s">
        <v>573</v>
      </c>
      <c r="R99" s="511" t="s">
        <v>32</v>
      </c>
      <c r="S99" s="624"/>
      <c r="T99" s="625"/>
      <c r="U99" s="479">
        <f>+U100+U101</f>
        <v>0</v>
      </c>
      <c r="V99" s="479">
        <f>+V100+V101</f>
        <v>8.5</v>
      </c>
      <c r="W99" s="538">
        <f t="shared" si="7"/>
        <v>8.5</v>
      </c>
    </row>
    <row r="100" spans="1:23" s="533" customFormat="1" ht="21.75" customHeight="1" x14ac:dyDescent="0.2">
      <c r="A100" s="492"/>
      <c r="B100" s="652" t="s">
        <v>33</v>
      </c>
      <c r="C100" s="652"/>
      <c r="D100" s="652"/>
      <c r="E100" s="652"/>
      <c r="F100" s="652"/>
      <c r="G100" s="652"/>
      <c r="H100" s="652"/>
      <c r="I100" s="652"/>
      <c r="J100" s="652"/>
      <c r="K100" s="652"/>
      <c r="L100" s="652"/>
      <c r="M100" s="653"/>
      <c r="N100" s="423">
        <v>802</v>
      </c>
      <c r="O100" s="510">
        <v>8</v>
      </c>
      <c r="P100" s="510">
        <v>4</v>
      </c>
      <c r="Q100" s="512" t="s">
        <v>573</v>
      </c>
      <c r="R100" s="511" t="s">
        <v>34</v>
      </c>
      <c r="S100" s="624"/>
      <c r="T100" s="625"/>
      <c r="U100" s="479">
        <v>0</v>
      </c>
      <c r="V100" s="480">
        <v>6</v>
      </c>
      <c r="W100" s="538">
        <f t="shared" si="7"/>
        <v>6</v>
      </c>
    </row>
    <row r="101" spans="1:23" s="533" customFormat="1" ht="12" customHeight="1" x14ac:dyDescent="0.2">
      <c r="A101" s="492"/>
      <c r="B101" s="652" t="s">
        <v>458</v>
      </c>
      <c r="C101" s="652"/>
      <c r="D101" s="652"/>
      <c r="E101" s="652"/>
      <c r="F101" s="652"/>
      <c r="G101" s="652"/>
      <c r="H101" s="652"/>
      <c r="I101" s="652"/>
      <c r="J101" s="652"/>
      <c r="K101" s="652"/>
      <c r="L101" s="652"/>
      <c r="M101" s="653"/>
      <c r="N101" s="423">
        <v>802</v>
      </c>
      <c r="O101" s="510">
        <v>8</v>
      </c>
      <c r="P101" s="510">
        <v>4</v>
      </c>
      <c r="Q101" s="512" t="s">
        <v>573</v>
      </c>
      <c r="R101" s="511" t="s">
        <v>35</v>
      </c>
      <c r="S101" s="624"/>
      <c r="T101" s="625"/>
      <c r="U101" s="479">
        <v>0</v>
      </c>
      <c r="V101" s="480">
        <v>2.5</v>
      </c>
      <c r="W101" s="538">
        <f t="shared" si="7"/>
        <v>2.5</v>
      </c>
    </row>
    <row r="102" spans="1:23" s="533" customFormat="1" ht="21.75" customHeight="1" x14ac:dyDescent="0.2">
      <c r="A102" s="492"/>
      <c r="B102" s="652" t="s">
        <v>565</v>
      </c>
      <c r="C102" s="652"/>
      <c r="D102" s="652"/>
      <c r="E102" s="652"/>
      <c r="F102" s="652"/>
      <c r="G102" s="652"/>
      <c r="H102" s="652"/>
      <c r="I102" s="652"/>
      <c r="J102" s="652"/>
      <c r="K102" s="652"/>
      <c r="L102" s="652"/>
      <c r="M102" s="653"/>
      <c r="N102" s="423">
        <v>802</v>
      </c>
      <c r="O102" s="510">
        <v>8</v>
      </c>
      <c r="P102" s="510">
        <v>4</v>
      </c>
      <c r="Q102" s="512" t="s">
        <v>566</v>
      </c>
      <c r="R102" s="511">
        <v>0</v>
      </c>
      <c r="S102" s="624"/>
      <c r="T102" s="625"/>
      <c r="U102" s="537">
        <f>+U103</f>
        <v>822.73117999999999</v>
      </c>
      <c r="V102" s="537">
        <f>+V103</f>
        <v>-2.16</v>
      </c>
      <c r="W102" s="538">
        <f t="shared" si="7"/>
        <v>820.57118000000003</v>
      </c>
    </row>
    <row r="103" spans="1:23" s="533" customFormat="1" ht="21.75" customHeight="1" x14ac:dyDescent="0.2">
      <c r="A103" s="492"/>
      <c r="B103" s="652" t="s">
        <v>37</v>
      </c>
      <c r="C103" s="652"/>
      <c r="D103" s="652"/>
      <c r="E103" s="652"/>
      <c r="F103" s="652"/>
      <c r="G103" s="652"/>
      <c r="H103" s="652"/>
      <c r="I103" s="652"/>
      <c r="J103" s="652"/>
      <c r="K103" s="652"/>
      <c r="L103" s="652"/>
      <c r="M103" s="653"/>
      <c r="N103" s="423">
        <v>802</v>
      </c>
      <c r="O103" s="510">
        <v>8</v>
      </c>
      <c r="P103" s="510">
        <v>4</v>
      </c>
      <c r="Q103" s="512" t="s">
        <v>576</v>
      </c>
      <c r="R103" s="511">
        <v>0</v>
      </c>
      <c r="S103" s="624"/>
      <c r="T103" s="625"/>
      <c r="U103" s="479">
        <f>+U104</f>
        <v>822.73117999999999</v>
      </c>
      <c r="V103" s="479">
        <f>+V104</f>
        <v>-2.16</v>
      </c>
      <c r="W103" s="538">
        <f t="shared" si="7"/>
        <v>820.57118000000003</v>
      </c>
    </row>
    <row r="104" spans="1:23" s="533" customFormat="1" ht="32.25" customHeight="1" x14ac:dyDescent="0.2">
      <c r="A104" s="492"/>
      <c r="B104" s="652" t="s">
        <v>577</v>
      </c>
      <c r="C104" s="652"/>
      <c r="D104" s="652"/>
      <c r="E104" s="652"/>
      <c r="F104" s="652"/>
      <c r="G104" s="652"/>
      <c r="H104" s="652"/>
      <c r="I104" s="652"/>
      <c r="J104" s="652"/>
      <c r="K104" s="652"/>
      <c r="L104" s="652"/>
      <c r="M104" s="653"/>
      <c r="N104" s="423">
        <v>802</v>
      </c>
      <c r="O104" s="510">
        <v>8</v>
      </c>
      <c r="P104" s="510">
        <v>4</v>
      </c>
      <c r="Q104" s="512" t="s">
        <v>578</v>
      </c>
      <c r="R104" s="511">
        <v>0</v>
      </c>
      <c r="S104" s="624"/>
      <c r="T104" s="625"/>
      <c r="U104" s="479">
        <f>+U105+U109</f>
        <v>822.73117999999999</v>
      </c>
      <c r="V104" s="479">
        <f>+V105+V109</f>
        <v>-2.16</v>
      </c>
      <c r="W104" s="538">
        <f t="shared" si="7"/>
        <v>820.57118000000003</v>
      </c>
    </row>
    <row r="105" spans="1:23" s="533" customFormat="1" ht="53.25" customHeight="1" x14ac:dyDescent="0.2">
      <c r="A105" s="492"/>
      <c r="B105" s="652" t="s">
        <v>18</v>
      </c>
      <c r="C105" s="652"/>
      <c r="D105" s="652"/>
      <c r="E105" s="652"/>
      <c r="F105" s="652"/>
      <c r="G105" s="652"/>
      <c r="H105" s="652"/>
      <c r="I105" s="652"/>
      <c r="J105" s="652"/>
      <c r="K105" s="652"/>
      <c r="L105" s="652"/>
      <c r="M105" s="653"/>
      <c r="N105" s="423">
        <v>802</v>
      </c>
      <c r="O105" s="510">
        <v>8</v>
      </c>
      <c r="P105" s="510">
        <v>4</v>
      </c>
      <c r="Q105" s="512" t="s">
        <v>578</v>
      </c>
      <c r="R105" s="511" t="s">
        <v>19</v>
      </c>
      <c r="S105" s="624"/>
      <c r="T105" s="625"/>
      <c r="U105" s="479">
        <f>+U106</f>
        <v>820.57118000000003</v>
      </c>
      <c r="V105" s="479">
        <f>+V106</f>
        <v>0</v>
      </c>
      <c r="W105" s="538">
        <f t="shared" si="7"/>
        <v>820.57118000000003</v>
      </c>
    </row>
    <row r="106" spans="1:23" s="533" customFormat="1" ht="21.75" customHeight="1" x14ac:dyDescent="0.2">
      <c r="A106" s="492"/>
      <c r="B106" s="652" t="s">
        <v>38</v>
      </c>
      <c r="C106" s="652"/>
      <c r="D106" s="652"/>
      <c r="E106" s="652"/>
      <c r="F106" s="652"/>
      <c r="G106" s="652"/>
      <c r="H106" s="652"/>
      <c r="I106" s="652"/>
      <c r="J106" s="652"/>
      <c r="K106" s="652"/>
      <c r="L106" s="652"/>
      <c r="M106" s="653"/>
      <c r="N106" s="423">
        <v>802</v>
      </c>
      <c r="O106" s="510">
        <v>8</v>
      </c>
      <c r="P106" s="510">
        <v>4</v>
      </c>
      <c r="Q106" s="512" t="s">
        <v>578</v>
      </c>
      <c r="R106" s="511" t="s">
        <v>39</v>
      </c>
      <c r="S106" s="624"/>
      <c r="T106" s="625"/>
      <c r="U106" s="479">
        <f>+U107+U108</f>
        <v>820.57118000000003</v>
      </c>
      <c r="V106" s="479">
        <f>+V107+V108</f>
        <v>0</v>
      </c>
      <c r="W106" s="538">
        <f t="shared" si="7"/>
        <v>820.57118000000003</v>
      </c>
    </row>
    <row r="107" spans="1:23" s="533" customFormat="1" ht="21.75" customHeight="1" x14ac:dyDescent="0.2">
      <c r="A107" s="492"/>
      <c r="B107" s="652" t="s">
        <v>441</v>
      </c>
      <c r="C107" s="652"/>
      <c r="D107" s="652"/>
      <c r="E107" s="652"/>
      <c r="F107" s="652"/>
      <c r="G107" s="652"/>
      <c r="H107" s="652"/>
      <c r="I107" s="652"/>
      <c r="J107" s="652"/>
      <c r="K107" s="652"/>
      <c r="L107" s="652"/>
      <c r="M107" s="653"/>
      <c r="N107" s="423">
        <v>802</v>
      </c>
      <c r="O107" s="510">
        <v>8</v>
      </c>
      <c r="P107" s="510">
        <v>4</v>
      </c>
      <c r="Q107" s="512" t="s">
        <v>578</v>
      </c>
      <c r="R107" s="511" t="s">
        <v>40</v>
      </c>
      <c r="S107" s="624"/>
      <c r="T107" s="625"/>
      <c r="U107" s="479">
        <v>630.23900000000003</v>
      </c>
      <c r="V107" s="480">
        <v>0</v>
      </c>
      <c r="W107" s="538">
        <f t="shared" si="7"/>
        <v>630.23900000000003</v>
      </c>
    </row>
    <row r="108" spans="1:23" s="533" customFormat="1" ht="32.25" customHeight="1" x14ac:dyDescent="0.2">
      <c r="A108" s="492"/>
      <c r="B108" s="652" t="s">
        <v>442</v>
      </c>
      <c r="C108" s="652"/>
      <c r="D108" s="652"/>
      <c r="E108" s="652"/>
      <c r="F108" s="652"/>
      <c r="G108" s="652"/>
      <c r="H108" s="652"/>
      <c r="I108" s="652"/>
      <c r="J108" s="652"/>
      <c r="K108" s="652"/>
      <c r="L108" s="652"/>
      <c r="M108" s="653"/>
      <c r="N108" s="423">
        <v>802</v>
      </c>
      <c r="O108" s="510">
        <v>8</v>
      </c>
      <c r="P108" s="510">
        <v>4</v>
      </c>
      <c r="Q108" s="512" t="s">
        <v>578</v>
      </c>
      <c r="R108" s="511" t="s">
        <v>42</v>
      </c>
      <c r="S108" s="624"/>
      <c r="T108" s="625"/>
      <c r="U108" s="479">
        <v>190.33217999999999</v>
      </c>
      <c r="V108" s="480">
        <v>0</v>
      </c>
      <c r="W108" s="538">
        <f t="shared" si="7"/>
        <v>190.33217999999999</v>
      </c>
    </row>
    <row r="109" spans="1:23" s="533" customFormat="1" ht="21.75" customHeight="1" x14ac:dyDescent="0.2">
      <c r="A109" s="492"/>
      <c r="B109" s="652" t="s">
        <v>453</v>
      </c>
      <c r="C109" s="652"/>
      <c r="D109" s="652"/>
      <c r="E109" s="652"/>
      <c r="F109" s="652"/>
      <c r="G109" s="652"/>
      <c r="H109" s="652"/>
      <c r="I109" s="652"/>
      <c r="J109" s="652"/>
      <c r="K109" s="652"/>
      <c r="L109" s="652"/>
      <c r="M109" s="653"/>
      <c r="N109" s="423">
        <v>802</v>
      </c>
      <c r="O109" s="510">
        <v>8</v>
      </c>
      <c r="P109" s="510">
        <v>4</v>
      </c>
      <c r="Q109" s="512" t="s">
        <v>578</v>
      </c>
      <c r="R109" s="511" t="s">
        <v>25</v>
      </c>
      <c r="S109" s="624"/>
      <c r="T109" s="625"/>
      <c r="U109" s="479">
        <f>+U110</f>
        <v>2.16</v>
      </c>
      <c r="V109" s="479">
        <f>+V110</f>
        <v>-2.16</v>
      </c>
      <c r="W109" s="538">
        <f t="shared" si="7"/>
        <v>0</v>
      </c>
    </row>
    <row r="110" spans="1:23" s="533" customFormat="1" ht="21.75" customHeight="1" x14ac:dyDescent="0.2">
      <c r="A110" s="492"/>
      <c r="B110" s="652" t="s">
        <v>454</v>
      </c>
      <c r="C110" s="652"/>
      <c r="D110" s="652"/>
      <c r="E110" s="652"/>
      <c r="F110" s="652"/>
      <c r="G110" s="652"/>
      <c r="H110" s="652"/>
      <c r="I110" s="652"/>
      <c r="J110" s="652"/>
      <c r="K110" s="652"/>
      <c r="L110" s="652"/>
      <c r="M110" s="653"/>
      <c r="N110" s="423">
        <v>802</v>
      </c>
      <c r="O110" s="510">
        <v>8</v>
      </c>
      <c r="P110" s="510">
        <v>4</v>
      </c>
      <c r="Q110" s="512" t="s">
        <v>578</v>
      </c>
      <c r="R110" s="511" t="s">
        <v>27</v>
      </c>
      <c r="S110" s="624"/>
      <c r="T110" s="625"/>
      <c r="U110" s="479">
        <f>+U111</f>
        <v>2.16</v>
      </c>
      <c r="V110" s="479">
        <f>+V111</f>
        <v>-2.16</v>
      </c>
      <c r="W110" s="538">
        <f t="shared" si="7"/>
        <v>0</v>
      </c>
    </row>
    <row r="111" spans="1:23" s="533" customFormat="1" ht="12" customHeight="1" x14ac:dyDescent="0.2">
      <c r="A111" s="492"/>
      <c r="B111" s="652" t="s">
        <v>456</v>
      </c>
      <c r="C111" s="652"/>
      <c r="D111" s="652"/>
      <c r="E111" s="652"/>
      <c r="F111" s="652"/>
      <c r="G111" s="652"/>
      <c r="H111" s="652"/>
      <c r="I111" s="652"/>
      <c r="J111" s="652"/>
      <c r="K111" s="652"/>
      <c r="L111" s="652"/>
      <c r="M111" s="653"/>
      <c r="N111" s="423">
        <v>802</v>
      </c>
      <c r="O111" s="510">
        <v>8</v>
      </c>
      <c r="P111" s="510">
        <v>4</v>
      </c>
      <c r="Q111" s="512" t="s">
        <v>578</v>
      </c>
      <c r="R111" s="511" t="s">
        <v>29</v>
      </c>
      <c r="S111" s="624"/>
      <c r="T111" s="625"/>
      <c r="U111" s="479">
        <v>2.16</v>
      </c>
      <c r="V111" s="480">
        <v>-2.16</v>
      </c>
      <c r="W111" s="538">
        <f t="shared" si="7"/>
        <v>0</v>
      </c>
    </row>
    <row r="112" spans="1:23" s="533" customFormat="1" ht="21.75" customHeight="1" x14ac:dyDescent="0.2">
      <c r="A112" s="492"/>
      <c r="B112" s="652" t="s">
        <v>565</v>
      </c>
      <c r="C112" s="652"/>
      <c r="D112" s="652"/>
      <c r="E112" s="652"/>
      <c r="F112" s="652"/>
      <c r="G112" s="652"/>
      <c r="H112" s="652"/>
      <c r="I112" s="652"/>
      <c r="J112" s="652"/>
      <c r="K112" s="652"/>
      <c r="L112" s="652"/>
      <c r="M112" s="653"/>
      <c r="N112" s="423">
        <v>802</v>
      </c>
      <c r="O112" s="510">
        <v>8</v>
      </c>
      <c r="P112" s="510">
        <v>4</v>
      </c>
      <c r="Q112" s="512" t="s">
        <v>566</v>
      </c>
      <c r="R112" s="511">
        <v>0</v>
      </c>
      <c r="S112" s="624"/>
      <c r="T112" s="625"/>
      <c r="U112" s="479">
        <f>+U113</f>
        <v>1903.0171100000002</v>
      </c>
      <c r="V112" s="479">
        <f>+V113</f>
        <v>2.16</v>
      </c>
      <c r="W112" s="538">
        <f t="shared" si="7"/>
        <v>1905.1771100000003</v>
      </c>
    </row>
    <row r="113" spans="1:23" s="533" customFormat="1" ht="21.75" customHeight="1" x14ac:dyDescent="0.2">
      <c r="A113" s="492"/>
      <c r="B113" s="652" t="s">
        <v>37</v>
      </c>
      <c r="C113" s="652"/>
      <c r="D113" s="652"/>
      <c r="E113" s="652"/>
      <c r="F113" s="652"/>
      <c r="G113" s="652"/>
      <c r="H113" s="652"/>
      <c r="I113" s="652"/>
      <c r="J113" s="652"/>
      <c r="K113" s="652"/>
      <c r="L113" s="652"/>
      <c r="M113" s="653"/>
      <c r="N113" s="423">
        <v>802</v>
      </c>
      <c r="O113" s="510">
        <v>8</v>
      </c>
      <c r="P113" s="510">
        <v>4</v>
      </c>
      <c r="Q113" s="512" t="s">
        <v>576</v>
      </c>
      <c r="R113" s="511">
        <v>0</v>
      </c>
      <c r="S113" s="624"/>
      <c r="T113" s="625"/>
      <c r="U113" s="479">
        <f>+U114</f>
        <v>1903.0171100000002</v>
      </c>
      <c r="V113" s="479">
        <f>+V114</f>
        <v>2.16</v>
      </c>
      <c r="W113" s="538">
        <f t="shared" si="7"/>
        <v>1905.1771100000003</v>
      </c>
    </row>
    <row r="114" spans="1:23" s="533" customFormat="1" ht="21.75" customHeight="1" x14ac:dyDescent="0.2">
      <c r="A114" s="492"/>
      <c r="B114" s="652" t="s">
        <v>579</v>
      </c>
      <c r="C114" s="652"/>
      <c r="D114" s="652"/>
      <c r="E114" s="652"/>
      <c r="F114" s="652"/>
      <c r="G114" s="652"/>
      <c r="H114" s="652"/>
      <c r="I114" s="652"/>
      <c r="J114" s="652"/>
      <c r="K114" s="652"/>
      <c r="L114" s="652"/>
      <c r="M114" s="653"/>
      <c r="N114" s="423">
        <v>802</v>
      </c>
      <c r="O114" s="510">
        <v>8</v>
      </c>
      <c r="P114" s="510">
        <v>4</v>
      </c>
      <c r="Q114" s="512" t="s">
        <v>580</v>
      </c>
      <c r="R114" s="511">
        <v>0</v>
      </c>
      <c r="S114" s="624"/>
      <c r="T114" s="625"/>
      <c r="U114" s="479">
        <f>+U115+U119</f>
        <v>1903.0171100000002</v>
      </c>
      <c r="V114" s="479">
        <f>+V115+V119</f>
        <v>2.16</v>
      </c>
      <c r="W114" s="538">
        <f t="shared" si="7"/>
        <v>1905.1771100000003</v>
      </c>
    </row>
    <row r="115" spans="1:23" s="533" customFormat="1" ht="53.25" customHeight="1" x14ac:dyDescent="0.2">
      <c r="A115" s="492"/>
      <c r="B115" s="652" t="s">
        <v>18</v>
      </c>
      <c r="C115" s="652"/>
      <c r="D115" s="652"/>
      <c r="E115" s="652"/>
      <c r="F115" s="652"/>
      <c r="G115" s="652"/>
      <c r="H115" s="652"/>
      <c r="I115" s="652"/>
      <c r="J115" s="652"/>
      <c r="K115" s="652"/>
      <c r="L115" s="652"/>
      <c r="M115" s="653"/>
      <c r="N115" s="423">
        <v>802</v>
      </c>
      <c r="O115" s="510">
        <v>8</v>
      </c>
      <c r="P115" s="510">
        <v>4</v>
      </c>
      <c r="Q115" s="512" t="s">
        <v>580</v>
      </c>
      <c r="R115" s="511" t="s">
        <v>19</v>
      </c>
      <c r="S115" s="624"/>
      <c r="T115" s="625"/>
      <c r="U115" s="479">
        <f>+U116</f>
        <v>1663.0511100000001</v>
      </c>
      <c r="V115" s="479">
        <f>+V116</f>
        <v>0</v>
      </c>
      <c r="W115" s="538">
        <f t="shared" si="7"/>
        <v>1663.0511100000001</v>
      </c>
    </row>
    <row r="116" spans="1:23" s="533" customFormat="1" ht="12" customHeight="1" x14ac:dyDescent="0.2">
      <c r="A116" s="492"/>
      <c r="B116" s="652" t="s">
        <v>20</v>
      </c>
      <c r="C116" s="652"/>
      <c r="D116" s="652"/>
      <c r="E116" s="652"/>
      <c r="F116" s="652"/>
      <c r="G116" s="652"/>
      <c r="H116" s="652"/>
      <c r="I116" s="652"/>
      <c r="J116" s="652"/>
      <c r="K116" s="652"/>
      <c r="L116" s="652"/>
      <c r="M116" s="653"/>
      <c r="N116" s="423">
        <v>802</v>
      </c>
      <c r="O116" s="510">
        <v>8</v>
      </c>
      <c r="P116" s="510">
        <v>4</v>
      </c>
      <c r="Q116" s="512" t="s">
        <v>580</v>
      </c>
      <c r="R116" s="511" t="s">
        <v>21</v>
      </c>
      <c r="S116" s="624"/>
      <c r="T116" s="625"/>
      <c r="U116" s="479">
        <f>+U117+U118</f>
        <v>1663.0511100000001</v>
      </c>
      <c r="V116" s="479">
        <f>+V117+V118</f>
        <v>0</v>
      </c>
      <c r="W116" s="538">
        <f t="shared" si="7"/>
        <v>1663.0511100000001</v>
      </c>
    </row>
    <row r="117" spans="1:23" s="533" customFormat="1" ht="12" customHeight="1" x14ac:dyDescent="0.2">
      <c r="A117" s="492"/>
      <c r="B117" s="652" t="s">
        <v>512</v>
      </c>
      <c r="C117" s="652"/>
      <c r="D117" s="652"/>
      <c r="E117" s="652"/>
      <c r="F117" s="652"/>
      <c r="G117" s="652"/>
      <c r="H117" s="652"/>
      <c r="I117" s="652"/>
      <c r="J117" s="652"/>
      <c r="K117" s="652"/>
      <c r="L117" s="652"/>
      <c r="M117" s="653"/>
      <c r="N117" s="423">
        <v>802</v>
      </c>
      <c r="O117" s="510">
        <v>8</v>
      </c>
      <c r="P117" s="510">
        <v>4</v>
      </c>
      <c r="Q117" s="512" t="s">
        <v>580</v>
      </c>
      <c r="R117" s="511" t="s">
        <v>22</v>
      </c>
      <c r="S117" s="624"/>
      <c r="T117" s="625"/>
      <c r="U117" s="479">
        <v>1277.3050000000001</v>
      </c>
      <c r="V117" s="480">
        <v>0</v>
      </c>
      <c r="W117" s="538">
        <f t="shared" si="7"/>
        <v>1277.3050000000001</v>
      </c>
    </row>
    <row r="118" spans="1:23" s="533" customFormat="1" ht="32.25" customHeight="1" x14ac:dyDescent="0.2">
      <c r="A118" s="492"/>
      <c r="B118" s="652" t="s">
        <v>514</v>
      </c>
      <c r="C118" s="652"/>
      <c r="D118" s="652"/>
      <c r="E118" s="652"/>
      <c r="F118" s="652"/>
      <c r="G118" s="652"/>
      <c r="H118" s="652"/>
      <c r="I118" s="652"/>
      <c r="J118" s="652"/>
      <c r="K118" s="652"/>
      <c r="L118" s="652"/>
      <c r="M118" s="653"/>
      <c r="N118" s="423">
        <v>802</v>
      </c>
      <c r="O118" s="510">
        <v>8</v>
      </c>
      <c r="P118" s="510">
        <v>4</v>
      </c>
      <c r="Q118" s="512" t="s">
        <v>580</v>
      </c>
      <c r="R118" s="511" t="s">
        <v>24</v>
      </c>
      <c r="S118" s="624"/>
      <c r="T118" s="625"/>
      <c r="U118" s="479">
        <v>385.74610999999999</v>
      </c>
      <c r="V118" s="480">
        <v>0</v>
      </c>
      <c r="W118" s="538">
        <f t="shared" si="7"/>
        <v>385.74610999999999</v>
      </c>
    </row>
    <row r="119" spans="1:23" s="533" customFormat="1" ht="21.75" customHeight="1" x14ac:dyDescent="0.2">
      <c r="A119" s="492"/>
      <c r="B119" s="652" t="s">
        <v>453</v>
      </c>
      <c r="C119" s="652"/>
      <c r="D119" s="652"/>
      <c r="E119" s="652"/>
      <c r="F119" s="652"/>
      <c r="G119" s="652"/>
      <c r="H119" s="652"/>
      <c r="I119" s="652"/>
      <c r="J119" s="652"/>
      <c r="K119" s="652"/>
      <c r="L119" s="652"/>
      <c r="M119" s="653"/>
      <c r="N119" s="423">
        <v>802</v>
      </c>
      <c r="O119" s="510">
        <v>8</v>
      </c>
      <c r="P119" s="510">
        <v>4</v>
      </c>
      <c r="Q119" s="512" t="s">
        <v>580</v>
      </c>
      <c r="R119" s="511" t="s">
        <v>25</v>
      </c>
      <c r="S119" s="624"/>
      <c r="T119" s="625"/>
      <c r="U119" s="479">
        <f>+U120</f>
        <v>239.96600000000001</v>
      </c>
      <c r="V119" s="479">
        <f>+V120</f>
        <v>2.16</v>
      </c>
      <c r="W119" s="538">
        <f t="shared" si="7"/>
        <v>242.126</v>
      </c>
    </row>
    <row r="120" spans="1:23" s="533" customFormat="1" ht="21.75" customHeight="1" x14ac:dyDescent="0.2">
      <c r="A120" s="492"/>
      <c r="B120" s="652" t="s">
        <v>454</v>
      </c>
      <c r="C120" s="652"/>
      <c r="D120" s="652"/>
      <c r="E120" s="652"/>
      <c r="F120" s="652"/>
      <c r="G120" s="652"/>
      <c r="H120" s="652"/>
      <c r="I120" s="652"/>
      <c r="J120" s="652"/>
      <c r="K120" s="652"/>
      <c r="L120" s="652"/>
      <c r="M120" s="653"/>
      <c r="N120" s="423">
        <v>802</v>
      </c>
      <c r="O120" s="510">
        <v>8</v>
      </c>
      <c r="P120" s="510">
        <v>4</v>
      </c>
      <c r="Q120" s="512" t="s">
        <v>580</v>
      </c>
      <c r="R120" s="511" t="s">
        <v>27</v>
      </c>
      <c r="S120" s="624"/>
      <c r="T120" s="625"/>
      <c r="U120" s="479">
        <f>+U121+U122</f>
        <v>239.96600000000001</v>
      </c>
      <c r="V120" s="479">
        <f>+V121+V122</f>
        <v>2.16</v>
      </c>
      <c r="W120" s="538">
        <f t="shared" si="7"/>
        <v>242.126</v>
      </c>
    </row>
    <row r="121" spans="1:23" s="533" customFormat="1" ht="21.75" customHeight="1" x14ac:dyDescent="0.2">
      <c r="A121" s="492"/>
      <c r="B121" s="652" t="s">
        <v>455</v>
      </c>
      <c r="C121" s="652"/>
      <c r="D121" s="652"/>
      <c r="E121" s="652"/>
      <c r="F121" s="652"/>
      <c r="G121" s="652"/>
      <c r="H121" s="652"/>
      <c r="I121" s="652"/>
      <c r="J121" s="652"/>
      <c r="K121" s="652"/>
      <c r="L121" s="652"/>
      <c r="M121" s="653"/>
      <c r="N121" s="423">
        <v>802</v>
      </c>
      <c r="O121" s="510">
        <v>8</v>
      </c>
      <c r="P121" s="510">
        <v>4</v>
      </c>
      <c r="Q121" s="512" t="s">
        <v>580</v>
      </c>
      <c r="R121" s="511" t="s">
        <v>28</v>
      </c>
      <c r="S121" s="624"/>
      <c r="T121" s="625"/>
      <c r="U121" s="479">
        <v>118.086</v>
      </c>
      <c r="V121" s="480">
        <v>0</v>
      </c>
      <c r="W121" s="538">
        <f t="shared" si="7"/>
        <v>118.086</v>
      </c>
    </row>
    <row r="122" spans="1:23" s="533" customFormat="1" ht="12" customHeight="1" x14ac:dyDescent="0.2">
      <c r="A122" s="492"/>
      <c r="B122" s="652" t="s">
        <v>456</v>
      </c>
      <c r="C122" s="652"/>
      <c r="D122" s="652"/>
      <c r="E122" s="652"/>
      <c r="F122" s="652"/>
      <c r="G122" s="652"/>
      <c r="H122" s="652"/>
      <c r="I122" s="652"/>
      <c r="J122" s="652"/>
      <c r="K122" s="652"/>
      <c r="L122" s="652"/>
      <c r="M122" s="653"/>
      <c r="N122" s="423">
        <v>802</v>
      </c>
      <c r="O122" s="510">
        <v>8</v>
      </c>
      <c r="P122" s="510">
        <v>4</v>
      </c>
      <c r="Q122" s="512" t="s">
        <v>580</v>
      </c>
      <c r="R122" s="511" t="s">
        <v>29</v>
      </c>
      <c r="S122" s="624"/>
      <c r="T122" s="625"/>
      <c r="U122" s="479">
        <v>121.88</v>
      </c>
      <c r="V122" s="480">
        <v>2.16</v>
      </c>
      <c r="W122" s="538">
        <f t="shared" si="7"/>
        <v>124.03999999999999</v>
      </c>
    </row>
    <row r="123" spans="1:23" s="533" customFormat="1" ht="21.75" customHeight="1" x14ac:dyDescent="0.2">
      <c r="A123" s="492"/>
      <c r="B123" s="652" t="s">
        <v>565</v>
      </c>
      <c r="C123" s="652"/>
      <c r="D123" s="652"/>
      <c r="E123" s="652"/>
      <c r="F123" s="652"/>
      <c r="G123" s="652"/>
      <c r="H123" s="652"/>
      <c r="I123" s="652"/>
      <c r="J123" s="652"/>
      <c r="K123" s="652"/>
      <c r="L123" s="652"/>
      <c r="M123" s="653"/>
      <c r="N123" s="423">
        <v>802</v>
      </c>
      <c r="O123" s="510">
        <v>8</v>
      </c>
      <c r="P123" s="510">
        <v>4</v>
      </c>
      <c r="Q123" s="512" t="s">
        <v>566</v>
      </c>
      <c r="R123" s="511">
        <v>0</v>
      </c>
      <c r="S123" s="624"/>
      <c r="T123" s="625"/>
      <c r="U123" s="537">
        <f t="shared" ref="U123:V127" si="8">+U124</f>
        <v>0</v>
      </c>
      <c r="V123" s="537">
        <f t="shared" si="8"/>
        <v>205</v>
      </c>
      <c r="W123" s="538">
        <f t="shared" si="7"/>
        <v>205</v>
      </c>
    </row>
    <row r="124" spans="1:23" s="533" customFormat="1" ht="21.75" customHeight="1" x14ac:dyDescent="0.2">
      <c r="A124" s="492"/>
      <c r="B124" s="652" t="s">
        <v>750</v>
      </c>
      <c r="C124" s="652"/>
      <c r="D124" s="652"/>
      <c r="E124" s="652"/>
      <c r="F124" s="652"/>
      <c r="G124" s="652"/>
      <c r="H124" s="652"/>
      <c r="I124" s="652"/>
      <c r="J124" s="652"/>
      <c r="K124" s="652"/>
      <c r="L124" s="652"/>
      <c r="M124" s="653"/>
      <c r="N124" s="423">
        <v>802</v>
      </c>
      <c r="O124" s="510">
        <v>8</v>
      </c>
      <c r="P124" s="510">
        <v>4</v>
      </c>
      <c r="Q124" s="512" t="s">
        <v>751</v>
      </c>
      <c r="R124" s="511">
        <v>0</v>
      </c>
      <c r="S124" s="624"/>
      <c r="T124" s="625"/>
      <c r="U124" s="479">
        <f t="shared" si="8"/>
        <v>0</v>
      </c>
      <c r="V124" s="479">
        <f t="shared" si="8"/>
        <v>205</v>
      </c>
      <c r="W124" s="538">
        <f t="shared" si="7"/>
        <v>205</v>
      </c>
    </row>
    <row r="125" spans="1:23" s="533" customFormat="1" ht="21.75" customHeight="1" x14ac:dyDescent="0.2">
      <c r="A125" s="492"/>
      <c r="B125" s="652" t="s">
        <v>752</v>
      </c>
      <c r="C125" s="652"/>
      <c r="D125" s="652"/>
      <c r="E125" s="652"/>
      <c r="F125" s="652"/>
      <c r="G125" s="652"/>
      <c r="H125" s="652"/>
      <c r="I125" s="652"/>
      <c r="J125" s="652"/>
      <c r="K125" s="652"/>
      <c r="L125" s="652"/>
      <c r="M125" s="653"/>
      <c r="N125" s="423">
        <v>802</v>
      </c>
      <c r="O125" s="510">
        <v>8</v>
      </c>
      <c r="P125" s="510">
        <v>4</v>
      </c>
      <c r="Q125" s="512" t="s">
        <v>753</v>
      </c>
      <c r="R125" s="511">
        <v>0</v>
      </c>
      <c r="S125" s="624"/>
      <c r="T125" s="625"/>
      <c r="U125" s="479">
        <f t="shared" si="8"/>
        <v>0</v>
      </c>
      <c r="V125" s="479">
        <f t="shared" si="8"/>
        <v>205</v>
      </c>
      <c r="W125" s="538">
        <f t="shared" si="7"/>
        <v>205</v>
      </c>
    </row>
    <row r="126" spans="1:23" s="533" customFormat="1" ht="21.75" customHeight="1" x14ac:dyDescent="0.2">
      <c r="A126" s="492"/>
      <c r="B126" s="652" t="s">
        <v>453</v>
      </c>
      <c r="C126" s="652"/>
      <c r="D126" s="652"/>
      <c r="E126" s="652"/>
      <c r="F126" s="652"/>
      <c r="G126" s="652"/>
      <c r="H126" s="652"/>
      <c r="I126" s="652"/>
      <c r="J126" s="652"/>
      <c r="K126" s="652"/>
      <c r="L126" s="652"/>
      <c r="M126" s="653"/>
      <c r="N126" s="423">
        <v>802</v>
      </c>
      <c r="O126" s="510">
        <v>8</v>
      </c>
      <c r="P126" s="510">
        <v>4</v>
      </c>
      <c r="Q126" s="512" t="s">
        <v>753</v>
      </c>
      <c r="R126" s="511" t="s">
        <v>25</v>
      </c>
      <c r="S126" s="624"/>
      <c r="T126" s="625"/>
      <c r="U126" s="479">
        <f t="shared" si="8"/>
        <v>0</v>
      </c>
      <c r="V126" s="479">
        <f t="shared" si="8"/>
        <v>205</v>
      </c>
      <c r="W126" s="538">
        <f t="shared" si="7"/>
        <v>205</v>
      </c>
    </row>
    <row r="127" spans="1:23" s="533" customFormat="1" ht="21.75" customHeight="1" x14ac:dyDescent="0.2">
      <c r="A127" s="492"/>
      <c r="B127" s="652" t="s">
        <v>454</v>
      </c>
      <c r="C127" s="652"/>
      <c r="D127" s="652"/>
      <c r="E127" s="652"/>
      <c r="F127" s="652"/>
      <c r="G127" s="652"/>
      <c r="H127" s="652"/>
      <c r="I127" s="652"/>
      <c r="J127" s="652"/>
      <c r="K127" s="652"/>
      <c r="L127" s="652"/>
      <c r="M127" s="653"/>
      <c r="N127" s="423">
        <v>802</v>
      </c>
      <c r="O127" s="510">
        <v>8</v>
      </c>
      <c r="P127" s="510">
        <v>4</v>
      </c>
      <c r="Q127" s="512" t="s">
        <v>753</v>
      </c>
      <c r="R127" s="511" t="s">
        <v>27</v>
      </c>
      <c r="S127" s="624"/>
      <c r="T127" s="625"/>
      <c r="U127" s="479">
        <f t="shared" si="8"/>
        <v>0</v>
      </c>
      <c r="V127" s="479">
        <f t="shared" si="8"/>
        <v>205</v>
      </c>
      <c r="W127" s="538">
        <f t="shared" si="7"/>
        <v>205</v>
      </c>
    </row>
    <row r="128" spans="1:23" s="533" customFormat="1" ht="12" customHeight="1" x14ac:dyDescent="0.2">
      <c r="A128" s="492"/>
      <c r="B128" s="652" t="s">
        <v>456</v>
      </c>
      <c r="C128" s="652"/>
      <c r="D128" s="652"/>
      <c r="E128" s="652"/>
      <c r="F128" s="652"/>
      <c r="G128" s="652"/>
      <c r="H128" s="652"/>
      <c r="I128" s="652"/>
      <c r="J128" s="652"/>
      <c r="K128" s="652"/>
      <c r="L128" s="652"/>
      <c r="M128" s="653"/>
      <c r="N128" s="423">
        <v>802</v>
      </c>
      <c r="O128" s="510">
        <v>8</v>
      </c>
      <c r="P128" s="510">
        <v>4</v>
      </c>
      <c r="Q128" s="512" t="s">
        <v>753</v>
      </c>
      <c r="R128" s="511" t="s">
        <v>29</v>
      </c>
      <c r="S128" s="624"/>
      <c r="T128" s="625"/>
      <c r="U128" s="479">
        <v>0</v>
      </c>
      <c r="V128" s="480">
        <v>205</v>
      </c>
      <c r="W128" s="538">
        <f t="shared" si="7"/>
        <v>205</v>
      </c>
    </row>
    <row r="129" spans="1:23" s="533" customFormat="1" ht="21.75" customHeight="1" x14ac:dyDescent="0.2">
      <c r="A129" s="492"/>
      <c r="B129" s="652" t="s">
        <v>565</v>
      </c>
      <c r="C129" s="652"/>
      <c r="D129" s="652"/>
      <c r="E129" s="652"/>
      <c r="F129" s="652"/>
      <c r="G129" s="652"/>
      <c r="H129" s="652"/>
      <c r="I129" s="652"/>
      <c r="J129" s="652"/>
      <c r="K129" s="652"/>
      <c r="L129" s="652"/>
      <c r="M129" s="653"/>
      <c r="N129" s="423">
        <v>802</v>
      </c>
      <c r="O129" s="510">
        <v>8</v>
      </c>
      <c r="P129" s="510">
        <v>4</v>
      </c>
      <c r="Q129" s="512" t="s">
        <v>566</v>
      </c>
      <c r="R129" s="511">
        <v>0</v>
      </c>
      <c r="S129" s="624"/>
      <c r="T129" s="625"/>
      <c r="U129" s="479">
        <f t="shared" ref="U129:V132" si="9">+U130</f>
        <v>0</v>
      </c>
      <c r="V129" s="479">
        <f t="shared" si="9"/>
        <v>1140</v>
      </c>
      <c r="W129" s="538">
        <f t="shared" si="7"/>
        <v>1140</v>
      </c>
    </row>
    <row r="130" spans="1:23" s="533" customFormat="1" ht="12" customHeight="1" x14ac:dyDescent="0.2">
      <c r="A130" s="492"/>
      <c r="B130" s="652" t="s">
        <v>772</v>
      </c>
      <c r="C130" s="652"/>
      <c r="D130" s="652"/>
      <c r="E130" s="652"/>
      <c r="F130" s="652"/>
      <c r="G130" s="652"/>
      <c r="H130" s="652"/>
      <c r="I130" s="652"/>
      <c r="J130" s="652"/>
      <c r="K130" s="652"/>
      <c r="L130" s="652"/>
      <c r="M130" s="653"/>
      <c r="N130" s="423">
        <v>802</v>
      </c>
      <c r="O130" s="510">
        <v>8</v>
      </c>
      <c r="P130" s="510">
        <v>4</v>
      </c>
      <c r="Q130" s="512" t="s">
        <v>773</v>
      </c>
      <c r="R130" s="511">
        <v>0</v>
      </c>
      <c r="S130" s="624"/>
      <c r="T130" s="625"/>
      <c r="U130" s="479">
        <f t="shared" si="9"/>
        <v>0</v>
      </c>
      <c r="V130" s="479">
        <f t="shared" si="9"/>
        <v>1140</v>
      </c>
      <c r="W130" s="538">
        <f t="shared" si="7"/>
        <v>1140</v>
      </c>
    </row>
    <row r="131" spans="1:23" s="533" customFormat="1" ht="21.75" customHeight="1" x14ac:dyDescent="0.2">
      <c r="A131" s="492"/>
      <c r="B131" s="652" t="s">
        <v>15</v>
      </c>
      <c r="C131" s="652"/>
      <c r="D131" s="652"/>
      <c r="E131" s="652"/>
      <c r="F131" s="652"/>
      <c r="G131" s="652"/>
      <c r="H131" s="652"/>
      <c r="I131" s="652"/>
      <c r="J131" s="652"/>
      <c r="K131" s="652"/>
      <c r="L131" s="652"/>
      <c r="M131" s="653"/>
      <c r="N131" s="423">
        <v>802</v>
      </c>
      <c r="O131" s="510">
        <v>8</v>
      </c>
      <c r="P131" s="510">
        <v>4</v>
      </c>
      <c r="Q131" s="512" t="s">
        <v>774</v>
      </c>
      <c r="R131" s="511">
        <v>0</v>
      </c>
      <c r="S131" s="624"/>
      <c r="T131" s="625"/>
      <c r="U131" s="479">
        <f t="shared" si="9"/>
        <v>0</v>
      </c>
      <c r="V131" s="479">
        <f t="shared" si="9"/>
        <v>1140</v>
      </c>
      <c r="W131" s="538">
        <f t="shared" si="7"/>
        <v>1140</v>
      </c>
    </row>
    <row r="132" spans="1:23" s="533" customFormat="1" ht="53.25" customHeight="1" x14ac:dyDescent="0.2">
      <c r="A132" s="492"/>
      <c r="B132" s="652" t="s">
        <v>18</v>
      </c>
      <c r="C132" s="652"/>
      <c r="D132" s="652"/>
      <c r="E132" s="652"/>
      <c r="F132" s="652"/>
      <c r="G132" s="652"/>
      <c r="H132" s="652"/>
      <c r="I132" s="652"/>
      <c r="J132" s="652"/>
      <c r="K132" s="652"/>
      <c r="L132" s="652"/>
      <c r="M132" s="653"/>
      <c r="N132" s="423">
        <v>802</v>
      </c>
      <c r="O132" s="510">
        <v>8</v>
      </c>
      <c r="P132" s="510">
        <v>4</v>
      </c>
      <c r="Q132" s="512" t="s">
        <v>774</v>
      </c>
      <c r="R132" s="511" t="s">
        <v>19</v>
      </c>
      <c r="S132" s="624"/>
      <c r="T132" s="625"/>
      <c r="U132" s="479">
        <f t="shared" si="9"/>
        <v>0</v>
      </c>
      <c r="V132" s="479">
        <f t="shared" si="9"/>
        <v>1140</v>
      </c>
      <c r="W132" s="538">
        <f t="shared" si="7"/>
        <v>1140</v>
      </c>
    </row>
    <row r="133" spans="1:23" s="533" customFormat="1" ht="12" customHeight="1" x14ac:dyDescent="0.2">
      <c r="A133" s="492"/>
      <c r="B133" s="652" t="s">
        <v>20</v>
      </c>
      <c r="C133" s="652"/>
      <c r="D133" s="652"/>
      <c r="E133" s="652"/>
      <c r="F133" s="652"/>
      <c r="G133" s="652"/>
      <c r="H133" s="652"/>
      <c r="I133" s="652"/>
      <c r="J133" s="652"/>
      <c r="K133" s="652"/>
      <c r="L133" s="652"/>
      <c r="M133" s="653"/>
      <c r="N133" s="423">
        <v>802</v>
      </c>
      <c r="O133" s="510">
        <v>8</v>
      </c>
      <c r="P133" s="510">
        <v>4</v>
      </c>
      <c r="Q133" s="512" t="s">
        <v>774</v>
      </c>
      <c r="R133" s="511" t="s">
        <v>21</v>
      </c>
      <c r="S133" s="624"/>
      <c r="T133" s="625"/>
      <c r="U133" s="479">
        <f>+U134+U135</f>
        <v>0</v>
      </c>
      <c r="V133" s="479">
        <f>+V134+V135</f>
        <v>1140</v>
      </c>
      <c r="W133" s="538">
        <f t="shared" si="7"/>
        <v>1140</v>
      </c>
    </row>
    <row r="134" spans="1:23" s="533" customFormat="1" ht="12" customHeight="1" x14ac:dyDescent="0.2">
      <c r="A134" s="492"/>
      <c r="B134" s="652" t="s">
        <v>512</v>
      </c>
      <c r="C134" s="652"/>
      <c r="D134" s="652"/>
      <c r="E134" s="652"/>
      <c r="F134" s="652"/>
      <c r="G134" s="652"/>
      <c r="H134" s="652"/>
      <c r="I134" s="652"/>
      <c r="J134" s="652"/>
      <c r="K134" s="652"/>
      <c r="L134" s="652"/>
      <c r="M134" s="653"/>
      <c r="N134" s="423">
        <v>802</v>
      </c>
      <c r="O134" s="510">
        <v>8</v>
      </c>
      <c r="P134" s="510">
        <v>4</v>
      </c>
      <c r="Q134" s="512" t="s">
        <v>774</v>
      </c>
      <c r="R134" s="511" t="s">
        <v>22</v>
      </c>
      <c r="S134" s="624"/>
      <c r="T134" s="625"/>
      <c r="U134" s="479">
        <v>0</v>
      </c>
      <c r="V134" s="480">
        <v>875.5</v>
      </c>
      <c r="W134" s="538">
        <f t="shared" si="7"/>
        <v>875.5</v>
      </c>
    </row>
    <row r="135" spans="1:23" s="533" customFormat="1" ht="32.25" customHeight="1" x14ac:dyDescent="0.2">
      <c r="A135" s="492"/>
      <c r="B135" s="652" t="s">
        <v>514</v>
      </c>
      <c r="C135" s="652"/>
      <c r="D135" s="652"/>
      <c r="E135" s="652"/>
      <c r="F135" s="652"/>
      <c r="G135" s="652"/>
      <c r="H135" s="652"/>
      <c r="I135" s="652"/>
      <c r="J135" s="652"/>
      <c r="K135" s="652"/>
      <c r="L135" s="652"/>
      <c r="M135" s="653"/>
      <c r="N135" s="423">
        <v>802</v>
      </c>
      <c r="O135" s="510">
        <v>8</v>
      </c>
      <c r="P135" s="510">
        <v>4</v>
      </c>
      <c r="Q135" s="512" t="s">
        <v>774</v>
      </c>
      <c r="R135" s="511" t="s">
        <v>24</v>
      </c>
      <c r="S135" s="624"/>
      <c r="T135" s="625"/>
      <c r="U135" s="479">
        <v>0</v>
      </c>
      <c r="V135" s="480">
        <v>264.5</v>
      </c>
      <c r="W135" s="538">
        <f t="shared" si="7"/>
        <v>264.5</v>
      </c>
    </row>
    <row r="136" spans="1:23" s="533" customFormat="1" ht="12" customHeight="1" x14ac:dyDescent="0.2">
      <c r="A136" s="492"/>
      <c r="B136" s="652" t="s">
        <v>165</v>
      </c>
      <c r="C136" s="652"/>
      <c r="D136" s="652"/>
      <c r="E136" s="652"/>
      <c r="F136" s="652"/>
      <c r="G136" s="652"/>
      <c r="H136" s="652"/>
      <c r="I136" s="652"/>
      <c r="J136" s="652"/>
      <c r="K136" s="652"/>
      <c r="L136" s="652"/>
      <c r="M136" s="653"/>
      <c r="N136" s="423">
        <v>802</v>
      </c>
      <c r="O136" s="510">
        <v>10</v>
      </c>
      <c r="P136" s="510">
        <v>0</v>
      </c>
      <c r="Q136" s="512">
        <v>0</v>
      </c>
      <c r="R136" s="511">
        <v>0</v>
      </c>
      <c r="S136" s="624"/>
      <c r="T136" s="625"/>
      <c r="U136" s="479">
        <f t="shared" ref="U136:V138" si="10">+U137</f>
        <v>0</v>
      </c>
      <c r="V136" s="479">
        <f t="shared" si="10"/>
        <v>381.7</v>
      </c>
      <c r="W136" s="538">
        <f t="shared" si="7"/>
        <v>381.7</v>
      </c>
    </row>
    <row r="137" spans="1:23" s="533" customFormat="1" ht="12" customHeight="1" x14ac:dyDescent="0.2">
      <c r="A137" s="492"/>
      <c r="B137" s="652" t="s">
        <v>54</v>
      </c>
      <c r="C137" s="652"/>
      <c r="D137" s="652"/>
      <c r="E137" s="652"/>
      <c r="F137" s="652"/>
      <c r="G137" s="652"/>
      <c r="H137" s="652"/>
      <c r="I137" s="652"/>
      <c r="J137" s="652"/>
      <c r="K137" s="652"/>
      <c r="L137" s="652"/>
      <c r="M137" s="653"/>
      <c r="N137" s="423">
        <v>802</v>
      </c>
      <c r="O137" s="510">
        <v>10</v>
      </c>
      <c r="P137" s="510">
        <v>3</v>
      </c>
      <c r="Q137" s="512">
        <v>0</v>
      </c>
      <c r="R137" s="511">
        <v>0</v>
      </c>
      <c r="S137" s="624"/>
      <c r="T137" s="625"/>
      <c r="U137" s="479">
        <f t="shared" si="10"/>
        <v>0</v>
      </c>
      <c r="V137" s="479">
        <f t="shared" si="10"/>
        <v>381.7</v>
      </c>
      <c r="W137" s="538">
        <f t="shared" si="7"/>
        <v>381.7</v>
      </c>
    </row>
    <row r="138" spans="1:23" s="533" customFormat="1" ht="32.25" customHeight="1" x14ac:dyDescent="0.2">
      <c r="A138" s="492"/>
      <c r="B138" s="652" t="s">
        <v>465</v>
      </c>
      <c r="C138" s="652"/>
      <c r="D138" s="652"/>
      <c r="E138" s="652"/>
      <c r="F138" s="652"/>
      <c r="G138" s="652"/>
      <c r="H138" s="652"/>
      <c r="I138" s="652"/>
      <c r="J138" s="652"/>
      <c r="K138" s="652"/>
      <c r="L138" s="652"/>
      <c r="M138" s="653"/>
      <c r="N138" s="423">
        <v>802</v>
      </c>
      <c r="O138" s="510">
        <v>10</v>
      </c>
      <c r="P138" s="510">
        <v>3</v>
      </c>
      <c r="Q138" s="512" t="s">
        <v>466</v>
      </c>
      <c r="R138" s="511">
        <v>0</v>
      </c>
      <c r="S138" s="624"/>
      <c r="T138" s="625"/>
      <c r="U138" s="479">
        <f t="shared" si="10"/>
        <v>0</v>
      </c>
      <c r="V138" s="479">
        <f t="shared" si="10"/>
        <v>381.7</v>
      </c>
      <c r="W138" s="538">
        <f t="shared" si="7"/>
        <v>381.7</v>
      </c>
    </row>
    <row r="139" spans="1:23" s="533" customFormat="1" ht="21.75" customHeight="1" x14ac:dyDescent="0.2">
      <c r="A139" s="492"/>
      <c r="B139" s="652" t="s">
        <v>574</v>
      </c>
      <c r="C139" s="652"/>
      <c r="D139" s="652"/>
      <c r="E139" s="652"/>
      <c r="F139" s="652"/>
      <c r="G139" s="652"/>
      <c r="H139" s="652"/>
      <c r="I139" s="652"/>
      <c r="J139" s="652"/>
      <c r="K139" s="652"/>
      <c r="L139" s="652"/>
      <c r="M139" s="653"/>
      <c r="N139" s="423">
        <v>802</v>
      </c>
      <c r="O139" s="510">
        <v>10</v>
      </c>
      <c r="P139" s="510">
        <v>3</v>
      </c>
      <c r="Q139" s="512" t="s">
        <v>575</v>
      </c>
      <c r="R139" s="511">
        <v>0</v>
      </c>
      <c r="S139" s="624"/>
      <c r="T139" s="625"/>
      <c r="U139" s="479">
        <f>+U140+U143</f>
        <v>0</v>
      </c>
      <c r="V139" s="479">
        <f>+V140+V143</f>
        <v>381.7</v>
      </c>
      <c r="W139" s="538">
        <f t="shared" si="7"/>
        <v>381.7</v>
      </c>
    </row>
    <row r="140" spans="1:23" s="533" customFormat="1" ht="53.25" customHeight="1" x14ac:dyDescent="0.2">
      <c r="A140" s="492"/>
      <c r="B140" s="652" t="s">
        <v>18</v>
      </c>
      <c r="C140" s="652"/>
      <c r="D140" s="652"/>
      <c r="E140" s="652"/>
      <c r="F140" s="652"/>
      <c r="G140" s="652"/>
      <c r="H140" s="652"/>
      <c r="I140" s="652"/>
      <c r="J140" s="652"/>
      <c r="K140" s="652"/>
      <c r="L140" s="652"/>
      <c r="M140" s="653"/>
      <c r="N140" s="423">
        <v>802</v>
      </c>
      <c r="O140" s="510">
        <v>10</v>
      </c>
      <c r="P140" s="510">
        <v>3</v>
      </c>
      <c r="Q140" s="512" t="s">
        <v>575</v>
      </c>
      <c r="R140" s="511" t="s">
        <v>19</v>
      </c>
      <c r="S140" s="624"/>
      <c r="T140" s="625"/>
      <c r="U140" s="479">
        <f>+U141</f>
        <v>0</v>
      </c>
      <c r="V140" s="479">
        <f>+V141</f>
        <v>23.687999999999999</v>
      </c>
      <c r="W140" s="538">
        <f t="shared" si="7"/>
        <v>23.687999999999999</v>
      </c>
    </row>
    <row r="141" spans="1:23" s="533" customFormat="1" ht="12" customHeight="1" x14ac:dyDescent="0.2">
      <c r="A141" s="492"/>
      <c r="B141" s="652" t="s">
        <v>20</v>
      </c>
      <c r="C141" s="652"/>
      <c r="D141" s="652"/>
      <c r="E141" s="652"/>
      <c r="F141" s="652"/>
      <c r="G141" s="652"/>
      <c r="H141" s="652"/>
      <c r="I141" s="652"/>
      <c r="J141" s="652"/>
      <c r="K141" s="652"/>
      <c r="L141" s="652"/>
      <c r="M141" s="653"/>
      <c r="N141" s="423">
        <v>802</v>
      </c>
      <c r="O141" s="510">
        <v>10</v>
      </c>
      <c r="P141" s="510">
        <v>3</v>
      </c>
      <c r="Q141" s="512" t="s">
        <v>575</v>
      </c>
      <c r="R141" s="511" t="s">
        <v>21</v>
      </c>
      <c r="S141" s="624"/>
      <c r="T141" s="625"/>
      <c r="U141" s="479">
        <f>+U142</f>
        <v>0</v>
      </c>
      <c r="V141" s="479">
        <f>+V142</f>
        <v>23.687999999999999</v>
      </c>
      <c r="W141" s="538">
        <f t="shared" si="7"/>
        <v>23.687999999999999</v>
      </c>
    </row>
    <row r="142" spans="1:23" s="533" customFormat="1" ht="21.75" customHeight="1" x14ac:dyDescent="0.2">
      <c r="A142" s="492"/>
      <c r="B142" s="652" t="s">
        <v>513</v>
      </c>
      <c r="C142" s="652"/>
      <c r="D142" s="652"/>
      <c r="E142" s="652"/>
      <c r="F142" s="652"/>
      <c r="G142" s="652"/>
      <c r="H142" s="652"/>
      <c r="I142" s="652"/>
      <c r="J142" s="652"/>
      <c r="K142" s="652"/>
      <c r="L142" s="652"/>
      <c r="M142" s="653"/>
      <c r="N142" s="423">
        <v>802</v>
      </c>
      <c r="O142" s="510">
        <v>10</v>
      </c>
      <c r="P142" s="510">
        <v>3</v>
      </c>
      <c r="Q142" s="512" t="s">
        <v>575</v>
      </c>
      <c r="R142" s="511" t="s">
        <v>23</v>
      </c>
      <c r="S142" s="624"/>
      <c r="T142" s="625"/>
      <c r="U142" s="479">
        <v>0</v>
      </c>
      <c r="V142" s="480">
        <v>23.687999999999999</v>
      </c>
      <c r="W142" s="538">
        <f t="shared" si="7"/>
        <v>23.687999999999999</v>
      </c>
    </row>
    <row r="143" spans="1:23" s="533" customFormat="1" ht="21.75" customHeight="1" x14ac:dyDescent="0.2">
      <c r="A143" s="492"/>
      <c r="B143" s="652" t="s">
        <v>544</v>
      </c>
      <c r="C143" s="652"/>
      <c r="D143" s="652"/>
      <c r="E143" s="652"/>
      <c r="F143" s="652"/>
      <c r="G143" s="652"/>
      <c r="H143" s="652"/>
      <c r="I143" s="652"/>
      <c r="J143" s="652"/>
      <c r="K143" s="652"/>
      <c r="L143" s="652"/>
      <c r="M143" s="653"/>
      <c r="N143" s="423">
        <v>802</v>
      </c>
      <c r="O143" s="510">
        <v>10</v>
      </c>
      <c r="P143" s="510">
        <v>3</v>
      </c>
      <c r="Q143" s="512" t="s">
        <v>575</v>
      </c>
      <c r="R143" s="511" t="s">
        <v>8</v>
      </c>
      <c r="S143" s="624"/>
      <c r="T143" s="625"/>
      <c r="U143" s="479">
        <f>+U144</f>
        <v>0</v>
      </c>
      <c r="V143" s="479">
        <f>+V144</f>
        <v>358.012</v>
      </c>
      <c r="W143" s="538">
        <f t="shared" si="7"/>
        <v>358.012</v>
      </c>
    </row>
    <row r="144" spans="1:23" s="533" customFormat="1" ht="12" customHeight="1" x14ac:dyDescent="0.2">
      <c r="A144" s="492"/>
      <c r="B144" s="652" t="s">
        <v>9</v>
      </c>
      <c r="C144" s="652"/>
      <c r="D144" s="652"/>
      <c r="E144" s="652"/>
      <c r="F144" s="652"/>
      <c r="G144" s="652"/>
      <c r="H144" s="652"/>
      <c r="I144" s="652"/>
      <c r="J144" s="652"/>
      <c r="K144" s="652"/>
      <c r="L144" s="652"/>
      <c r="M144" s="653"/>
      <c r="N144" s="423">
        <v>802</v>
      </c>
      <c r="O144" s="510">
        <v>10</v>
      </c>
      <c r="P144" s="510">
        <v>3</v>
      </c>
      <c r="Q144" s="512" t="s">
        <v>575</v>
      </c>
      <c r="R144" s="511" t="s">
        <v>10</v>
      </c>
      <c r="S144" s="624"/>
      <c r="T144" s="625"/>
      <c r="U144" s="479">
        <f>+U145</f>
        <v>0</v>
      </c>
      <c r="V144" s="479">
        <f>+V145</f>
        <v>358.012</v>
      </c>
      <c r="W144" s="538">
        <f t="shared" si="7"/>
        <v>358.012</v>
      </c>
    </row>
    <row r="145" spans="1:28" s="533" customFormat="1" ht="42.75" customHeight="1" x14ac:dyDescent="0.2">
      <c r="A145" s="492"/>
      <c r="B145" s="652" t="s">
        <v>11</v>
      </c>
      <c r="C145" s="652"/>
      <c r="D145" s="652"/>
      <c r="E145" s="652"/>
      <c r="F145" s="652"/>
      <c r="G145" s="652"/>
      <c r="H145" s="652"/>
      <c r="I145" s="652"/>
      <c r="J145" s="652"/>
      <c r="K145" s="652"/>
      <c r="L145" s="652"/>
      <c r="M145" s="653"/>
      <c r="N145" s="423">
        <v>802</v>
      </c>
      <c r="O145" s="510">
        <v>10</v>
      </c>
      <c r="P145" s="510">
        <v>3</v>
      </c>
      <c r="Q145" s="512" t="s">
        <v>575</v>
      </c>
      <c r="R145" s="511" t="s">
        <v>12</v>
      </c>
      <c r="S145" s="624"/>
      <c r="T145" s="625"/>
      <c r="U145" s="479">
        <v>0</v>
      </c>
      <c r="V145" s="480">
        <v>358.012</v>
      </c>
      <c r="W145" s="538">
        <f t="shared" si="7"/>
        <v>358.012</v>
      </c>
    </row>
    <row r="146" spans="1:28" s="533" customFormat="1" ht="21.75" customHeight="1" x14ac:dyDescent="0.2">
      <c r="A146" s="492"/>
      <c r="B146" s="652" t="s">
        <v>634</v>
      </c>
      <c r="C146" s="652"/>
      <c r="D146" s="652"/>
      <c r="E146" s="652"/>
      <c r="F146" s="652"/>
      <c r="G146" s="652"/>
      <c r="H146" s="652"/>
      <c r="I146" s="652"/>
      <c r="J146" s="652"/>
      <c r="K146" s="652"/>
      <c r="L146" s="652"/>
      <c r="M146" s="653"/>
      <c r="N146" s="423">
        <v>804</v>
      </c>
      <c r="O146" s="510">
        <v>0</v>
      </c>
      <c r="P146" s="510">
        <v>0</v>
      </c>
      <c r="Q146" s="512">
        <v>0</v>
      </c>
      <c r="R146" s="511">
        <v>0</v>
      </c>
      <c r="S146" s="624"/>
      <c r="T146" s="625"/>
      <c r="U146" s="538">
        <f>+U147</f>
        <v>54460.78413</v>
      </c>
      <c r="V146" s="480">
        <v>-181.5</v>
      </c>
      <c r="W146" s="538">
        <f t="shared" si="7"/>
        <v>54279.28413</v>
      </c>
    </row>
    <row r="147" spans="1:28" s="533" customFormat="1" ht="12" customHeight="1" x14ac:dyDescent="0.2">
      <c r="A147" s="492"/>
      <c r="B147" s="652" t="s">
        <v>165</v>
      </c>
      <c r="C147" s="652"/>
      <c r="D147" s="652"/>
      <c r="E147" s="652"/>
      <c r="F147" s="652"/>
      <c r="G147" s="652"/>
      <c r="H147" s="652"/>
      <c r="I147" s="652"/>
      <c r="J147" s="652"/>
      <c r="K147" s="652"/>
      <c r="L147" s="652"/>
      <c r="M147" s="653"/>
      <c r="N147" s="423">
        <v>804</v>
      </c>
      <c r="O147" s="510">
        <v>10</v>
      </c>
      <c r="P147" s="510">
        <v>0</v>
      </c>
      <c r="Q147" s="512">
        <v>0</v>
      </c>
      <c r="R147" s="511">
        <v>0</v>
      </c>
      <c r="S147" s="624"/>
      <c r="T147" s="625"/>
      <c r="U147" s="479">
        <f>+U148+U209+U226</f>
        <v>54460.78413</v>
      </c>
      <c r="V147" s="479">
        <f>+V148+V209+V226</f>
        <v>-181.5</v>
      </c>
      <c r="W147" s="538">
        <f t="shared" si="7"/>
        <v>54279.28413</v>
      </c>
    </row>
    <row r="148" spans="1:28" s="533" customFormat="1" ht="12" customHeight="1" x14ac:dyDescent="0.2">
      <c r="A148" s="492"/>
      <c r="B148" s="652" t="s">
        <v>54</v>
      </c>
      <c r="C148" s="652"/>
      <c r="D148" s="652"/>
      <c r="E148" s="652"/>
      <c r="F148" s="652"/>
      <c r="G148" s="652"/>
      <c r="H148" s="652"/>
      <c r="I148" s="652"/>
      <c r="J148" s="652"/>
      <c r="K148" s="652"/>
      <c r="L148" s="652"/>
      <c r="M148" s="653"/>
      <c r="N148" s="423">
        <v>804</v>
      </c>
      <c r="O148" s="510">
        <v>10</v>
      </c>
      <c r="P148" s="510">
        <v>3</v>
      </c>
      <c r="Q148" s="512">
        <v>0</v>
      </c>
      <c r="R148" s="511">
        <v>0</v>
      </c>
      <c r="S148" s="624"/>
      <c r="T148" s="625"/>
      <c r="U148" s="479">
        <f>+U149+U155+U164+U170+U176+U182+U191+U200</f>
        <v>17477.400000000001</v>
      </c>
      <c r="V148" s="479">
        <f>+V149+V155+V164+V170+V176+V182+V191+V200</f>
        <v>-3972</v>
      </c>
      <c r="W148" s="538">
        <f t="shared" si="7"/>
        <v>13505.400000000001</v>
      </c>
      <c r="Z148" s="539"/>
      <c r="AA148" s="539"/>
      <c r="AB148" s="539"/>
    </row>
    <row r="149" spans="1:28" s="533" customFormat="1" ht="21.75" customHeight="1" x14ac:dyDescent="0.2">
      <c r="A149" s="492"/>
      <c r="B149" s="652" t="s">
        <v>170</v>
      </c>
      <c r="C149" s="652"/>
      <c r="D149" s="652"/>
      <c r="E149" s="652"/>
      <c r="F149" s="652"/>
      <c r="G149" s="652"/>
      <c r="H149" s="652"/>
      <c r="I149" s="652"/>
      <c r="J149" s="652"/>
      <c r="K149" s="652"/>
      <c r="L149" s="652"/>
      <c r="M149" s="653"/>
      <c r="N149" s="423">
        <v>804</v>
      </c>
      <c r="O149" s="510">
        <v>10</v>
      </c>
      <c r="P149" s="510">
        <v>3</v>
      </c>
      <c r="Q149" s="512" t="s">
        <v>581</v>
      </c>
      <c r="R149" s="511">
        <v>0</v>
      </c>
      <c r="S149" s="624"/>
      <c r="T149" s="625"/>
      <c r="U149" s="479">
        <f t="shared" ref="U149:V153" si="11">+U150</f>
        <v>1793</v>
      </c>
      <c r="V149" s="479">
        <f t="shared" si="11"/>
        <v>-1793</v>
      </c>
      <c r="W149" s="538">
        <f t="shared" si="7"/>
        <v>0</v>
      </c>
    </row>
    <row r="150" spans="1:28" s="533" customFormat="1" ht="21.75" customHeight="1" x14ac:dyDescent="0.2">
      <c r="A150" s="492"/>
      <c r="B150" s="652" t="s">
        <v>44</v>
      </c>
      <c r="C150" s="652"/>
      <c r="D150" s="652"/>
      <c r="E150" s="652"/>
      <c r="F150" s="652"/>
      <c r="G150" s="652"/>
      <c r="H150" s="652"/>
      <c r="I150" s="652"/>
      <c r="J150" s="652"/>
      <c r="K150" s="652"/>
      <c r="L150" s="652"/>
      <c r="M150" s="653"/>
      <c r="N150" s="423">
        <v>804</v>
      </c>
      <c r="O150" s="510">
        <v>10</v>
      </c>
      <c r="P150" s="510">
        <v>3</v>
      </c>
      <c r="Q150" s="512" t="s">
        <v>582</v>
      </c>
      <c r="R150" s="511">
        <v>0</v>
      </c>
      <c r="S150" s="624"/>
      <c r="T150" s="625"/>
      <c r="U150" s="479">
        <f t="shared" si="11"/>
        <v>1793</v>
      </c>
      <c r="V150" s="479">
        <f t="shared" si="11"/>
        <v>-1793</v>
      </c>
      <c r="W150" s="538">
        <f t="shared" ref="W150:W213" si="12">+U150+V150</f>
        <v>0</v>
      </c>
    </row>
    <row r="151" spans="1:28" s="533" customFormat="1" ht="32.25" customHeight="1" x14ac:dyDescent="0.2">
      <c r="A151" s="492"/>
      <c r="B151" s="652" t="s">
        <v>308</v>
      </c>
      <c r="C151" s="652"/>
      <c r="D151" s="652"/>
      <c r="E151" s="652"/>
      <c r="F151" s="652"/>
      <c r="G151" s="652"/>
      <c r="H151" s="652"/>
      <c r="I151" s="652"/>
      <c r="J151" s="652"/>
      <c r="K151" s="652"/>
      <c r="L151" s="652"/>
      <c r="M151" s="653"/>
      <c r="N151" s="423">
        <v>804</v>
      </c>
      <c r="O151" s="510">
        <v>10</v>
      </c>
      <c r="P151" s="510">
        <v>3</v>
      </c>
      <c r="Q151" s="512" t="s">
        <v>583</v>
      </c>
      <c r="R151" s="511">
        <v>0</v>
      </c>
      <c r="S151" s="624"/>
      <c r="T151" s="625"/>
      <c r="U151" s="479">
        <f t="shared" si="11"/>
        <v>1793</v>
      </c>
      <c r="V151" s="479">
        <f t="shared" si="11"/>
        <v>-1793</v>
      </c>
      <c r="W151" s="538">
        <f t="shared" si="12"/>
        <v>0</v>
      </c>
    </row>
    <row r="152" spans="1:28" s="533" customFormat="1" ht="12" customHeight="1" x14ac:dyDescent="0.2">
      <c r="A152" s="492"/>
      <c r="B152" s="652" t="s">
        <v>48</v>
      </c>
      <c r="C152" s="652"/>
      <c r="D152" s="652"/>
      <c r="E152" s="652"/>
      <c r="F152" s="652"/>
      <c r="G152" s="652"/>
      <c r="H152" s="652"/>
      <c r="I152" s="652"/>
      <c r="J152" s="652"/>
      <c r="K152" s="652"/>
      <c r="L152" s="652"/>
      <c r="M152" s="653"/>
      <c r="N152" s="423">
        <v>804</v>
      </c>
      <c r="O152" s="510">
        <v>10</v>
      </c>
      <c r="P152" s="510">
        <v>3</v>
      </c>
      <c r="Q152" s="512" t="s">
        <v>583</v>
      </c>
      <c r="R152" s="511" t="s">
        <v>45</v>
      </c>
      <c r="S152" s="624"/>
      <c r="T152" s="625"/>
      <c r="U152" s="479">
        <f t="shared" si="11"/>
        <v>1793</v>
      </c>
      <c r="V152" s="479">
        <f t="shared" si="11"/>
        <v>-1793</v>
      </c>
      <c r="W152" s="538">
        <f t="shared" si="12"/>
        <v>0</v>
      </c>
    </row>
    <row r="153" spans="1:28" s="533" customFormat="1" ht="21.75" customHeight="1" x14ac:dyDescent="0.2">
      <c r="A153" s="492"/>
      <c r="B153" s="652" t="s">
        <v>600</v>
      </c>
      <c r="C153" s="652"/>
      <c r="D153" s="652"/>
      <c r="E153" s="652"/>
      <c r="F153" s="652"/>
      <c r="G153" s="652"/>
      <c r="H153" s="652"/>
      <c r="I153" s="652"/>
      <c r="J153" s="652"/>
      <c r="K153" s="652"/>
      <c r="L153" s="652"/>
      <c r="M153" s="653"/>
      <c r="N153" s="423">
        <v>804</v>
      </c>
      <c r="O153" s="510">
        <v>10</v>
      </c>
      <c r="P153" s="510">
        <v>3</v>
      </c>
      <c r="Q153" s="512" t="s">
        <v>583</v>
      </c>
      <c r="R153" s="511" t="s">
        <v>601</v>
      </c>
      <c r="S153" s="624"/>
      <c r="T153" s="625"/>
      <c r="U153" s="479">
        <f t="shared" si="11"/>
        <v>1793</v>
      </c>
      <c r="V153" s="479">
        <f t="shared" si="11"/>
        <v>-1793</v>
      </c>
      <c r="W153" s="538">
        <f t="shared" si="12"/>
        <v>0</v>
      </c>
    </row>
    <row r="154" spans="1:28" s="533" customFormat="1" ht="21.75" customHeight="1" x14ac:dyDescent="0.2">
      <c r="A154" s="492"/>
      <c r="B154" s="652" t="s">
        <v>693</v>
      </c>
      <c r="C154" s="652"/>
      <c r="D154" s="652"/>
      <c r="E154" s="652"/>
      <c r="F154" s="652"/>
      <c r="G154" s="652"/>
      <c r="H154" s="652"/>
      <c r="I154" s="652"/>
      <c r="J154" s="652"/>
      <c r="K154" s="652"/>
      <c r="L154" s="652"/>
      <c r="M154" s="653"/>
      <c r="N154" s="423">
        <v>804</v>
      </c>
      <c r="O154" s="510">
        <v>10</v>
      </c>
      <c r="P154" s="510">
        <v>3</v>
      </c>
      <c r="Q154" s="512" t="s">
        <v>583</v>
      </c>
      <c r="R154" s="511" t="s">
        <v>694</v>
      </c>
      <c r="S154" s="624"/>
      <c r="T154" s="625"/>
      <c r="U154" s="479">
        <v>1793</v>
      </c>
      <c r="V154" s="480">
        <v>-1793</v>
      </c>
      <c r="W154" s="538">
        <f t="shared" si="12"/>
        <v>0</v>
      </c>
    </row>
    <row r="155" spans="1:28" s="533" customFormat="1" ht="21.75" customHeight="1" x14ac:dyDescent="0.2">
      <c r="A155" s="492"/>
      <c r="B155" s="652" t="s">
        <v>170</v>
      </c>
      <c r="C155" s="652"/>
      <c r="D155" s="652"/>
      <c r="E155" s="652"/>
      <c r="F155" s="652"/>
      <c r="G155" s="652"/>
      <c r="H155" s="652"/>
      <c r="I155" s="652"/>
      <c r="J155" s="652"/>
      <c r="K155" s="652"/>
      <c r="L155" s="652"/>
      <c r="M155" s="653"/>
      <c r="N155" s="423">
        <v>804</v>
      </c>
      <c r="O155" s="510">
        <v>10</v>
      </c>
      <c r="P155" s="510">
        <v>3</v>
      </c>
      <c r="Q155" s="512" t="s">
        <v>581</v>
      </c>
      <c r="R155" s="511">
        <v>0</v>
      </c>
      <c r="S155" s="624"/>
      <c r="T155" s="625"/>
      <c r="U155" s="479">
        <f>+U156</f>
        <v>4407.8999999999996</v>
      </c>
      <c r="V155" s="479">
        <f>+V156</f>
        <v>0</v>
      </c>
      <c r="W155" s="538">
        <f t="shared" si="12"/>
        <v>4407.8999999999996</v>
      </c>
    </row>
    <row r="156" spans="1:28" s="533" customFormat="1" ht="21.75" customHeight="1" x14ac:dyDescent="0.2">
      <c r="A156" s="492"/>
      <c r="B156" s="652" t="s">
        <v>44</v>
      </c>
      <c r="C156" s="652"/>
      <c r="D156" s="652"/>
      <c r="E156" s="652"/>
      <c r="F156" s="652"/>
      <c r="G156" s="652"/>
      <c r="H156" s="652"/>
      <c r="I156" s="652"/>
      <c r="J156" s="652"/>
      <c r="K156" s="652"/>
      <c r="L156" s="652"/>
      <c r="M156" s="653"/>
      <c r="N156" s="423">
        <v>804</v>
      </c>
      <c r="O156" s="510">
        <v>10</v>
      </c>
      <c r="P156" s="510">
        <v>3</v>
      </c>
      <c r="Q156" s="512" t="s">
        <v>582</v>
      </c>
      <c r="R156" s="511">
        <v>0</v>
      </c>
      <c r="S156" s="624"/>
      <c r="T156" s="625"/>
      <c r="U156" s="479">
        <f>+U157</f>
        <v>4407.8999999999996</v>
      </c>
      <c r="V156" s="479">
        <f>+V157</f>
        <v>0</v>
      </c>
      <c r="W156" s="538">
        <f t="shared" si="12"/>
        <v>4407.8999999999996</v>
      </c>
    </row>
    <row r="157" spans="1:28" s="533" customFormat="1" ht="21.75" customHeight="1" x14ac:dyDescent="0.2">
      <c r="A157" s="492"/>
      <c r="B157" s="652" t="s">
        <v>47</v>
      </c>
      <c r="C157" s="652"/>
      <c r="D157" s="652"/>
      <c r="E157" s="652"/>
      <c r="F157" s="652"/>
      <c r="G157" s="652"/>
      <c r="H157" s="652"/>
      <c r="I157" s="652"/>
      <c r="J157" s="652"/>
      <c r="K157" s="652"/>
      <c r="L157" s="652"/>
      <c r="M157" s="653"/>
      <c r="N157" s="423">
        <v>804</v>
      </c>
      <c r="O157" s="510">
        <v>10</v>
      </c>
      <c r="P157" s="510">
        <v>3</v>
      </c>
      <c r="Q157" s="512" t="s">
        <v>585</v>
      </c>
      <c r="R157" s="511">
        <v>0</v>
      </c>
      <c r="S157" s="624"/>
      <c r="T157" s="625"/>
      <c r="U157" s="479">
        <f>+U158+U161</f>
        <v>4407.8999999999996</v>
      </c>
      <c r="V157" s="479">
        <f>+V158+V161</f>
        <v>0</v>
      </c>
      <c r="W157" s="538">
        <f t="shared" si="12"/>
        <v>4407.8999999999996</v>
      </c>
    </row>
    <row r="158" spans="1:28" s="533" customFormat="1" ht="21.75" customHeight="1" x14ac:dyDescent="0.2">
      <c r="A158" s="492"/>
      <c r="B158" s="652" t="s">
        <v>453</v>
      </c>
      <c r="C158" s="652"/>
      <c r="D158" s="652"/>
      <c r="E158" s="652"/>
      <c r="F158" s="652"/>
      <c r="G158" s="652"/>
      <c r="H158" s="652"/>
      <c r="I158" s="652"/>
      <c r="J158" s="652"/>
      <c r="K158" s="652"/>
      <c r="L158" s="652"/>
      <c r="M158" s="653"/>
      <c r="N158" s="423">
        <v>804</v>
      </c>
      <c r="O158" s="510">
        <v>10</v>
      </c>
      <c r="P158" s="510">
        <v>3</v>
      </c>
      <c r="Q158" s="512" t="s">
        <v>585</v>
      </c>
      <c r="R158" s="511" t="s">
        <v>25</v>
      </c>
      <c r="S158" s="624"/>
      <c r="T158" s="625"/>
      <c r="U158" s="479">
        <f>+U159</f>
        <v>38.9</v>
      </c>
      <c r="V158" s="479">
        <f>+V159</f>
        <v>0</v>
      </c>
      <c r="W158" s="538">
        <f t="shared" si="12"/>
        <v>38.9</v>
      </c>
    </row>
    <row r="159" spans="1:28" s="533" customFormat="1" ht="21.75" customHeight="1" x14ac:dyDescent="0.2">
      <c r="A159" s="492"/>
      <c r="B159" s="652" t="s">
        <v>454</v>
      </c>
      <c r="C159" s="652"/>
      <c r="D159" s="652"/>
      <c r="E159" s="652"/>
      <c r="F159" s="652"/>
      <c r="G159" s="652"/>
      <c r="H159" s="652"/>
      <c r="I159" s="652"/>
      <c r="J159" s="652"/>
      <c r="K159" s="652"/>
      <c r="L159" s="652"/>
      <c r="M159" s="653"/>
      <c r="N159" s="423">
        <v>804</v>
      </c>
      <c r="O159" s="510">
        <v>10</v>
      </c>
      <c r="P159" s="510">
        <v>3</v>
      </c>
      <c r="Q159" s="512" t="s">
        <v>585</v>
      </c>
      <c r="R159" s="511" t="s">
        <v>27</v>
      </c>
      <c r="S159" s="624"/>
      <c r="T159" s="625"/>
      <c r="U159" s="479">
        <f>+U160</f>
        <v>38.9</v>
      </c>
      <c r="V159" s="479">
        <f>+V160</f>
        <v>0</v>
      </c>
      <c r="W159" s="538">
        <f t="shared" si="12"/>
        <v>38.9</v>
      </c>
    </row>
    <row r="160" spans="1:28" s="533" customFormat="1" ht="12" customHeight="1" x14ac:dyDescent="0.2">
      <c r="A160" s="492"/>
      <c r="B160" s="652" t="s">
        <v>456</v>
      </c>
      <c r="C160" s="652"/>
      <c r="D160" s="652"/>
      <c r="E160" s="652"/>
      <c r="F160" s="652"/>
      <c r="G160" s="652"/>
      <c r="H160" s="652"/>
      <c r="I160" s="652"/>
      <c r="J160" s="652"/>
      <c r="K160" s="652"/>
      <c r="L160" s="652"/>
      <c r="M160" s="653"/>
      <c r="N160" s="423">
        <v>804</v>
      </c>
      <c r="O160" s="510">
        <v>10</v>
      </c>
      <c r="P160" s="510">
        <v>3</v>
      </c>
      <c r="Q160" s="512" t="s">
        <v>585</v>
      </c>
      <c r="R160" s="511" t="s">
        <v>29</v>
      </c>
      <c r="S160" s="624"/>
      <c r="T160" s="625"/>
      <c r="U160" s="479">
        <v>38.9</v>
      </c>
      <c r="V160" s="480">
        <v>0</v>
      </c>
      <c r="W160" s="538">
        <f t="shared" si="12"/>
        <v>38.9</v>
      </c>
    </row>
    <row r="161" spans="1:23" s="533" customFormat="1" ht="12" customHeight="1" x14ac:dyDescent="0.2">
      <c r="A161" s="492"/>
      <c r="B161" s="652" t="s">
        <v>48</v>
      </c>
      <c r="C161" s="652"/>
      <c r="D161" s="652"/>
      <c r="E161" s="652"/>
      <c r="F161" s="652"/>
      <c r="G161" s="652"/>
      <c r="H161" s="652"/>
      <c r="I161" s="652"/>
      <c r="J161" s="652"/>
      <c r="K161" s="652"/>
      <c r="L161" s="652"/>
      <c r="M161" s="653"/>
      <c r="N161" s="423">
        <v>804</v>
      </c>
      <c r="O161" s="510">
        <v>10</v>
      </c>
      <c r="P161" s="510">
        <v>3</v>
      </c>
      <c r="Q161" s="512" t="s">
        <v>585</v>
      </c>
      <c r="R161" s="511" t="s">
        <v>45</v>
      </c>
      <c r="S161" s="624"/>
      <c r="T161" s="625"/>
      <c r="U161" s="479">
        <f>+U162</f>
        <v>4369</v>
      </c>
      <c r="V161" s="479">
        <f>+V162</f>
        <v>0</v>
      </c>
      <c r="W161" s="538">
        <f t="shared" si="12"/>
        <v>4369</v>
      </c>
    </row>
    <row r="162" spans="1:23" s="533" customFormat="1" ht="12" customHeight="1" x14ac:dyDescent="0.2">
      <c r="A162" s="492"/>
      <c r="B162" s="652" t="s">
        <v>49</v>
      </c>
      <c r="C162" s="652"/>
      <c r="D162" s="652"/>
      <c r="E162" s="652"/>
      <c r="F162" s="652"/>
      <c r="G162" s="652"/>
      <c r="H162" s="652"/>
      <c r="I162" s="652"/>
      <c r="J162" s="652"/>
      <c r="K162" s="652"/>
      <c r="L162" s="652"/>
      <c r="M162" s="653"/>
      <c r="N162" s="423">
        <v>804</v>
      </c>
      <c r="O162" s="510">
        <v>10</v>
      </c>
      <c r="P162" s="510">
        <v>3</v>
      </c>
      <c r="Q162" s="512" t="s">
        <v>585</v>
      </c>
      <c r="R162" s="511" t="s">
        <v>46</v>
      </c>
      <c r="S162" s="624"/>
      <c r="T162" s="625"/>
      <c r="U162" s="479">
        <f>+U163</f>
        <v>4369</v>
      </c>
      <c r="V162" s="479">
        <f>+V163</f>
        <v>0</v>
      </c>
      <c r="W162" s="538">
        <f t="shared" si="12"/>
        <v>4369</v>
      </c>
    </row>
    <row r="163" spans="1:23" s="533" customFormat="1" ht="21.75" customHeight="1" x14ac:dyDescent="0.2">
      <c r="A163" s="492"/>
      <c r="B163" s="652" t="s">
        <v>584</v>
      </c>
      <c r="C163" s="652"/>
      <c r="D163" s="652"/>
      <c r="E163" s="652"/>
      <c r="F163" s="652"/>
      <c r="G163" s="652"/>
      <c r="H163" s="652"/>
      <c r="I163" s="652"/>
      <c r="J163" s="652"/>
      <c r="K163" s="652"/>
      <c r="L163" s="652"/>
      <c r="M163" s="653"/>
      <c r="N163" s="423">
        <v>804</v>
      </c>
      <c r="O163" s="510">
        <v>10</v>
      </c>
      <c r="P163" s="510">
        <v>3</v>
      </c>
      <c r="Q163" s="512" t="s">
        <v>585</v>
      </c>
      <c r="R163" s="511" t="s">
        <v>50</v>
      </c>
      <c r="S163" s="624"/>
      <c r="T163" s="625"/>
      <c r="U163" s="479">
        <v>4369</v>
      </c>
      <c r="V163" s="480">
        <v>0</v>
      </c>
      <c r="W163" s="538">
        <f t="shared" si="12"/>
        <v>4369</v>
      </c>
    </row>
    <row r="164" spans="1:23" s="533" customFormat="1" ht="21.75" customHeight="1" x14ac:dyDescent="0.2">
      <c r="A164" s="492"/>
      <c r="B164" s="652" t="s">
        <v>170</v>
      </c>
      <c r="C164" s="652"/>
      <c r="D164" s="652"/>
      <c r="E164" s="652"/>
      <c r="F164" s="652"/>
      <c r="G164" s="652"/>
      <c r="H164" s="652"/>
      <c r="I164" s="652"/>
      <c r="J164" s="652"/>
      <c r="K164" s="652"/>
      <c r="L164" s="652"/>
      <c r="M164" s="653"/>
      <c r="N164" s="423">
        <v>804</v>
      </c>
      <c r="O164" s="510">
        <v>10</v>
      </c>
      <c r="P164" s="510">
        <v>3</v>
      </c>
      <c r="Q164" s="512" t="s">
        <v>581</v>
      </c>
      <c r="R164" s="511">
        <v>0</v>
      </c>
      <c r="S164" s="624"/>
      <c r="T164" s="625"/>
      <c r="U164" s="479">
        <f t="shared" ref="U164:V168" si="13">+U165</f>
        <v>74.5</v>
      </c>
      <c r="V164" s="479">
        <f t="shared" si="13"/>
        <v>0</v>
      </c>
      <c r="W164" s="538">
        <f t="shared" si="12"/>
        <v>74.5</v>
      </c>
    </row>
    <row r="165" spans="1:23" s="533" customFormat="1" ht="21.75" customHeight="1" x14ac:dyDescent="0.2">
      <c r="A165" s="492"/>
      <c r="B165" s="652" t="s">
        <v>44</v>
      </c>
      <c r="C165" s="652"/>
      <c r="D165" s="652"/>
      <c r="E165" s="652"/>
      <c r="F165" s="652"/>
      <c r="G165" s="652"/>
      <c r="H165" s="652"/>
      <c r="I165" s="652"/>
      <c r="J165" s="652"/>
      <c r="K165" s="652"/>
      <c r="L165" s="652"/>
      <c r="M165" s="653"/>
      <c r="N165" s="423">
        <v>804</v>
      </c>
      <c r="O165" s="510">
        <v>10</v>
      </c>
      <c r="P165" s="510">
        <v>3</v>
      </c>
      <c r="Q165" s="512" t="s">
        <v>582</v>
      </c>
      <c r="R165" s="511">
        <v>0</v>
      </c>
      <c r="S165" s="624"/>
      <c r="T165" s="625"/>
      <c r="U165" s="479">
        <f t="shared" si="13"/>
        <v>74.5</v>
      </c>
      <c r="V165" s="479">
        <f t="shared" si="13"/>
        <v>0</v>
      </c>
      <c r="W165" s="538">
        <f t="shared" si="12"/>
        <v>74.5</v>
      </c>
    </row>
    <row r="166" spans="1:23" s="533" customFormat="1" ht="53.25" customHeight="1" x14ac:dyDescent="0.2">
      <c r="A166" s="492"/>
      <c r="B166" s="652" t="s">
        <v>51</v>
      </c>
      <c r="C166" s="652"/>
      <c r="D166" s="652"/>
      <c r="E166" s="652"/>
      <c r="F166" s="652"/>
      <c r="G166" s="652"/>
      <c r="H166" s="652"/>
      <c r="I166" s="652"/>
      <c r="J166" s="652"/>
      <c r="K166" s="652"/>
      <c r="L166" s="652"/>
      <c r="M166" s="653"/>
      <c r="N166" s="423">
        <v>804</v>
      </c>
      <c r="O166" s="510">
        <v>10</v>
      </c>
      <c r="P166" s="510">
        <v>3</v>
      </c>
      <c r="Q166" s="512" t="s">
        <v>586</v>
      </c>
      <c r="R166" s="511">
        <v>0</v>
      </c>
      <c r="S166" s="624"/>
      <c r="T166" s="625"/>
      <c r="U166" s="479">
        <f t="shared" si="13"/>
        <v>74.5</v>
      </c>
      <c r="V166" s="479">
        <f t="shared" si="13"/>
        <v>0</v>
      </c>
      <c r="W166" s="538">
        <f t="shared" si="12"/>
        <v>74.5</v>
      </c>
    </row>
    <row r="167" spans="1:23" s="533" customFormat="1" ht="12" customHeight="1" x14ac:dyDescent="0.2">
      <c r="A167" s="492"/>
      <c r="B167" s="652" t="s">
        <v>48</v>
      </c>
      <c r="C167" s="652"/>
      <c r="D167" s="652"/>
      <c r="E167" s="652"/>
      <c r="F167" s="652"/>
      <c r="G167" s="652"/>
      <c r="H167" s="652"/>
      <c r="I167" s="652"/>
      <c r="J167" s="652"/>
      <c r="K167" s="652"/>
      <c r="L167" s="652"/>
      <c r="M167" s="653"/>
      <c r="N167" s="423">
        <v>804</v>
      </c>
      <c r="O167" s="510">
        <v>10</v>
      </c>
      <c r="P167" s="510">
        <v>3</v>
      </c>
      <c r="Q167" s="512" t="s">
        <v>586</v>
      </c>
      <c r="R167" s="511" t="s">
        <v>45</v>
      </c>
      <c r="S167" s="624"/>
      <c r="T167" s="625"/>
      <c r="U167" s="479">
        <f t="shared" si="13"/>
        <v>74.5</v>
      </c>
      <c r="V167" s="479">
        <f t="shared" si="13"/>
        <v>0</v>
      </c>
      <c r="W167" s="538">
        <f t="shared" si="12"/>
        <v>74.5</v>
      </c>
    </row>
    <row r="168" spans="1:23" s="533" customFormat="1" ht="12" customHeight="1" x14ac:dyDescent="0.2">
      <c r="A168" s="492"/>
      <c r="B168" s="652" t="s">
        <v>49</v>
      </c>
      <c r="C168" s="652"/>
      <c r="D168" s="652"/>
      <c r="E168" s="652"/>
      <c r="F168" s="652"/>
      <c r="G168" s="652"/>
      <c r="H168" s="652"/>
      <c r="I168" s="652"/>
      <c r="J168" s="652"/>
      <c r="K168" s="652"/>
      <c r="L168" s="652"/>
      <c r="M168" s="653"/>
      <c r="N168" s="423">
        <v>804</v>
      </c>
      <c r="O168" s="510">
        <v>10</v>
      </c>
      <c r="P168" s="510">
        <v>3</v>
      </c>
      <c r="Q168" s="512" t="s">
        <v>586</v>
      </c>
      <c r="R168" s="511" t="s">
        <v>46</v>
      </c>
      <c r="S168" s="624"/>
      <c r="T168" s="625"/>
      <c r="U168" s="479">
        <f t="shared" si="13"/>
        <v>74.5</v>
      </c>
      <c r="V168" s="479">
        <f t="shared" si="13"/>
        <v>0</v>
      </c>
      <c r="W168" s="538">
        <f t="shared" si="12"/>
        <v>74.5</v>
      </c>
    </row>
    <row r="169" spans="1:23" s="533" customFormat="1" ht="21.75" customHeight="1" x14ac:dyDescent="0.2">
      <c r="A169" s="492"/>
      <c r="B169" s="652" t="s">
        <v>584</v>
      </c>
      <c r="C169" s="652"/>
      <c r="D169" s="652"/>
      <c r="E169" s="652"/>
      <c r="F169" s="652"/>
      <c r="G169" s="652"/>
      <c r="H169" s="652"/>
      <c r="I169" s="652"/>
      <c r="J169" s="652"/>
      <c r="K169" s="652"/>
      <c r="L169" s="652"/>
      <c r="M169" s="653"/>
      <c r="N169" s="423">
        <v>804</v>
      </c>
      <c r="O169" s="510">
        <v>10</v>
      </c>
      <c r="P169" s="510">
        <v>3</v>
      </c>
      <c r="Q169" s="512" t="s">
        <v>586</v>
      </c>
      <c r="R169" s="511" t="s">
        <v>50</v>
      </c>
      <c r="S169" s="624"/>
      <c r="T169" s="625"/>
      <c r="U169" s="479">
        <v>74.5</v>
      </c>
      <c r="V169" s="480">
        <v>0</v>
      </c>
      <c r="W169" s="538">
        <f t="shared" si="12"/>
        <v>74.5</v>
      </c>
    </row>
    <row r="170" spans="1:23" s="533" customFormat="1" ht="21.75" customHeight="1" x14ac:dyDescent="0.2">
      <c r="A170" s="492"/>
      <c r="B170" s="652" t="s">
        <v>170</v>
      </c>
      <c r="C170" s="652"/>
      <c r="D170" s="652"/>
      <c r="E170" s="652"/>
      <c r="F170" s="652"/>
      <c r="G170" s="652"/>
      <c r="H170" s="652"/>
      <c r="I170" s="652"/>
      <c r="J170" s="652"/>
      <c r="K170" s="652"/>
      <c r="L170" s="652"/>
      <c r="M170" s="653"/>
      <c r="N170" s="423">
        <v>804</v>
      </c>
      <c r="O170" s="510">
        <v>10</v>
      </c>
      <c r="P170" s="510">
        <v>3</v>
      </c>
      <c r="Q170" s="512" t="s">
        <v>581</v>
      </c>
      <c r="R170" s="511">
        <v>0</v>
      </c>
      <c r="S170" s="624"/>
      <c r="T170" s="625"/>
      <c r="U170" s="479">
        <f t="shared" ref="U170:V174" si="14">+U171</f>
        <v>106</v>
      </c>
      <c r="V170" s="479">
        <f t="shared" si="14"/>
        <v>0</v>
      </c>
      <c r="W170" s="538">
        <f t="shared" si="12"/>
        <v>106</v>
      </c>
    </row>
    <row r="171" spans="1:23" s="533" customFormat="1" ht="21.75" customHeight="1" x14ac:dyDescent="0.2">
      <c r="A171" s="492"/>
      <c r="B171" s="652" t="s">
        <v>44</v>
      </c>
      <c r="C171" s="652"/>
      <c r="D171" s="652"/>
      <c r="E171" s="652"/>
      <c r="F171" s="652"/>
      <c r="G171" s="652"/>
      <c r="H171" s="652"/>
      <c r="I171" s="652"/>
      <c r="J171" s="652"/>
      <c r="K171" s="652"/>
      <c r="L171" s="652"/>
      <c r="M171" s="653"/>
      <c r="N171" s="423">
        <v>804</v>
      </c>
      <c r="O171" s="510">
        <v>10</v>
      </c>
      <c r="P171" s="510">
        <v>3</v>
      </c>
      <c r="Q171" s="512" t="s">
        <v>582</v>
      </c>
      <c r="R171" s="511">
        <v>0</v>
      </c>
      <c r="S171" s="624"/>
      <c r="T171" s="625"/>
      <c r="U171" s="479">
        <f t="shared" si="14"/>
        <v>106</v>
      </c>
      <c r="V171" s="479">
        <f t="shared" si="14"/>
        <v>0</v>
      </c>
      <c r="W171" s="538">
        <f t="shared" si="12"/>
        <v>106</v>
      </c>
    </row>
    <row r="172" spans="1:23" s="533" customFormat="1" ht="21.75" customHeight="1" x14ac:dyDescent="0.2">
      <c r="A172" s="492"/>
      <c r="B172" s="652" t="s">
        <v>52</v>
      </c>
      <c r="C172" s="652"/>
      <c r="D172" s="652"/>
      <c r="E172" s="652"/>
      <c r="F172" s="652"/>
      <c r="G172" s="652"/>
      <c r="H172" s="652"/>
      <c r="I172" s="652"/>
      <c r="J172" s="652"/>
      <c r="K172" s="652"/>
      <c r="L172" s="652"/>
      <c r="M172" s="653"/>
      <c r="N172" s="423">
        <v>804</v>
      </c>
      <c r="O172" s="510">
        <v>10</v>
      </c>
      <c r="P172" s="510">
        <v>3</v>
      </c>
      <c r="Q172" s="512" t="s">
        <v>587</v>
      </c>
      <c r="R172" s="511">
        <v>0</v>
      </c>
      <c r="S172" s="624"/>
      <c r="T172" s="625"/>
      <c r="U172" s="479">
        <f t="shared" si="14"/>
        <v>106</v>
      </c>
      <c r="V172" s="479">
        <f t="shared" si="14"/>
        <v>0</v>
      </c>
      <c r="W172" s="538">
        <f t="shared" si="12"/>
        <v>106</v>
      </c>
    </row>
    <row r="173" spans="1:23" s="533" customFormat="1" ht="12" customHeight="1" x14ac:dyDescent="0.2">
      <c r="A173" s="492"/>
      <c r="B173" s="652" t="s">
        <v>48</v>
      </c>
      <c r="C173" s="652"/>
      <c r="D173" s="652"/>
      <c r="E173" s="652"/>
      <c r="F173" s="652"/>
      <c r="G173" s="652"/>
      <c r="H173" s="652"/>
      <c r="I173" s="652"/>
      <c r="J173" s="652"/>
      <c r="K173" s="652"/>
      <c r="L173" s="652"/>
      <c r="M173" s="653"/>
      <c r="N173" s="423">
        <v>804</v>
      </c>
      <c r="O173" s="510">
        <v>10</v>
      </c>
      <c r="P173" s="510">
        <v>3</v>
      </c>
      <c r="Q173" s="512" t="s">
        <v>587</v>
      </c>
      <c r="R173" s="511" t="s">
        <v>45</v>
      </c>
      <c r="S173" s="624"/>
      <c r="T173" s="625"/>
      <c r="U173" s="479">
        <f t="shared" si="14"/>
        <v>106</v>
      </c>
      <c r="V173" s="479">
        <f t="shared" si="14"/>
        <v>0</v>
      </c>
      <c r="W173" s="538">
        <f t="shared" si="12"/>
        <v>106</v>
      </c>
    </row>
    <row r="174" spans="1:23" s="533" customFormat="1" ht="12" customHeight="1" x14ac:dyDescent="0.2">
      <c r="A174" s="492"/>
      <c r="B174" s="652" t="s">
        <v>49</v>
      </c>
      <c r="C174" s="652"/>
      <c r="D174" s="652"/>
      <c r="E174" s="652"/>
      <c r="F174" s="652"/>
      <c r="G174" s="652"/>
      <c r="H174" s="652"/>
      <c r="I174" s="652"/>
      <c r="J174" s="652"/>
      <c r="K174" s="652"/>
      <c r="L174" s="652"/>
      <c r="M174" s="653"/>
      <c r="N174" s="423">
        <v>804</v>
      </c>
      <c r="O174" s="510">
        <v>10</v>
      </c>
      <c r="P174" s="510">
        <v>3</v>
      </c>
      <c r="Q174" s="512" t="s">
        <v>587</v>
      </c>
      <c r="R174" s="511" t="s">
        <v>46</v>
      </c>
      <c r="S174" s="624"/>
      <c r="T174" s="625"/>
      <c r="U174" s="479">
        <f t="shared" si="14"/>
        <v>106</v>
      </c>
      <c r="V174" s="479">
        <f t="shared" si="14"/>
        <v>0</v>
      </c>
      <c r="W174" s="538">
        <f t="shared" si="12"/>
        <v>106</v>
      </c>
    </row>
    <row r="175" spans="1:23" s="533" customFormat="1" ht="21.75" customHeight="1" x14ac:dyDescent="0.2">
      <c r="A175" s="492"/>
      <c r="B175" s="652" t="s">
        <v>584</v>
      </c>
      <c r="C175" s="652"/>
      <c r="D175" s="652"/>
      <c r="E175" s="652"/>
      <c r="F175" s="652"/>
      <c r="G175" s="652"/>
      <c r="H175" s="652"/>
      <c r="I175" s="652"/>
      <c r="J175" s="652"/>
      <c r="K175" s="652"/>
      <c r="L175" s="652"/>
      <c r="M175" s="653"/>
      <c r="N175" s="423">
        <v>804</v>
      </c>
      <c r="O175" s="510">
        <v>10</v>
      </c>
      <c r="P175" s="510">
        <v>3</v>
      </c>
      <c r="Q175" s="512" t="s">
        <v>587</v>
      </c>
      <c r="R175" s="511" t="s">
        <v>50</v>
      </c>
      <c r="S175" s="624"/>
      <c r="T175" s="625"/>
      <c r="U175" s="479">
        <v>106</v>
      </c>
      <c r="V175" s="480">
        <v>0</v>
      </c>
      <c r="W175" s="538">
        <f t="shared" si="12"/>
        <v>106</v>
      </c>
    </row>
    <row r="176" spans="1:23" s="533" customFormat="1" ht="21.75" customHeight="1" x14ac:dyDescent="0.2">
      <c r="A176" s="492"/>
      <c r="B176" s="652" t="s">
        <v>170</v>
      </c>
      <c r="C176" s="652"/>
      <c r="D176" s="652"/>
      <c r="E176" s="652"/>
      <c r="F176" s="652"/>
      <c r="G176" s="652"/>
      <c r="H176" s="652"/>
      <c r="I176" s="652"/>
      <c r="J176" s="652"/>
      <c r="K176" s="652"/>
      <c r="L176" s="652"/>
      <c r="M176" s="653"/>
      <c r="N176" s="423">
        <v>804</v>
      </c>
      <c r="O176" s="510">
        <v>10</v>
      </c>
      <c r="P176" s="510">
        <v>3</v>
      </c>
      <c r="Q176" s="512" t="s">
        <v>581</v>
      </c>
      <c r="R176" s="511">
        <v>0</v>
      </c>
      <c r="S176" s="624"/>
      <c r="T176" s="625"/>
      <c r="U176" s="479">
        <f t="shared" ref="U176:V180" si="15">+U177</f>
        <v>175</v>
      </c>
      <c r="V176" s="479">
        <f t="shared" si="15"/>
        <v>-30</v>
      </c>
      <c r="W176" s="538">
        <f t="shared" si="12"/>
        <v>145</v>
      </c>
    </row>
    <row r="177" spans="1:23" s="533" customFormat="1" ht="21.75" customHeight="1" x14ac:dyDescent="0.2">
      <c r="A177" s="492"/>
      <c r="B177" s="652" t="s">
        <v>44</v>
      </c>
      <c r="C177" s="652"/>
      <c r="D177" s="652"/>
      <c r="E177" s="652"/>
      <c r="F177" s="652"/>
      <c r="G177" s="652"/>
      <c r="H177" s="652"/>
      <c r="I177" s="652"/>
      <c r="J177" s="652"/>
      <c r="K177" s="652"/>
      <c r="L177" s="652"/>
      <c r="M177" s="653"/>
      <c r="N177" s="423">
        <v>804</v>
      </c>
      <c r="O177" s="510">
        <v>10</v>
      </c>
      <c r="P177" s="510">
        <v>3</v>
      </c>
      <c r="Q177" s="512" t="s">
        <v>582</v>
      </c>
      <c r="R177" s="511">
        <v>0</v>
      </c>
      <c r="S177" s="624"/>
      <c r="T177" s="625"/>
      <c r="U177" s="479">
        <f t="shared" si="15"/>
        <v>175</v>
      </c>
      <c r="V177" s="479">
        <f t="shared" si="15"/>
        <v>-30</v>
      </c>
      <c r="W177" s="538">
        <f t="shared" si="12"/>
        <v>145</v>
      </c>
    </row>
    <row r="178" spans="1:23" s="533" customFormat="1" ht="21.75" customHeight="1" x14ac:dyDescent="0.2">
      <c r="A178" s="492"/>
      <c r="B178" s="652" t="s">
        <v>53</v>
      </c>
      <c r="C178" s="652"/>
      <c r="D178" s="652"/>
      <c r="E178" s="652"/>
      <c r="F178" s="652"/>
      <c r="G178" s="652"/>
      <c r="H178" s="652"/>
      <c r="I178" s="652"/>
      <c r="J178" s="652"/>
      <c r="K178" s="652"/>
      <c r="L178" s="652"/>
      <c r="M178" s="653"/>
      <c r="N178" s="423">
        <v>804</v>
      </c>
      <c r="O178" s="510">
        <v>10</v>
      </c>
      <c r="P178" s="510">
        <v>3</v>
      </c>
      <c r="Q178" s="512" t="s">
        <v>588</v>
      </c>
      <c r="R178" s="511">
        <v>0</v>
      </c>
      <c r="S178" s="624"/>
      <c r="T178" s="625"/>
      <c r="U178" s="479">
        <f t="shared" si="15"/>
        <v>175</v>
      </c>
      <c r="V178" s="479">
        <f t="shared" si="15"/>
        <v>-30</v>
      </c>
      <c r="W178" s="538">
        <f t="shared" si="12"/>
        <v>145</v>
      </c>
    </row>
    <row r="179" spans="1:23" s="533" customFormat="1" ht="21.75" customHeight="1" x14ac:dyDescent="0.2">
      <c r="A179" s="492"/>
      <c r="B179" s="652" t="s">
        <v>453</v>
      </c>
      <c r="C179" s="652"/>
      <c r="D179" s="652"/>
      <c r="E179" s="652"/>
      <c r="F179" s="652"/>
      <c r="G179" s="652"/>
      <c r="H179" s="652"/>
      <c r="I179" s="652"/>
      <c r="J179" s="652"/>
      <c r="K179" s="652"/>
      <c r="L179" s="652"/>
      <c r="M179" s="653"/>
      <c r="N179" s="423">
        <v>804</v>
      </c>
      <c r="O179" s="510">
        <v>10</v>
      </c>
      <c r="P179" s="510">
        <v>3</v>
      </c>
      <c r="Q179" s="512" t="s">
        <v>588</v>
      </c>
      <c r="R179" s="511" t="s">
        <v>25</v>
      </c>
      <c r="S179" s="624"/>
      <c r="T179" s="625"/>
      <c r="U179" s="479">
        <f t="shared" si="15"/>
        <v>175</v>
      </c>
      <c r="V179" s="479">
        <f t="shared" si="15"/>
        <v>-30</v>
      </c>
      <c r="W179" s="538">
        <f t="shared" si="12"/>
        <v>145</v>
      </c>
    </row>
    <row r="180" spans="1:23" s="533" customFormat="1" ht="21.75" customHeight="1" x14ac:dyDescent="0.2">
      <c r="A180" s="492"/>
      <c r="B180" s="652" t="s">
        <v>454</v>
      </c>
      <c r="C180" s="652"/>
      <c r="D180" s="652"/>
      <c r="E180" s="652"/>
      <c r="F180" s="652"/>
      <c r="G180" s="652"/>
      <c r="H180" s="652"/>
      <c r="I180" s="652"/>
      <c r="J180" s="652"/>
      <c r="K180" s="652"/>
      <c r="L180" s="652"/>
      <c r="M180" s="653"/>
      <c r="N180" s="423">
        <v>804</v>
      </c>
      <c r="O180" s="510">
        <v>10</v>
      </c>
      <c r="P180" s="510">
        <v>3</v>
      </c>
      <c r="Q180" s="512" t="s">
        <v>588</v>
      </c>
      <c r="R180" s="511" t="s">
        <v>27</v>
      </c>
      <c r="S180" s="624"/>
      <c r="T180" s="625"/>
      <c r="U180" s="479">
        <f t="shared" si="15"/>
        <v>175</v>
      </c>
      <c r="V180" s="479">
        <f t="shared" si="15"/>
        <v>-30</v>
      </c>
      <c r="W180" s="538">
        <f t="shared" si="12"/>
        <v>145</v>
      </c>
    </row>
    <row r="181" spans="1:23" s="533" customFormat="1" ht="12" customHeight="1" x14ac:dyDescent="0.2">
      <c r="A181" s="492"/>
      <c r="B181" s="652" t="s">
        <v>456</v>
      </c>
      <c r="C181" s="652"/>
      <c r="D181" s="652"/>
      <c r="E181" s="652"/>
      <c r="F181" s="652"/>
      <c r="G181" s="652"/>
      <c r="H181" s="652"/>
      <c r="I181" s="652"/>
      <c r="J181" s="652"/>
      <c r="K181" s="652"/>
      <c r="L181" s="652"/>
      <c r="M181" s="653"/>
      <c r="N181" s="423">
        <v>804</v>
      </c>
      <c r="O181" s="510">
        <v>10</v>
      </c>
      <c r="P181" s="510">
        <v>3</v>
      </c>
      <c r="Q181" s="512" t="s">
        <v>588</v>
      </c>
      <c r="R181" s="511" t="s">
        <v>29</v>
      </c>
      <c r="S181" s="624"/>
      <c r="T181" s="625"/>
      <c r="U181" s="479">
        <v>175</v>
      </c>
      <c r="V181" s="480">
        <v>-30</v>
      </c>
      <c r="W181" s="538">
        <f t="shared" si="12"/>
        <v>145</v>
      </c>
    </row>
    <row r="182" spans="1:23" s="533" customFormat="1" ht="21.75" customHeight="1" x14ac:dyDescent="0.2">
      <c r="A182" s="492"/>
      <c r="B182" s="652" t="s">
        <v>170</v>
      </c>
      <c r="C182" s="652"/>
      <c r="D182" s="652"/>
      <c r="E182" s="652"/>
      <c r="F182" s="652"/>
      <c r="G182" s="652"/>
      <c r="H182" s="652"/>
      <c r="I182" s="652"/>
      <c r="J182" s="652"/>
      <c r="K182" s="652"/>
      <c r="L182" s="652"/>
      <c r="M182" s="653"/>
      <c r="N182" s="423">
        <v>804</v>
      </c>
      <c r="O182" s="510">
        <v>10</v>
      </c>
      <c r="P182" s="510">
        <v>3</v>
      </c>
      <c r="Q182" s="512" t="s">
        <v>581</v>
      </c>
      <c r="R182" s="511">
        <v>0</v>
      </c>
      <c r="S182" s="624"/>
      <c r="T182" s="625"/>
      <c r="U182" s="479">
        <f>+U183</f>
        <v>4386</v>
      </c>
      <c r="V182" s="479">
        <f>+V183</f>
        <v>0</v>
      </c>
      <c r="W182" s="538">
        <f t="shared" si="12"/>
        <v>4386</v>
      </c>
    </row>
    <row r="183" spans="1:23" s="533" customFormat="1" ht="12" customHeight="1" x14ac:dyDescent="0.2">
      <c r="A183" s="492"/>
      <c r="B183" s="652" t="s">
        <v>55</v>
      </c>
      <c r="C183" s="652"/>
      <c r="D183" s="652"/>
      <c r="E183" s="652"/>
      <c r="F183" s="652"/>
      <c r="G183" s="652"/>
      <c r="H183" s="652"/>
      <c r="I183" s="652"/>
      <c r="J183" s="652"/>
      <c r="K183" s="652"/>
      <c r="L183" s="652"/>
      <c r="M183" s="653"/>
      <c r="N183" s="423">
        <v>804</v>
      </c>
      <c r="O183" s="510">
        <v>10</v>
      </c>
      <c r="P183" s="510">
        <v>3</v>
      </c>
      <c r="Q183" s="512" t="s">
        <v>589</v>
      </c>
      <c r="R183" s="511">
        <v>0</v>
      </c>
      <c r="S183" s="624"/>
      <c r="T183" s="625"/>
      <c r="U183" s="479">
        <f>+U184</f>
        <v>4386</v>
      </c>
      <c r="V183" s="479">
        <f>+V184</f>
        <v>0</v>
      </c>
      <c r="W183" s="538">
        <f t="shared" si="12"/>
        <v>4386</v>
      </c>
    </row>
    <row r="184" spans="1:23" s="533" customFormat="1" ht="12" customHeight="1" x14ac:dyDescent="0.2">
      <c r="A184" s="492"/>
      <c r="B184" s="652" t="s">
        <v>56</v>
      </c>
      <c r="C184" s="652"/>
      <c r="D184" s="652"/>
      <c r="E184" s="652"/>
      <c r="F184" s="652"/>
      <c r="G184" s="652"/>
      <c r="H184" s="652"/>
      <c r="I184" s="652"/>
      <c r="J184" s="652"/>
      <c r="K184" s="652"/>
      <c r="L184" s="652"/>
      <c r="M184" s="653"/>
      <c r="N184" s="423">
        <v>804</v>
      </c>
      <c r="O184" s="510">
        <v>10</v>
      </c>
      <c r="P184" s="510">
        <v>3</v>
      </c>
      <c r="Q184" s="512" t="s">
        <v>590</v>
      </c>
      <c r="R184" s="511">
        <v>0</v>
      </c>
      <c r="S184" s="624"/>
      <c r="T184" s="625"/>
      <c r="U184" s="479">
        <f>+U185+U188</f>
        <v>4386</v>
      </c>
      <c r="V184" s="479">
        <f>+V185+V188</f>
        <v>0</v>
      </c>
      <c r="W184" s="538">
        <f t="shared" si="12"/>
        <v>4386</v>
      </c>
    </row>
    <row r="185" spans="1:23" s="533" customFormat="1" ht="21.75" customHeight="1" x14ac:dyDescent="0.2">
      <c r="A185" s="492"/>
      <c r="B185" s="652" t="s">
        <v>453</v>
      </c>
      <c r="C185" s="652"/>
      <c r="D185" s="652"/>
      <c r="E185" s="652"/>
      <c r="F185" s="652"/>
      <c r="G185" s="652"/>
      <c r="H185" s="652"/>
      <c r="I185" s="652"/>
      <c r="J185" s="652"/>
      <c r="K185" s="652"/>
      <c r="L185" s="652"/>
      <c r="M185" s="653"/>
      <c r="N185" s="423">
        <v>804</v>
      </c>
      <c r="O185" s="510">
        <v>10</v>
      </c>
      <c r="P185" s="510">
        <v>3</v>
      </c>
      <c r="Q185" s="512" t="s">
        <v>590</v>
      </c>
      <c r="R185" s="511" t="s">
        <v>25</v>
      </c>
      <c r="S185" s="624"/>
      <c r="T185" s="625"/>
      <c r="U185" s="479">
        <f>+U186</f>
        <v>3.8</v>
      </c>
      <c r="V185" s="479">
        <f>+V186</f>
        <v>0</v>
      </c>
      <c r="W185" s="538">
        <f t="shared" si="12"/>
        <v>3.8</v>
      </c>
    </row>
    <row r="186" spans="1:23" s="533" customFormat="1" ht="21.75" customHeight="1" x14ac:dyDescent="0.2">
      <c r="A186" s="492"/>
      <c r="B186" s="652" t="s">
        <v>454</v>
      </c>
      <c r="C186" s="652"/>
      <c r="D186" s="652"/>
      <c r="E186" s="652"/>
      <c r="F186" s="652"/>
      <c r="G186" s="652"/>
      <c r="H186" s="652"/>
      <c r="I186" s="652"/>
      <c r="J186" s="652"/>
      <c r="K186" s="652"/>
      <c r="L186" s="652"/>
      <c r="M186" s="653"/>
      <c r="N186" s="423">
        <v>804</v>
      </c>
      <c r="O186" s="510">
        <v>10</v>
      </c>
      <c r="P186" s="510">
        <v>3</v>
      </c>
      <c r="Q186" s="512" t="s">
        <v>590</v>
      </c>
      <c r="R186" s="511" t="s">
        <v>27</v>
      </c>
      <c r="S186" s="624"/>
      <c r="T186" s="625"/>
      <c r="U186" s="479">
        <f>+U187</f>
        <v>3.8</v>
      </c>
      <c r="V186" s="479">
        <f>+V187</f>
        <v>0</v>
      </c>
      <c r="W186" s="538">
        <f t="shared" si="12"/>
        <v>3.8</v>
      </c>
    </row>
    <row r="187" spans="1:23" s="533" customFormat="1" ht="12" customHeight="1" x14ac:dyDescent="0.2">
      <c r="A187" s="492"/>
      <c r="B187" s="652" t="s">
        <v>456</v>
      </c>
      <c r="C187" s="652"/>
      <c r="D187" s="652"/>
      <c r="E187" s="652"/>
      <c r="F187" s="652"/>
      <c r="G187" s="652"/>
      <c r="H187" s="652"/>
      <c r="I187" s="652"/>
      <c r="J187" s="652"/>
      <c r="K187" s="652"/>
      <c r="L187" s="652"/>
      <c r="M187" s="653"/>
      <c r="N187" s="423">
        <v>804</v>
      </c>
      <c r="O187" s="510">
        <v>10</v>
      </c>
      <c r="P187" s="510">
        <v>3</v>
      </c>
      <c r="Q187" s="512" t="s">
        <v>590</v>
      </c>
      <c r="R187" s="511" t="s">
        <v>29</v>
      </c>
      <c r="S187" s="624"/>
      <c r="T187" s="625"/>
      <c r="U187" s="479">
        <v>3.8</v>
      </c>
      <c r="V187" s="480">
        <v>0</v>
      </c>
      <c r="W187" s="538">
        <f t="shared" si="12"/>
        <v>3.8</v>
      </c>
    </row>
    <row r="188" spans="1:23" s="533" customFormat="1" ht="12" customHeight="1" x14ac:dyDescent="0.2">
      <c r="A188" s="492"/>
      <c r="B188" s="652" t="s">
        <v>48</v>
      </c>
      <c r="C188" s="652"/>
      <c r="D188" s="652"/>
      <c r="E188" s="652"/>
      <c r="F188" s="652"/>
      <c r="G188" s="652"/>
      <c r="H188" s="652"/>
      <c r="I188" s="652"/>
      <c r="J188" s="652"/>
      <c r="K188" s="652"/>
      <c r="L188" s="652"/>
      <c r="M188" s="653"/>
      <c r="N188" s="423">
        <v>804</v>
      </c>
      <c r="O188" s="510">
        <v>10</v>
      </c>
      <c r="P188" s="510">
        <v>3</v>
      </c>
      <c r="Q188" s="512" t="s">
        <v>590</v>
      </c>
      <c r="R188" s="511" t="s">
        <v>45</v>
      </c>
      <c r="S188" s="624"/>
      <c r="T188" s="625"/>
      <c r="U188" s="479">
        <f>+U189</f>
        <v>4382.2</v>
      </c>
      <c r="V188" s="479">
        <f>+V189</f>
        <v>0</v>
      </c>
      <c r="W188" s="538">
        <f t="shared" si="12"/>
        <v>4382.2</v>
      </c>
    </row>
    <row r="189" spans="1:23" s="533" customFormat="1" ht="12" customHeight="1" x14ac:dyDescent="0.2">
      <c r="A189" s="492"/>
      <c r="B189" s="652" t="s">
        <v>49</v>
      </c>
      <c r="C189" s="652"/>
      <c r="D189" s="652"/>
      <c r="E189" s="652"/>
      <c r="F189" s="652"/>
      <c r="G189" s="652"/>
      <c r="H189" s="652"/>
      <c r="I189" s="652"/>
      <c r="J189" s="652"/>
      <c r="K189" s="652"/>
      <c r="L189" s="652"/>
      <c r="M189" s="653"/>
      <c r="N189" s="423">
        <v>804</v>
      </c>
      <c r="O189" s="510">
        <v>10</v>
      </c>
      <c r="P189" s="510">
        <v>3</v>
      </c>
      <c r="Q189" s="512" t="s">
        <v>590</v>
      </c>
      <c r="R189" s="511" t="s">
        <v>46</v>
      </c>
      <c r="S189" s="624"/>
      <c r="T189" s="625"/>
      <c r="U189" s="479">
        <f>+U190</f>
        <v>4382.2</v>
      </c>
      <c r="V189" s="479">
        <f>+V190</f>
        <v>0</v>
      </c>
      <c r="W189" s="538">
        <f t="shared" si="12"/>
        <v>4382.2</v>
      </c>
    </row>
    <row r="190" spans="1:23" s="533" customFormat="1" ht="21.75" customHeight="1" x14ac:dyDescent="0.2">
      <c r="A190" s="492"/>
      <c r="B190" s="652" t="s">
        <v>584</v>
      </c>
      <c r="C190" s="652"/>
      <c r="D190" s="652"/>
      <c r="E190" s="652"/>
      <c r="F190" s="652"/>
      <c r="G190" s="652"/>
      <c r="H190" s="652"/>
      <c r="I190" s="652"/>
      <c r="J190" s="652"/>
      <c r="K190" s="652"/>
      <c r="L190" s="652"/>
      <c r="M190" s="653"/>
      <c r="N190" s="423">
        <v>804</v>
      </c>
      <c r="O190" s="510">
        <v>10</v>
      </c>
      <c r="P190" s="510">
        <v>3</v>
      </c>
      <c r="Q190" s="512" t="s">
        <v>590</v>
      </c>
      <c r="R190" s="511" t="s">
        <v>50</v>
      </c>
      <c r="S190" s="624"/>
      <c r="T190" s="625"/>
      <c r="U190" s="479">
        <v>4382.2</v>
      </c>
      <c r="V190" s="480">
        <v>0</v>
      </c>
      <c r="W190" s="538">
        <f t="shared" si="12"/>
        <v>4382.2</v>
      </c>
    </row>
    <row r="191" spans="1:23" s="533" customFormat="1" ht="21.75" customHeight="1" x14ac:dyDescent="0.2">
      <c r="A191" s="492"/>
      <c r="B191" s="652" t="s">
        <v>170</v>
      </c>
      <c r="C191" s="652"/>
      <c r="D191" s="652"/>
      <c r="E191" s="652"/>
      <c r="F191" s="652"/>
      <c r="G191" s="652"/>
      <c r="H191" s="652"/>
      <c r="I191" s="652"/>
      <c r="J191" s="652"/>
      <c r="K191" s="652"/>
      <c r="L191" s="652"/>
      <c r="M191" s="653"/>
      <c r="N191" s="423">
        <v>804</v>
      </c>
      <c r="O191" s="510">
        <v>10</v>
      </c>
      <c r="P191" s="510">
        <v>3</v>
      </c>
      <c r="Q191" s="512" t="s">
        <v>581</v>
      </c>
      <c r="R191" s="511">
        <v>0</v>
      </c>
      <c r="S191" s="624"/>
      <c r="T191" s="625"/>
      <c r="U191" s="479">
        <f>+U192</f>
        <v>3055</v>
      </c>
      <c r="V191" s="479">
        <f>+V192</f>
        <v>0</v>
      </c>
      <c r="W191" s="538">
        <f t="shared" si="12"/>
        <v>3055</v>
      </c>
    </row>
    <row r="192" spans="1:23" s="533" customFormat="1" ht="32.25" customHeight="1" x14ac:dyDescent="0.2">
      <c r="A192" s="492"/>
      <c r="B192" s="652" t="s">
        <v>57</v>
      </c>
      <c r="C192" s="652"/>
      <c r="D192" s="652"/>
      <c r="E192" s="652"/>
      <c r="F192" s="652"/>
      <c r="G192" s="652"/>
      <c r="H192" s="652"/>
      <c r="I192" s="652"/>
      <c r="J192" s="652"/>
      <c r="K192" s="652"/>
      <c r="L192" s="652"/>
      <c r="M192" s="653"/>
      <c r="N192" s="423">
        <v>804</v>
      </c>
      <c r="O192" s="510">
        <v>10</v>
      </c>
      <c r="P192" s="510">
        <v>3</v>
      </c>
      <c r="Q192" s="512" t="s">
        <v>593</v>
      </c>
      <c r="R192" s="511">
        <v>0</v>
      </c>
      <c r="S192" s="624"/>
      <c r="T192" s="625"/>
      <c r="U192" s="479">
        <f>+U193</f>
        <v>3055</v>
      </c>
      <c r="V192" s="479">
        <f>+V193</f>
        <v>0</v>
      </c>
      <c r="W192" s="538">
        <f t="shared" si="12"/>
        <v>3055</v>
      </c>
    </row>
    <row r="193" spans="1:23" s="533" customFormat="1" ht="21.75" customHeight="1" x14ac:dyDescent="0.2">
      <c r="A193" s="492"/>
      <c r="B193" s="652" t="s">
        <v>594</v>
      </c>
      <c r="C193" s="652"/>
      <c r="D193" s="652"/>
      <c r="E193" s="652"/>
      <c r="F193" s="652"/>
      <c r="G193" s="652"/>
      <c r="H193" s="652"/>
      <c r="I193" s="652"/>
      <c r="J193" s="652"/>
      <c r="K193" s="652"/>
      <c r="L193" s="652"/>
      <c r="M193" s="653"/>
      <c r="N193" s="423">
        <v>804</v>
      </c>
      <c r="O193" s="510">
        <v>10</v>
      </c>
      <c r="P193" s="510">
        <v>3</v>
      </c>
      <c r="Q193" s="512" t="s">
        <v>595</v>
      </c>
      <c r="R193" s="511">
        <v>0</v>
      </c>
      <c r="S193" s="624"/>
      <c r="T193" s="625"/>
      <c r="U193" s="479">
        <f>+U194+U197</f>
        <v>3055</v>
      </c>
      <c r="V193" s="479">
        <f>+V194+V197</f>
        <v>0</v>
      </c>
      <c r="W193" s="538">
        <f t="shared" si="12"/>
        <v>3055</v>
      </c>
    </row>
    <row r="194" spans="1:23" s="533" customFormat="1" ht="21.75" customHeight="1" x14ac:dyDescent="0.2">
      <c r="A194" s="492"/>
      <c r="B194" s="652" t="s">
        <v>453</v>
      </c>
      <c r="C194" s="652"/>
      <c r="D194" s="652"/>
      <c r="E194" s="652"/>
      <c r="F194" s="652"/>
      <c r="G194" s="652"/>
      <c r="H194" s="652"/>
      <c r="I194" s="652"/>
      <c r="J194" s="652"/>
      <c r="K194" s="652"/>
      <c r="L194" s="652"/>
      <c r="M194" s="653"/>
      <c r="N194" s="423">
        <v>804</v>
      </c>
      <c r="O194" s="510">
        <v>10</v>
      </c>
      <c r="P194" s="510">
        <v>3</v>
      </c>
      <c r="Q194" s="512" t="s">
        <v>595</v>
      </c>
      <c r="R194" s="511" t="s">
        <v>25</v>
      </c>
      <c r="S194" s="624"/>
      <c r="T194" s="625"/>
      <c r="U194" s="479">
        <f>+U195</f>
        <v>15.2</v>
      </c>
      <c r="V194" s="479">
        <f>+V195</f>
        <v>0</v>
      </c>
      <c r="W194" s="538">
        <f t="shared" si="12"/>
        <v>15.2</v>
      </c>
    </row>
    <row r="195" spans="1:23" s="533" customFormat="1" ht="21.75" customHeight="1" x14ac:dyDescent="0.2">
      <c r="A195" s="492"/>
      <c r="B195" s="652" t="s">
        <v>454</v>
      </c>
      <c r="C195" s="652"/>
      <c r="D195" s="652"/>
      <c r="E195" s="652"/>
      <c r="F195" s="652"/>
      <c r="G195" s="652"/>
      <c r="H195" s="652"/>
      <c r="I195" s="652"/>
      <c r="J195" s="652"/>
      <c r="K195" s="652"/>
      <c r="L195" s="652"/>
      <c r="M195" s="653"/>
      <c r="N195" s="423">
        <v>804</v>
      </c>
      <c r="O195" s="510">
        <v>10</v>
      </c>
      <c r="P195" s="510">
        <v>3</v>
      </c>
      <c r="Q195" s="512" t="s">
        <v>595</v>
      </c>
      <c r="R195" s="511" t="s">
        <v>27</v>
      </c>
      <c r="S195" s="624"/>
      <c r="T195" s="625"/>
      <c r="U195" s="479">
        <f>+U196</f>
        <v>15.2</v>
      </c>
      <c r="V195" s="479">
        <f>+V196</f>
        <v>0</v>
      </c>
      <c r="W195" s="538">
        <f t="shared" si="12"/>
        <v>15.2</v>
      </c>
    </row>
    <row r="196" spans="1:23" s="533" customFormat="1" ht="12" customHeight="1" x14ac:dyDescent="0.2">
      <c r="A196" s="492"/>
      <c r="B196" s="652" t="s">
        <v>456</v>
      </c>
      <c r="C196" s="652"/>
      <c r="D196" s="652"/>
      <c r="E196" s="652"/>
      <c r="F196" s="652"/>
      <c r="G196" s="652"/>
      <c r="H196" s="652"/>
      <c r="I196" s="652"/>
      <c r="J196" s="652"/>
      <c r="K196" s="652"/>
      <c r="L196" s="652"/>
      <c r="M196" s="653"/>
      <c r="N196" s="423">
        <v>804</v>
      </c>
      <c r="O196" s="510">
        <v>10</v>
      </c>
      <c r="P196" s="510">
        <v>3</v>
      </c>
      <c r="Q196" s="512" t="s">
        <v>595</v>
      </c>
      <c r="R196" s="511" t="s">
        <v>29</v>
      </c>
      <c r="S196" s="624"/>
      <c r="T196" s="625"/>
      <c r="U196" s="479">
        <v>15.2</v>
      </c>
      <c r="V196" s="480">
        <v>0</v>
      </c>
      <c r="W196" s="538">
        <f t="shared" si="12"/>
        <v>15.2</v>
      </c>
    </row>
    <row r="197" spans="1:23" s="533" customFormat="1" ht="12" customHeight="1" x14ac:dyDescent="0.2">
      <c r="A197" s="492"/>
      <c r="B197" s="652" t="s">
        <v>48</v>
      </c>
      <c r="C197" s="652"/>
      <c r="D197" s="652"/>
      <c r="E197" s="652"/>
      <c r="F197" s="652"/>
      <c r="G197" s="652"/>
      <c r="H197" s="652"/>
      <c r="I197" s="652"/>
      <c r="J197" s="652"/>
      <c r="K197" s="652"/>
      <c r="L197" s="652"/>
      <c r="M197" s="653"/>
      <c r="N197" s="423">
        <v>804</v>
      </c>
      <c r="O197" s="510">
        <v>10</v>
      </c>
      <c r="P197" s="510">
        <v>3</v>
      </c>
      <c r="Q197" s="512" t="s">
        <v>595</v>
      </c>
      <c r="R197" s="511" t="s">
        <v>45</v>
      </c>
      <c r="S197" s="624"/>
      <c r="T197" s="625"/>
      <c r="U197" s="479">
        <f>+U198</f>
        <v>3039.8</v>
      </c>
      <c r="V197" s="479">
        <f>+V198</f>
        <v>0</v>
      </c>
      <c r="W197" s="538">
        <f t="shared" si="12"/>
        <v>3039.8</v>
      </c>
    </row>
    <row r="198" spans="1:23" s="533" customFormat="1" ht="21.75" customHeight="1" x14ac:dyDescent="0.2">
      <c r="A198" s="492"/>
      <c r="B198" s="652" t="s">
        <v>600</v>
      </c>
      <c r="C198" s="652"/>
      <c r="D198" s="652"/>
      <c r="E198" s="652"/>
      <c r="F198" s="652"/>
      <c r="G198" s="652"/>
      <c r="H198" s="652"/>
      <c r="I198" s="652"/>
      <c r="J198" s="652"/>
      <c r="K198" s="652"/>
      <c r="L198" s="652"/>
      <c r="M198" s="653"/>
      <c r="N198" s="423">
        <v>804</v>
      </c>
      <c r="O198" s="510">
        <v>10</v>
      </c>
      <c r="P198" s="510">
        <v>3</v>
      </c>
      <c r="Q198" s="512" t="s">
        <v>595</v>
      </c>
      <c r="R198" s="511" t="s">
        <v>601</v>
      </c>
      <c r="S198" s="624"/>
      <c r="T198" s="625"/>
      <c r="U198" s="479">
        <f>+U199</f>
        <v>3039.8</v>
      </c>
      <c r="V198" s="479">
        <f>+V199</f>
        <v>0</v>
      </c>
      <c r="W198" s="538">
        <f t="shared" si="12"/>
        <v>3039.8</v>
      </c>
    </row>
    <row r="199" spans="1:23" s="533" customFormat="1" ht="21.75" customHeight="1" x14ac:dyDescent="0.2">
      <c r="A199" s="492"/>
      <c r="B199" s="652" t="s">
        <v>693</v>
      </c>
      <c r="C199" s="652"/>
      <c r="D199" s="652"/>
      <c r="E199" s="652"/>
      <c r="F199" s="652"/>
      <c r="G199" s="652"/>
      <c r="H199" s="652"/>
      <c r="I199" s="652"/>
      <c r="J199" s="652"/>
      <c r="K199" s="652"/>
      <c r="L199" s="652"/>
      <c r="M199" s="653"/>
      <c r="N199" s="423">
        <v>804</v>
      </c>
      <c r="O199" s="510">
        <v>10</v>
      </c>
      <c r="P199" s="510">
        <v>3</v>
      </c>
      <c r="Q199" s="512" t="s">
        <v>595</v>
      </c>
      <c r="R199" s="511" t="s">
        <v>694</v>
      </c>
      <c r="S199" s="624"/>
      <c r="T199" s="625"/>
      <c r="U199" s="479">
        <v>3039.8</v>
      </c>
      <c r="V199" s="480">
        <v>0</v>
      </c>
      <c r="W199" s="538">
        <f t="shared" si="12"/>
        <v>3039.8</v>
      </c>
    </row>
    <row r="200" spans="1:23" s="533" customFormat="1" ht="21.75" customHeight="1" x14ac:dyDescent="0.2">
      <c r="A200" s="492"/>
      <c r="B200" s="652" t="s">
        <v>170</v>
      </c>
      <c r="C200" s="652"/>
      <c r="D200" s="652"/>
      <c r="E200" s="652"/>
      <c r="F200" s="652"/>
      <c r="G200" s="652"/>
      <c r="H200" s="652"/>
      <c r="I200" s="652"/>
      <c r="J200" s="652"/>
      <c r="K200" s="652"/>
      <c r="L200" s="652"/>
      <c r="M200" s="653"/>
      <c r="N200" s="423">
        <v>804</v>
      </c>
      <c r="O200" s="510">
        <v>10</v>
      </c>
      <c r="P200" s="510">
        <v>3</v>
      </c>
      <c r="Q200" s="512" t="s">
        <v>581</v>
      </c>
      <c r="R200" s="511">
        <v>0</v>
      </c>
      <c r="S200" s="624"/>
      <c r="T200" s="625"/>
      <c r="U200" s="479">
        <f>+U201</f>
        <v>3480</v>
      </c>
      <c r="V200" s="479">
        <f>+V201</f>
        <v>-2149</v>
      </c>
      <c r="W200" s="538">
        <f t="shared" si="12"/>
        <v>1331</v>
      </c>
    </row>
    <row r="201" spans="1:23" s="533" customFormat="1" ht="32.25" customHeight="1" x14ac:dyDescent="0.2">
      <c r="A201" s="492"/>
      <c r="B201" s="652" t="s">
        <v>57</v>
      </c>
      <c r="C201" s="652"/>
      <c r="D201" s="652"/>
      <c r="E201" s="652"/>
      <c r="F201" s="652"/>
      <c r="G201" s="652"/>
      <c r="H201" s="652"/>
      <c r="I201" s="652"/>
      <c r="J201" s="652"/>
      <c r="K201" s="652"/>
      <c r="L201" s="652"/>
      <c r="M201" s="653"/>
      <c r="N201" s="423">
        <v>804</v>
      </c>
      <c r="O201" s="510">
        <v>10</v>
      </c>
      <c r="P201" s="510">
        <v>3</v>
      </c>
      <c r="Q201" s="512" t="s">
        <v>593</v>
      </c>
      <c r="R201" s="511">
        <v>0</v>
      </c>
      <c r="S201" s="624"/>
      <c r="T201" s="625"/>
      <c r="U201" s="479">
        <f>+U202</f>
        <v>3480</v>
      </c>
      <c r="V201" s="479">
        <f>+V202</f>
        <v>-2149</v>
      </c>
      <c r="W201" s="538">
        <f t="shared" si="12"/>
        <v>1331</v>
      </c>
    </row>
    <row r="202" spans="1:23" s="533" customFormat="1" ht="21.75" customHeight="1" x14ac:dyDescent="0.2">
      <c r="A202" s="492"/>
      <c r="B202" s="652" t="s">
        <v>58</v>
      </c>
      <c r="C202" s="652"/>
      <c r="D202" s="652"/>
      <c r="E202" s="652"/>
      <c r="F202" s="652"/>
      <c r="G202" s="652"/>
      <c r="H202" s="652"/>
      <c r="I202" s="652"/>
      <c r="J202" s="652"/>
      <c r="K202" s="652"/>
      <c r="L202" s="652"/>
      <c r="M202" s="653"/>
      <c r="N202" s="423">
        <v>804</v>
      </c>
      <c r="O202" s="510">
        <v>10</v>
      </c>
      <c r="P202" s="510">
        <v>3</v>
      </c>
      <c r="Q202" s="512" t="s">
        <v>596</v>
      </c>
      <c r="R202" s="511">
        <v>0</v>
      </c>
      <c r="S202" s="624"/>
      <c r="T202" s="625"/>
      <c r="U202" s="479">
        <f>+U203+U206</f>
        <v>3480</v>
      </c>
      <c r="V202" s="479">
        <f>+V203+V206</f>
        <v>-2149</v>
      </c>
      <c r="W202" s="538">
        <f t="shared" si="12"/>
        <v>1331</v>
      </c>
    </row>
    <row r="203" spans="1:23" s="533" customFormat="1" ht="21.75" customHeight="1" x14ac:dyDescent="0.2">
      <c r="A203" s="492"/>
      <c r="B203" s="652" t="s">
        <v>453</v>
      </c>
      <c r="C203" s="652"/>
      <c r="D203" s="652"/>
      <c r="E203" s="652"/>
      <c r="F203" s="652"/>
      <c r="G203" s="652"/>
      <c r="H203" s="652"/>
      <c r="I203" s="652"/>
      <c r="J203" s="652"/>
      <c r="K203" s="652"/>
      <c r="L203" s="652"/>
      <c r="M203" s="653"/>
      <c r="N203" s="423">
        <v>804</v>
      </c>
      <c r="O203" s="510">
        <v>10</v>
      </c>
      <c r="P203" s="510">
        <v>3</v>
      </c>
      <c r="Q203" s="512" t="s">
        <v>596</v>
      </c>
      <c r="R203" s="511" t="s">
        <v>25</v>
      </c>
      <c r="S203" s="624"/>
      <c r="T203" s="625"/>
      <c r="U203" s="479">
        <f>+U204</f>
        <v>15.7</v>
      </c>
      <c r="V203" s="479">
        <f>+V204</f>
        <v>0</v>
      </c>
      <c r="W203" s="538">
        <f t="shared" si="12"/>
        <v>15.7</v>
      </c>
    </row>
    <row r="204" spans="1:23" s="533" customFormat="1" ht="21.75" customHeight="1" x14ac:dyDescent="0.2">
      <c r="A204" s="492"/>
      <c r="B204" s="652" t="s">
        <v>454</v>
      </c>
      <c r="C204" s="652"/>
      <c r="D204" s="652"/>
      <c r="E204" s="652"/>
      <c r="F204" s="652"/>
      <c r="G204" s="652"/>
      <c r="H204" s="652"/>
      <c r="I204" s="652"/>
      <c r="J204" s="652"/>
      <c r="K204" s="652"/>
      <c r="L204" s="652"/>
      <c r="M204" s="653"/>
      <c r="N204" s="423">
        <v>804</v>
      </c>
      <c r="O204" s="510">
        <v>10</v>
      </c>
      <c r="P204" s="510">
        <v>3</v>
      </c>
      <c r="Q204" s="512" t="s">
        <v>596</v>
      </c>
      <c r="R204" s="511" t="s">
        <v>27</v>
      </c>
      <c r="S204" s="624"/>
      <c r="T204" s="625"/>
      <c r="U204" s="479">
        <f>+U205</f>
        <v>15.7</v>
      </c>
      <c r="V204" s="479">
        <f>+V205</f>
        <v>0</v>
      </c>
      <c r="W204" s="538">
        <f t="shared" si="12"/>
        <v>15.7</v>
      </c>
    </row>
    <row r="205" spans="1:23" s="533" customFormat="1" ht="12" customHeight="1" x14ac:dyDescent="0.2">
      <c r="A205" s="492"/>
      <c r="B205" s="652" t="s">
        <v>456</v>
      </c>
      <c r="C205" s="652"/>
      <c r="D205" s="652"/>
      <c r="E205" s="652"/>
      <c r="F205" s="652"/>
      <c r="G205" s="652"/>
      <c r="H205" s="652"/>
      <c r="I205" s="652"/>
      <c r="J205" s="652"/>
      <c r="K205" s="652"/>
      <c r="L205" s="652"/>
      <c r="M205" s="653"/>
      <c r="N205" s="423">
        <v>804</v>
      </c>
      <c r="O205" s="510">
        <v>10</v>
      </c>
      <c r="P205" s="510">
        <v>3</v>
      </c>
      <c r="Q205" s="512" t="s">
        <v>596</v>
      </c>
      <c r="R205" s="511" t="s">
        <v>29</v>
      </c>
      <c r="S205" s="624"/>
      <c r="T205" s="625"/>
      <c r="U205" s="479">
        <v>15.7</v>
      </c>
      <c r="V205" s="480">
        <v>0</v>
      </c>
      <c r="W205" s="538">
        <f t="shared" si="12"/>
        <v>15.7</v>
      </c>
    </row>
    <row r="206" spans="1:23" s="533" customFormat="1" ht="12" customHeight="1" x14ac:dyDescent="0.2">
      <c r="A206" s="492"/>
      <c r="B206" s="652" t="s">
        <v>48</v>
      </c>
      <c r="C206" s="652"/>
      <c r="D206" s="652"/>
      <c r="E206" s="652"/>
      <c r="F206" s="652"/>
      <c r="G206" s="652"/>
      <c r="H206" s="652"/>
      <c r="I206" s="652"/>
      <c r="J206" s="652"/>
      <c r="K206" s="652"/>
      <c r="L206" s="652"/>
      <c r="M206" s="653"/>
      <c r="N206" s="423">
        <v>804</v>
      </c>
      <c r="O206" s="510">
        <v>10</v>
      </c>
      <c r="P206" s="510">
        <v>3</v>
      </c>
      <c r="Q206" s="512" t="s">
        <v>596</v>
      </c>
      <c r="R206" s="511" t="s">
        <v>45</v>
      </c>
      <c r="S206" s="624"/>
      <c r="T206" s="625"/>
      <c r="U206" s="479">
        <f>+U207</f>
        <v>3464.3</v>
      </c>
      <c r="V206" s="479">
        <f>+V207</f>
        <v>-2149</v>
      </c>
      <c r="W206" s="538">
        <f t="shared" si="12"/>
        <v>1315.3000000000002</v>
      </c>
    </row>
    <row r="207" spans="1:23" s="533" customFormat="1" ht="21.75" customHeight="1" x14ac:dyDescent="0.2">
      <c r="A207" s="492"/>
      <c r="B207" s="652" t="s">
        <v>600</v>
      </c>
      <c r="C207" s="652"/>
      <c r="D207" s="652"/>
      <c r="E207" s="652"/>
      <c r="F207" s="652"/>
      <c r="G207" s="652"/>
      <c r="H207" s="652"/>
      <c r="I207" s="652"/>
      <c r="J207" s="652"/>
      <c r="K207" s="652"/>
      <c r="L207" s="652"/>
      <c r="M207" s="653"/>
      <c r="N207" s="423">
        <v>804</v>
      </c>
      <c r="O207" s="510">
        <v>10</v>
      </c>
      <c r="P207" s="510">
        <v>3</v>
      </c>
      <c r="Q207" s="512" t="s">
        <v>596</v>
      </c>
      <c r="R207" s="511" t="s">
        <v>601</v>
      </c>
      <c r="S207" s="624"/>
      <c r="T207" s="625"/>
      <c r="U207" s="479">
        <f>+U208</f>
        <v>3464.3</v>
      </c>
      <c r="V207" s="479">
        <f>+V208</f>
        <v>-2149</v>
      </c>
      <c r="W207" s="538">
        <f t="shared" si="12"/>
        <v>1315.3000000000002</v>
      </c>
    </row>
    <row r="208" spans="1:23" s="533" customFormat="1" ht="21.75" customHeight="1" x14ac:dyDescent="0.2">
      <c r="A208" s="492"/>
      <c r="B208" s="652" t="s">
        <v>693</v>
      </c>
      <c r="C208" s="652"/>
      <c r="D208" s="652"/>
      <c r="E208" s="652"/>
      <c r="F208" s="652"/>
      <c r="G208" s="652"/>
      <c r="H208" s="652"/>
      <c r="I208" s="652"/>
      <c r="J208" s="652"/>
      <c r="K208" s="652"/>
      <c r="L208" s="652"/>
      <c r="M208" s="653"/>
      <c r="N208" s="423">
        <v>804</v>
      </c>
      <c r="O208" s="510">
        <v>10</v>
      </c>
      <c r="P208" s="510">
        <v>3</v>
      </c>
      <c r="Q208" s="512" t="s">
        <v>596</v>
      </c>
      <c r="R208" s="511" t="s">
        <v>694</v>
      </c>
      <c r="S208" s="624"/>
      <c r="T208" s="625"/>
      <c r="U208" s="479">
        <v>3464.3</v>
      </c>
      <c r="V208" s="480">
        <v>-2149</v>
      </c>
      <c r="W208" s="538">
        <f t="shared" si="12"/>
        <v>1315.3000000000002</v>
      </c>
    </row>
    <row r="209" spans="1:23" s="533" customFormat="1" ht="12" customHeight="1" x14ac:dyDescent="0.2">
      <c r="A209" s="492"/>
      <c r="B209" s="652" t="s">
        <v>610</v>
      </c>
      <c r="C209" s="652"/>
      <c r="D209" s="652"/>
      <c r="E209" s="652"/>
      <c r="F209" s="652"/>
      <c r="G209" s="652"/>
      <c r="H209" s="652"/>
      <c r="I209" s="652"/>
      <c r="J209" s="652"/>
      <c r="K209" s="652"/>
      <c r="L209" s="652"/>
      <c r="M209" s="653"/>
      <c r="N209" s="423">
        <v>804</v>
      </c>
      <c r="O209" s="510">
        <v>10</v>
      </c>
      <c r="P209" s="510">
        <v>4</v>
      </c>
      <c r="Q209" s="512">
        <v>0</v>
      </c>
      <c r="R209" s="511">
        <v>0</v>
      </c>
      <c r="S209" s="624"/>
      <c r="T209" s="625"/>
      <c r="U209" s="479">
        <f>+U210+U216</f>
        <v>32910.9</v>
      </c>
      <c r="V209" s="479">
        <f>+V210+V216</f>
        <v>3790.5</v>
      </c>
      <c r="W209" s="538">
        <f t="shared" si="12"/>
        <v>36701.4</v>
      </c>
    </row>
    <row r="210" spans="1:23" s="533" customFormat="1" ht="21.75" customHeight="1" x14ac:dyDescent="0.2">
      <c r="A210" s="492"/>
      <c r="B210" s="652" t="s">
        <v>170</v>
      </c>
      <c r="C210" s="652"/>
      <c r="D210" s="652"/>
      <c r="E210" s="652"/>
      <c r="F210" s="652"/>
      <c r="G210" s="652"/>
      <c r="H210" s="652"/>
      <c r="I210" s="652"/>
      <c r="J210" s="652"/>
      <c r="K210" s="652"/>
      <c r="L210" s="652"/>
      <c r="M210" s="653"/>
      <c r="N210" s="423">
        <v>804</v>
      </c>
      <c r="O210" s="510">
        <v>10</v>
      </c>
      <c r="P210" s="510">
        <v>4</v>
      </c>
      <c r="Q210" s="512" t="s">
        <v>581</v>
      </c>
      <c r="R210" s="511">
        <v>0</v>
      </c>
      <c r="S210" s="624"/>
      <c r="T210" s="625"/>
      <c r="U210" s="479">
        <f t="shared" ref="U210:V214" si="16">+U211</f>
        <v>20252.8</v>
      </c>
      <c r="V210" s="479">
        <f t="shared" si="16"/>
        <v>0</v>
      </c>
      <c r="W210" s="538">
        <f t="shared" si="12"/>
        <v>20252.8</v>
      </c>
    </row>
    <row r="211" spans="1:23" s="533" customFormat="1" ht="12" customHeight="1" x14ac:dyDescent="0.2">
      <c r="A211" s="492"/>
      <c r="B211" s="652" t="s">
        <v>55</v>
      </c>
      <c r="C211" s="652"/>
      <c r="D211" s="652"/>
      <c r="E211" s="652"/>
      <c r="F211" s="652"/>
      <c r="G211" s="652"/>
      <c r="H211" s="652"/>
      <c r="I211" s="652"/>
      <c r="J211" s="652"/>
      <c r="K211" s="652"/>
      <c r="L211" s="652"/>
      <c r="M211" s="653"/>
      <c r="N211" s="423">
        <v>804</v>
      </c>
      <c r="O211" s="510">
        <v>10</v>
      </c>
      <c r="P211" s="510">
        <v>4</v>
      </c>
      <c r="Q211" s="512" t="s">
        <v>589</v>
      </c>
      <c r="R211" s="511">
        <v>0</v>
      </c>
      <c r="S211" s="624"/>
      <c r="T211" s="625"/>
      <c r="U211" s="479">
        <f t="shared" si="16"/>
        <v>20252.8</v>
      </c>
      <c r="V211" s="479">
        <f t="shared" si="16"/>
        <v>0</v>
      </c>
      <c r="W211" s="538">
        <f t="shared" si="12"/>
        <v>20252.8</v>
      </c>
    </row>
    <row r="212" spans="1:23" s="533" customFormat="1" ht="84.75" customHeight="1" x14ac:dyDescent="0.2">
      <c r="A212" s="492"/>
      <c r="B212" s="652" t="s">
        <v>591</v>
      </c>
      <c r="C212" s="652"/>
      <c r="D212" s="652"/>
      <c r="E212" s="652"/>
      <c r="F212" s="652"/>
      <c r="G212" s="652"/>
      <c r="H212" s="652"/>
      <c r="I212" s="652"/>
      <c r="J212" s="652"/>
      <c r="K212" s="652"/>
      <c r="L212" s="652"/>
      <c r="M212" s="653"/>
      <c r="N212" s="423">
        <v>804</v>
      </c>
      <c r="O212" s="510">
        <v>10</v>
      </c>
      <c r="P212" s="510">
        <v>4</v>
      </c>
      <c r="Q212" s="512" t="s">
        <v>592</v>
      </c>
      <c r="R212" s="511">
        <v>0</v>
      </c>
      <c r="S212" s="624"/>
      <c r="T212" s="625"/>
      <c r="U212" s="479">
        <f t="shared" si="16"/>
        <v>20252.8</v>
      </c>
      <c r="V212" s="479">
        <f t="shared" si="16"/>
        <v>0</v>
      </c>
      <c r="W212" s="538">
        <f t="shared" si="12"/>
        <v>20252.8</v>
      </c>
    </row>
    <row r="213" spans="1:23" s="533" customFormat="1" ht="12" customHeight="1" x14ac:dyDescent="0.2">
      <c r="A213" s="492"/>
      <c r="B213" s="652" t="s">
        <v>48</v>
      </c>
      <c r="C213" s="652"/>
      <c r="D213" s="652"/>
      <c r="E213" s="652"/>
      <c r="F213" s="652"/>
      <c r="G213" s="652"/>
      <c r="H213" s="652"/>
      <c r="I213" s="652"/>
      <c r="J213" s="652"/>
      <c r="K213" s="652"/>
      <c r="L213" s="652"/>
      <c r="M213" s="653"/>
      <c r="N213" s="423">
        <v>804</v>
      </c>
      <c r="O213" s="510">
        <v>10</v>
      </c>
      <c r="P213" s="510">
        <v>4</v>
      </c>
      <c r="Q213" s="512" t="s">
        <v>592</v>
      </c>
      <c r="R213" s="511" t="s">
        <v>45</v>
      </c>
      <c r="S213" s="624"/>
      <c r="T213" s="625"/>
      <c r="U213" s="479">
        <f t="shared" si="16"/>
        <v>20252.8</v>
      </c>
      <c r="V213" s="479">
        <f t="shared" si="16"/>
        <v>0</v>
      </c>
      <c r="W213" s="538">
        <f t="shared" si="12"/>
        <v>20252.8</v>
      </c>
    </row>
    <row r="214" spans="1:23" s="533" customFormat="1" ht="12" customHeight="1" x14ac:dyDescent="0.2">
      <c r="A214" s="492"/>
      <c r="B214" s="652" t="s">
        <v>49</v>
      </c>
      <c r="C214" s="652"/>
      <c r="D214" s="652"/>
      <c r="E214" s="652"/>
      <c r="F214" s="652"/>
      <c r="G214" s="652"/>
      <c r="H214" s="652"/>
      <c r="I214" s="652"/>
      <c r="J214" s="652"/>
      <c r="K214" s="652"/>
      <c r="L214" s="652"/>
      <c r="M214" s="653"/>
      <c r="N214" s="423">
        <v>804</v>
      </c>
      <c r="O214" s="510">
        <v>10</v>
      </c>
      <c r="P214" s="510">
        <v>4</v>
      </c>
      <c r="Q214" s="512" t="s">
        <v>592</v>
      </c>
      <c r="R214" s="511" t="s">
        <v>46</v>
      </c>
      <c r="S214" s="624"/>
      <c r="T214" s="625"/>
      <c r="U214" s="479">
        <f t="shared" si="16"/>
        <v>20252.8</v>
      </c>
      <c r="V214" s="479">
        <f t="shared" si="16"/>
        <v>0</v>
      </c>
      <c r="W214" s="538">
        <f t="shared" ref="W214:W277" si="17">+U214+V214</f>
        <v>20252.8</v>
      </c>
    </row>
    <row r="215" spans="1:23" s="533" customFormat="1" ht="21.75" customHeight="1" x14ac:dyDescent="0.2">
      <c r="A215" s="492"/>
      <c r="B215" s="652" t="s">
        <v>584</v>
      </c>
      <c r="C215" s="652"/>
      <c r="D215" s="652"/>
      <c r="E215" s="652"/>
      <c r="F215" s="652"/>
      <c r="G215" s="652"/>
      <c r="H215" s="652"/>
      <c r="I215" s="652"/>
      <c r="J215" s="652"/>
      <c r="K215" s="652"/>
      <c r="L215" s="652"/>
      <c r="M215" s="653"/>
      <c r="N215" s="423">
        <v>804</v>
      </c>
      <c r="O215" s="510">
        <v>10</v>
      </c>
      <c r="P215" s="510">
        <v>4</v>
      </c>
      <c r="Q215" s="512" t="s">
        <v>592</v>
      </c>
      <c r="R215" s="511" t="s">
        <v>50</v>
      </c>
      <c r="S215" s="624"/>
      <c r="T215" s="625"/>
      <c r="U215" s="479">
        <v>20252.8</v>
      </c>
      <c r="V215" s="480">
        <v>0</v>
      </c>
      <c r="W215" s="538">
        <f t="shared" si="17"/>
        <v>20252.8</v>
      </c>
    </row>
    <row r="216" spans="1:23" s="533" customFormat="1" ht="21.75" customHeight="1" x14ac:dyDescent="0.2">
      <c r="A216" s="492"/>
      <c r="B216" s="652" t="s">
        <v>170</v>
      </c>
      <c r="C216" s="652"/>
      <c r="D216" s="652"/>
      <c r="E216" s="652"/>
      <c r="F216" s="652"/>
      <c r="G216" s="652"/>
      <c r="H216" s="652"/>
      <c r="I216" s="652"/>
      <c r="J216" s="652"/>
      <c r="K216" s="652"/>
      <c r="L216" s="652"/>
      <c r="M216" s="653"/>
      <c r="N216" s="423">
        <v>804</v>
      </c>
      <c r="O216" s="510">
        <v>10</v>
      </c>
      <c r="P216" s="510">
        <v>4</v>
      </c>
      <c r="Q216" s="512" t="s">
        <v>581</v>
      </c>
      <c r="R216" s="511">
        <v>0</v>
      </c>
      <c r="S216" s="624"/>
      <c r="T216" s="625"/>
      <c r="U216" s="479">
        <f>+U217</f>
        <v>12658.1</v>
      </c>
      <c r="V216" s="479">
        <f>+V217</f>
        <v>3790.5</v>
      </c>
      <c r="W216" s="538">
        <f t="shared" si="17"/>
        <v>16448.599999999999</v>
      </c>
    </row>
    <row r="217" spans="1:23" s="533" customFormat="1" ht="12" customHeight="1" x14ac:dyDescent="0.2">
      <c r="A217" s="492"/>
      <c r="B217" s="652" t="s">
        <v>55</v>
      </c>
      <c r="C217" s="652"/>
      <c r="D217" s="652"/>
      <c r="E217" s="652"/>
      <c r="F217" s="652"/>
      <c r="G217" s="652"/>
      <c r="H217" s="652"/>
      <c r="I217" s="652"/>
      <c r="J217" s="652"/>
      <c r="K217" s="652"/>
      <c r="L217" s="652"/>
      <c r="M217" s="653"/>
      <c r="N217" s="423">
        <v>804</v>
      </c>
      <c r="O217" s="510">
        <v>10</v>
      </c>
      <c r="P217" s="510">
        <v>4</v>
      </c>
      <c r="Q217" s="512" t="s">
        <v>589</v>
      </c>
      <c r="R217" s="511">
        <v>0</v>
      </c>
      <c r="S217" s="624"/>
      <c r="T217" s="625"/>
      <c r="U217" s="479">
        <f>+U218+U222</f>
        <v>12658.1</v>
      </c>
      <c r="V217" s="479">
        <f>+V218+V222</f>
        <v>3790.5</v>
      </c>
      <c r="W217" s="538">
        <f t="shared" si="17"/>
        <v>16448.599999999999</v>
      </c>
    </row>
    <row r="218" spans="1:23" s="533" customFormat="1" ht="42.75" customHeight="1" x14ac:dyDescent="0.2">
      <c r="A218" s="492"/>
      <c r="B218" s="652" t="s">
        <v>775</v>
      </c>
      <c r="C218" s="652"/>
      <c r="D218" s="652"/>
      <c r="E218" s="652"/>
      <c r="F218" s="652"/>
      <c r="G218" s="652"/>
      <c r="H218" s="652"/>
      <c r="I218" s="652"/>
      <c r="J218" s="652"/>
      <c r="K218" s="652"/>
      <c r="L218" s="652"/>
      <c r="M218" s="653"/>
      <c r="N218" s="423">
        <v>804</v>
      </c>
      <c r="O218" s="510">
        <v>10</v>
      </c>
      <c r="P218" s="510">
        <v>4</v>
      </c>
      <c r="Q218" s="512" t="s">
        <v>776</v>
      </c>
      <c r="R218" s="511">
        <v>0</v>
      </c>
      <c r="S218" s="624"/>
      <c r="T218" s="625"/>
      <c r="U218" s="479">
        <f t="shared" ref="U218:V220" si="18">+U219</f>
        <v>0</v>
      </c>
      <c r="V218" s="479">
        <f t="shared" si="18"/>
        <v>3790.5</v>
      </c>
      <c r="W218" s="538">
        <f t="shared" si="17"/>
        <v>3790.5</v>
      </c>
    </row>
    <row r="219" spans="1:23" s="533" customFormat="1" ht="12" customHeight="1" x14ac:dyDescent="0.2">
      <c r="A219" s="492"/>
      <c r="B219" s="652" t="s">
        <v>48</v>
      </c>
      <c r="C219" s="652"/>
      <c r="D219" s="652"/>
      <c r="E219" s="652"/>
      <c r="F219" s="652"/>
      <c r="G219" s="652"/>
      <c r="H219" s="652"/>
      <c r="I219" s="652"/>
      <c r="J219" s="652"/>
      <c r="K219" s="652"/>
      <c r="L219" s="652"/>
      <c r="M219" s="653"/>
      <c r="N219" s="423">
        <v>804</v>
      </c>
      <c r="O219" s="510">
        <v>10</v>
      </c>
      <c r="P219" s="510">
        <v>4</v>
      </c>
      <c r="Q219" s="512" t="s">
        <v>776</v>
      </c>
      <c r="R219" s="511" t="s">
        <v>45</v>
      </c>
      <c r="S219" s="624"/>
      <c r="T219" s="625"/>
      <c r="U219" s="479">
        <f t="shared" si="18"/>
        <v>0</v>
      </c>
      <c r="V219" s="479">
        <f t="shared" si="18"/>
        <v>3790.5</v>
      </c>
      <c r="W219" s="538">
        <f t="shared" si="17"/>
        <v>3790.5</v>
      </c>
    </row>
    <row r="220" spans="1:23" s="533" customFormat="1" ht="12" customHeight="1" x14ac:dyDescent="0.2">
      <c r="A220" s="492"/>
      <c r="B220" s="652" t="s">
        <v>49</v>
      </c>
      <c r="C220" s="652"/>
      <c r="D220" s="652"/>
      <c r="E220" s="652"/>
      <c r="F220" s="652"/>
      <c r="G220" s="652"/>
      <c r="H220" s="652"/>
      <c r="I220" s="652"/>
      <c r="J220" s="652"/>
      <c r="K220" s="652"/>
      <c r="L220" s="652"/>
      <c r="M220" s="653"/>
      <c r="N220" s="423">
        <v>804</v>
      </c>
      <c r="O220" s="510">
        <v>10</v>
      </c>
      <c r="P220" s="510">
        <v>4</v>
      </c>
      <c r="Q220" s="512" t="s">
        <v>776</v>
      </c>
      <c r="R220" s="511" t="s">
        <v>46</v>
      </c>
      <c r="S220" s="624"/>
      <c r="T220" s="625"/>
      <c r="U220" s="479">
        <f t="shared" si="18"/>
        <v>0</v>
      </c>
      <c r="V220" s="479">
        <f t="shared" si="18"/>
        <v>3790.5</v>
      </c>
      <c r="W220" s="538">
        <f t="shared" si="17"/>
        <v>3790.5</v>
      </c>
    </row>
    <row r="221" spans="1:23" s="533" customFormat="1" ht="21.75" customHeight="1" x14ac:dyDescent="0.2">
      <c r="A221" s="492"/>
      <c r="B221" s="652" t="s">
        <v>584</v>
      </c>
      <c r="C221" s="652"/>
      <c r="D221" s="652"/>
      <c r="E221" s="652"/>
      <c r="F221" s="652"/>
      <c r="G221" s="652"/>
      <c r="H221" s="652"/>
      <c r="I221" s="652"/>
      <c r="J221" s="652"/>
      <c r="K221" s="652"/>
      <c r="L221" s="652"/>
      <c r="M221" s="653"/>
      <c r="N221" s="423">
        <v>804</v>
      </c>
      <c r="O221" s="510">
        <v>10</v>
      </c>
      <c r="P221" s="510">
        <v>4</v>
      </c>
      <c r="Q221" s="512" t="s">
        <v>776</v>
      </c>
      <c r="R221" s="511" t="s">
        <v>50</v>
      </c>
      <c r="S221" s="624"/>
      <c r="T221" s="625"/>
      <c r="U221" s="479">
        <v>0</v>
      </c>
      <c r="V221" s="480">
        <v>3790.5</v>
      </c>
      <c r="W221" s="538">
        <f t="shared" si="17"/>
        <v>3790.5</v>
      </c>
    </row>
    <row r="222" spans="1:23" s="533" customFormat="1" ht="21.75" customHeight="1" x14ac:dyDescent="0.2">
      <c r="A222" s="492"/>
      <c r="B222" s="652" t="s">
        <v>700</v>
      </c>
      <c r="C222" s="652"/>
      <c r="D222" s="652"/>
      <c r="E222" s="652"/>
      <c r="F222" s="652"/>
      <c r="G222" s="652"/>
      <c r="H222" s="652"/>
      <c r="I222" s="652"/>
      <c r="J222" s="652"/>
      <c r="K222" s="652"/>
      <c r="L222" s="652"/>
      <c r="M222" s="653"/>
      <c r="N222" s="423">
        <v>804</v>
      </c>
      <c r="O222" s="510">
        <v>10</v>
      </c>
      <c r="P222" s="510">
        <v>4</v>
      </c>
      <c r="Q222" s="512" t="s">
        <v>701</v>
      </c>
      <c r="R222" s="511">
        <v>0</v>
      </c>
      <c r="S222" s="624"/>
      <c r="T222" s="625"/>
      <c r="U222" s="479">
        <f t="shared" ref="U222:V224" si="19">+U223</f>
        <v>12658.1</v>
      </c>
      <c r="V222" s="479">
        <f t="shared" si="19"/>
        <v>0</v>
      </c>
      <c r="W222" s="538">
        <f t="shared" si="17"/>
        <v>12658.1</v>
      </c>
    </row>
    <row r="223" spans="1:23" s="533" customFormat="1" ht="12" customHeight="1" x14ac:dyDescent="0.2">
      <c r="A223" s="492"/>
      <c r="B223" s="652" t="s">
        <v>48</v>
      </c>
      <c r="C223" s="652"/>
      <c r="D223" s="652"/>
      <c r="E223" s="652"/>
      <c r="F223" s="652"/>
      <c r="G223" s="652"/>
      <c r="H223" s="652"/>
      <c r="I223" s="652"/>
      <c r="J223" s="652"/>
      <c r="K223" s="652"/>
      <c r="L223" s="652"/>
      <c r="M223" s="653"/>
      <c r="N223" s="423">
        <v>804</v>
      </c>
      <c r="O223" s="510">
        <v>10</v>
      </c>
      <c r="P223" s="510">
        <v>4</v>
      </c>
      <c r="Q223" s="512" t="s">
        <v>701</v>
      </c>
      <c r="R223" s="511" t="s">
        <v>45</v>
      </c>
      <c r="S223" s="624"/>
      <c r="T223" s="625"/>
      <c r="U223" s="479">
        <f t="shared" si="19"/>
        <v>12658.1</v>
      </c>
      <c r="V223" s="479">
        <f t="shared" si="19"/>
        <v>0</v>
      </c>
      <c r="W223" s="538">
        <f t="shared" si="17"/>
        <v>12658.1</v>
      </c>
    </row>
    <row r="224" spans="1:23" s="533" customFormat="1" ht="12" customHeight="1" x14ac:dyDescent="0.2">
      <c r="A224" s="492"/>
      <c r="B224" s="652" t="s">
        <v>49</v>
      </c>
      <c r="C224" s="652"/>
      <c r="D224" s="652"/>
      <c r="E224" s="652"/>
      <c r="F224" s="652"/>
      <c r="G224" s="652"/>
      <c r="H224" s="652"/>
      <c r="I224" s="652"/>
      <c r="J224" s="652"/>
      <c r="K224" s="652"/>
      <c r="L224" s="652"/>
      <c r="M224" s="653"/>
      <c r="N224" s="423">
        <v>804</v>
      </c>
      <c r="O224" s="510">
        <v>10</v>
      </c>
      <c r="P224" s="510">
        <v>4</v>
      </c>
      <c r="Q224" s="512" t="s">
        <v>701</v>
      </c>
      <c r="R224" s="511" t="s">
        <v>46</v>
      </c>
      <c r="S224" s="624"/>
      <c r="T224" s="625"/>
      <c r="U224" s="479">
        <f t="shared" si="19"/>
        <v>12658.1</v>
      </c>
      <c r="V224" s="479">
        <f t="shared" si="19"/>
        <v>0</v>
      </c>
      <c r="W224" s="538">
        <f t="shared" si="17"/>
        <v>12658.1</v>
      </c>
    </row>
    <row r="225" spans="1:23" s="533" customFormat="1" ht="21.75" customHeight="1" x14ac:dyDescent="0.2">
      <c r="A225" s="492"/>
      <c r="B225" s="652" t="s">
        <v>584</v>
      </c>
      <c r="C225" s="652"/>
      <c r="D225" s="652"/>
      <c r="E225" s="652"/>
      <c r="F225" s="652"/>
      <c r="G225" s="652"/>
      <c r="H225" s="652"/>
      <c r="I225" s="652"/>
      <c r="J225" s="652"/>
      <c r="K225" s="652"/>
      <c r="L225" s="652"/>
      <c r="M225" s="653"/>
      <c r="N225" s="423">
        <v>804</v>
      </c>
      <c r="O225" s="510">
        <v>10</v>
      </c>
      <c r="P225" s="510">
        <v>4</v>
      </c>
      <c r="Q225" s="512" t="s">
        <v>701</v>
      </c>
      <c r="R225" s="511" t="s">
        <v>50</v>
      </c>
      <c r="S225" s="624"/>
      <c r="T225" s="625"/>
      <c r="U225" s="479">
        <v>12658.1</v>
      </c>
      <c r="V225" s="480">
        <v>0</v>
      </c>
      <c r="W225" s="538">
        <f t="shared" si="17"/>
        <v>12658.1</v>
      </c>
    </row>
    <row r="226" spans="1:23" s="533" customFormat="1" ht="12" customHeight="1" x14ac:dyDescent="0.2">
      <c r="A226" s="492"/>
      <c r="B226" s="652" t="s">
        <v>59</v>
      </c>
      <c r="C226" s="652"/>
      <c r="D226" s="652"/>
      <c r="E226" s="652"/>
      <c r="F226" s="652"/>
      <c r="G226" s="652"/>
      <c r="H226" s="652"/>
      <c r="I226" s="652"/>
      <c r="J226" s="652"/>
      <c r="K226" s="652"/>
      <c r="L226" s="652"/>
      <c r="M226" s="653"/>
      <c r="N226" s="423">
        <v>804</v>
      </c>
      <c r="O226" s="510">
        <v>10</v>
      </c>
      <c r="P226" s="510">
        <v>6</v>
      </c>
      <c r="Q226" s="512">
        <v>0</v>
      </c>
      <c r="R226" s="511">
        <v>0</v>
      </c>
      <c r="S226" s="624"/>
      <c r="T226" s="625"/>
      <c r="U226" s="479">
        <f>+U227+U238</f>
        <v>4072.4841299999998</v>
      </c>
      <c r="V226" s="479">
        <f>+V227+V238</f>
        <v>0</v>
      </c>
      <c r="W226" s="538">
        <f t="shared" si="17"/>
        <v>4072.4841299999998</v>
      </c>
    </row>
    <row r="227" spans="1:23" s="533" customFormat="1" ht="21.75" customHeight="1" x14ac:dyDescent="0.2">
      <c r="A227" s="492"/>
      <c r="B227" s="652" t="s">
        <v>170</v>
      </c>
      <c r="C227" s="652"/>
      <c r="D227" s="652"/>
      <c r="E227" s="652"/>
      <c r="F227" s="652"/>
      <c r="G227" s="652"/>
      <c r="H227" s="652"/>
      <c r="I227" s="652"/>
      <c r="J227" s="652"/>
      <c r="K227" s="652"/>
      <c r="L227" s="652"/>
      <c r="M227" s="653"/>
      <c r="N227" s="423">
        <v>804</v>
      </c>
      <c r="O227" s="510">
        <v>10</v>
      </c>
      <c r="P227" s="510">
        <v>6</v>
      </c>
      <c r="Q227" s="512" t="s">
        <v>581</v>
      </c>
      <c r="R227" s="511">
        <v>0</v>
      </c>
      <c r="S227" s="624"/>
      <c r="T227" s="625"/>
      <c r="U227" s="479">
        <f>+U228</f>
        <v>3641.28413</v>
      </c>
      <c r="V227" s="479">
        <f>+V228</f>
        <v>0</v>
      </c>
      <c r="W227" s="538">
        <f t="shared" si="17"/>
        <v>3641.28413</v>
      </c>
    </row>
    <row r="228" spans="1:23" s="533" customFormat="1" ht="21.75" customHeight="1" x14ac:dyDescent="0.2">
      <c r="A228" s="492"/>
      <c r="B228" s="652" t="s">
        <v>60</v>
      </c>
      <c r="C228" s="652"/>
      <c r="D228" s="652"/>
      <c r="E228" s="652"/>
      <c r="F228" s="652"/>
      <c r="G228" s="652"/>
      <c r="H228" s="652"/>
      <c r="I228" s="652"/>
      <c r="J228" s="652"/>
      <c r="K228" s="652"/>
      <c r="L228" s="652"/>
      <c r="M228" s="653"/>
      <c r="N228" s="423">
        <v>804</v>
      </c>
      <c r="O228" s="510">
        <v>10</v>
      </c>
      <c r="P228" s="510">
        <v>6</v>
      </c>
      <c r="Q228" s="512" t="s">
        <v>612</v>
      </c>
      <c r="R228" s="511">
        <v>0</v>
      </c>
      <c r="S228" s="624"/>
      <c r="T228" s="625"/>
      <c r="U228" s="479">
        <f>+U229</f>
        <v>3641.28413</v>
      </c>
      <c r="V228" s="479">
        <f>+V229</f>
        <v>0</v>
      </c>
      <c r="W228" s="538">
        <f t="shared" si="17"/>
        <v>3641.28413</v>
      </c>
    </row>
    <row r="229" spans="1:23" s="533" customFormat="1" ht="21.75" customHeight="1" x14ac:dyDescent="0.2">
      <c r="A229" s="492"/>
      <c r="B229" s="652" t="s">
        <v>61</v>
      </c>
      <c r="C229" s="652"/>
      <c r="D229" s="652"/>
      <c r="E229" s="652"/>
      <c r="F229" s="652"/>
      <c r="G229" s="652"/>
      <c r="H229" s="652"/>
      <c r="I229" s="652"/>
      <c r="J229" s="652"/>
      <c r="K229" s="652"/>
      <c r="L229" s="652"/>
      <c r="M229" s="653"/>
      <c r="N229" s="423">
        <v>804</v>
      </c>
      <c r="O229" s="510">
        <v>10</v>
      </c>
      <c r="P229" s="510">
        <v>6</v>
      </c>
      <c r="Q229" s="512" t="s">
        <v>613</v>
      </c>
      <c r="R229" s="511">
        <v>0</v>
      </c>
      <c r="S229" s="624"/>
      <c r="T229" s="625"/>
      <c r="U229" s="479">
        <f>+U230+U234</f>
        <v>3641.28413</v>
      </c>
      <c r="V229" s="479">
        <f>+V230+V234</f>
        <v>0</v>
      </c>
      <c r="W229" s="538">
        <f t="shared" si="17"/>
        <v>3641.28413</v>
      </c>
    </row>
    <row r="230" spans="1:23" s="533" customFormat="1" ht="53.25" customHeight="1" x14ac:dyDescent="0.2">
      <c r="A230" s="492"/>
      <c r="B230" s="652" t="s">
        <v>18</v>
      </c>
      <c r="C230" s="652"/>
      <c r="D230" s="652"/>
      <c r="E230" s="652"/>
      <c r="F230" s="652"/>
      <c r="G230" s="652"/>
      <c r="H230" s="652"/>
      <c r="I230" s="652"/>
      <c r="J230" s="652"/>
      <c r="K230" s="652"/>
      <c r="L230" s="652"/>
      <c r="M230" s="653"/>
      <c r="N230" s="423">
        <v>804</v>
      </c>
      <c r="O230" s="510">
        <v>10</v>
      </c>
      <c r="P230" s="510">
        <v>6</v>
      </c>
      <c r="Q230" s="512" t="s">
        <v>613</v>
      </c>
      <c r="R230" s="511" t="s">
        <v>19</v>
      </c>
      <c r="S230" s="624"/>
      <c r="T230" s="625"/>
      <c r="U230" s="479">
        <f>+U231</f>
        <v>3397.4765699999998</v>
      </c>
      <c r="V230" s="479">
        <f>+V231</f>
        <v>0</v>
      </c>
      <c r="W230" s="538">
        <f t="shared" si="17"/>
        <v>3397.4765699999998</v>
      </c>
    </row>
    <row r="231" spans="1:23" s="533" customFormat="1" ht="21.75" customHeight="1" x14ac:dyDescent="0.2">
      <c r="A231" s="492"/>
      <c r="B231" s="652" t="s">
        <v>38</v>
      </c>
      <c r="C231" s="652"/>
      <c r="D231" s="652"/>
      <c r="E231" s="652"/>
      <c r="F231" s="652"/>
      <c r="G231" s="652"/>
      <c r="H231" s="652"/>
      <c r="I231" s="652"/>
      <c r="J231" s="652"/>
      <c r="K231" s="652"/>
      <c r="L231" s="652"/>
      <c r="M231" s="653"/>
      <c r="N231" s="423">
        <v>804</v>
      </c>
      <c r="O231" s="510">
        <v>10</v>
      </c>
      <c r="P231" s="510">
        <v>6</v>
      </c>
      <c r="Q231" s="512" t="s">
        <v>613</v>
      </c>
      <c r="R231" s="511" t="s">
        <v>39</v>
      </c>
      <c r="S231" s="624"/>
      <c r="T231" s="625"/>
      <c r="U231" s="479">
        <f>+U232+U233</f>
        <v>3397.4765699999998</v>
      </c>
      <c r="V231" s="479">
        <f>+V232+V233</f>
        <v>0</v>
      </c>
      <c r="W231" s="538">
        <f t="shared" si="17"/>
        <v>3397.4765699999998</v>
      </c>
    </row>
    <row r="232" spans="1:23" s="533" customFormat="1" ht="21.75" customHeight="1" x14ac:dyDescent="0.2">
      <c r="A232" s="492"/>
      <c r="B232" s="652" t="s">
        <v>441</v>
      </c>
      <c r="C232" s="652"/>
      <c r="D232" s="652"/>
      <c r="E232" s="652"/>
      <c r="F232" s="652"/>
      <c r="G232" s="652"/>
      <c r="H232" s="652"/>
      <c r="I232" s="652"/>
      <c r="J232" s="652"/>
      <c r="K232" s="652"/>
      <c r="L232" s="652"/>
      <c r="M232" s="653"/>
      <c r="N232" s="423">
        <v>804</v>
      </c>
      <c r="O232" s="510">
        <v>10</v>
      </c>
      <c r="P232" s="510">
        <v>6</v>
      </c>
      <c r="Q232" s="512" t="s">
        <v>613</v>
      </c>
      <c r="R232" s="511" t="s">
        <v>40</v>
      </c>
      <c r="S232" s="624"/>
      <c r="T232" s="625"/>
      <c r="U232" s="479">
        <v>2609.4290000000001</v>
      </c>
      <c r="V232" s="480">
        <v>0</v>
      </c>
      <c r="W232" s="538">
        <f t="shared" si="17"/>
        <v>2609.4290000000001</v>
      </c>
    </row>
    <row r="233" spans="1:23" s="533" customFormat="1" ht="32.25" customHeight="1" x14ac:dyDescent="0.2">
      <c r="A233" s="492"/>
      <c r="B233" s="652" t="s">
        <v>442</v>
      </c>
      <c r="C233" s="652"/>
      <c r="D233" s="652"/>
      <c r="E233" s="652"/>
      <c r="F233" s="652"/>
      <c r="G233" s="652"/>
      <c r="H233" s="652"/>
      <c r="I233" s="652"/>
      <c r="J233" s="652"/>
      <c r="K233" s="652"/>
      <c r="L233" s="652"/>
      <c r="M233" s="653"/>
      <c r="N233" s="423">
        <v>804</v>
      </c>
      <c r="O233" s="510">
        <v>10</v>
      </c>
      <c r="P233" s="510">
        <v>6</v>
      </c>
      <c r="Q233" s="512" t="s">
        <v>613</v>
      </c>
      <c r="R233" s="511" t="s">
        <v>42</v>
      </c>
      <c r="S233" s="624"/>
      <c r="T233" s="625"/>
      <c r="U233" s="479">
        <v>788.04756999999995</v>
      </c>
      <c r="V233" s="480">
        <v>0</v>
      </c>
      <c r="W233" s="538">
        <f t="shared" si="17"/>
        <v>788.04756999999995</v>
      </c>
    </row>
    <row r="234" spans="1:23" s="533" customFormat="1" ht="21.75" customHeight="1" x14ac:dyDescent="0.2">
      <c r="A234" s="492"/>
      <c r="B234" s="652" t="s">
        <v>453</v>
      </c>
      <c r="C234" s="652"/>
      <c r="D234" s="652"/>
      <c r="E234" s="652"/>
      <c r="F234" s="652"/>
      <c r="G234" s="652"/>
      <c r="H234" s="652"/>
      <c r="I234" s="652"/>
      <c r="J234" s="652"/>
      <c r="K234" s="652"/>
      <c r="L234" s="652"/>
      <c r="M234" s="653"/>
      <c r="N234" s="423">
        <v>804</v>
      </c>
      <c r="O234" s="510">
        <v>10</v>
      </c>
      <c r="P234" s="510">
        <v>6</v>
      </c>
      <c r="Q234" s="512" t="s">
        <v>613</v>
      </c>
      <c r="R234" s="511" t="s">
        <v>25</v>
      </c>
      <c r="S234" s="624"/>
      <c r="T234" s="625"/>
      <c r="U234" s="479">
        <f>+U235</f>
        <v>243.80756</v>
      </c>
      <c r="V234" s="479">
        <f>+V235</f>
        <v>0</v>
      </c>
      <c r="W234" s="538">
        <f t="shared" si="17"/>
        <v>243.80756</v>
      </c>
    </row>
    <row r="235" spans="1:23" s="533" customFormat="1" ht="21.75" customHeight="1" x14ac:dyDescent="0.2">
      <c r="A235" s="492"/>
      <c r="B235" s="652" t="s">
        <v>454</v>
      </c>
      <c r="C235" s="652"/>
      <c r="D235" s="652"/>
      <c r="E235" s="652"/>
      <c r="F235" s="652"/>
      <c r="G235" s="652"/>
      <c r="H235" s="652"/>
      <c r="I235" s="652"/>
      <c r="J235" s="652"/>
      <c r="K235" s="652"/>
      <c r="L235" s="652"/>
      <c r="M235" s="653"/>
      <c r="N235" s="423">
        <v>804</v>
      </c>
      <c r="O235" s="510">
        <v>10</v>
      </c>
      <c r="P235" s="510">
        <v>6</v>
      </c>
      <c r="Q235" s="512" t="s">
        <v>613</v>
      </c>
      <c r="R235" s="511" t="s">
        <v>27</v>
      </c>
      <c r="S235" s="624"/>
      <c r="T235" s="625"/>
      <c r="U235" s="479">
        <f>+U236+U237</f>
        <v>243.80756</v>
      </c>
      <c r="V235" s="479">
        <f>+V236+V237</f>
        <v>0</v>
      </c>
      <c r="W235" s="538">
        <f t="shared" si="17"/>
        <v>243.80756</v>
      </c>
    </row>
    <row r="236" spans="1:23" s="533" customFormat="1" ht="21.75" customHeight="1" x14ac:dyDescent="0.2">
      <c r="A236" s="492"/>
      <c r="B236" s="652" t="s">
        <v>455</v>
      </c>
      <c r="C236" s="652"/>
      <c r="D236" s="652"/>
      <c r="E236" s="652"/>
      <c r="F236" s="652"/>
      <c r="G236" s="652"/>
      <c r="H236" s="652"/>
      <c r="I236" s="652"/>
      <c r="J236" s="652"/>
      <c r="K236" s="652"/>
      <c r="L236" s="652"/>
      <c r="M236" s="653"/>
      <c r="N236" s="423">
        <v>804</v>
      </c>
      <c r="O236" s="510">
        <v>10</v>
      </c>
      <c r="P236" s="510">
        <v>6</v>
      </c>
      <c r="Q236" s="512" t="s">
        <v>613</v>
      </c>
      <c r="R236" s="511" t="s">
        <v>28</v>
      </c>
      <c r="S236" s="624"/>
      <c r="T236" s="625"/>
      <c r="U236" s="479">
        <v>138.80756</v>
      </c>
      <c r="V236" s="480">
        <v>-12</v>
      </c>
      <c r="W236" s="538">
        <f t="shared" si="17"/>
        <v>126.80756</v>
      </c>
    </row>
    <row r="237" spans="1:23" s="533" customFormat="1" ht="12" customHeight="1" x14ac:dyDescent="0.2">
      <c r="A237" s="492"/>
      <c r="B237" s="652" t="s">
        <v>456</v>
      </c>
      <c r="C237" s="652"/>
      <c r="D237" s="652"/>
      <c r="E237" s="652"/>
      <c r="F237" s="652"/>
      <c r="G237" s="652"/>
      <c r="H237" s="652"/>
      <c r="I237" s="652"/>
      <c r="J237" s="652"/>
      <c r="K237" s="652"/>
      <c r="L237" s="652"/>
      <c r="M237" s="653"/>
      <c r="N237" s="423">
        <v>804</v>
      </c>
      <c r="O237" s="510">
        <v>10</v>
      </c>
      <c r="P237" s="510">
        <v>6</v>
      </c>
      <c r="Q237" s="512" t="s">
        <v>613</v>
      </c>
      <c r="R237" s="511" t="s">
        <v>29</v>
      </c>
      <c r="S237" s="624"/>
      <c r="T237" s="625"/>
      <c r="U237" s="479">
        <v>105</v>
      </c>
      <c r="V237" s="480">
        <v>12</v>
      </c>
      <c r="W237" s="538">
        <f t="shared" si="17"/>
        <v>117</v>
      </c>
    </row>
    <row r="238" spans="1:23" s="533" customFormat="1" ht="21.75" customHeight="1" x14ac:dyDescent="0.2">
      <c r="A238" s="492"/>
      <c r="B238" s="652" t="s">
        <v>170</v>
      </c>
      <c r="C238" s="652"/>
      <c r="D238" s="652"/>
      <c r="E238" s="652"/>
      <c r="F238" s="652"/>
      <c r="G238" s="652"/>
      <c r="H238" s="652"/>
      <c r="I238" s="652"/>
      <c r="J238" s="652"/>
      <c r="K238" s="652"/>
      <c r="L238" s="652"/>
      <c r="M238" s="653"/>
      <c r="N238" s="423">
        <v>804</v>
      </c>
      <c r="O238" s="510">
        <v>10</v>
      </c>
      <c r="P238" s="510">
        <v>6</v>
      </c>
      <c r="Q238" s="512" t="s">
        <v>581</v>
      </c>
      <c r="R238" s="511">
        <v>0</v>
      </c>
      <c r="S238" s="624"/>
      <c r="T238" s="625"/>
      <c r="U238" s="537">
        <f t="shared" ref="U238:V241" si="20">+U239</f>
        <v>431.2</v>
      </c>
      <c r="V238" s="537">
        <f t="shared" si="20"/>
        <v>0</v>
      </c>
      <c r="W238" s="538">
        <f t="shared" si="17"/>
        <v>431.2</v>
      </c>
    </row>
    <row r="239" spans="1:23" s="533" customFormat="1" ht="21.75" customHeight="1" x14ac:dyDescent="0.2">
      <c r="A239" s="492"/>
      <c r="B239" s="652" t="s">
        <v>60</v>
      </c>
      <c r="C239" s="652"/>
      <c r="D239" s="652"/>
      <c r="E239" s="652"/>
      <c r="F239" s="652"/>
      <c r="G239" s="652"/>
      <c r="H239" s="652"/>
      <c r="I239" s="652"/>
      <c r="J239" s="652"/>
      <c r="K239" s="652"/>
      <c r="L239" s="652"/>
      <c r="M239" s="653"/>
      <c r="N239" s="423">
        <v>804</v>
      </c>
      <c r="O239" s="510">
        <v>10</v>
      </c>
      <c r="P239" s="510">
        <v>6</v>
      </c>
      <c r="Q239" s="512" t="s">
        <v>612</v>
      </c>
      <c r="R239" s="511">
        <v>0</v>
      </c>
      <c r="S239" s="624"/>
      <c r="T239" s="625"/>
      <c r="U239" s="479">
        <f t="shared" si="20"/>
        <v>431.2</v>
      </c>
      <c r="V239" s="479">
        <f t="shared" si="20"/>
        <v>0</v>
      </c>
      <c r="W239" s="538">
        <f t="shared" si="17"/>
        <v>431.2</v>
      </c>
    </row>
    <row r="240" spans="1:23" s="533" customFormat="1" ht="32.25" customHeight="1" x14ac:dyDescent="0.2">
      <c r="A240" s="492"/>
      <c r="B240" s="652" t="s">
        <v>62</v>
      </c>
      <c r="C240" s="652"/>
      <c r="D240" s="652"/>
      <c r="E240" s="652"/>
      <c r="F240" s="652"/>
      <c r="G240" s="652"/>
      <c r="H240" s="652"/>
      <c r="I240" s="652"/>
      <c r="J240" s="652"/>
      <c r="K240" s="652"/>
      <c r="L240" s="652"/>
      <c r="M240" s="653"/>
      <c r="N240" s="423">
        <v>804</v>
      </c>
      <c r="O240" s="510">
        <v>10</v>
      </c>
      <c r="P240" s="510">
        <v>6</v>
      </c>
      <c r="Q240" s="512" t="s">
        <v>614</v>
      </c>
      <c r="R240" s="511">
        <v>0</v>
      </c>
      <c r="S240" s="624"/>
      <c r="T240" s="625"/>
      <c r="U240" s="479">
        <f t="shared" si="20"/>
        <v>431.2</v>
      </c>
      <c r="V240" s="479">
        <f t="shared" si="20"/>
        <v>0</v>
      </c>
      <c r="W240" s="538">
        <f t="shared" si="17"/>
        <v>431.2</v>
      </c>
    </row>
    <row r="241" spans="1:23" s="533" customFormat="1" ht="21.75" customHeight="1" x14ac:dyDescent="0.2">
      <c r="A241" s="492"/>
      <c r="B241" s="652" t="s">
        <v>453</v>
      </c>
      <c r="C241" s="652"/>
      <c r="D241" s="652"/>
      <c r="E241" s="652"/>
      <c r="F241" s="652"/>
      <c r="G241" s="652"/>
      <c r="H241" s="652"/>
      <c r="I241" s="652"/>
      <c r="J241" s="652"/>
      <c r="K241" s="652"/>
      <c r="L241" s="652"/>
      <c r="M241" s="653"/>
      <c r="N241" s="423">
        <v>804</v>
      </c>
      <c r="O241" s="510">
        <v>10</v>
      </c>
      <c r="P241" s="510">
        <v>6</v>
      </c>
      <c r="Q241" s="512" t="s">
        <v>614</v>
      </c>
      <c r="R241" s="511" t="s">
        <v>25</v>
      </c>
      <c r="S241" s="624"/>
      <c r="T241" s="625"/>
      <c r="U241" s="479">
        <f t="shared" si="20"/>
        <v>431.2</v>
      </c>
      <c r="V241" s="479">
        <f t="shared" si="20"/>
        <v>0</v>
      </c>
      <c r="W241" s="538">
        <f t="shared" si="17"/>
        <v>431.2</v>
      </c>
    </row>
    <row r="242" spans="1:23" s="533" customFormat="1" ht="21.75" customHeight="1" x14ac:dyDescent="0.2">
      <c r="A242" s="492"/>
      <c r="B242" s="652" t="s">
        <v>454</v>
      </c>
      <c r="C242" s="652"/>
      <c r="D242" s="652"/>
      <c r="E242" s="652"/>
      <c r="F242" s="652"/>
      <c r="G242" s="652"/>
      <c r="H242" s="652"/>
      <c r="I242" s="652"/>
      <c r="J242" s="652"/>
      <c r="K242" s="652"/>
      <c r="L242" s="652"/>
      <c r="M242" s="653"/>
      <c r="N242" s="423">
        <v>804</v>
      </c>
      <c r="O242" s="510">
        <v>10</v>
      </c>
      <c r="P242" s="510">
        <v>6</v>
      </c>
      <c r="Q242" s="512" t="s">
        <v>614</v>
      </c>
      <c r="R242" s="511" t="s">
        <v>27</v>
      </c>
      <c r="S242" s="624"/>
      <c r="T242" s="625"/>
      <c r="U242" s="479">
        <f>+U243+U244</f>
        <v>431.2</v>
      </c>
      <c r="V242" s="479">
        <f>+V243+V244</f>
        <v>0</v>
      </c>
      <c r="W242" s="538">
        <f t="shared" si="17"/>
        <v>431.2</v>
      </c>
    </row>
    <row r="243" spans="1:23" s="533" customFormat="1" ht="21.75" customHeight="1" x14ac:dyDescent="0.2">
      <c r="A243" s="492"/>
      <c r="B243" s="652" t="s">
        <v>455</v>
      </c>
      <c r="C243" s="652"/>
      <c r="D243" s="652"/>
      <c r="E243" s="652"/>
      <c r="F243" s="652"/>
      <c r="G243" s="652"/>
      <c r="H243" s="652"/>
      <c r="I243" s="652"/>
      <c r="J243" s="652"/>
      <c r="K243" s="652"/>
      <c r="L243" s="652"/>
      <c r="M243" s="653"/>
      <c r="N243" s="423">
        <v>804</v>
      </c>
      <c r="O243" s="510">
        <v>10</v>
      </c>
      <c r="P243" s="510">
        <v>6</v>
      </c>
      <c r="Q243" s="512" t="s">
        <v>614</v>
      </c>
      <c r="R243" s="511" t="s">
        <v>28</v>
      </c>
      <c r="S243" s="624"/>
      <c r="T243" s="625"/>
      <c r="U243" s="479">
        <v>12.3</v>
      </c>
      <c r="V243" s="480">
        <v>0</v>
      </c>
      <c r="W243" s="538">
        <f t="shared" si="17"/>
        <v>12.3</v>
      </c>
    </row>
    <row r="244" spans="1:23" s="533" customFormat="1" ht="12" customHeight="1" x14ac:dyDescent="0.2">
      <c r="A244" s="492"/>
      <c r="B244" s="652" t="s">
        <v>456</v>
      </c>
      <c r="C244" s="652"/>
      <c r="D244" s="652"/>
      <c r="E244" s="652"/>
      <c r="F244" s="652"/>
      <c r="G244" s="652"/>
      <c r="H244" s="652"/>
      <c r="I244" s="652"/>
      <c r="J244" s="652"/>
      <c r="K244" s="652"/>
      <c r="L244" s="652"/>
      <c r="M244" s="653"/>
      <c r="N244" s="423">
        <v>804</v>
      </c>
      <c r="O244" s="510">
        <v>10</v>
      </c>
      <c r="P244" s="510">
        <v>6</v>
      </c>
      <c r="Q244" s="512" t="s">
        <v>614</v>
      </c>
      <c r="R244" s="511" t="s">
        <v>29</v>
      </c>
      <c r="S244" s="624"/>
      <c r="T244" s="625"/>
      <c r="U244" s="479">
        <v>418.9</v>
      </c>
      <c r="V244" s="480">
        <v>0</v>
      </c>
      <c r="W244" s="538">
        <f t="shared" si="17"/>
        <v>418.9</v>
      </c>
    </row>
    <row r="245" spans="1:23" s="533" customFormat="1" ht="21.75" customHeight="1" x14ac:dyDescent="0.2">
      <c r="A245" s="492"/>
      <c r="B245" s="652" t="s">
        <v>635</v>
      </c>
      <c r="C245" s="652"/>
      <c r="D245" s="652"/>
      <c r="E245" s="652"/>
      <c r="F245" s="652"/>
      <c r="G245" s="652"/>
      <c r="H245" s="652"/>
      <c r="I245" s="652"/>
      <c r="J245" s="652"/>
      <c r="K245" s="652"/>
      <c r="L245" s="652"/>
      <c r="M245" s="653"/>
      <c r="N245" s="423">
        <v>805</v>
      </c>
      <c r="O245" s="510">
        <v>0</v>
      </c>
      <c r="P245" s="510">
        <v>0</v>
      </c>
      <c r="Q245" s="512">
        <v>0</v>
      </c>
      <c r="R245" s="511">
        <v>0</v>
      </c>
      <c r="S245" s="624"/>
      <c r="T245" s="625"/>
      <c r="U245" s="538">
        <f>+U246</f>
        <v>3492.6279800000002</v>
      </c>
      <c r="V245" s="479">
        <f>+V246</f>
        <v>0</v>
      </c>
      <c r="W245" s="538">
        <f t="shared" si="17"/>
        <v>3492.6279800000002</v>
      </c>
    </row>
    <row r="246" spans="1:23" s="533" customFormat="1" ht="12" customHeight="1" x14ac:dyDescent="0.2">
      <c r="A246" s="492"/>
      <c r="B246" s="652" t="s">
        <v>523</v>
      </c>
      <c r="C246" s="652"/>
      <c r="D246" s="652"/>
      <c r="E246" s="652"/>
      <c r="F246" s="652"/>
      <c r="G246" s="652"/>
      <c r="H246" s="652"/>
      <c r="I246" s="652"/>
      <c r="J246" s="652"/>
      <c r="K246" s="652"/>
      <c r="L246" s="652"/>
      <c r="M246" s="653"/>
      <c r="N246" s="423">
        <v>805</v>
      </c>
      <c r="O246" s="510">
        <v>4</v>
      </c>
      <c r="P246" s="510">
        <v>0</v>
      </c>
      <c r="Q246" s="512">
        <v>0</v>
      </c>
      <c r="R246" s="511">
        <v>0</v>
      </c>
      <c r="S246" s="624"/>
      <c r="T246" s="625"/>
      <c r="U246" s="479">
        <f>+U247+U276</f>
        <v>3492.6279800000002</v>
      </c>
      <c r="V246" s="479">
        <f>+V247+V276</f>
        <v>0</v>
      </c>
      <c r="W246" s="538">
        <f t="shared" si="17"/>
        <v>3492.6279800000002</v>
      </c>
    </row>
    <row r="247" spans="1:23" s="533" customFormat="1" ht="12" customHeight="1" x14ac:dyDescent="0.2">
      <c r="A247" s="492"/>
      <c r="B247" s="652" t="s">
        <v>65</v>
      </c>
      <c r="C247" s="652"/>
      <c r="D247" s="652"/>
      <c r="E247" s="652"/>
      <c r="F247" s="652"/>
      <c r="G247" s="652"/>
      <c r="H247" s="652"/>
      <c r="I247" s="652"/>
      <c r="J247" s="652"/>
      <c r="K247" s="652"/>
      <c r="L247" s="652"/>
      <c r="M247" s="653"/>
      <c r="N247" s="423">
        <v>805</v>
      </c>
      <c r="O247" s="510">
        <v>4</v>
      </c>
      <c r="P247" s="510">
        <v>5</v>
      </c>
      <c r="Q247" s="512">
        <v>0</v>
      </c>
      <c r="R247" s="511">
        <v>0</v>
      </c>
      <c r="S247" s="624"/>
      <c r="T247" s="625"/>
      <c r="U247" s="479">
        <f>+U248+U257</f>
        <v>3115.4060300000001</v>
      </c>
      <c r="V247" s="479">
        <f>+V248+V257</f>
        <v>0</v>
      </c>
      <c r="W247" s="538">
        <f t="shared" si="17"/>
        <v>3115.4060300000001</v>
      </c>
    </row>
    <row r="248" spans="1:23" s="533" customFormat="1" ht="21.75" customHeight="1" x14ac:dyDescent="0.2">
      <c r="A248" s="492"/>
      <c r="B248" s="652" t="s">
        <v>67</v>
      </c>
      <c r="C248" s="652"/>
      <c r="D248" s="652"/>
      <c r="E248" s="652"/>
      <c r="F248" s="652"/>
      <c r="G248" s="652"/>
      <c r="H248" s="652"/>
      <c r="I248" s="652"/>
      <c r="J248" s="652"/>
      <c r="K248" s="652"/>
      <c r="L248" s="652"/>
      <c r="M248" s="653"/>
      <c r="N248" s="423">
        <v>805</v>
      </c>
      <c r="O248" s="510">
        <v>4</v>
      </c>
      <c r="P248" s="510">
        <v>5</v>
      </c>
      <c r="Q248" s="512" t="s">
        <v>524</v>
      </c>
      <c r="R248" s="511">
        <v>0</v>
      </c>
      <c r="S248" s="624"/>
      <c r="T248" s="625"/>
      <c r="U248" s="479">
        <f>+U249</f>
        <v>349</v>
      </c>
      <c r="V248" s="479">
        <f>+V249</f>
        <v>0</v>
      </c>
      <c r="W248" s="538">
        <f t="shared" si="17"/>
        <v>349</v>
      </c>
    </row>
    <row r="249" spans="1:23" s="533" customFormat="1" ht="32.25" customHeight="1" x14ac:dyDescent="0.2">
      <c r="A249" s="492"/>
      <c r="B249" s="652" t="s">
        <v>70</v>
      </c>
      <c r="C249" s="652"/>
      <c r="D249" s="652"/>
      <c r="E249" s="652"/>
      <c r="F249" s="652"/>
      <c r="G249" s="652"/>
      <c r="H249" s="652"/>
      <c r="I249" s="652"/>
      <c r="J249" s="652"/>
      <c r="K249" s="652"/>
      <c r="L249" s="652"/>
      <c r="M249" s="653"/>
      <c r="N249" s="423">
        <v>805</v>
      </c>
      <c r="O249" s="510">
        <v>4</v>
      </c>
      <c r="P249" s="510">
        <v>5</v>
      </c>
      <c r="Q249" s="512" t="s">
        <v>525</v>
      </c>
      <c r="R249" s="511">
        <v>0</v>
      </c>
      <c r="S249" s="624"/>
      <c r="T249" s="625"/>
      <c r="U249" s="479">
        <f>+U250</f>
        <v>349</v>
      </c>
      <c r="V249" s="479">
        <f>+V250</f>
        <v>0</v>
      </c>
      <c r="W249" s="538">
        <f t="shared" si="17"/>
        <v>349</v>
      </c>
    </row>
    <row r="250" spans="1:23" s="533" customFormat="1" ht="12" customHeight="1" x14ac:dyDescent="0.2">
      <c r="A250" s="492"/>
      <c r="B250" s="652" t="s">
        <v>526</v>
      </c>
      <c r="C250" s="652"/>
      <c r="D250" s="652"/>
      <c r="E250" s="652"/>
      <c r="F250" s="652"/>
      <c r="G250" s="652"/>
      <c r="H250" s="652"/>
      <c r="I250" s="652"/>
      <c r="J250" s="652"/>
      <c r="K250" s="652"/>
      <c r="L250" s="652"/>
      <c r="M250" s="653"/>
      <c r="N250" s="423">
        <v>805</v>
      </c>
      <c r="O250" s="510">
        <v>4</v>
      </c>
      <c r="P250" s="510">
        <v>5</v>
      </c>
      <c r="Q250" s="512" t="s">
        <v>527</v>
      </c>
      <c r="R250" s="511">
        <v>0</v>
      </c>
      <c r="S250" s="624"/>
      <c r="T250" s="625"/>
      <c r="U250" s="479">
        <f>+U251+U254</f>
        <v>349</v>
      </c>
      <c r="V250" s="479">
        <f>+V251+V254</f>
        <v>0</v>
      </c>
      <c r="W250" s="538">
        <f t="shared" si="17"/>
        <v>349</v>
      </c>
    </row>
    <row r="251" spans="1:23" s="533" customFormat="1" ht="21.75" customHeight="1" x14ac:dyDescent="0.2">
      <c r="A251" s="492"/>
      <c r="B251" s="652" t="s">
        <v>453</v>
      </c>
      <c r="C251" s="652"/>
      <c r="D251" s="652"/>
      <c r="E251" s="652"/>
      <c r="F251" s="652"/>
      <c r="G251" s="652"/>
      <c r="H251" s="652"/>
      <c r="I251" s="652"/>
      <c r="J251" s="652"/>
      <c r="K251" s="652"/>
      <c r="L251" s="652"/>
      <c r="M251" s="653"/>
      <c r="N251" s="423">
        <v>805</v>
      </c>
      <c r="O251" s="510">
        <v>4</v>
      </c>
      <c r="P251" s="510">
        <v>5</v>
      </c>
      <c r="Q251" s="512" t="s">
        <v>527</v>
      </c>
      <c r="R251" s="511" t="s">
        <v>25</v>
      </c>
      <c r="S251" s="624"/>
      <c r="T251" s="625"/>
      <c r="U251" s="479">
        <f>+U252</f>
        <v>199</v>
      </c>
      <c r="V251" s="479">
        <f>+V252</f>
        <v>50</v>
      </c>
      <c r="W251" s="538">
        <f t="shared" si="17"/>
        <v>249</v>
      </c>
    </row>
    <row r="252" spans="1:23" s="533" customFormat="1" ht="21.75" customHeight="1" x14ac:dyDescent="0.2">
      <c r="A252" s="492"/>
      <c r="B252" s="652" t="s">
        <v>454</v>
      </c>
      <c r="C252" s="652"/>
      <c r="D252" s="652"/>
      <c r="E252" s="652"/>
      <c r="F252" s="652"/>
      <c r="G252" s="652"/>
      <c r="H252" s="652"/>
      <c r="I252" s="652"/>
      <c r="J252" s="652"/>
      <c r="K252" s="652"/>
      <c r="L252" s="652"/>
      <c r="M252" s="653"/>
      <c r="N252" s="423">
        <v>805</v>
      </c>
      <c r="O252" s="510">
        <v>4</v>
      </c>
      <c r="P252" s="510">
        <v>5</v>
      </c>
      <c r="Q252" s="512" t="s">
        <v>527</v>
      </c>
      <c r="R252" s="511" t="s">
        <v>27</v>
      </c>
      <c r="S252" s="624"/>
      <c r="T252" s="625"/>
      <c r="U252" s="479">
        <f>+U253</f>
        <v>199</v>
      </c>
      <c r="V252" s="479">
        <f>+V253</f>
        <v>50</v>
      </c>
      <c r="W252" s="538">
        <f t="shared" si="17"/>
        <v>249</v>
      </c>
    </row>
    <row r="253" spans="1:23" s="533" customFormat="1" ht="12" customHeight="1" x14ac:dyDescent="0.2">
      <c r="A253" s="492"/>
      <c r="B253" s="652" t="s">
        <v>456</v>
      </c>
      <c r="C253" s="652"/>
      <c r="D253" s="652"/>
      <c r="E253" s="652"/>
      <c r="F253" s="652"/>
      <c r="G253" s="652"/>
      <c r="H253" s="652"/>
      <c r="I253" s="652"/>
      <c r="J253" s="652"/>
      <c r="K253" s="652"/>
      <c r="L253" s="652"/>
      <c r="M253" s="653"/>
      <c r="N253" s="423">
        <v>805</v>
      </c>
      <c r="O253" s="510">
        <v>4</v>
      </c>
      <c r="P253" s="510">
        <v>5</v>
      </c>
      <c r="Q253" s="512" t="s">
        <v>527</v>
      </c>
      <c r="R253" s="511" t="s">
        <v>29</v>
      </c>
      <c r="S253" s="624"/>
      <c r="T253" s="625"/>
      <c r="U253" s="479">
        <v>199</v>
      </c>
      <c r="V253" s="480">
        <v>50</v>
      </c>
      <c r="W253" s="538">
        <f t="shared" si="17"/>
        <v>249</v>
      </c>
    </row>
    <row r="254" spans="1:23" s="533" customFormat="1" ht="12" customHeight="1" x14ac:dyDescent="0.2">
      <c r="A254" s="492"/>
      <c r="B254" s="652" t="s">
        <v>30</v>
      </c>
      <c r="C254" s="652"/>
      <c r="D254" s="652"/>
      <c r="E254" s="652"/>
      <c r="F254" s="652"/>
      <c r="G254" s="652"/>
      <c r="H254" s="652"/>
      <c r="I254" s="652"/>
      <c r="J254" s="652"/>
      <c r="K254" s="652"/>
      <c r="L254" s="652"/>
      <c r="M254" s="653"/>
      <c r="N254" s="423">
        <v>805</v>
      </c>
      <c r="O254" s="510">
        <v>4</v>
      </c>
      <c r="P254" s="510">
        <v>5</v>
      </c>
      <c r="Q254" s="512" t="s">
        <v>527</v>
      </c>
      <c r="R254" s="511" t="s">
        <v>31</v>
      </c>
      <c r="S254" s="624"/>
      <c r="T254" s="625"/>
      <c r="U254" s="479">
        <f>+U255</f>
        <v>150</v>
      </c>
      <c r="V254" s="479">
        <f>+V255</f>
        <v>-50</v>
      </c>
      <c r="W254" s="538">
        <f t="shared" si="17"/>
        <v>100</v>
      </c>
    </row>
    <row r="255" spans="1:23" s="533" customFormat="1" ht="42.75" customHeight="1" x14ac:dyDescent="0.2">
      <c r="A255" s="492"/>
      <c r="B255" s="652" t="s">
        <v>528</v>
      </c>
      <c r="C255" s="652"/>
      <c r="D255" s="652"/>
      <c r="E255" s="652"/>
      <c r="F255" s="652"/>
      <c r="G255" s="652"/>
      <c r="H255" s="652"/>
      <c r="I255" s="652"/>
      <c r="J255" s="652"/>
      <c r="K255" s="652"/>
      <c r="L255" s="652"/>
      <c r="M255" s="653"/>
      <c r="N255" s="423">
        <v>805</v>
      </c>
      <c r="O255" s="510">
        <v>4</v>
      </c>
      <c r="P255" s="510">
        <v>5</v>
      </c>
      <c r="Q255" s="512" t="s">
        <v>527</v>
      </c>
      <c r="R255" s="511" t="s">
        <v>69</v>
      </c>
      <c r="S255" s="624"/>
      <c r="T255" s="625"/>
      <c r="U255" s="479">
        <f>+U256</f>
        <v>150</v>
      </c>
      <c r="V255" s="479">
        <f>+V256</f>
        <v>-50</v>
      </c>
      <c r="W255" s="538">
        <f t="shared" si="17"/>
        <v>100</v>
      </c>
    </row>
    <row r="256" spans="1:23" s="533" customFormat="1" ht="74.25" customHeight="1" x14ac:dyDescent="0.2">
      <c r="A256" s="492"/>
      <c r="B256" s="652" t="s">
        <v>681</v>
      </c>
      <c r="C256" s="652"/>
      <c r="D256" s="652"/>
      <c r="E256" s="652"/>
      <c r="F256" s="652"/>
      <c r="G256" s="652"/>
      <c r="H256" s="652"/>
      <c r="I256" s="652"/>
      <c r="J256" s="652"/>
      <c r="K256" s="652"/>
      <c r="L256" s="652"/>
      <c r="M256" s="653"/>
      <c r="N256" s="423">
        <v>805</v>
      </c>
      <c r="O256" s="510">
        <v>4</v>
      </c>
      <c r="P256" s="510">
        <v>5</v>
      </c>
      <c r="Q256" s="512" t="s">
        <v>527</v>
      </c>
      <c r="R256" s="511" t="s">
        <v>682</v>
      </c>
      <c r="S256" s="624"/>
      <c r="T256" s="625"/>
      <c r="U256" s="479">
        <v>150</v>
      </c>
      <c r="V256" s="480">
        <v>-50</v>
      </c>
      <c r="W256" s="538">
        <f t="shared" si="17"/>
        <v>100</v>
      </c>
    </row>
    <row r="257" spans="1:23" s="533" customFormat="1" ht="21.75" customHeight="1" x14ac:dyDescent="0.2">
      <c r="A257" s="492"/>
      <c r="B257" s="652" t="s">
        <v>61</v>
      </c>
      <c r="C257" s="652"/>
      <c r="D257" s="652"/>
      <c r="E257" s="652"/>
      <c r="F257" s="652"/>
      <c r="G257" s="652"/>
      <c r="H257" s="652"/>
      <c r="I257" s="652"/>
      <c r="J257" s="652"/>
      <c r="K257" s="652"/>
      <c r="L257" s="652"/>
      <c r="M257" s="653"/>
      <c r="N257" s="423">
        <v>805</v>
      </c>
      <c r="O257" s="510">
        <v>4</v>
      </c>
      <c r="P257" s="510">
        <v>5</v>
      </c>
      <c r="Q257" s="512" t="s">
        <v>469</v>
      </c>
      <c r="R257" s="511">
        <v>0</v>
      </c>
      <c r="S257" s="624"/>
      <c r="T257" s="625"/>
      <c r="U257" s="479">
        <f>+U258+U263+U272</f>
        <v>2766.4060300000001</v>
      </c>
      <c r="V257" s="479">
        <f>+V258+V263+V272</f>
        <v>0</v>
      </c>
      <c r="W257" s="538">
        <f t="shared" si="17"/>
        <v>2766.4060300000001</v>
      </c>
    </row>
    <row r="258" spans="1:23" s="533" customFormat="1" ht="42.75" customHeight="1" x14ac:dyDescent="0.2">
      <c r="A258" s="492"/>
      <c r="B258" s="652" t="s">
        <v>470</v>
      </c>
      <c r="C258" s="652"/>
      <c r="D258" s="652"/>
      <c r="E258" s="652"/>
      <c r="F258" s="652"/>
      <c r="G258" s="652"/>
      <c r="H258" s="652"/>
      <c r="I258" s="652"/>
      <c r="J258" s="652"/>
      <c r="K258" s="652"/>
      <c r="L258" s="652"/>
      <c r="M258" s="653"/>
      <c r="N258" s="423">
        <v>805</v>
      </c>
      <c r="O258" s="510">
        <v>4</v>
      </c>
      <c r="P258" s="510">
        <v>5</v>
      </c>
      <c r="Q258" s="512" t="s">
        <v>471</v>
      </c>
      <c r="R258" s="511">
        <v>0</v>
      </c>
      <c r="S258" s="624"/>
      <c r="T258" s="625"/>
      <c r="U258" s="479">
        <f>+U259</f>
        <v>2224.7430300000001</v>
      </c>
      <c r="V258" s="479">
        <f>+V259</f>
        <v>0</v>
      </c>
      <c r="W258" s="538">
        <f t="shared" si="17"/>
        <v>2224.7430300000001</v>
      </c>
    </row>
    <row r="259" spans="1:23" s="533" customFormat="1" ht="53.25" customHeight="1" x14ac:dyDescent="0.2">
      <c r="A259" s="492"/>
      <c r="B259" s="652" t="s">
        <v>18</v>
      </c>
      <c r="C259" s="652"/>
      <c r="D259" s="652"/>
      <c r="E259" s="652"/>
      <c r="F259" s="652"/>
      <c r="G259" s="652"/>
      <c r="H259" s="652"/>
      <c r="I259" s="652"/>
      <c r="J259" s="652"/>
      <c r="K259" s="652"/>
      <c r="L259" s="652"/>
      <c r="M259" s="653"/>
      <c r="N259" s="423">
        <v>805</v>
      </c>
      <c r="O259" s="510">
        <v>4</v>
      </c>
      <c r="P259" s="510">
        <v>5</v>
      </c>
      <c r="Q259" s="512" t="s">
        <v>471</v>
      </c>
      <c r="R259" s="511" t="s">
        <v>19</v>
      </c>
      <c r="S259" s="624"/>
      <c r="T259" s="625"/>
      <c r="U259" s="479">
        <f>+U260</f>
        <v>2224.7430300000001</v>
      </c>
      <c r="V259" s="479">
        <f>+V260</f>
        <v>0</v>
      </c>
      <c r="W259" s="538">
        <f t="shared" si="17"/>
        <v>2224.7430300000001</v>
      </c>
    </row>
    <row r="260" spans="1:23" s="533" customFormat="1" ht="21.75" customHeight="1" x14ac:dyDescent="0.2">
      <c r="A260" s="492"/>
      <c r="B260" s="652" t="s">
        <v>38</v>
      </c>
      <c r="C260" s="652"/>
      <c r="D260" s="652"/>
      <c r="E260" s="652"/>
      <c r="F260" s="652"/>
      <c r="G260" s="652"/>
      <c r="H260" s="652"/>
      <c r="I260" s="652"/>
      <c r="J260" s="652"/>
      <c r="K260" s="652"/>
      <c r="L260" s="652"/>
      <c r="M260" s="653"/>
      <c r="N260" s="423">
        <v>805</v>
      </c>
      <c r="O260" s="510">
        <v>4</v>
      </c>
      <c r="P260" s="510">
        <v>5</v>
      </c>
      <c r="Q260" s="512" t="s">
        <v>471</v>
      </c>
      <c r="R260" s="511" t="s">
        <v>39</v>
      </c>
      <c r="S260" s="624"/>
      <c r="T260" s="625"/>
      <c r="U260" s="479">
        <f>+U261+U262</f>
        <v>2224.7430300000001</v>
      </c>
      <c r="V260" s="479">
        <f>+V261+V262</f>
        <v>0</v>
      </c>
      <c r="W260" s="538">
        <f t="shared" si="17"/>
        <v>2224.7430300000001</v>
      </c>
    </row>
    <row r="261" spans="1:23" s="533" customFormat="1" ht="21.75" customHeight="1" x14ac:dyDescent="0.2">
      <c r="A261" s="492"/>
      <c r="B261" s="652" t="s">
        <v>441</v>
      </c>
      <c r="C261" s="652"/>
      <c r="D261" s="652"/>
      <c r="E261" s="652"/>
      <c r="F261" s="652"/>
      <c r="G261" s="652"/>
      <c r="H261" s="652"/>
      <c r="I261" s="652"/>
      <c r="J261" s="652"/>
      <c r="K261" s="652"/>
      <c r="L261" s="652"/>
      <c r="M261" s="653"/>
      <c r="N261" s="423">
        <v>805</v>
      </c>
      <c r="O261" s="510">
        <v>4</v>
      </c>
      <c r="P261" s="510">
        <v>5</v>
      </c>
      <c r="Q261" s="512" t="s">
        <v>471</v>
      </c>
      <c r="R261" s="511" t="s">
        <v>40</v>
      </c>
      <c r="S261" s="624"/>
      <c r="T261" s="625"/>
      <c r="U261" s="479">
        <v>1708.712</v>
      </c>
      <c r="V261" s="480">
        <v>0</v>
      </c>
      <c r="W261" s="538">
        <f t="shared" si="17"/>
        <v>1708.712</v>
      </c>
    </row>
    <row r="262" spans="1:23" s="533" customFormat="1" ht="32.25" customHeight="1" x14ac:dyDescent="0.2">
      <c r="A262" s="492"/>
      <c r="B262" s="652" t="s">
        <v>442</v>
      </c>
      <c r="C262" s="652"/>
      <c r="D262" s="652"/>
      <c r="E262" s="652"/>
      <c r="F262" s="652"/>
      <c r="G262" s="652"/>
      <c r="H262" s="652"/>
      <c r="I262" s="652"/>
      <c r="J262" s="652"/>
      <c r="K262" s="652"/>
      <c r="L262" s="652"/>
      <c r="M262" s="653"/>
      <c r="N262" s="423">
        <v>805</v>
      </c>
      <c r="O262" s="510">
        <v>4</v>
      </c>
      <c r="P262" s="510">
        <v>5</v>
      </c>
      <c r="Q262" s="512" t="s">
        <v>471</v>
      </c>
      <c r="R262" s="511" t="s">
        <v>42</v>
      </c>
      <c r="S262" s="624"/>
      <c r="T262" s="625"/>
      <c r="U262" s="479">
        <v>516.03102999999999</v>
      </c>
      <c r="V262" s="480">
        <v>0</v>
      </c>
      <c r="W262" s="538">
        <f t="shared" si="17"/>
        <v>516.03102999999999</v>
      </c>
    </row>
    <row r="263" spans="1:23" s="533" customFormat="1" ht="21.75" customHeight="1" x14ac:dyDescent="0.2">
      <c r="A263" s="492"/>
      <c r="B263" s="652" t="s">
        <v>61</v>
      </c>
      <c r="C263" s="652"/>
      <c r="D263" s="652"/>
      <c r="E263" s="652"/>
      <c r="F263" s="652"/>
      <c r="G263" s="652"/>
      <c r="H263" s="652"/>
      <c r="I263" s="652"/>
      <c r="J263" s="652"/>
      <c r="K263" s="652"/>
      <c r="L263" s="652"/>
      <c r="M263" s="653"/>
      <c r="N263" s="423">
        <v>805</v>
      </c>
      <c r="O263" s="510">
        <v>4</v>
      </c>
      <c r="P263" s="510">
        <v>5</v>
      </c>
      <c r="Q263" s="512" t="s">
        <v>472</v>
      </c>
      <c r="R263" s="511">
        <v>0</v>
      </c>
      <c r="S263" s="624"/>
      <c r="T263" s="625"/>
      <c r="U263" s="479">
        <f>+U264+U268</f>
        <v>520.48699999999997</v>
      </c>
      <c r="V263" s="479">
        <f>+V264+V268</f>
        <v>21.175999999999998</v>
      </c>
      <c r="W263" s="538">
        <f t="shared" si="17"/>
        <v>541.66300000000001</v>
      </c>
    </row>
    <row r="264" spans="1:23" s="533" customFormat="1" ht="21.75" customHeight="1" x14ac:dyDescent="0.2">
      <c r="A264" s="492"/>
      <c r="B264" s="652" t="s">
        <v>453</v>
      </c>
      <c r="C264" s="652"/>
      <c r="D264" s="652"/>
      <c r="E264" s="652"/>
      <c r="F264" s="652"/>
      <c r="G264" s="652"/>
      <c r="H264" s="652"/>
      <c r="I264" s="652"/>
      <c r="J264" s="652"/>
      <c r="K264" s="652"/>
      <c r="L264" s="652"/>
      <c r="M264" s="653"/>
      <c r="N264" s="423">
        <v>805</v>
      </c>
      <c r="O264" s="510">
        <v>4</v>
      </c>
      <c r="P264" s="510">
        <v>5</v>
      </c>
      <c r="Q264" s="512" t="s">
        <v>472</v>
      </c>
      <c r="R264" s="511" t="s">
        <v>25</v>
      </c>
      <c r="S264" s="624"/>
      <c r="T264" s="625"/>
      <c r="U264" s="479">
        <f>+U265</f>
        <v>502.24700000000001</v>
      </c>
      <c r="V264" s="479">
        <f>+V265</f>
        <v>21.175999999999998</v>
      </c>
      <c r="W264" s="538">
        <f t="shared" si="17"/>
        <v>523.423</v>
      </c>
    </row>
    <row r="265" spans="1:23" s="533" customFormat="1" ht="21.75" customHeight="1" x14ac:dyDescent="0.2">
      <c r="A265" s="492"/>
      <c r="B265" s="652" t="s">
        <v>454</v>
      </c>
      <c r="C265" s="652"/>
      <c r="D265" s="652"/>
      <c r="E265" s="652"/>
      <c r="F265" s="652"/>
      <c r="G265" s="652"/>
      <c r="H265" s="652"/>
      <c r="I265" s="652"/>
      <c r="J265" s="652"/>
      <c r="K265" s="652"/>
      <c r="L265" s="652"/>
      <c r="M265" s="653"/>
      <c r="N265" s="423">
        <v>805</v>
      </c>
      <c r="O265" s="510">
        <v>4</v>
      </c>
      <c r="P265" s="510">
        <v>5</v>
      </c>
      <c r="Q265" s="512" t="s">
        <v>472</v>
      </c>
      <c r="R265" s="511" t="s">
        <v>27</v>
      </c>
      <c r="S265" s="624"/>
      <c r="T265" s="625"/>
      <c r="U265" s="479">
        <f>+U266+U267</f>
        <v>502.24700000000001</v>
      </c>
      <c r="V265" s="479">
        <f>+V266+V267</f>
        <v>21.175999999999998</v>
      </c>
      <c r="W265" s="538">
        <f t="shared" si="17"/>
        <v>523.423</v>
      </c>
    </row>
    <row r="266" spans="1:23" s="533" customFormat="1" ht="21.75" customHeight="1" x14ac:dyDescent="0.2">
      <c r="A266" s="492"/>
      <c r="B266" s="652" t="s">
        <v>455</v>
      </c>
      <c r="C266" s="652"/>
      <c r="D266" s="652"/>
      <c r="E266" s="652"/>
      <c r="F266" s="652"/>
      <c r="G266" s="652"/>
      <c r="H266" s="652"/>
      <c r="I266" s="652"/>
      <c r="J266" s="652"/>
      <c r="K266" s="652"/>
      <c r="L266" s="652"/>
      <c r="M266" s="653"/>
      <c r="N266" s="423">
        <v>805</v>
      </c>
      <c r="O266" s="510">
        <v>4</v>
      </c>
      <c r="P266" s="510">
        <v>5</v>
      </c>
      <c r="Q266" s="512" t="s">
        <v>472</v>
      </c>
      <c r="R266" s="511" t="s">
        <v>28</v>
      </c>
      <c r="S266" s="624"/>
      <c r="T266" s="625"/>
      <c r="U266" s="479">
        <v>147.709</v>
      </c>
      <c r="V266" s="480">
        <v>0</v>
      </c>
      <c r="W266" s="538">
        <f t="shared" si="17"/>
        <v>147.709</v>
      </c>
    </row>
    <row r="267" spans="1:23" s="533" customFormat="1" ht="12" customHeight="1" x14ac:dyDescent="0.2">
      <c r="A267" s="492"/>
      <c r="B267" s="652" t="s">
        <v>456</v>
      </c>
      <c r="C267" s="652"/>
      <c r="D267" s="652"/>
      <c r="E267" s="652"/>
      <c r="F267" s="652"/>
      <c r="G267" s="652"/>
      <c r="H267" s="652"/>
      <c r="I267" s="652"/>
      <c r="J267" s="652"/>
      <c r="K267" s="652"/>
      <c r="L267" s="652"/>
      <c r="M267" s="653"/>
      <c r="N267" s="423">
        <v>805</v>
      </c>
      <c r="O267" s="510">
        <v>4</v>
      </c>
      <c r="P267" s="510">
        <v>5</v>
      </c>
      <c r="Q267" s="512" t="s">
        <v>472</v>
      </c>
      <c r="R267" s="511" t="s">
        <v>29</v>
      </c>
      <c r="S267" s="624"/>
      <c r="T267" s="625"/>
      <c r="U267" s="479">
        <v>354.53800000000001</v>
      </c>
      <c r="V267" s="480">
        <v>21.175999999999998</v>
      </c>
      <c r="W267" s="538">
        <f t="shared" si="17"/>
        <v>375.714</v>
      </c>
    </row>
    <row r="268" spans="1:23" s="533" customFormat="1" ht="12" customHeight="1" x14ac:dyDescent="0.2">
      <c r="A268" s="492"/>
      <c r="B268" s="652" t="s">
        <v>30</v>
      </c>
      <c r="C268" s="652"/>
      <c r="D268" s="652"/>
      <c r="E268" s="652"/>
      <c r="F268" s="652"/>
      <c r="G268" s="652"/>
      <c r="H268" s="652"/>
      <c r="I268" s="652"/>
      <c r="J268" s="652"/>
      <c r="K268" s="652"/>
      <c r="L268" s="652"/>
      <c r="M268" s="653"/>
      <c r="N268" s="423">
        <v>805</v>
      </c>
      <c r="O268" s="510">
        <v>4</v>
      </c>
      <c r="P268" s="510">
        <v>5</v>
      </c>
      <c r="Q268" s="512" t="s">
        <v>472</v>
      </c>
      <c r="R268" s="511" t="s">
        <v>31</v>
      </c>
      <c r="S268" s="624"/>
      <c r="T268" s="625"/>
      <c r="U268" s="479">
        <f>+U269</f>
        <v>18.239999999999998</v>
      </c>
      <c r="V268" s="479">
        <f>+V269</f>
        <v>0</v>
      </c>
      <c r="W268" s="538">
        <f t="shared" si="17"/>
        <v>18.239999999999998</v>
      </c>
    </row>
    <row r="269" spans="1:23" s="533" customFormat="1" ht="12" customHeight="1" x14ac:dyDescent="0.2">
      <c r="A269" s="492"/>
      <c r="B269" s="652" t="s">
        <v>457</v>
      </c>
      <c r="C269" s="652"/>
      <c r="D269" s="652"/>
      <c r="E269" s="652"/>
      <c r="F269" s="652"/>
      <c r="G269" s="652"/>
      <c r="H269" s="652"/>
      <c r="I269" s="652"/>
      <c r="J269" s="652"/>
      <c r="K269" s="652"/>
      <c r="L269" s="652"/>
      <c r="M269" s="653"/>
      <c r="N269" s="423">
        <v>805</v>
      </c>
      <c r="O269" s="510">
        <v>4</v>
      </c>
      <c r="P269" s="510">
        <v>5</v>
      </c>
      <c r="Q269" s="512" t="s">
        <v>472</v>
      </c>
      <c r="R269" s="511" t="s">
        <v>32</v>
      </c>
      <c r="S269" s="624"/>
      <c r="T269" s="625"/>
      <c r="U269" s="479">
        <f>+U270+U271</f>
        <v>18.239999999999998</v>
      </c>
      <c r="V269" s="479">
        <f>+V270+V271</f>
        <v>0</v>
      </c>
      <c r="W269" s="538">
        <f t="shared" si="17"/>
        <v>18.239999999999998</v>
      </c>
    </row>
    <row r="270" spans="1:23" s="533" customFormat="1" ht="21.75" customHeight="1" x14ac:dyDescent="0.2">
      <c r="A270" s="492"/>
      <c r="B270" s="652" t="s">
        <v>33</v>
      </c>
      <c r="C270" s="652"/>
      <c r="D270" s="652"/>
      <c r="E270" s="652"/>
      <c r="F270" s="652"/>
      <c r="G270" s="652"/>
      <c r="H270" s="652"/>
      <c r="I270" s="652"/>
      <c r="J270" s="652"/>
      <c r="K270" s="652"/>
      <c r="L270" s="652"/>
      <c r="M270" s="653"/>
      <c r="N270" s="423">
        <v>805</v>
      </c>
      <c r="O270" s="510">
        <v>4</v>
      </c>
      <c r="P270" s="510">
        <v>5</v>
      </c>
      <c r="Q270" s="512" t="s">
        <v>472</v>
      </c>
      <c r="R270" s="511" t="s">
        <v>34</v>
      </c>
      <c r="S270" s="624"/>
      <c r="T270" s="625"/>
      <c r="U270" s="479">
        <v>14.6</v>
      </c>
      <c r="V270" s="480">
        <v>0</v>
      </c>
      <c r="W270" s="538">
        <f t="shared" si="17"/>
        <v>14.6</v>
      </c>
    </row>
    <row r="271" spans="1:23" s="533" customFormat="1" ht="12" customHeight="1" x14ac:dyDescent="0.2">
      <c r="A271" s="492"/>
      <c r="B271" s="652" t="s">
        <v>458</v>
      </c>
      <c r="C271" s="652"/>
      <c r="D271" s="652"/>
      <c r="E271" s="652"/>
      <c r="F271" s="652"/>
      <c r="G271" s="652"/>
      <c r="H271" s="652"/>
      <c r="I271" s="652"/>
      <c r="J271" s="652"/>
      <c r="K271" s="652"/>
      <c r="L271" s="652"/>
      <c r="M271" s="653"/>
      <c r="N271" s="423">
        <v>805</v>
      </c>
      <c r="O271" s="510">
        <v>4</v>
      </c>
      <c r="P271" s="510">
        <v>5</v>
      </c>
      <c r="Q271" s="512" t="s">
        <v>472</v>
      </c>
      <c r="R271" s="511" t="s">
        <v>35</v>
      </c>
      <c r="S271" s="624"/>
      <c r="T271" s="625"/>
      <c r="U271" s="479">
        <v>3.64</v>
      </c>
      <c r="V271" s="480">
        <v>0</v>
      </c>
      <c r="W271" s="538">
        <f t="shared" si="17"/>
        <v>3.64</v>
      </c>
    </row>
    <row r="272" spans="1:23" s="533" customFormat="1" ht="42.75" customHeight="1" x14ac:dyDescent="0.2">
      <c r="A272" s="492"/>
      <c r="B272" s="652" t="s">
        <v>473</v>
      </c>
      <c r="C272" s="652"/>
      <c r="D272" s="652"/>
      <c r="E272" s="652"/>
      <c r="F272" s="652"/>
      <c r="G272" s="652"/>
      <c r="H272" s="652"/>
      <c r="I272" s="652"/>
      <c r="J272" s="652"/>
      <c r="K272" s="652"/>
      <c r="L272" s="652"/>
      <c r="M272" s="653"/>
      <c r="N272" s="423">
        <v>805</v>
      </c>
      <c r="O272" s="510">
        <v>4</v>
      </c>
      <c r="P272" s="510">
        <v>5</v>
      </c>
      <c r="Q272" s="512" t="s">
        <v>474</v>
      </c>
      <c r="R272" s="511">
        <v>0</v>
      </c>
      <c r="S272" s="624"/>
      <c r="T272" s="625"/>
      <c r="U272" s="479">
        <f t="shared" ref="U272:V274" si="21">+U273</f>
        <v>21.175999999999998</v>
      </c>
      <c r="V272" s="479">
        <f t="shared" si="21"/>
        <v>-21.175999999999998</v>
      </c>
      <c r="W272" s="538">
        <f t="shared" si="17"/>
        <v>0</v>
      </c>
    </row>
    <row r="273" spans="1:23" s="533" customFormat="1" ht="53.25" customHeight="1" x14ac:dyDescent="0.2">
      <c r="A273" s="492"/>
      <c r="B273" s="652" t="s">
        <v>18</v>
      </c>
      <c r="C273" s="652"/>
      <c r="D273" s="652"/>
      <c r="E273" s="652"/>
      <c r="F273" s="652"/>
      <c r="G273" s="652"/>
      <c r="H273" s="652"/>
      <c r="I273" s="652"/>
      <c r="J273" s="652"/>
      <c r="K273" s="652"/>
      <c r="L273" s="652"/>
      <c r="M273" s="653"/>
      <c r="N273" s="423">
        <v>805</v>
      </c>
      <c r="O273" s="510">
        <v>4</v>
      </c>
      <c r="P273" s="510">
        <v>5</v>
      </c>
      <c r="Q273" s="512" t="s">
        <v>474</v>
      </c>
      <c r="R273" s="511" t="s">
        <v>19</v>
      </c>
      <c r="S273" s="624"/>
      <c r="T273" s="625"/>
      <c r="U273" s="479">
        <f t="shared" si="21"/>
        <v>21.175999999999998</v>
      </c>
      <c r="V273" s="479">
        <f t="shared" si="21"/>
        <v>-21.175999999999998</v>
      </c>
      <c r="W273" s="538">
        <f t="shared" si="17"/>
        <v>0</v>
      </c>
    </row>
    <row r="274" spans="1:23" s="533" customFormat="1" ht="21.75" customHeight="1" x14ac:dyDescent="0.2">
      <c r="A274" s="492"/>
      <c r="B274" s="652" t="s">
        <v>38</v>
      </c>
      <c r="C274" s="652"/>
      <c r="D274" s="652"/>
      <c r="E274" s="652"/>
      <c r="F274" s="652"/>
      <c r="G274" s="652"/>
      <c r="H274" s="652"/>
      <c r="I274" s="652"/>
      <c r="J274" s="652"/>
      <c r="K274" s="652"/>
      <c r="L274" s="652"/>
      <c r="M274" s="653"/>
      <c r="N274" s="423">
        <v>805</v>
      </c>
      <c r="O274" s="510">
        <v>4</v>
      </c>
      <c r="P274" s="510">
        <v>5</v>
      </c>
      <c r="Q274" s="512" t="s">
        <v>474</v>
      </c>
      <c r="R274" s="511" t="s">
        <v>39</v>
      </c>
      <c r="S274" s="624"/>
      <c r="T274" s="625"/>
      <c r="U274" s="479">
        <f t="shared" si="21"/>
        <v>21.175999999999998</v>
      </c>
      <c r="V274" s="479">
        <f t="shared" si="21"/>
        <v>-21.175999999999998</v>
      </c>
      <c r="W274" s="538">
        <f t="shared" si="17"/>
        <v>0</v>
      </c>
    </row>
    <row r="275" spans="1:23" s="533" customFormat="1" ht="32.25" customHeight="1" x14ac:dyDescent="0.2">
      <c r="A275" s="492"/>
      <c r="B275" s="652" t="s">
        <v>459</v>
      </c>
      <c r="C275" s="652"/>
      <c r="D275" s="652"/>
      <c r="E275" s="652"/>
      <c r="F275" s="652"/>
      <c r="G275" s="652"/>
      <c r="H275" s="652"/>
      <c r="I275" s="652"/>
      <c r="J275" s="652"/>
      <c r="K275" s="652"/>
      <c r="L275" s="652"/>
      <c r="M275" s="653"/>
      <c r="N275" s="423">
        <v>805</v>
      </c>
      <c r="O275" s="510">
        <v>4</v>
      </c>
      <c r="P275" s="510">
        <v>5</v>
      </c>
      <c r="Q275" s="512" t="s">
        <v>474</v>
      </c>
      <c r="R275" s="511" t="s">
        <v>41</v>
      </c>
      <c r="S275" s="624"/>
      <c r="T275" s="625"/>
      <c r="U275" s="479">
        <v>21.175999999999998</v>
      </c>
      <c r="V275" s="480">
        <v>-21.175999999999998</v>
      </c>
      <c r="W275" s="538">
        <f t="shared" si="17"/>
        <v>0</v>
      </c>
    </row>
    <row r="276" spans="1:23" s="533" customFormat="1" ht="12" customHeight="1" x14ac:dyDescent="0.2">
      <c r="A276" s="492"/>
      <c r="B276" s="652" t="s">
        <v>532</v>
      </c>
      <c r="C276" s="652"/>
      <c r="D276" s="652"/>
      <c r="E276" s="652"/>
      <c r="F276" s="652"/>
      <c r="G276" s="652"/>
      <c r="H276" s="652"/>
      <c r="I276" s="652"/>
      <c r="J276" s="652"/>
      <c r="K276" s="652"/>
      <c r="L276" s="652"/>
      <c r="M276" s="653"/>
      <c r="N276" s="423">
        <v>805</v>
      </c>
      <c r="O276" s="510">
        <v>4</v>
      </c>
      <c r="P276" s="510">
        <v>12</v>
      </c>
      <c r="Q276" s="512">
        <v>0</v>
      </c>
      <c r="R276" s="511">
        <v>0</v>
      </c>
      <c r="S276" s="624"/>
      <c r="T276" s="625"/>
      <c r="U276" s="479">
        <f t="shared" ref="U276:V279" si="22">+U277</f>
        <v>377.22194999999999</v>
      </c>
      <c r="V276" s="479">
        <f t="shared" si="22"/>
        <v>0</v>
      </c>
      <c r="W276" s="538">
        <f t="shared" si="17"/>
        <v>377.22194999999999</v>
      </c>
    </row>
    <row r="277" spans="1:23" s="533" customFormat="1" ht="21.75" customHeight="1" x14ac:dyDescent="0.2">
      <c r="A277" s="492"/>
      <c r="B277" s="652" t="s">
        <v>61</v>
      </c>
      <c r="C277" s="652"/>
      <c r="D277" s="652"/>
      <c r="E277" s="652"/>
      <c r="F277" s="652"/>
      <c r="G277" s="652"/>
      <c r="H277" s="652"/>
      <c r="I277" s="652"/>
      <c r="J277" s="652"/>
      <c r="K277" s="652"/>
      <c r="L277" s="652"/>
      <c r="M277" s="653"/>
      <c r="N277" s="423">
        <v>805</v>
      </c>
      <c r="O277" s="510">
        <v>4</v>
      </c>
      <c r="P277" s="510">
        <v>12</v>
      </c>
      <c r="Q277" s="512" t="s">
        <v>469</v>
      </c>
      <c r="R277" s="511">
        <v>0</v>
      </c>
      <c r="S277" s="624"/>
      <c r="T277" s="625"/>
      <c r="U277" s="479">
        <f t="shared" si="22"/>
        <v>377.22194999999999</v>
      </c>
      <c r="V277" s="479">
        <f t="shared" si="22"/>
        <v>0</v>
      </c>
      <c r="W277" s="538">
        <f t="shared" si="17"/>
        <v>377.22194999999999</v>
      </c>
    </row>
    <row r="278" spans="1:23" s="533" customFormat="1" ht="21.75" customHeight="1" x14ac:dyDescent="0.2">
      <c r="A278" s="492"/>
      <c r="B278" s="652" t="s">
        <v>503</v>
      </c>
      <c r="C278" s="652"/>
      <c r="D278" s="652"/>
      <c r="E278" s="652"/>
      <c r="F278" s="652"/>
      <c r="G278" s="652"/>
      <c r="H278" s="652"/>
      <c r="I278" s="652"/>
      <c r="J278" s="652"/>
      <c r="K278" s="652"/>
      <c r="L278" s="652"/>
      <c r="M278" s="653"/>
      <c r="N278" s="423">
        <v>805</v>
      </c>
      <c r="O278" s="510">
        <v>4</v>
      </c>
      <c r="P278" s="510">
        <v>12</v>
      </c>
      <c r="Q278" s="512" t="s">
        <v>504</v>
      </c>
      <c r="R278" s="511">
        <v>0</v>
      </c>
      <c r="S278" s="624"/>
      <c r="T278" s="625"/>
      <c r="U278" s="479">
        <f t="shared" si="22"/>
        <v>377.22194999999999</v>
      </c>
      <c r="V278" s="479">
        <f t="shared" si="22"/>
        <v>0</v>
      </c>
      <c r="W278" s="538">
        <f t="shared" ref="W278:W341" si="23">+U278+V278</f>
        <v>377.22194999999999</v>
      </c>
    </row>
    <row r="279" spans="1:23" s="533" customFormat="1" ht="53.25" customHeight="1" x14ac:dyDescent="0.2">
      <c r="A279" s="492"/>
      <c r="B279" s="652" t="s">
        <v>18</v>
      </c>
      <c r="C279" s="652"/>
      <c r="D279" s="652"/>
      <c r="E279" s="652"/>
      <c r="F279" s="652"/>
      <c r="G279" s="652"/>
      <c r="H279" s="652"/>
      <c r="I279" s="652"/>
      <c r="J279" s="652"/>
      <c r="K279" s="652"/>
      <c r="L279" s="652"/>
      <c r="M279" s="653"/>
      <c r="N279" s="423">
        <v>805</v>
      </c>
      <c r="O279" s="510">
        <v>4</v>
      </c>
      <c r="P279" s="510">
        <v>12</v>
      </c>
      <c r="Q279" s="512" t="s">
        <v>504</v>
      </c>
      <c r="R279" s="511" t="s">
        <v>19</v>
      </c>
      <c r="S279" s="624"/>
      <c r="T279" s="625"/>
      <c r="U279" s="479">
        <f t="shared" si="22"/>
        <v>377.22194999999999</v>
      </c>
      <c r="V279" s="479">
        <f t="shared" si="22"/>
        <v>0</v>
      </c>
      <c r="W279" s="538">
        <f t="shared" si="23"/>
        <v>377.22194999999999</v>
      </c>
    </row>
    <row r="280" spans="1:23" s="533" customFormat="1" ht="21.75" customHeight="1" x14ac:dyDescent="0.2">
      <c r="A280" s="492"/>
      <c r="B280" s="652" t="s">
        <v>38</v>
      </c>
      <c r="C280" s="652"/>
      <c r="D280" s="652"/>
      <c r="E280" s="652"/>
      <c r="F280" s="652"/>
      <c r="G280" s="652"/>
      <c r="H280" s="652"/>
      <c r="I280" s="652"/>
      <c r="J280" s="652"/>
      <c r="K280" s="652"/>
      <c r="L280" s="652"/>
      <c r="M280" s="653"/>
      <c r="N280" s="423">
        <v>805</v>
      </c>
      <c r="O280" s="510">
        <v>4</v>
      </c>
      <c r="P280" s="510">
        <v>12</v>
      </c>
      <c r="Q280" s="512" t="s">
        <v>504</v>
      </c>
      <c r="R280" s="511" t="s">
        <v>39</v>
      </c>
      <c r="S280" s="624"/>
      <c r="T280" s="625"/>
      <c r="U280" s="479">
        <f>+U281+U282</f>
        <v>377.22194999999999</v>
      </c>
      <c r="V280" s="479">
        <f>+V281+V282</f>
        <v>0</v>
      </c>
      <c r="W280" s="538">
        <f t="shared" si="23"/>
        <v>377.22194999999999</v>
      </c>
    </row>
    <row r="281" spans="1:23" s="533" customFormat="1" ht="21.75" customHeight="1" x14ac:dyDescent="0.2">
      <c r="A281" s="492"/>
      <c r="B281" s="652" t="s">
        <v>441</v>
      </c>
      <c r="C281" s="652"/>
      <c r="D281" s="652"/>
      <c r="E281" s="652"/>
      <c r="F281" s="652"/>
      <c r="G281" s="652"/>
      <c r="H281" s="652"/>
      <c r="I281" s="652"/>
      <c r="J281" s="652"/>
      <c r="K281" s="652"/>
      <c r="L281" s="652"/>
      <c r="M281" s="653"/>
      <c r="N281" s="423">
        <v>805</v>
      </c>
      <c r="O281" s="510">
        <v>4</v>
      </c>
      <c r="P281" s="510">
        <v>12</v>
      </c>
      <c r="Q281" s="512" t="s">
        <v>504</v>
      </c>
      <c r="R281" s="511" t="s">
        <v>40</v>
      </c>
      <c r="S281" s="624"/>
      <c r="T281" s="625"/>
      <c r="U281" s="479">
        <v>289.72500000000002</v>
      </c>
      <c r="V281" s="480">
        <v>0</v>
      </c>
      <c r="W281" s="538">
        <f t="shared" si="23"/>
        <v>289.72500000000002</v>
      </c>
    </row>
    <row r="282" spans="1:23" s="533" customFormat="1" ht="32.25" customHeight="1" x14ac:dyDescent="0.2">
      <c r="A282" s="492"/>
      <c r="B282" s="652" t="s">
        <v>442</v>
      </c>
      <c r="C282" s="652"/>
      <c r="D282" s="652"/>
      <c r="E282" s="652"/>
      <c r="F282" s="652"/>
      <c r="G282" s="652"/>
      <c r="H282" s="652"/>
      <c r="I282" s="652"/>
      <c r="J282" s="652"/>
      <c r="K282" s="652"/>
      <c r="L282" s="652"/>
      <c r="M282" s="653"/>
      <c r="N282" s="423">
        <v>805</v>
      </c>
      <c r="O282" s="510">
        <v>4</v>
      </c>
      <c r="P282" s="510">
        <v>12</v>
      </c>
      <c r="Q282" s="512" t="s">
        <v>504</v>
      </c>
      <c r="R282" s="511" t="s">
        <v>42</v>
      </c>
      <c r="S282" s="624"/>
      <c r="T282" s="625"/>
      <c r="U282" s="479">
        <v>87.496949999999998</v>
      </c>
      <c r="V282" s="480">
        <v>0</v>
      </c>
      <c r="W282" s="538">
        <f t="shared" si="23"/>
        <v>87.496949999999998</v>
      </c>
    </row>
    <row r="283" spans="1:23" s="533" customFormat="1" ht="21.75" customHeight="1" x14ac:dyDescent="0.2">
      <c r="A283" s="492"/>
      <c r="B283" s="652" t="s">
        <v>636</v>
      </c>
      <c r="C283" s="652"/>
      <c r="D283" s="652"/>
      <c r="E283" s="652"/>
      <c r="F283" s="652"/>
      <c r="G283" s="652"/>
      <c r="H283" s="652"/>
      <c r="I283" s="652"/>
      <c r="J283" s="652"/>
      <c r="K283" s="652"/>
      <c r="L283" s="652"/>
      <c r="M283" s="653"/>
      <c r="N283" s="423">
        <v>806</v>
      </c>
      <c r="O283" s="510">
        <v>0</v>
      </c>
      <c r="P283" s="510">
        <v>0</v>
      </c>
      <c r="Q283" s="512">
        <v>0</v>
      </c>
      <c r="R283" s="511">
        <v>0</v>
      </c>
      <c r="S283" s="624"/>
      <c r="T283" s="625"/>
      <c r="U283" s="538">
        <f>+U284+U355</f>
        <v>333751.75404999999</v>
      </c>
      <c r="V283" s="479">
        <f>+V284+V355</f>
        <v>-135.80000000000001</v>
      </c>
      <c r="W283" s="538">
        <f t="shared" si="23"/>
        <v>333615.95405</v>
      </c>
    </row>
    <row r="284" spans="1:23" s="533" customFormat="1" ht="12" customHeight="1" x14ac:dyDescent="0.2">
      <c r="A284" s="492"/>
      <c r="B284" s="652" t="s">
        <v>5</v>
      </c>
      <c r="C284" s="652"/>
      <c r="D284" s="652"/>
      <c r="E284" s="652"/>
      <c r="F284" s="652"/>
      <c r="G284" s="652"/>
      <c r="H284" s="652"/>
      <c r="I284" s="652"/>
      <c r="J284" s="652"/>
      <c r="K284" s="652"/>
      <c r="L284" s="652"/>
      <c r="M284" s="653"/>
      <c r="N284" s="423">
        <v>806</v>
      </c>
      <c r="O284" s="510">
        <v>7</v>
      </c>
      <c r="P284" s="510">
        <v>0</v>
      </c>
      <c r="Q284" s="512">
        <v>0</v>
      </c>
      <c r="R284" s="511">
        <v>0</v>
      </c>
      <c r="S284" s="624"/>
      <c r="T284" s="625"/>
      <c r="U284" s="479">
        <f>+U285+U298+U317+U324+U331</f>
        <v>329008.25404999999</v>
      </c>
      <c r="V284" s="479">
        <f>+V285+V298+V317+V324+V331</f>
        <v>-135.80000000000001</v>
      </c>
      <c r="W284" s="538">
        <f t="shared" si="23"/>
        <v>328872.45405</v>
      </c>
    </row>
    <row r="285" spans="1:23" s="533" customFormat="1" ht="12" customHeight="1" x14ac:dyDescent="0.2">
      <c r="A285" s="492"/>
      <c r="B285" s="652" t="s">
        <v>72</v>
      </c>
      <c r="C285" s="652"/>
      <c r="D285" s="652"/>
      <c r="E285" s="652"/>
      <c r="F285" s="652"/>
      <c r="G285" s="652"/>
      <c r="H285" s="652"/>
      <c r="I285" s="652"/>
      <c r="J285" s="652"/>
      <c r="K285" s="652"/>
      <c r="L285" s="652"/>
      <c r="M285" s="653"/>
      <c r="N285" s="423">
        <v>806</v>
      </c>
      <c r="O285" s="510">
        <v>7</v>
      </c>
      <c r="P285" s="510">
        <v>1</v>
      </c>
      <c r="Q285" s="512">
        <v>0</v>
      </c>
      <c r="R285" s="511">
        <v>0</v>
      </c>
      <c r="S285" s="624"/>
      <c r="T285" s="625"/>
      <c r="U285" s="479">
        <f>+U286+U292</f>
        <v>106756.94602</v>
      </c>
      <c r="V285" s="479">
        <f>+V286+V292</f>
        <v>0</v>
      </c>
      <c r="W285" s="538">
        <f t="shared" si="23"/>
        <v>106756.94602</v>
      </c>
    </row>
    <row r="286" spans="1:23" s="533" customFormat="1" ht="21.75" customHeight="1" x14ac:dyDescent="0.2">
      <c r="A286" s="492"/>
      <c r="B286" s="652" t="s">
        <v>539</v>
      </c>
      <c r="C286" s="652"/>
      <c r="D286" s="652"/>
      <c r="E286" s="652"/>
      <c r="F286" s="652"/>
      <c r="G286" s="652"/>
      <c r="H286" s="652"/>
      <c r="I286" s="652"/>
      <c r="J286" s="652"/>
      <c r="K286" s="652"/>
      <c r="L286" s="652"/>
      <c r="M286" s="653"/>
      <c r="N286" s="423">
        <v>806</v>
      </c>
      <c r="O286" s="510">
        <v>7</v>
      </c>
      <c r="P286" s="510">
        <v>1</v>
      </c>
      <c r="Q286" s="512" t="s">
        <v>540</v>
      </c>
      <c r="R286" s="511">
        <v>0</v>
      </c>
      <c r="S286" s="624"/>
      <c r="T286" s="625"/>
      <c r="U286" s="479">
        <f t="shared" ref="U286:V290" si="24">+U287</f>
        <v>42367.546020000002</v>
      </c>
      <c r="V286" s="479">
        <f t="shared" si="24"/>
        <v>0</v>
      </c>
      <c r="W286" s="538">
        <f t="shared" si="23"/>
        <v>42367.546020000002</v>
      </c>
    </row>
    <row r="287" spans="1:23" s="533" customFormat="1" ht="12" customHeight="1" x14ac:dyDescent="0.2">
      <c r="A287" s="492"/>
      <c r="B287" s="652" t="s">
        <v>541</v>
      </c>
      <c r="C287" s="652"/>
      <c r="D287" s="652"/>
      <c r="E287" s="652"/>
      <c r="F287" s="652"/>
      <c r="G287" s="652"/>
      <c r="H287" s="652"/>
      <c r="I287" s="652"/>
      <c r="J287" s="652"/>
      <c r="K287" s="652"/>
      <c r="L287" s="652"/>
      <c r="M287" s="653"/>
      <c r="N287" s="423">
        <v>806</v>
      </c>
      <c r="O287" s="510">
        <v>7</v>
      </c>
      <c r="P287" s="510">
        <v>1</v>
      </c>
      <c r="Q287" s="512" t="s">
        <v>542</v>
      </c>
      <c r="R287" s="511">
        <v>0</v>
      </c>
      <c r="S287" s="624"/>
      <c r="T287" s="625"/>
      <c r="U287" s="479">
        <f t="shared" si="24"/>
        <v>42367.546020000002</v>
      </c>
      <c r="V287" s="479">
        <f t="shared" si="24"/>
        <v>0</v>
      </c>
      <c r="W287" s="538">
        <f t="shared" si="23"/>
        <v>42367.546020000002</v>
      </c>
    </row>
    <row r="288" spans="1:23" s="533" customFormat="1" ht="21.75" customHeight="1" x14ac:dyDescent="0.2">
      <c r="A288" s="492"/>
      <c r="B288" s="652" t="s">
        <v>74</v>
      </c>
      <c r="C288" s="652"/>
      <c r="D288" s="652"/>
      <c r="E288" s="652"/>
      <c r="F288" s="652"/>
      <c r="G288" s="652"/>
      <c r="H288" s="652"/>
      <c r="I288" s="652"/>
      <c r="J288" s="652"/>
      <c r="K288" s="652"/>
      <c r="L288" s="652"/>
      <c r="M288" s="653"/>
      <c r="N288" s="423">
        <v>806</v>
      </c>
      <c r="O288" s="510">
        <v>7</v>
      </c>
      <c r="P288" s="510">
        <v>1</v>
      </c>
      <c r="Q288" s="512" t="s">
        <v>543</v>
      </c>
      <c r="R288" s="511">
        <v>0</v>
      </c>
      <c r="S288" s="624"/>
      <c r="T288" s="625"/>
      <c r="U288" s="479">
        <f t="shared" si="24"/>
        <v>42367.546020000002</v>
      </c>
      <c r="V288" s="479">
        <f t="shared" si="24"/>
        <v>0</v>
      </c>
      <c r="W288" s="538">
        <f t="shared" si="23"/>
        <v>42367.546020000002</v>
      </c>
    </row>
    <row r="289" spans="1:23" s="533" customFormat="1" ht="21.75" customHeight="1" x14ac:dyDescent="0.2">
      <c r="A289" s="492"/>
      <c r="B289" s="652" t="s">
        <v>544</v>
      </c>
      <c r="C289" s="652"/>
      <c r="D289" s="652"/>
      <c r="E289" s="652"/>
      <c r="F289" s="652"/>
      <c r="G289" s="652"/>
      <c r="H289" s="652"/>
      <c r="I289" s="652"/>
      <c r="J289" s="652"/>
      <c r="K289" s="652"/>
      <c r="L289" s="652"/>
      <c r="M289" s="653"/>
      <c r="N289" s="423">
        <v>806</v>
      </c>
      <c r="O289" s="510">
        <v>7</v>
      </c>
      <c r="P289" s="510">
        <v>1</v>
      </c>
      <c r="Q289" s="512" t="s">
        <v>543</v>
      </c>
      <c r="R289" s="511" t="s">
        <v>8</v>
      </c>
      <c r="S289" s="624"/>
      <c r="T289" s="625"/>
      <c r="U289" s="479">
        <f t="shared" si="24"/>
        <v>42367.546020000002</v>
      </c>
      <c r="V289" s="479">
        <f t="shared" si="24"/>
        <v>0</v>
      </c>
      <c r="W289" s="538">
        <f t="shared" si="23"/>
        <v>42367.546020000002</v>
      </c>
    </row>
    <row r="290" spans="1:23" s="533" customFormat="1" ht="12" customHeight="1" x14ac:dyDescent="0.2">
      <c r="A290" s="492"/>
      <c r="B290" s="652" t="s">
        <v>9</v>
      </c>
      <c r="C290" s="652"/>
      <c r="D290" s="652"/>
      <c r="E290" s="652"/>
      <c r="F290" s="652"/>
      <c r="G290" s="652"/>
      <c r="H290" s="652"/>
      <c r="I290" s="652"/>
      <c r="J290" s="652"/>
      <c r="K290" s="652"/>
      <c r="L290" s="652"/>
      <c r="M290" s="653"/>
      <c r="N290" s="423">
        <v>806</v>
      </c>
      <c r="O290" s="510">
        <v>7</v>
      </c>
      <c r="P290" s="510">
        <v>1</v>
      </c>
      <c r="Q290" s="512" t="s">
        <v>543</v>
      </c>
      <c r="R290" s="511" t="s">
        <v>10</v>
      </c>
      <c r="S290" s="624"/>
      <c r="T290" s="625"/>
      <c r="U290" s="479">
        <f t="shared" si="24"/>
        <v>42367.546020000002</v>
      </c>
      <c r="V290" s="479">
        <f t="shared" si="24"/>
        <v>0</v>
      </c>
      <c r="W290" s="538">
        <f t="shared" si="23"/>
        <v>42367.546020000002</v>
      </c>
    </row>
    <row r="291" spans="1:23" s="533" customFormat="1" ht="42.75" customHeight="1" x14ac:dyDescent="0.2">
      <c r="A291" s="492"/>
      <c r="B291" s="652" t="s">
        <v>11</v>
      </c>
      <c r="C291" s="652"/>
      <c r="D291" s="652"/>
      <c r="E291" s="652"/>
      <c r="F291" s="652"/>
      <c r="G291" s="652"/>
      <c r="H291" s="652"/>
      <c r="I291" s="652"/>
      <c r="J291" s="652"/>
      <c r="K291" s="652"/>
      <c r="L291" s="652"/>
      <c r="M291" s="653"/>
      <c r="N291" s="423">
        <v>806</v>
      </c>
      <c r="O291" s="510">
        <v>7</v>
      </c>
      <c r="P291" s="510">
        <v>1</v>
      </c>
      <c r="Q291" s="512" t="s">
        <v>543</v>
      </c>
      <c r="R291" s="511" t="s">
        <v>12</v>
      </c>
      <c r="S291" s="624"/>
      <c r="T291" s="625"/>
      <c r="U291" s="479">
        <v>42367.546020000002</v>
      </c>
      <c r="V291" s="480">
        <v>0</v>
      </c>
      <c r="W291" s="538">
        <f t="shared" si="23"/>
        <v>42367.546020000002</v>
      </c>
    </row>
    <row r="292" spans="1:23" s="533" customFormat="1" ht="21.75" customHeight="1" x14ac:dyDescent="0.2">
      <c r="A292" s="492"/>
      <c r="B292" s="652" t="s">
        <v>539</v>
      </c>
      <c r="C292" s="652"/>
      <c r="D292" s="652"/>
      <c r="E292" s="652"/>
      <c r="F292" s="652"/>
      <c r="G292" s="652"/>
      <c r="H292" s="652"/>
      <c r="I292" s="652"/>
      <c r="J292" s="652"/>
      <c r="K292" s="652"/>
      <c r="L292" s="652"/>
      <c r="M292" s="653"/>
      <c r="N292" s="423">
        <v>806</v>
      </c>
      <c r="O292" s="510">
        <v>7</v>
      </c>
      <c r="P292" s="510">
        <v>1</v>
      </c>
      <c r="Q292" s="512" t="s">
        <v>540</v>
      </c>
      <c r="R292" s="511">
        <v>0</v>
      </c>
      <c r="S292" s="624"/>
      <c r="T292" s="625"/>
      <c r="U292" s="479">
        <f t="shared" ref="U292:V296" si="25">+U293</f>
        <v>64389.4</v>
      </c>
      <c r="V292" s="479">
        <f t="shared" si="25"/>
        <v>0</v>
      </c>
      <c r="W292" s="538">
        <f t="shared" si="23"/>
        <v>64389.4</v>
      </c>
    </row>
    <row r="293" spans="1:23" s="533" customFormat="1" ht="12" customHeight="1" x14ac:dyDescent="0.2">
      <c r="A293" s="492"/>
      <c r="B293" s="652" t="s">
        <v>541</v>
      </c>
      <c r="C293" s="652"/>
      <c r="D293" s="652"/>
      <c r="E293" s="652"/>
      <c r="F293" s="652"/>
      <c r="G293" s="652"/>
      <c r="H293" s="652"/>
      <c r="I293" s="652"/>
      <c r="J293" s="652"/>
      <c r="K293" s="652"/>
      <c r="L293" s="652"/>
      <c r="M293" s="653"/>
      <c r="N293" s="423">
        <v>806</v>
      </c>
      <c r="O293" s="510">
        <v>7</v>
      </c>
      <c r="P293" s="510">
        <v>1</v>
      </c>
      <c r="Q293" s="512" t="s">
        <v>542</v>
      </c>
      <c r="R293" s="511">
        <v>0</v>
      </c>
      <c r="S293" s="624"/>
      <c r="T293" s="625"/>
      <c r="U293" s="479">
        <f t="shared" si="25"/>
        <v>64389.4</v>
      </c>
      <c r="V293" s="479">
        <f t="shared" si="25"/>
        <v>0</v>
      </c>
      <c r="W293" s="538">
        <f t="shared" si="23"/>
        <v>64389.4</v>
      </c>
    </row>
    <row r="294" spans="1:23" s="533" customFormat="1" ht="21.75" customHeight="1" x14ac:dyDescent="0.2">
      <c r="A294" s="492"/>
      <c r="B294" s="652" t="s">
        <v>75</v>
      </c>
      <c r="C294" s="652"/>
      <c r="D294" s="652"/>
      <c r="E294" s="652"/>
      <c r="F294" s="652"/>
      <c r="G294" s="652"/>
      <c r="H294" s="652"/>
      <c r="I294" s="652"/>
      <c r="J294" s="652"/>
      <c r="K294" s="652"/>
      <c r="L294" s="652"/>
      <c r="M294" s="653"/>
      <c r="N294" s="423">
        <v>806</v>
      </c>
      <c r="O294" s="510">
        <v>7</v>
      </c>
      <c r="P294" s="510">
        <v>1</v>
      </c>
      <c r="Q294" s="512" t="s">
        <v>545</v>
      </c>
      <c r="R294" s="511">
        <v>0</v>
      </c>
      <c r="S294" s="624"/>
      <c r="T294" s="625"/>
      <c r="U294" s="479">
        <f t="shared" si="25"/>
        <v>64389.4</v>
      </c>
      <c r="V294" s="479">
        <f t="shared" si="25"/>
        <v>0</v>
      </c>
      <c r="W294" s="538">
        <f t="shared" si="23"/>
        <v>64389.4</v>
      </c>
    </row>
    <row r="295" spans="1:23" s="533" customFormat="1" ht="21.75" customHeight="1" x14ac:dyDescent="0.2">
      <c r="A295" s="492"/>
      <c r="B295" s="652" t="s">
        <v>544</v>
      </c>
      <c r="C295" s="652"/>
      <c r="D295" s="652"/>
      <c r="E295" s="652"/>
      <c r="F295" s="652"/>
      <c r="G295" s="652"/>
      <c r="H295" s="652"/>
      <c r="I295" s="652"/>
      <c r="J295" s="652"/>
      <c r="K295" s="652"/>
      <c r="L295" s="652"/>
      <c r="M295" s="653"/>
      <c r="N295" s="423">
        <v>806</v>
      </c>
      <c r="O295" s="510">
        <v>7</v>
      </c>
      <c r="P295" s="510">
        <v>1</v>
      </c>
      <c r="Q295" s="512" t="s">
        <v>545</v>
      </c>
      <c r="R295" s="511" t="s">
        <v>8</v>
      </c>
      <c r="S295" s="624"/>
      <c r="T295" s="625"/>
      <c r="U295" s="479">
        <f t="shared" si="25"/>
        <v>64389.4</v>
      </c>
      <c r="V295" s="479">
        <f t="shared" si="25"/>
        <v>0</v>
      </c>
      <c r="W295" s="538">
        <f t="shared" si="23"/>
        <v>64389.4</v>
      </c>
    </row>
    <row r="296" spans="1:23" s="533" customFormat="1" ht="12" customHeight="1" x14ac:dyDescent="0.2">
      <c r="A296" s="492"/>
      <c r="B296" s="652" t="s">
        <v>9</v>
      </c>
      <c r="C296" s="652"/>
      <c r="D296" s="652"/>
      <c r="E296" s="652"/>
      <c r="F296" s="652"/>
      <c r="G296" s="652"/>
      <c r="H296" s="652"/>
      <c r="I296" s="652"/>
      <c r="J296" s="652"/>
      <c r="K296" s="652"/>
      <c r="L296" s="652"/>
      <c r="M296" s="653"/>
      <c r="N296" s="423">
        <v>806</v>
      </c>
      <c r="O296" s="510">
        <v>7</v>
      </c>
      <c r="P296" s="510">
        <v>1</v>
      </c>
      <c r="Q296" s="512" t="s">
        <v>545</v>
      </c>
      <c r="R296" s="511" t="s">
        <v>10</v>
      </c>
      <c r="S296" s="624"/>
      <c r="T296" s="625"/>
      <c r="U296" s="479">
        <f t="shared" si="25"/>
        <v>64389.4</v>
      </c>
      <c r="V296" s="479">
        <f t="shared" si="25"/>
        <v>0</v>
      </c>
      <c r="W296" s="538">
        <f t="shared" si="23"/>
        <v>64389.4</v>
      </c>
    </row>
    <row r="297" spans="1:23" s="533" customFormat="1" ht="42.75" customHeight="1" x14ac:dyDescent="0.2">
      <c r="A297" s="492"/>
      <c r="B297" s="652" t="s">
        <v>11</v>
      </c>
      <c r="C297" s="652"/>
      <c r="D297" s="652"/>
      <c r="E297" s="652"/>
      <c r="F297" s="652"/>
      <c r="G297" s="652"/>
      <c r="H297" s="652"/>
      <c r="I297" s="652"/>
      <c r="J297" s="652"/>
      <c r="K297" s="652"/>
      <c r="L297" s="652"/>
      <c r="M297" s="653"/>
      <c r="N297" s="423">
        <v>806</v>
      </c>
      <c r="O297" s="510">
        <v>7</v>
      </c>
      <c r="P297" s="510">
        <v>1</v>
      </c>
      <c r="Q297" s="512" t="s">
        <v>545</v>
      </c>
      <c r="R297" s="511" t="s">
        <v>12</v>
      </c>
      <c r="S297" s="624"/>
      <c r="T297" s="625"/>
      <c r="U297" s="479">
        <v>64389.4</v>
      </c>
      <c r="V297" s="480">
        <v>0</v>
      </c>
      <c r="W297" s="538">
        <f t="shared" si="23"/>
        <v>64389.4</v>
      </c>
    </row>
    <row r="298" spans="1:23" s="533" customFormat="1" ht="12" customHeight="1" x14ac:dyDescent="0.2">
      <c r="A298" s="492"/>
      <c r="B298" s="652" t="s">
        <v>76</v>
      </c>
      <c r="C298" s="652"/>
      <c r="D298" s="652"/>
      <c r="E298" s="652"/>
      <c r="F298" s="652"/>
      <c r="G298" s="652"/>
      <c r="H298" s="652"/>
      <c r="I298" s="652"/>
      <c r="J298" s="652"/>
      <c r="K298" s="652"/>
      <c r="L298" s="652"/>
      <c r="M298" s="653"/>
      <c r="N298" s="423">
        <v>806</v>
      </c>
      <c r="O298" s="510">
        <v>7</v>
      </c>
      <c r="P298" s="510">
        <v>2</v>
      </c>
      <c r="Q298" s="512">
        <v>0</v>
      </c>
      <c r="R298" s="511">
        <v>0</v>
      </c>
      <c r="S298" s="624"/>
      <c r="T298" s="625"/>
      <c r="U298" s="479">
        <f>+U299+U305+U311</f>
        <v>196555.89109999998</v>
      </c>
      <c r="V298" s="479">
        <f>+V299+V305+V311</f>
        <v>-65.800000000000011</v>
      </c>
      <c r="W298" s="538">
        <f t="shared" si="23"/>
        <v>196490.09109999999</v>
      </c>
    </row>
    <row r="299" spans="1:23" s="533" customFormat="1" ht="21.75" customHeight="1" x14ac:dyDescent="0.2">
      <c r="A299" s="492"/>
      <c r="B299" s="652" t="s">
        <v>539</v>
      </c>
      <c r="C299" s="652"/>
      <c r="D299" s="652"/>
      <c r="E299" s="652"/>
      <c r="F299" s="652"/>
      <c r="G299" s="652"/>
      <c r="H299" s="652"/>
      <c r="I299" s="652"/>
      <c r="J299" s="652"/>
      <c r="K299" s="652"/>
      <c r="L299" s="652"/>
      <c r="M299" s="653"/>
      <c r="N299" s="423">
        <v>806</v>
      </c>
      <c r="O299" s="510">
        <v>7</v>
      </c>
      <c r="P299" s="510">
        <v>2</v>
      </c>
      <c r="Q299" s="512" t="s">
        <v>540</v>
      </c>
      <c r="R299" s="511">
        <v>0</v>
      </c>
      <c r="S299" s="624"/>
      <c r="T299" s="625"/>
      <c r="U299" s="479">
        <f t="shared" ref="U299:V303" si="26">+U300</f>
        <v>18289.091100000001</v>
      </c>
      <c r="V299" s="479">
        <f t="shared" si="26"/>
        <v>-22.42</v>
      </c>
      <c r="W299" s="538">
        <f t="shared" si="23"/>
        <v>18266.671100000003</v>
      </c>
    </row>
    <row r="300" spans="1:23" s="533" customFormat="1" ht="12" customHeight="1" x14ac:dyDescent="0.2">
      <c r="A300" s="492"/>
      <c r="B300" s="652" t="s">
        <v>77</v>
      </c>
      <c r="C300" s="652"/>
      <c r="D300" s="652"/>
      <c r="E300" s="652"/>
      <c r="F300" s="652"/>
      <c r="G300" s="652"/>
      <c r="H300" s="652"/>
      <c r="I300" s="652"/>
      <c r="J300" s="652"/>
      <c r="K300" s="652"/>
      <c r="L300" s="652"/>
      <c r="M300" s="653"/>
      <c r="N300" s="423">
        <v>806</v>
      </c>
      <c r="O300" s="510">
        <v>7</v>
      </c>
      <c r="P300" s="510">
        <v>2</v>
      </c>
      <c r="Q300" s="512" t="s">
        <v>546</v>
      </c>
      <c r="R300" s="511">
        <v>0</v>
      </c>
      <c r="S300" s="624"/>
      <c r="T300" s="625"/>
      <c r="U300" s="479">
        <f t="shared" si="26"/>
        <v>18289.091100000001</v>
      </c>
      <c r="V300" s="479">
        <f t="shared" si="26"/>
        <v>-22.42</v>
      </c>
      <c r="W300" s="538">
        <f t="shared" si="23"/>
        <v>18266.671100000003</v>
      </c>
    </row>
    <row r="301" spans="1:23" s="533" customFormat="1" ht="21.75" customHeight="1" x14ac:dyDescent="0.2">
      <c r="A301" s="492"/>
      <c r="B301" s="652" t="s">
        <v>74</v>
      </c>
      <c r="C301" s="652"/>
      <c r="D301" s="652"/>
      <c r="E301" s="652"/>
      <c r="F301" s="652"/>
      <c r="G301" s="652"/>
      <c r="H301" s="652"/>
      <c r="I301" s="652"/>
      <c r="J301" s="652"/>
      <c r="K301" s="652"/>
      <c r="L301" s="652"/>
      <c r="M301" s="653"/>
      <c r="N301" s="423">
        <v>806</v>
      </c>
      <c r="O301" s="510">
        <v>7</v>
      </c>
      <c r="P301" s="510">
        <v>2</v>
      </c>
      <c r="Q301" s="512" t="s">
        <v>547</v>
      </c>
      <c r="R301" s="511">
        <v>0</v>
      </c>
      <c r="S301" s="624"/>
      <c r="T301" s="625"/>
      <c r="U301" s="479">
        <f t="shared" si="26"/>
        <v>18289.091100000001</v>
      </c>
      <c r="V301" s="479">
        <f t="shared" si="26"/>
        <v>-22.42</v>
      </c>
      <c r="W301" s="538">
        <f t="shared" si="23"/>
        <v>18266.671100000003</v>
      </c>
    </row>
    <row r="302" spans="1:23" s="533" customFormat="1" ht="21.75" customHeight="1" x14ac:dyDescent="0.2">
      <c r="A302" s="492"/>
      <c r="B302" s="652" t="s">
        <v>544</v>
      </c>
      <c r="C302" s="652"/>
      <c r="D302" s="652"/>
      <c r="E302" s="652"/>
      <c r="F302" s="652"/>
      <c r="G302" s="652"/>
      <c r="H302" s="652"/>
      <c r="I302" s="652"/>
      <c r="J302" s="652"/>
      <c r="K302" s="652"/>
      <c r="L302" s="652"/>
      <c r="M302" s="653"/>
      <c r="N302" s="423">
        <v>806</v>
      </c>
      <c r="O302" s="510">
        <v>7</v>
      </c>
      <c r="P302" s="510">
        <v>2</v>
      </c>
      <c r="Q302" s="512" t="s">
        <v>547</v>
      </c>
      <c r="R302" s="511" t="s">
        <v>8</v>
      </c>
      <c r="S302" s="624"/>
      <c r="T302" s="625"/>
      <c r="U302" s="479">
        <f t="shared" si="26"/>
        <v>18289.091100000001</v>
      </c>
      <c r="V302" s="479">
        <f t="shared" si="26"/>
        <v>-22.42</v>
      </c>
      <c r="W302" s="538">
        <f t="shared" si="23"/>
        <v>18266.671100000003</v>
      </c>
    </row>
    <row r="303" spans="1:23" s="533" customFormat="1" ht="12" customHeight="1" x14ac:dyDescent="0.2">
      <c r="A303" s="492"/>
      <c r="B303" s="652" t="s">
        <v>9</v>
      </c>
      <c r="C303" s="652"/>
      <c r="D303" s="652"/>
      <c r="E303" s="652"/>
      <c r="F303" s="652"/>
      <c r="G303" s="652"/>
      <c r="H303" s="652"/>
      <c r="I303" s="652"/>
      <c r="J303" s="652"/>
      <c r="K303" s="652"/>
      <c r="L303" s="652"/>
      <c r="M303" s="653"/>
      <c r="N303" s="423">
        <v>806</v>
      </c>
      <c r="O303" s="510">
        <v>7</v>
      </c>
      <c r="P303" s="510">
        <v>2</v>
      </c>
      <c r="Q303" s="512" t="s">
        <v>547</v>
      </c>
      <c r="R303" s="511" t="s">
        <v>10</v>
      </c>
      <c r="S303" s="624"/>
      <c r="T303" s="625"/>
      <c r="U303" s="479">
        <f t="shared" si="26"/>
        <v>18289.091100000001</v>
      </c>
      <c r="V303" s="479">
        <f t="shared" si="26"/>
        <v>-22.42</v>
      </c>
      <c r="W303" s="538">
        <f t="shared" si="23"/>
        <v>18266.671100000003</v>
      </c>
    </row>
    <row r="304" spans="1:23" s="533" customFormat="1" ht="42.75" customHeight="1" x14ac:dyDescent="0.2">
      <c r="A304" s="492"/>
      <c r="B304" s="652" t="s">
        <v>11</v>
      </c>
      <c r="C304" s="652"/>
      <c r="D304" s="652"/>
      <c r="E304" s="652"/>
      <c r="F304" s="652"/>
      <c r="G304" s="652"/>
      <c r="H304" s="652"/>
      <c r="I304" s="652"/>
      <c r="J304" s="652"/>
      <c r="K304" s="652"/>
      <c r="L304" s="652"/>
      <c r="M304" s="653"/>
      <c r="N304" s="423">
        <v>806</v>
      </c>
      <c r="O304" s="510">
        <v>7</v>
      </c>
      <c r="P304" s="510">
        <v>2</v>
      </c>
      <c r="Q304" s="512" t="s">
        <v>547</v>
      </c>
      <c r="R304" s="511" t="s">
        <v>12</v>
      </c>
      <c r="S304" s="624"/>
      <c r="T304" s="625"/>
      <c r="U304" s="479">
        <v>18289.091100000001</v>
      </c>
      <c r="V304" s="480">
        <v>-22.42</v>
      </c>
      <c r="W304" s="538">
        <f t="shared" si="23"/>
        <v>18266.671100000003</v>
      </c>
    </row>
    <row r="305" spans="1:23" s="533" customFormat="1" ht="21.75" customHeight="1" x14ac:dyDescent="0.2">
      <c r="A305" s="492"/>
      <c r="B305" s="652" t="s">
        <v>539</v>
      </c>
      <c r="C305" s="652"/>
      <c r="D305" s="652"/>
      <c r="E305" s="652"/>
      <c r="F305" s="652"/>
      <c r="G305" s="652"/>
      <c r="H305" s="652"/>
      <c r="I305" s="652"/>
      <c r="J305" s="652"/>
      <c r="K305" s="652"/>
      <c r="L305" s="652"/>
      <c r="M305" s="653"/>
      <c r="N305" s="423">
        <v>806</v>
      </c>
      <c r="O305" s="510">
        <v>7</v>
      </c>
      <c r="P305" s="510">
        <v>2</v>
      </c>
      <c r="Q305" s="512" t="s">
        <v>540</v>
      </c>
      <c r="R305" s="511">
        <v>0</v>
      </c>
      <c r="S305" s="624"/>
      <c r="T305" s="625"/>
      <c r="U305" s="479">
        <f t="shared" ref="U305:V309" si="27">+U306</f>
        <v>175951</v>
      </c>
      <c r="V305" s="479">
        <f t="shared" si="27"/>
        <v>0</v>
      </c>
      <c r="W305" s="538">
        <f t="shared" si="23"/>
        <v>175951</v>
      </c>
    </row>
    <row r="306" spans="1:23" s="533" customFormat="1" ht="12" customHeight="1" x14ac:dyDescent="0.2">
      <c r="A306" s="492"/>
      <c r="B306" s="652" t="s">
        <v>77</v>
      </c>
      <c r="C306" s="652"/>
      <c r="D306" s="652"/>
      <c r="E306" s="652"/>
      <c r="F306" s="652"/>
      <c r="G306" s="652"/>
      <c r="H306" s="652"/>
      <c r="I306" s="652"/>
      <c r="J306" s="652"/>
      <c r="K306" s="652"/>
      <c r="L306" s="652"/>
      <c r="M306" s="653"/>
      <c r="N306" s="423">
        <v>806</v>
      </c>
      <c r="O306" s="510">
        <v>7</v>
      </c>
      <c r="P306" s="510">
        <v>2</v>
      </c>
      <c r="Q306" s="512" t="s">
        <v>546</v>
      </c>
      <c r="R306" s="511">
        <v>0</v>
      </c>
      <c r="S306" s="624"/>
      <c r="T306" s="625"/>
      <c r="U306" s="479">
        <f t="shared" si="27"/>
        <v>175951</v>
      </c>
      <c r="V306" s="479">
        <f t="shared" si="27"/>
        <v>0</v>
      </c>
      <c r="W306" s="538">
        <f t="shared" si="23"/>
        <v>175951</v>
      </c>
    </row>
    <row r="307" spans="1:23" s="533" customFormat="1" ht="53.25" customHeight="1" x14ac:dyDescent="0.2">
      <c r="A307" s="492"/>
      <c r="B307" s="652" t="s">
        <v>179</v>
      </c>
      <c r="C307" s="652"/>
      <c r="D307" s="652"/>
      <c r="E307" s="652"/>
      <c r="F307" s="652"/>
      <c r="G307" s="652"/>
      <c r="H307" s="652"/>
      <c r="I307" s="652"/>
      <c r="J307" s="652"/>
      <c r="K307" s="652"/>
      <c r="L307" s="652"/>
      <c r="M307" s="653"/>
      <c r="N307" s="423">
        <v>806</v>
      </c>
      <c r="O307" s="510">
        <v>7</v>
      </c>
      <c r="P307" s="510">
        <v>2</v>
      </c>
      <c r="Q307" s="512" t="s">
        <v>548</v>
      </c>
      <c r="R307" s="511">
        <v>0</v>
      </c>
      <c r="S307" s="624"/>
      <c r="T307" s="625"/>
      <c r="U307" s="479">
        <f t="shared" si="27"/>
        <v>175951</v>
      </c>
      <c r="V307" s="479">
        <f t="shared" si="27"/>
        <v>0</v>
      </c>
      <c r="W307" s="538">
        <f t="shared" si="23"/>
        <v>175951</v>
      </c>
    </row>
    <row r="308" spans="1:23" s="533" customFormat="1" ht="21.75" customHeight="1" x14ac:dyDescent="0.2">
      <c r="A308" s="492"/>
      <c r="B308" s="652" t="s">
        <v>544</v>
      </c>
      <c r="C308" s="652"/>
      <c r="D308" s="652"/>
      <c r="E308" s="652"/>
      <c r="F308" s="652"/>
      <c r="G308" s="652"/>
      <c r="H308" s="652"/>
      <c r="I308" s="652"/>
      <c r="J308" s="652"/>
      <c r="K308" s="652"/>
      <c r="L308" s="652"/>
      <c r="M308" s="653"/>
      <c r="N308" s="423">
        <v>806</v>
      </c>
      <c r="O308" s="510">
        <v>7</v>
      </c>
      <c r="P308" s="510">
        <v>2</v>
      </c>
      <c r="Q308" s="512" t="s">
        <v>548</v>
      </c>
      <c r="R308" s="511" t="s">
        <v>8</v>
      </c>
      <c r="S308" s="624"/>
      <c r="T308" s="625"/>
      <c r="U308" s="479">
        <f t="shared" si="27"/>
        <v>175951</v>
      </c>
      <c r="V308" s="479">
        <f t="shared" si="27"/>
        <v>0</v>
      </c>
      <c r="W308" s="538">
        <f t="shared" si="23"/>
        <v>175951</v>
      </c>
    </row>
    <row r="309" spans="1:23" s="533" customFormat="1" ht="12" customHeight="1" x14ac:dyDescent="0.2">
      <c r="A309" s="492"/>
      <c r="B309" s="652" t="s">
        <v>9</v>
      </c>
      <c r="C309" s="652"/>
      <c r="D309" s="652"/>
      <c r="E309" s="652"/>
      <c r="F309" s="652"/>
      <c r="G309" s="652"/>
      <c r="H309" s="652"/>
      <c r="I309" s="652"/>
      <c r="J309" s="652"/>
      <c r="K309" s="652"/>
      <c r="L309" s="652"/>
      <c r="M309" s="653"/>
      <c r="N309" s="423">
        <v>806</v>
      </c>
      <c r="O309" s="510">
        <v>7</v>
      </c>
      <c r="P309" s="510">
        <v>2</v>
      </c>
      <c r="Q309" s="512" t="s">
        <v>548</v>
      </c>
      <c r="R309" s="511" t="s">
        <v>10</v>
      </c>
      <c r="S309" s="624"/>
      <c r="T309" s="625"/>
      <c r="U309" s="479">
        <f t="shared" si="27"/>
        <v>175951</v>
      </c>
      <c r="V309" s="479">
        <f t="shared" si="27"/>
        <v>0</v>
      </c>
      <c r="W309" s="538">
        <f t="shared" si="23"/>
        <v>175951</v>
      </c>
    </row>
    <row r="310" spans="1:23" s="533" customFormat="1" ht="42.75" customHeight="1" x14ac:dyDescent="0.2">
      <c r="A310" s="492"/>
      <c r="B310" s="652" t="s">
        <v>11</v>
      </c>
      <c r="C310" s="652"/>
      <c r="D310" s="652"/>
      <c r="E310" s="652"/>
      <c r="F310" s="652"/>
      <c r="G310" s="652"/>
      <c r="H310" s="652"/>
      <c r="I310" s="652"/>
      <c r="J310" s="652"/>
      <c r="K310" s="652"/>
      <c r="L310" s="652"/>
      <c r="M310" s="653"/>
      <c r="N310" s="423">
        <v>806</v>
      </c>
      <c r="O310" s="510">
        <v>7</v>
      </c>
      <c r="P310" s="510">
        <v>2</v>
      </c>
      <c r="Q310" s="512" t="s">
        <v>548</v>
      </c>
      <c r="R310" s="511" t="s">
        <v>12</v>
      </c>
      <c r="S310" s="624"/>
      <c r="T310" s="625"/>
      <c r="U310" s="479">
        <v>175951</v>
      </c>
      <c r="V310" s="480">
        <v>0</v>
      </c>
      <c r="W310" s="538">
        <f t="shared" si="23"/>
        <v>175951</v>
      </c>
    </row>
    <row r="311" spans="1:23" s="533" customFormat="1" ht="21.75" customHeight="1" x14ac:dyDescent="0.2">
      <c r="A311" s="492"/>
      <c r="B311" s="652" t="s">
        <v>539</v>
      </c>
      <c r="C311" s="652"/>
      <c r="D311" s="652"/>
      <c r="E311" s="652"/>
      <c r="F311" s="652"/>
      <c r="G311" s="652"/>
      <c r="H311" s="652"/>
      <c r="I311" s="652"/>
      <c r="J311" s="652"/>
      <c r="K311" s="652"/>
      <c r="L311" s="652"/>
      <c r="M311" s="653"/>
      <c r="N311" s="423">
        <v>806</v>
      </c>
      <c r="O311" s="510">
        <v>7</v>
      </c>
      <c r="P311" s="510">
        <v>2</v>
      </c>
      <c r="Q311" s="512" t="s">
        <v>540</v>
      </c>
      <c r="R311" s="511">
        <v>0</v>
      </c>
      <c r="S311" s="624"/>
      <c r="T311" s="625"/>
      <c r="U311" s="479">
        <f t="shared" ref="U311:V315" si="28">+U312</f>
        <v>2315.8000000000002</v>
      </c>
      <c r="V311" s="479">
        <f t="shared" si="28"/>
        <v>-43.38</v>
      </c>
      <c r="W311" s="538">
        <f t="shared" si="23"/>
        <v>2272.42</v>
      </c>
    </row>
    <row r="312" spans="1:23" s="533" customFormat="1" ht="12" customHeight="1" x14ac:dyDescent="0.2">
      <c r="A312" s="492"/>
      <c r="B312" s="652" t="s">
        <v>77</v>
      </c>
      <c r="C312" s="652"/>
      <c r="D312" s="652"/>
      <c r="E312" s="652"/>
      <c r="F312" s="652"/>
      <c r="G312" s="652"/>
      <c r="H312" s="652"/>
      <c r="I312" s="652"/>
      <c r="J312" s="652"/>
      <c r="K312" s="652"/>
      <c r="L312" s="652"/>
      <c r="M312" s="653"/>
      <c r="N312" s="423">
        <v>806</v>
      </c>
      <c r="O312" s="510">
        <v>7</v>
      </c>
      <c r="P312" s="510">
        <v>2</v>
      </c>
      <c r="Q312" s="512" t="s">
        <v>546</v>
      </c>
      <c r="R312" s="511">
        <v>0</v>
      </c>
      <c r="S312" s="624"/>
      <c r="T312" s="625"/>
      <c r="U312" s="479">
        <f t="shared" si="28"/>
        <v>2315.8000000000002</v>
      </c>
      <c r="V312" s="479">
        <f t="shared" si="28"/>
        <v>-43.38</v>
      </c>
      <c r="W312" s="538">
        <f t="shared" si="23"/>
        <v>2272.42</v>
      </c>
    </row>
    <row r="313" spans="1:23" s="533" customFormat="1" ht="32.25" customHeight="1" x14ac:dyDescent="0.2">
      <c r="A313" s="492"/>
      <c r="B313" s="652" t="s">
        <v>685</v>
      </c>
      <c r="C313" s="652"/>
      <c r="D313" s="652"/>
      <c r="E313" s="652"/>
      <c r="F313" s="652"/>
      <c r="G313" s="652"/>
      <c r="H313" s="652"/>
      <c r="I313" s="652"/>
      <c r="J313" s="652"/>
      <c r="K313" s="652"/>
      <c r="L313" s="652"/>
      <c r="M313" s="653"/>
      <c r="N313" s="423">
        <v>806</v>
      </c>
      <c r="O313" s="510">
        <v>7</v>
      </c>
      <c r="P313" s="510">
        <v>2</v>
      </c>
      <c r="Q313" s="512" t="s">
        <v>686</v>
      </c>
      <c r="R313" s="511">
        <v>0</v>
      </c>
      <c r="S313" s="624"/>
      <c r="T313" s="625"/>
      <c r="U313" s="479">
        <f t="shared" si="28"/>
        <v>2315.8000000000002</v>
      </c>
      <c r="V313" s="479">
        <f t="shared" si="28"/>
        <v>-43.38</v>
      </c>
      <c r="W313" s="538">
        <f t="shared" si="23"/>
        <v>2272.42</v>
      </c>
    </row>
    <row r="314" spans="1:23" s="533" customFormat="1" ht="21.75" customHeight="1" x14ac:dyDescent="0.2">
      <c r="A314" s="492"/>
      <c r="B314" s="652" t="s">
        <v>544</v>
      </c>
      <c r="C314" s="652"/>
      <c r="D314" s="652"/>
      <c r="E314" s="652"/>
      <c r="F314" s="652"/>
      <c r="G314" s="652"/>
      <c r="H314" s="652"/>
      <c r="I314" s="652"/>
      <c r="J314" s="652"/>
      <c r="K314" s="652"/>
      <c r="L314" s="652"/>
      <c r="M314" s="653"/>
      <c r="N314" s="423">
        <v>806</v>
      </c>
      <c r="O314" s="510">
        <v>7</v>
      </c>
      <c r="P314" s="510">
        <v>2</v>
      </c>
      <c r="Q314" s="512" t="s">
        <v>686</v>
      </c>
      <c r="R314" s="511" t="s">
        <v>8</v>
      </c>
      <c r="S314" s="624"/>
      <c r="T314" s="625"/>
      <c r="U314" s="479">
        <f t="shared" si="28"/>
        <v>2315.8000000000002</v>
      </c>
      <c r="V314" s="479">
        <f t="shared" si="28"/>
        <v>-43.38</v>
      </c>
      <c r="W314" s="538">
        <f t="shared" si="23"/>
        <v>2272.42</v>
      </c>
    </row>
    <row r="315" spans="1:23" s="533" customFormat="1" ht="12" customHeight="1" x14ac:dyDescent="0.2">
      <c r="A315" s="492"/>
      <c r="B315" s="652" t="s">
        <v>9</v>
      </c>
      <c r="C315" s="652"/>
      <c r="D315" s="652"/>
      <c r="E315" s="652"/>
      <c r="F315" s="652"/>
      <c r="G315" s="652"/>
      <c r="H315" s="652"/>
      <c r="I315" s="652"/>
      <c r="J315" s="652"/>
      <c r="K315" s="652"/>
      <c r="L315" s="652"/>
      <c r="M315" s="653"/>
      <c r="N315" s="423">
        <v>806</v>
      </c>
      <c r="O315" s="510">
        <v>7</v>
      </c>
      <c r="P315" s="510">
        <v>2</v>
      </c>
      <c r="Q315" s="512" t="s">
        <v>686</v>
      </c>
      <c r="R315" s="511" t="s">
        <v>10</v>
      </c>
      <c r="S315" s="624"/>
      <c r="T315" s="625"/>
      <c r="U315" s="479">
        <f t="shared" si="28"/>
        <v>2315.8000000000002</v>
      </c>
      <c r="V315" s="479">
        <f t="shared" si="28"/>
        <v>-43.38</v>
      </c>
      <c r="W315" s="538">
        <f t="shared" si="23"/>
        <v>2272.42</v>
      </c>
    </row>
    <row r="316" spans="1:23" s="533" customFormat="1" ht="12" customHeight="1" x14ac:dyDescent="0.2">
      <c r="A316" s="492"/>
      <c r="B316" s="652" t="s">
        <v>167</v>
      </c>
      <c r="C316" s="652"/>
      <c r="D316" s="652"/>
      <c r="E316" s="652"/>
      <c r="F316" s="652"/>
      <c r="G316" s="652"/>
      <c r="H316" s="652"/>
      <c r="I316" s="652"/>
      <c r="J316" s="652"/>
      <c r="K316" s="652"/>
      <c r="L316" s="652"/>
      <c r="M316" s="653"/>
      <c r="N316" s="423">
        <v>806</v>
      </c>
      <c r="O316" s="510">
        <v>7</v>
      </c>
      <c r="P316" s="510">
        <v>2</v>
      </c>
      <c r="Q316" s="512" t="s">
        <v>686</v>
      </c>
      <c r="R316" s="511" t="s">
        <v>166</v>
      </c>
      <c r="S316" s="624"/>
      <c r="T316" s="625"/>
      <c r="U316" s="479">
        <v>2315.8000000000002</v>
      </c>
      <c r="V316" s="480">
        <v>-43.38</v>
      </c>
      <c r="W316" s="538">
        <f t="shared" si="23"/>
        <v>2272.42</v>
      </c>
    </row>
    <row r="317" spans="1:23" s="533" customFormat="1" ht="12" customHeight="1" x14ac:dyDescent="0.2">
      <c r="A317" s="492"/>
      <c r="B317" s="652" t="s">
        <v>549</v>
      </c>
      <c r="C317" s="652"/>
      <c r="D317" s="652"/>
      <c r="E317" s="652"/>
      <c r="F317" s="652"/>
      <c r="G317" s="652"/>
      <c r="H317" s="652"/>
      <c r="I317" s="652"/>
      <c r="J317" s="652"/>
      <c r="K317" s="652"/>
      <c r="L317" s="652"/>
      <c r="M317" s="653"/>
      <c r="N317" s="423">
        <v>806</v>
      </c>
      <c r="O317" s="510">
        <v>7</v>
      </c>
      <c r="P317" s="510">
        <v>3</v>
      </c>
      <c r="Q317" s="512">
        <v>0</v>
      </c>
      <c r="R317" s="511">
        <v>0</v>
      </c>
      <c r="S317" s="624"/>
      <c r="T317" s="625"/>
      <c r="U317" s="479">
        <f t="shared" ref="U317:V322" si="29">+U318</f>
        <v>7149.6633899999997</v>
      </c>
      <c r="V317" s="479">
        <f t="shared" si="29"/>
        <v>0</v>
      </c>
      <c r="W317" s="538">
        <f t="shared" si="23"/>
        <v>7149.6633899999997</v>
      </c>
    </row>
    <row r="318" spans="1:23" s="533" customFormat="1" ht="21.75" customHeight="1" x14ac:dyDescent="0.2">
      <c r="A318" s="492"/>
      <c r="B318" s="652" t="s">
        <v>539</v>
      </c>
      <c r="C318" s="652"/>
      <c r="D318" s="652"/>
      <c r="E318" s="652"/>
      <c r="F318" s="652"/>
      <c r="G318" s="652"/>
      <c r="H318" s="652"/>
      <c r="I318" s="652"/>
      <c r="J318" s="652"/>
      <c r="K318" s="652"/>
      <c r="L318" s="652"/>
      <c r="M318" s="653"/>
      <c r="N318" s="423">
        <v>806</v>
      </c>
      <c r="O318" s="510">
        <v>7</v>
      </c>
      <c r="P318" s="510">
        <v>3</v>
      </c>
      <c r="Q318" s="512" t="s">
        <v>540</v>
      </c>
      <c r="R318" s="511">
        <v>0</v>
      </c>
      <c r="S318" s="624"/>
      <c r="T318" s="625"/>
      <c r="U318" s="479">
        <f t="shared" si="29"/>
        <v>7149.6633899999997</v>
      </c>
      <c r="V318" s="479">
        <f t="shared" si="29"/>
        <v>0</v>
      </c>
      <c r="W318" s="538">
        <f t="shared" si="23"/>
        <v>7149.6633899999997</v>
      </c>
    </row>
    <row r="319" spans="1:23" s="533" customFormat="1" ht="12" customHeight="1" x14ac:dyDescent="0.2">
      <c r="A319" s="492"/>
      <c r="B319" s="652" t="s">
        <v>550</v>
      </c>
      <c r="C319" s="652"/>
      <c r="D319" s="652"/>
      <c r="E319" s="652"/>
      <c r="F319" s="652"/>
      <c r="G319" s="652"/>
      <c r="H319" s="652"/>
      <c r="I319" s="652"/>
      <c r="J319" s="652"/>
      <c r="K319" s="652"/>
      <c r="L319" s="652"/>
      <c r="M319" s="653"/>
      <c r="N319" s="423">
        <v>806</v>
      </c>
      <c r="O319" s="510">
        <v>7</v>
      </c>
      <c r="P319" s="510">
        <v>3</v>
      </c>
      <c r="Q319" s="512" t="s">
        <v>551</v>
      </c>
      <c r="R319" s="511">
        <v>0</v>
      </c>
      <c r="S319" s="624"/>
      <c r="T319" s="625"/>
      <c r="U319" s="479">
        <f t="shared" si="29"/>
        <v>7149.6633899999997</v>
      </c>
      <c r="V319" s="479">
        <f t="shared" si="29"/>
        <v>0</v>
      </c>
      <c r="W319" s="538">
        <f t="shared" si="23"/>
        <v>7149.6633899999997</v>
      </c>
    </row>
    <row r="320" spans="1:23" s="533" customFormat="1" ht="21.75" customHeight="1" x14ac:dyDescent="0.2">
      <c r="A320" s="492"/>
      <c r="B320" s="652" t="s">
        <v>6</v>
      </c>
      <c r="C320" s="652"/>
      <c r="D320" s="652"/>
      <c r="E320" s="652"/>
      <c r="F320" s="652"/>
      <c r="G320" s="652"/>
      <c r="H320" s="652"/>
      <c r="I320" s="652"/>
      <c r="J320" s="652"/>
      <c r="K320" s="652"/>
      <c r="L320" s="652"/>
      <c r="M320" s="653"/>
      <c r="N320" s="423">
        <v>806</v>
      </c>
      <c r="O320" s="510">
        <v>7</v>
      </c>
      <c r="P320" s="510">
        <v>3</v>
      </c>
      <c r="Q320" s="512" t="s">
        <v>552</v>
      </c>
      <c r="R320" s="511">
        <v>0</v>
      </c>
      <c r="S320" s="624"/>
      <c r="T320" s="625"/>
      <c r="U320" s="479">
        <f t="shared" si="29"/>
        <v>7149.6633899999997</v>
      </c>
      <c r="V320" s="479">
        <f t="shared" si="29"/>
        <v>0</v>
      </c>
      <c r="W320" s="538">
        <f t="shared" si="23"/>
        <v>7149.6633899999997</v>
      </c>
    </row>
    <row r="321" spans="1:23" s="533" customFormat="1" ht="21.75" customHeight="1" x14ac:dyDescent="0.2">
      <c r="A321" s="492"/>
      <c r="B321" s="652" t="s">
        <v>544</v>
      </c>
      <c r="C321" s="652"/>
      <c r="D321" s="652"/>
      <c r="E321" s="652"/>
      <c r="F321" s="652"/>
      <c r="G321" s="652"/>
      <c r="H321" s="652"/>
      <c r="I321" s="652"/>
      <c r="J321" s="652"/>
      <c r="K321" s="652"/>
      <c r="L321" s="652"/>
      <c r="M321" s="653"/>
      <c r="N321" s="423">
        <v>806</v>
      </c>
      <c r="O321" s="510">
        <v>7</v>
      </c>
      <c r="P321" s="510">
        <v>3</v>
      </c>
      <c r="Q321" s="512" t="s">
        <v>552</v>
      </c>
      <c r="R321" s="511" t="s">
        <v>8</v>
      </c>
      <c r="S321" s="624"/>
      <c r="T321" s="625"/>
      <c r="U321" s="479">
        <f t="shared" si="29"/>
        <v>7149.6633899999997</v>
      </c>
      <c r="V321" s="479">
        <f t="shared" si="29"/>
        <v>0</v>
      </c>
      <c r="W321" s="538">
        <f t="shared" si="23"/>
        <v>7149.6633899999997</v>
      </c>
    </row>
    <row r="322" spans="1:23" s="533" customFormat="1" ht="12" customHeight="1" x14ac:dyDescent="0.2">
      <c r="A322" s="492"/>
      <c r="B322" s="652" t="s">
        <v>9</v>
      </c>
      <c r="C322" s="652"/>
      <c r="D322" s="652"/>
      <c r="E322" s="652"/>
      <c r="F322" s="652"/>
      <c r="G322" s="652"/>
      <c r="H322" s="652"/>
      <c r="I322" s="652"/>
      <c r="J322" s="652"/>
      <c r="K322" s="652"/>
      <c r="L322" s="652"/>
      <c r="M322" s="653"/>
      <c r="N322" s="423">
        <v>806</v>
      </c>
      <c r="O322" s="510">
        <v>7</v>
      </c>
      <c r="P322" s="510">
        <v>3</v>
      </c>
      <c r="Q322" s="512" t="s">
        <v>552</v>
      </c>
      <c r="R322" s="511" t="s">
        <v>10</v>
      </c>
      <c r="S322" s="624"/>
      <c r="T322" s="625"/>
      <c r="U322" s="479">
        <f t="shared" si="29"/>
        <v>7149.6633899999997</v>
      </c>
      <c r="V322" s="479">
        <f t="shared" si="29"/>
        <v>0</v>
      </c>
      <c r="W322" s="538">
        <f t="shared" si="23"/>
        <v>7149.6633899999997</v>
      </c>
    </row>
    <row r="323" spans="1:23" s="533" customFormat="1" ht="42.75" customHeight="1" x14ac:dyDescent="0.2">
      <c r="A323" s="492"/>
      <c r="B323" s="652" t="s">
        <v>11</v>
      </c>
      <c r="C323" s="652"/>
      <c r="D323" s="652"/>
      <c r="E323" s="652"/>
      <c r="F323" s="652"/>
      <c r="G323" s="652"/>
      <c r="H323" s="652"/>
      <c r="I323" s="652"/>
      <c r="J323" s="652"/>
      <c r="K323" s="652"/>
      <c r="L323" s="652"/>
      <c r="M323" s="653"/>
      <c r="N323" s="423">
        <v>806</v>
      </c>
      <c r="O323" s="510">
        <v>7</v>
      </c>
      <c r="P323" s="510">
        <v>3</v>
      </c>
      <c r="Q323" s="512" t="s">
        <v>552</v>
      </c>
      <c r="R323" s="511" t="s">
        <v>12</v>
      </c>
      <c r="S323" s="624"/>
      <c r="T323" s="625"/>
      <c r="U323" s="479">
        <v>7149.6633899999997</v>
      </c>
      <c r="V323" s="480">
        <v>0</v>
      </c>
      <c r="W323" s="538">
        <f t="shared" si="23"/>
        <v>7149.6633899999997</v>
      </c>
    </row>
    <row r="324" spans="1:23" s="533" customFormat="1" ht="12" customHeight="1" x14ac:dyDescent="0.2">
      <c r="A324" s="492"/>
      <c r="B324" s="652" t="s">
        <v>555</v>
      </c>
      <c r="C324" s="652"/>
      <c r="D324" s="652"/>
      <c r="E324" s="652"/>
      <c r="F324" s="652"/>
      <c r="G324" s="652"/>
      <c r="H324" s="652"/>
      <c r="I324" s="652"/>
      <c r="J324" s="652"/>
      <c r="K324" s="652"/>
      <c r="L324" s="652"/>
      <c r="M324" s="653"/>
      <c r="N324" s="423">
        <v>806</v>
      </c>
      <c r="O324" s="510">
        <v>7</v>
      </c>
      <c r="P324" s="510">
        <v>7</v>
      </c>
      <c r="Q324" s="512">
        <v>0</v>
      </c>
      <c r="R324" s="511">
        <v>0</v>
      </c>
      <c r="S324" s="624"/>
      <c r="T324" s="625"/>
      <c r="U324" s="479">
        <f t="shared" ref="U324:V329" si="30">+U325</f>
        <v>1230</v>
      </c>
      <c r="V324" s="479">
        <f t="shared" si="30"/>
        <v>0</v>
      </c>
      <c r="W324" s="538">
        <f t="shared" si="23"/>
        <v>1230</v>
      </c>
    </row>
    <row r="325" spans="1:23" s="533" customFormat="1" ht="21.75" customHeight="1" x14ac:dyDescent="0.2">
      <c r="A325" s="492"/>
      <c r="B325" s="652" t="s">
        <v>539</v>
      </c>
      <c r="C325" s="652"/>
      <c r="D325" s="652"/>
      <c r="E325" s="652"/>
      <c r="F325" s="652"/>
      <c r="G325" s="652"/>
      <c r="H325" s="652"/>
      <c r="I325" s="652"/>
      <c r="J325" s="652"/>
      <c r="K325" s="652"/>
      <c r="L325" s="652"/>
      <c r="M325" s="653"/>
      <c r="N325" s="423">
        <v>806</v>
      </c>
      <c r="O325" s="510">
        <v>7</v>
      </c>
      <c r="P325" s="510">
        <v>7</v>
      </c>
      <c r="Q325" s="512" t="s">
        <v>540</v>
      </c>
      <c r="R325" s="511">
        <v>0</v>
      </c>
      <c r="S325" s="624"/>
      <c r="T325" s="625"/>
      <c r="U325" s="479">
        <f t="shared" si="30"/>
        <v>1230</v>
      </c>
      <c r="V325" s="479">
        <f t="shared" si="30"/>
        <v>0</v>
      </c>
      <c r="W325" s="538">
        <f t="shared" si="23"/>
        <v>1230</v>
      </c>
    </row>
    <row r="326" spans="1:23" s="533" customFormat="1" ht="12" customHeight="1" x14ac:dyDescent="0.2">
      <c r="A326" s="492"/>
      <c r="B326" s="652" t="s">
        <v>79</v>
      </c>
      <c r="C326" s="652"/>
      <c r="D326" s="652"/>
      <c r="E326" s="652"/>
      <c r="F326" s="652"/>
      <c r="G326" s="652"/>
      <c r="H326" s="652"/>
      <c r="I326" s="652"/>
      <c r="J326" s="652"/>
      <c r="K326" s="652"/>
      <c r="L326" s="652"/>
      <c r="M326" s="653"/>
      <c r="N326" s="423">
        <v>806</v>
      </c>
      <c r="O326" s="510">
        <v>7</v>
      </c>
      <c r="P326" s="510">
        <v>7</v>
      </c>
      <c r="Q326" s="512" t="s">
        <v>556</v>
      </c>
      <c r="R326" s="511">
        <v>0</v>
      </c>
      <c r="S326" s="624"/>
      <c r="T326" s="625"/>
      <c r="U326" s="479">
        <f t="shared" si="30"/>
        <v>1230</v>
      </c>
      <c r="V326" s="479">
        <f t="shared" si="30"/>
        <v>0</v>
      </c>
      <c r="W326" s="538">
        <f t="shared" si="23"/>
        <v>1230</v>
      </c>
    </row>
    <row r="327" spans="1:23" s="533" customFormat="1" ht="12" customHeight="1" x14ac:dyDescent="0.2">
      <c r="A327" s="492"/>
      <c r="B327" s="652" t="s">
        <v>80</v>
      </c>
      <c r="C327" s="652"/>
      <c r="D327" s="652"/>
      <c r="E327" s="652"/>
      <c r="F327" s="652"/>
      <c r="G327" s="652"/>
      <c r="H327" s="652"/>
      <c r="I327" s="652"/>
      <c r="J327" s="652"/>
      <c r="K327" s="652"/>
      <c r="L327" s="652"/>
      <c r="M327" s="653"/>
      <c r="N327" s="423">
        <v>806</v>
      </c>
      <c r="O327" s="510">
        <v>7</v>
      </c>
      <c r="P327" s="510">
        <v>7</v>
      </c>
      <c r="Q327" s="512" t="s">
        <v>557</v>
      </c>
      <c r="R327" s="511">
        <v>0</v>
      </c>
      <c r="S327" s="624"/>
      <c r="T327" s="625"/>
      <c r="U327" s="479">
        <f t="shared" si="30"/>
        <v>1230</v>
      </c>
      <c r="V327" s="479">
        <f t="shared" si="30"/>
        <v>0</v>
      </c>
      <c r="W327" s="538">
        <f t="shared" si="23"/>
        <v>1230</v>
      </c>
    </row>
    <row r="328" spans="1:23" s="533" customFormat="1" ht="21.75" customHeight="1" x14ac:dyDescent="0.2">
      <c r="A328" s="492"/>
      <c r="B328" s="652" t="s">
        <v>544</v>
      </c>
      <c r="C328" s="652"/>
      <c r="D328" s="652"/>
      <c r="E328" s="652"/>
      <c r="F328" s="652"/>
      <c r="G328" s="652"/>
      <c r="H328" s="652"/>
      <c r="I328" s="652"/>
      <c r="J328" s="652"/>
      <c r="K328" s="652"/>
      <c r="L328" s="652"/>
      <c r="M328" s="653"/>
      <c r="N328" s="423">
        <v>806</v>
      </c>
      <c r="O328" s="510">
        <v>7</v>
      </c>
      <c r="P328" s="510">
        <v>7</v>
      </c>
      <c r="Q328" s="512" t="s">
        <v>557</v>
      </c>
      <c r="R328" s="511" t="s">
        <v>8</v>
      </c>
      <c r="S328" s="624"/>
      <c r="T328" s="625"/>
      <c r="U328" s="479">
        <f t="shared" si="30"/>
        <v>1230</v>
      </c>
      <c r="V328" s="479">
        <f t="shared" si="30"/>
        <v>0</v>
      </c>
      <c r="W328" s="538">
        <f t="shared" si="23"/>
        <v>1230</v>
      </c>
    </row>
    <row r="329" spans="1:23" s="533" customFormat="1" ht="12" customHeight="1" x14ac:dyDescent="0.2">
      <c r="A329" s="492"/>
      <c r="B329" s="652" t="s">
        <v>9</v>
      </c>
      <c r="C329" s="652"/>
      <c r="D329" s="652"/>
      <c r="E329" s="652"/>
      <c r="F329" s="652"/>
      <c r="G329" s="652"/>
      <c r="H329" s="652"/>
      <c r="I329" s="652"/>
      <c r="J329" s="652"/>
      <c r="K329" s="652"/>
      <c r="L329" s="652"/>
      <c r="M329" s="653"/>
      <c r="N329" s="423">
        <v>806</v>
      </c>
      <c r="O329" s="510">
        <v>7</v>
      </c>
      <c r="P329" s="510">
        <v>7</v>
      </c>
      <c r="Q329" s="512" t="s">
        <v>557</v>
      </c>
      <c r="R329" s="511" t="s">
        <v>10</v>
      </c>
      <c r="S329" s="624"/>
      <c r="T329" s="625"/>
      <c r="U329" s="479">
        <f t="shared" si="30"/>
        <v>1230</v>
      </c>
      <c r="V329" s="479">
        <f t="shared" si="30"/>
        <v>0</v>
      </c>
      <c r="W329" s="538">
        <f t="shared" si="23"/>
        <v>1230</v>
      </c>
    </row>
    <row r="330" spans="1:23" s="533" customFormat="1" ht="42.75" customHeight="1" x14ac:dyDescent="0.2">
      <c r="A330" s="492"/>
      <c r="B330" s="652" t="s">
        <v>11</v>
      </c>
      <c r="C330" s="652"/>
      <c r="D330" s="652"/>
      <c r="E330" s="652"/>
      <c r="F330" s="652"/>
      <c r="G330" s="652"/>
      <c r="H330" s="652"/>
      <c r="I330" s="652"/>
      <c r="J330" s="652"/>
      <c r="K330" s="652"/>
      <c r="L330" s="652"/>
      <c r="M330" s="653"/>
      <c r="N330" s="423">
        <v>806</v>
      </c>
      <c r="O330" s="510">
        <v>7</v>
      </c>
      <c r="P330" s="510">
        <v>7</v>
      </c>
      <c r="Q330" s="512" t="s">
        <v>557</v>
      </c>
      <c r="R330" s="511" t="s">
        <v>12</v>
      </c>
      <c r="S330" s="624"/>
      <c r="T330" s="625"/>
      <c r="U330" s="479">
        <v>1230</v>
      </c>
      <c r="V330" s="480">
        <v>0</v>
      </c>
      <c r="W330" s="538">
        <f t="shared" si="23"/>
        <v>1230</v>
      </c>
    </row>
    <row r="331" spans="1:23" s="533" customFormat="1" ht="12" customHeight="1" x14ac:dyDescent="0.2">
      <c r="A331" s="492"/>
      <c r="B331" s="652" t="s">
        <v>81</v>
      </c>
      <c r="C331" s="652"/>
      <c r="D331" s="652"/>
      <c r="E331" s="652"/>
      <c r="F331" s="652"/>
      <c r="G331" s="652"/>
      <c r="H331" s="652"/>
      <c r="I331" s="652"/>
      <c r="J331" s="652"/>
      <c r="K331" s="652"/>
      <c r="L331" s="652"/>
      <c r="M331" s="653"/>
      <c r="N331" s="423">
        <v>806</v>
      </c>
      <c r="O331" s="510">
        <v>7</v>
      </c>
      <c r="P331" s="510">
        <v>9</v>
      </c>
      <c r="Q331" s="512">
        <v>0</v>
      </c>
      <c r="R331" s="511">
        <v>0</v>
      </c>
      <c r="S331" s="624"/>
      <c r="T331" s="625"/>
      <c r="U331" s="479">
        <f>+U332+U339</f>
        <v>17315.753539999998</v>
      </c>
      <c r="V331" s="480">
        <v>-70</v>
      </c>
      <c r="W331" s="538">
        <f t="shared" si="23"/>
        <v>17245.753539999998</v>
      </c>
    </row>
    <row r="332" spans="1:23" s="533" customFormat="1" ht="21.75" customHeight="1" x14ac:dyDescent="0.2">
      <c r="A332" s="492"/>
      <c r="B332" s="652" t="s">
        <v>539</v>
      </c>
      <c r="C332" s="652"/>
      <c r="D332" s="652"/>
      <c r="E332" s="652"/>
      <c r="F332" s="652"/>
      <c r="G332" s="652"/>
      <c r="H332" s="652"/>
      <c r="I332" s="652"/>
      <c r="J332" s="652"/>
      <c r="K332" s="652"/>
      <c r="L332" s="652"/>
      <c r="M332" s="653"/>
      <c r="N332" s="423">
        <v>806</v>
      </c>
      <c r="O332" s="510">
        <v>7</v>
      </c>
      <c r="P332" s="510">
        <v>9</v>
      </c>
      <c r="Q332" s="512" t="s">
        <v>540</v>
      </c>
      <c r="R332" s="511">
        <v>0</v>
      </c>
      <c r="S332" s="624"/>
      <c r="T332" s="625"/>
      <c r="U332" s="479">
        <f t="shared" ref="U332:V335" si="31">+U333</f>
        <v>752.33258000000001</v>
      </c>
      <c r="V332" s="479">
        <f t="shared" si="31"/>
        <v>0</v>
      </c>
      <c r="W332" s="538">
        <f t="shared" si="23"/>
        <v>752.33258000000001</v>
      </c>
    </row>
    <row r="333" spans="1:23" s="533" customFormat="1" ht="21.75" customHeight="1" x14ac:dyDescent="0.2">
      <c r="A333" s="492"/>
      <c r="B333" s="652" t="s">
        <v>558</v>
      </c>
      <c r="C333" s="652"/>
      <c r="D333" s="652"/>
      <c r="E333" s="652"/>
      <c r="F333" s="652"/>
      <c r="G333" s="652"/>
      <c r="H333" s="652"/>
      <c r="I333" s="652"/>
      <c r="J333" s="652"/>
      <c r="K333" s="652"/>
      <c r="L333" s="652"/>
      <c r="M333" s="653"/>
      <c r="N333" s="423">
        <v>806</v>
      </c>
      <c r="O333" s="510">
        <v>7</v>
      </c>
      <c r="P333" s="510">
        <v>9</v>
      </c>
      <c r="Q333" s="512" t="s">
        <v>559</v>
      </c>
      <c r="R333" s="511">
        <v>0</v>
      </c>
      <c r="S333" s="624"/>
      <c r="T333" s="625"/>
      <c r="U333" s="479">
        <f t="shared" si="31"/>
        <v>752.33258000000001</v>
      </c>
      <c r="V333" s="479">
        <f t="shared" si="31"/>
        <v>0</v>
      </c>
      <c r="W333" s="538">
        <f t="shared" si="23"/>
        <v>752.33258000000001</v>
      </c>
    </row>
    <row r="334" spans="1:23" s="533" customFormat="1" ht="32.25" customHeight="1" x14ac:dyDescent="0.2">
      <c r="A334" s="492"/>
      <c r="B334" s="652" t="s">
        <v>66</v>
      </c>
      <c r="C334" s="652"/>
      <c r="D334" s="652"/>
      <c r="E334" s="652"/>
      <c r="F334" s="652"/>
      <c r="G334" s="652"/>
      <c r="H334" s="652"/>
      <c r="I334" s="652"/>
      <c r="J334" s="652"/>
      <c r="K334" s="652"/>
      <c r="L334" s="652"/>
      <c r="M334" s="653"/>
      <c r="N334" s="423">
        <v>806</v>
      </c>
      <c r="O334" s="510">
        <v>7</v>
      </c>
      <c r="P334" s="510">
        <v>9</v>
      </c>
      <c r="Q334" s="512" t="s">
        <v>560</v>
      </c>
      <c r="R334" s="511">
        <v>0</v>
      </c>
      <c r="S334" s="624"/>
      <c r="T334" s="625"/>
      <c r="U334" s="479">
        <f t="shared" si="31"/>
        <v>752.33258000000001</v>
      </c>
      <c r="V334" s="479">
        <f t="shared" si="31"/>
        <v>0</v>
      </c>
      <c r="W334" s="538">
        <f t="shared" si="23"/>
        <v>752.33258000000001</v>
      </c>
    </row>
    <row r="335" spans="1:23" s="533" customFormat="1" ht="53.25" customHeight="1" x14ac:dyDescent="0.2">
      <c r="A335" s="492"/>
      <c r="B335" s="652" t="s">
        <v>18</v>
      </c>
      <c r="C335" s="652"/>
      <c r="D335" s="652"/>
      <c r="E335" s="652"/>
      <c r="F335" s="652"/>
      <c r="G335" s="652"/>
      <c r="H335" s="652"/>
      <c r="I335" s="652"/>
      <c r="J335" s="652"/>
      <c r="K335" s="652"/>
      <c r="L335" s="652"/>
      <c r="M335" s="653"/>
      <c r="N335" s="423">
        <v>806</v>
      </c>
      <c r="O335" s="510">
        <v>7</v>
      </c>
      <c r="P335" s="510">
        <v>9</v>
      </c>
      <c r="Q335" s="512" t="s">
        <v>560</v>
      </c>
      <c r="R335" s="511" t="s">
        <v>19</v>
      </c>
      <c r="S335" s="624"/>
      <c r="T335" s="625"/>
      <c r="U335" s="479">
        <f t="shared" si="31"/>
        <v>752.33258000000001</v>
      </c>
      <c r="V335" s="479">
        <f t="shared" si="31"/>
        <v>0</v>
      </c>
      <c r="W335" s="538">
        <f t="shared" si="23"/>
        <v>752.33258000000001</v>
      </c>
    </row>
    <row r="336" spans="1:23" s="533" customFormat="1" ht="21.75" customHeight="1" x14ac:dyDescent="0.2">
      <c r="A336" s="492"/>
      <c r="B336" s="652" t="s">
        <v>38</v>
      </c>
      <c r="C336" s="652"/>
      <c r="D336" s="652"/>
      <c r="E336" s="652"/>
      <c r="F336" s="652"/>
      <c r="G336" s="652"/>
      <c r="H336" s="652"/>
      <c r="I336" s="652"/>
      <c r="J336" s="652"/>
      <c r="K336" s="652"/>
      <c r="L336" s="652"/>
      <c r="M336" s="653"/>
      <c r="N336" s="423">
        <v>806</v>
      </c>
      <c r="O336" s="510">
        <v>7</v>
      </c>
      <c r="P336" s="510">
        <v>9</v>
      </c>
      <c r="Q336" s="512" t="s">
        <v>560</v>
      </c>
      <c r="R336" s="511" t="s">
        <v>39</v>
      </c>
      <c r="S336" s="624"/>
      <c r="T336" s="625"/>
      <c r="U336" s="479">
        <f>+U337+U338</f>
        <v>752.33258000000001</v>
      </c>
      <c r="V336" s="479">
        <f>+V337+V338</f>
        <v>0</v>
      </c>
      <c r="W336" s="538">
        <f t="shared" si="23"/>
        <v>752.33258000000001</v>
      </c>
    </row>
    <row r="337" spans="1:23" s="533" customFormat="1" ht="21.75" customHeight="1" x14ac:dyDescent="0.2">
      <c r="A337" s="492"/>
      <c r="B337" s="652" t="s">
        <v>441</v>
      </c>
      <c r="C337" s="652"/>
      <c r="D337" s="652"/>
      <c r="E337" s="652"/>
      <c r="F337" s="652"/>
      <c r="G337" s="652"/>
      <c r="H337" s="652"/>
      <c r="I337" s="652"/>
      <c r="J337" s="652"/>
      <c r="K337" s="652"/>
      <c r="L337" s="652"/>
      <c r="M337" s="653"/>
      <c r="N337" s="423">
        <v>806</v>
      </c>
      <c r="O337" s="510">
        <v>7</v>
      </c>
      <c r="P337" s="510">
        <v>9</v>
      </c>
      <c r="Q337" s="512" t="s">
        <v>560</v>
      </c>
      <c r="R337" s="511" t="s">
        <v>40</v>
      </c>
      <c r="S337" s="624"/>
      <c r="T337" s="625"/>
      <c r="U337" s="479">
        <v>577.82839999999999</v>
      </c>
      <c r="V337" s="480">
        <v>0</v>
      </c>
      <c r="W337" s="538">
        <f t="shared" si="23"/>
        <v>577.82839999999999</v>
      </c>
    </row>
    <row r="338" spans="1:23" s="533" customFormat="1" ht="32.25" customHeight="1" x14ac:dyDescent="0.2">
      <c r="A338" s="492"/>
      <c r="B338" s="652" t="s">
        <v>442</v>
      </c>
      <c r="C338" s="652"/>
      <c r="D338" s="652"/>
      <c r="E338" s="652"/>
      <c r="F338" s="652"/>
      <c r="G338" s="652"/>
      <c r="H338" s="652"/>
      <c r="I338" s="652"/>
      <c r="J338" s="652"/>
      <c r="K338" s="652"/>
      <c r="L338" s="652"/>
      <c r="M338" s="653"/>
      <c r="N338" s="423">
        <v>806</v>
      </c>
      <c r="O338" s="510">
        <v>7</v>
      </c>
      <c r="P338" s="510">
        <v>9</v>
      </c>
      <c r="Q338" s="512" t="s">
        <v>560</v>
      </c>
      <c r="R338" s="511" t="s">
        <v>42</v>
      </c>
      <c r="S338" s="624"/>
      <c r="T338" s="625"/>
      <c r="U338" s="479">
        <v>174.50417999999999</v>
      </c>
      <c r="V338" s="480">
        <v>0</v>
      </c>
      <c r="W338" s="538">
        <f t="shared" si="23"/>
        <v>174.50417999999999</v>
      </c>
    </row>
    <row r="339" spans="1:23" s="533" customFormat="1" ht="21.75" customHeight="1" x14ac:dyDescent="0.2">
      <c r="A339" s="492"/>
      <c r="B339" s="652" t="s">
        <v>539</v>
      </c>
      <c r="C339" s="652"/>
      <c r="D339" s="652"/>
      <c r="E339" s="652"/>
      <c r="F339" s="652"/>
      <c r="G339" s="652"/>
      <c r="H339" s="652"/>
      <c r="I339" s="652"/>
      <c r="J339" s="652"/>
      <c r="K339" s="652"/>
      <c r="L339" s="652"/>
      <c r="M339" s="653"/>
      <c r="N339" s="423">
        <v>806</v>
      </c>
      <c r="O339" s="510">
        <v>7</v>
      </c>
      <c r="P339" s="510">
        <v>9</v>
      </c>
      <c r="Q339" s="512" t="s">
        <v>540</v>
      </c>
      <c r="R339" s="511">
        <v>0</v>
      </c>
      <c r="S339" s="624"/>
      <c r="T339" s="625"/>
      <c r="U339" s="479">
        <f>+U340</f>
        <v>16563.420959999999</v>
      </c>
      <c r="V339" s="479">
        <f>+V340</f>
        <v>-70</v>
      </c>
      <c r="W339" s="538">
        <f t="shared" si="23"/>
        <v>16493.420959999999</v>
      </c>
    </row>
    <row r="340" spans="1:23" s="533" customFormat="1" ht="21.75" customHeight="1" x14ac:dyDescent="0.2">
      <c r="A340" s="492"/>
      <c r="B340" s="652" t="s">
        <v>558</v>
      </c>
      <c r="C340" s="652"/>
      <c r="D340" s="652"/>
      <c r="E340" s="652"/>
      <c r="F340" s="652"/>
      <c r="G340" s="652"/>
      <c r="H340" s="652"/>
      <c r="I340" s="652"/>
      <c r="J340" s="652"/>
      <c r="K340" s="652"/>
      <c r="L340" s="652"/>
      <c r="M340" s="653"/>
      <c r="N340" s="423">
        <v>806</v>
      </c>
      <c r="O340" s="510">
        <v>7</v>
      </c>
      <c r="P340" s="510">
        <v>9</v>
      </c>
      <c r="Q340" s="512" t="s">
        <v>559</v>
      </c>
      <c r="R340" s="511">
        <v>0</v>
      </c>
      <c r="S340" s="624"/>
      <c r="T340" s="625"/>
      <c r="U340" s="479">
        <f>+U341</f>
        <v>16563.420959999999</v>
      </c>
      <c r="V340" s="479">
        <f>+V341</f>
        <v>-70</v>
      </c>
      <c r="W340" s="538">
        <f t="shared" si="23"/>
        <v>16493.420959999999</v>
      </c>
    </row>
    <row r="341" spans="1:23" s="533" customFormat="1" ht="21.75" customHeight="1" x14ac:dyDescent="0.2">
      <c r="A341" s="492"/>
      <c r="B341" s="652" t="s">
        <v>61</v>
      </c>
      <c r="C341" s="652"/>
      <c r="D341" s="652"/>
      <c r="E341" s="652"/>
      <c r="F341" s="652"/>
      <c r="G341" s="652"/>
      <c r="H341" s="652"/>
      <c r="I341" s="652"/>
      <c r="J341" s="652"/>
      <c r="K341" s="652"/>
      <c r="L341" s="652"/>
      <c r="M341" s="653"/>
      <c r="N341" s="423">
        <v>806</v>
      </c>
      <c r="O341" s="510">
        <v>7</v>
      </c>
      <c r="P341" s="510">
        <v>9</v>
      </c>
      <c r="Q341" s="512" t="s">
        <v>561</v>
      </c>
      <c r="R341" s="511">
        <v>0</v>
      </c>
      <c r="S341" s="624"/>
      <c r="T341" s="625"/>
      <c r="U341" s="479">
        <f>+U342+U347+U350</f>
        <v>16563.420959999999</v>
      </c>
      <c r="V341" s="479">
        <f>+V342+V347+V350</f>
        <v>-70</v>
      </c>
      <c r="W341" s="538">
        <f t="shared" si="23"/>
        <v>16493.420959999999</v>
      </c>
    </row>
    <row r="342" spans="1:23" s="533" customFormat="1" ht="53.25" customHeight="1" x14ac:dyDescent="0.2">
      <c r="A342" s="492"/>
      <c r="B342" s="652" t="s">
        <v>18</v>
      </c>
      <c r="C342" s="652"/>
      <c r="D342" s="652"/>
      <c r="E342" s="652"/>
      <c r="F342" s="652"/>
      <c r="G342" s="652"/>
      <c r="H342" s="652"/>
      <c r="I342" s="652"/>
      <c r="J342" s="652"/>
      <c r="K342" s="652"/>
      <c r="L342" s="652"/>
      <c r="M342" s="653"/>
      <c r="N342" s="423">
        <v>806</v>
      </c>
      <c r="O342" s="510">
        <v>7</v>
      </c>
      <c r="P342" s="510">
        <v>9</v>
      </c>
      <c r="Q342" s="512" t="s">
        <v>561</v>
      </c>
      <c r="R342" s="511" t="s">
        <v>19</v>
      </c>
      <c r="S342" s="624"/>
      <c r="T342" s="625"/>
      <c r="U342" s="479">
        <f>+U343</f>
        <v>15279</v>
      </c>
      <c r="V342" s="479">
        <f>+V343</f>
        <v>0</v>
      </c>
      <c r="W342" s="538">
        <f t="shared" ref="W342:W405" si="32">+U342+V342</f>
        <v>15279</v>
      </c>
    </row>
    <row r="343" spans="1:23" s="533" customFormat="1" ht="12" customHeight="1" x14ac:dyDescent="0.2">
      <c r="A343" s="492"/>
      <c r="B343" s="652" t="s">
        <v>20</v>
      </c>
      <c r="C343" s="652"/>
      <c r="D343" s="652"/>
      <c r="E343" s="652"/>
      <c r="F343" s="652"/>
      <c r="G343" s="652"/>
      <c r="H343" s="652"/>
      <c r="I343" s="652"/>
      <c r="J343" s="652"/>
      <c r="K343" s="652"/>
      <c r="L343" s="652"/>
      <c r="M343" s="653"/>
      <c r="N343" s="423">
        <v>806</v>
      </c>
      <c r="O343" s="510">
        <v>7</v>
      </c>
      <c r="P343" s="510">
        <v>9</v>
      </c>
      <c r="Q343" s="512" t="s">
        <v>561</v>
      </c>
      <c r="R343" s="511" t="s">
        <v>21</v>
      </c>
      <c r="S343" s="624"/>
      <c r="T343" s="625"/>
      <c r="U343" s="479">
        <f>+U344+U345</f>
        <v>15279</v>
      </c>
      <c r="V343" s="479">
        <f>+V344+V345</f>
        <v>0</v>
      </c>
      <c r="W343" s="538">
        <f t="shared" si="32"/>
        <v>15279</v>
      </c>
    </row>
    <row r="344" spans="1:23" s="533" customFormat="1" ht="12" customHeight="1" x14ac:dyDescent="0.2">
      <c r="A344" s="492"/>
      <c r="B344" s="652" t="s">
        <v>512</v>
      </c>
      <c r="C344" s="652"/>
      <c r="D344" s="652"/>
      <c r="E344" s="652"/>
      <c r="F344" s="652"/>
      <c r="G344" s="652"/>
      <c r="H344" s="652"/>
      <c r="I344" s="652"/>
      <c r="J344" s="652"/>
      <c r="K344" s="652"/>
      <c r="L344" s="652"/>
      <c r="M344" s="653"/>
      <c r="N344" s="423">
        <v>806</v>
      </c>
      <c r="O344" s="510">
        <v>7</v>
      </c>
      <c r="P344" s="510">
        <v>9</v>
      </c>
      <c r="Q344" s="512" t="s">
        <v>561</v>
      </c>
      <c r="R344" s="511" t="s">
        <v>22</v>
      </c>
      <c r="S344" s="624"/>
      <c r="T344" s="625"/>
      <c r="U344" s="479">
        <v>11735.022999999999</v>
      </c>
      <c r="V344" s="480">
        <v>0</v>
      </c>
      <c r="W344" s="538">
        <f t="shared" si="32"/>
        <v>11735.022999999999</v>
      </c>
    </row>
    <row r="345" spans="1:23" s="533" customFormat="1" ht="32.25" customHeight="1" x14ac:dyDescent="0.2">
      <c r="A345" s="492"/>
      <c r="B345" s="652" t="s">
        <v>514</v>
      </c>
      <c r="C345" s="652"/>
      <c r="D345" s="652"/>
      <c r="E345" s="652"/>
      <c r="F345" s="652"/>
      <c r="G345" s="652"/>
      <c r="H345" s="652"/>
      <c r="I345" s="652"/>
      <c r="J345" s="652"/>
      <c r="K345" s="652"/>
      <c r="L345" s="652"/>
      <c r="M345" s="653"/>
      <c r="N345" s="423">
        <v>806</v>
      </c>
      <c r="O345" s="510">
        <v>7</v>
      </c>
      <c r="P345" s="510">
        <v>9</v>
      </c>
      <c r="Q345" s="512" t="s">
        <v>561</v>
      </c>
      <c r="R345" s="511" t="s">
        <v>24</v>
      </c>
      <c r="S345" s="624"/>
      <c r="T345" s="625"/>
      <c r="U345" s="479">
        <v>3543.9769999999999</v>
      </c>
      <c r="V345" s="480">
        <v>0</v>
      </c>
      <c r="W345" s="538">
        <f t="shared" si="32"/>
        <v>3543.9769999999999</v>
      </c>
    </row>
    <row r="346" spans="1:23" s="533" customFormat="1" ht="21.75" customHeight="1" x14ac:dyDescent="0.2">
      <c r="A346" s="492"/>
      <c r="B346" s="652" t="s">
        <v>453</v>
      </c>
      <c r="C346" s="652"/>
      <c r="D346" s="652"/>
      <c r="E346" s="652"/>
      <c r="F346" s="652"/>
      <c r="G346" s="652"/>
      <c r="H346" s="652"/>
      <c r="I346" s="652"/>
      <c r="J346" s="652"/>
      <c r="K346" s="652"/>
      <c r="L346" s="652"/>
      <c r="M346" s="653"/>
      <c r="N346" s="423">
        <v>806</v>
      </c>
      <c r="O346" s="510">
        <v>7</v>
      </c>
      <c r="P346" s="510">
        <v>9</v>
      </c>
      <c r="Q346" s="512" t="s">
        <v>561</v>
      </c>
      <c r="R346" s="511" t="s">
        <v>25</v>
      </c>
      <c r="S346" s="624"/>
      <c r="T346" s="625"/>
      <c r="U346" s="479">
        <f>+U347</f>
        <v>1231.4209599999999</v>
      </c>
      <c r="V346" s="479">
        <f>+V347</f>
        <v>-70</v>
      </c>
      <c r="W346" s="538">
        <f t="shared" si="32"/>
        <v>1161.4209599999999</v>
      </c>
    </row>
    <row r="347" spans="1:23" s="533" customFormat="1" ht="21.75" customHeight="1" x14ac:dyDescent="0.2">
      <c r="A347" s="492"/>
      <c r="B347" s="652" t="s">
        <v>454</v>
      </c>
      <c r="C347" s="652"/>
      <c r="D347" s="652"/>
      <c r="E347" s="652"/>
      <c r="F347" s="652"/>
      <c r="G347" s="652"/>
      <c r="H347" s="652"/>
      <c r="I347" s="652"/>
      <c r="J347" s="652"/>
      <c r="K347" s="652"/>
      <c r="L347" s="652"/>
      <c r="M347" s="653"/>
      <c r="N347" s="423">
        <v>806</v>
      </c>
      <c r="O347" s="510">
        <v>7</v>
      </c>
      <c r="P347" s="510">
        <v>9</v>
      </c>
      <c r="Q347" s="512" t="s">
        <v>561</v>
      </c>
      <c r="R347" s="511" t="s">
        <v>27</v>
      </c>
      <c r="S347" s="624"/>
      <c r="T347" s="625"/>
      <c r="U347" s="479">
        <f>+U348+U349</f>
        <v>1231.4209599999999</v>
      </c>
      <c r="V347" s="479">
        <f>+V348+V349</f>
        <v>-70</v>
      </c>
      <c r="W347" s="538">
        <f t="shared" si="32"/>
        <v>1161.4209599999999</v>
      </c>
    </row>
    <row r="348" spans="1:23" s="533" customFormat="1" ht="21.75" customHeight="1" x14ac:dyDescent="0.2">
      <c r="A348" s="492"/>
      <c r="B348" s="652" t="s">
        <v>455</v>
      </c>
      <c r="C348" s="652"/>
      <c r="D348" s="652"/>
      <c r="E348" s="652"/>
      <c r="F348" s="652"/>
      <c r="G348" s="652"/>
      <c r="H348" s="652"/>
      <c r="I348" s="652"/>
      <c r="J348" s="652"/>
      <c r="K348" s="652"/>
      <c r="L348" s="652"/>
      <c r="M348" s="653"/>
      <c r="N348" s="423">
        <v>806</v>
      </c>
      <c r="O348" s="510">
        <v>7</v>
      </c>
      <c r="P348" s="510">
        <v>9</v>
      </c>
      <c r="Q348" s="512" t="s">
        <v>561</v>
      </c>
      <c r="R348" s="511" t="s">
        <v>28</v>
      </c>
      <c r="S348" s="624"/>
      <c r="T348" s="625"/>
      <c r="U348" s="479">
        <v>299.2</v>
      </c>
      <c r="V348" s="480">
        <v>0</v>
      </c>
      <c r="W348" s="538">
        <f t="shared" si="32"/>
        <v>299.2</v>
      </c>
    </row>
    <row r="349" spans="1:23" s="533" customFormat="1" ht="12" customHeight="1" x14ac:dyDescent="0.2">
      <c r="A349" s="492"/>
      <c r="B349" s="652" t="s">
        <v>456</v>
      </c>
      <c r="C349" s="652"/>
      <c r="D349" s="652"/>
      <c r="E349" s="652"/>
      <c r="F349" s="652"/>
      <c r="G349" s="652"/>
      <c r="H349" s="652"/>
      <c r="I349" s="652"/>
      <c r="J349" s="652"/>
      <c r="K349" s="652"/>
      <c r="L349" s="652"/>
      <c r="M349" s="653"/>
      <c r="N349" s="423">
        <v>806</v>
      </c>
      <c r="O349" s="510">
        <v>7</v>
      </c>
      <c r="P349" s="510">
        <v>9</v>
      </c>
      <c r="Q349" s="512" t="s">
        <v>561</v>
      </c>
      <c r="R349" s="511" t="s">
        <v>29</v>
      </c>
      <c r="S349" s="624"/>
      <c r="T349" s="625"/>
      <c r="U349" s="479">
        <v>932.22095999999999</v>
      </c>
      <c r="V349" s="480">
        <v>-70</v>
      </c>
      <c r="W349" s="538">
        <f t="shared" si="32"/>
        <v>862.22095999999999</v>
      </c>
    </row>
    <row r="350" spans="1:23" s="533" customFormat="1" ht="12" customHeight="1" x14ac:dyDescent="0.2">
      <c r="A350" s="492"/>
      <c r="B350" s="652" t="s">
        <v>30</v>
      </c>
      <c r="C350" s="652"/>
      <c r="D350" s="652"/>
      <c r="E350" s="652"/>
      <c r="F350" s="652"/>
      <c r="G350" s="652"/>
      <c r="H350" s="652"/>
      <c r="I350" s="652"/>
      <c r="J350" s="652"/>
      <c r="K350" s="652"/>
      <c r="L350" s="652"/>
      <c r="M350" s="653"/>
      <c r="N350" s="423">
        <v>806</v>
      </c>
      <c r="O350" s="510">
        <v>7</v>
      </c>
      <c r="P350" s="510">
        <v>9</v>
      </c>
      <c r="Q350" s="512" t="s">
        <v>561</v>
      </c>
      <c r="R350" s="511" t="s">
        <v>31</v>
      </c>
      <c r="S350" s="624"/>
      <c r="T350" s="625"/>
      <c r="U350" s="479">
        <f>+U351</f>
        <v>53</v>
      </c>
      <c r="V350" s="479">
        <f>+V351</f>
        <v>0</v>
      </c>
      <c r="W350" s="538">
        <f t="shared" si="32"/>
        <v>53</v>
      </c>
    </row>
    <row r="351" spans="1:23" s="533" customFormat="1" ht="12" customHeight="1" x14ac:dyDescent="0.2">
      <c r="A351" s="492"/>
      <c r="B351" s="652" t="s">
        <v>457</v>
      </c>
      <c r="C351" s="652"/>
      <c r="D351" s="652"/>
      <c r="E351" s="652"/>
      <c r="F351" s="652"/>
      <c r="G351" s="652"/>
      <c r="H351" s="652"/>
      <c r="I351" s="652"/>
      <c r="J351" s="652"/>
      <c r="K351" s="652"/>
      <c r="L351" s="652"/>
      <c r="M351" s="653"/>
      <c r="N351" s="423">
        <v>806</v>
      </c>
      <c r="O351" s="510">
        <v>7</v>
      </c>
      <c r="P351" s="510">
        <v>9</v>
      </c>
      <c r="Q351" s="512" t="s">
        <v>561</v>
      </c>
      <c r="R351" s="511" t="s">
        <v>32</v>
      </c>
      <c r="S351" s="624"/>
      <c r="T351" s="625"/>
      <c r="U351" s="479">
        <f>+U352+U353+U354</f>
        <v>53</v>
      </c>
      <c r="V351" s="479">
        <f>+V352+V353+V354</f>
        <v>0</v>
      </c>
      <c r="W351" s="538">
        <f t="shared" si="32"/>
        <v>53</v>
      </c>
    </row>
    <row r="352" spans="1:23" s="533" customFormat="1" ht="21.75" customHeight="1" x14ac:dyDescent="0.2">
      <c r="A352" s="492"/>
      <c r="B352" s="652" t="s">
        <v>33</v>
      </c>
      <c r="C352" s="652"/>
      <c r="D352" s="652"/>
      <c r="E352" s="652"/>
      <c r="F352" s="652"/>
      <c r="G352" s="652"/>
      <c r="H352" s="652"/>
      <c r="I352" s="652"/>
      <c r="J352" s="652"/>
      <c r="K352" s="652"/>
      <c r="L352" s="652"/>
      <c r="M352" s="653"/>
      <c r="N352" s="423">
        <v>806</v>
      </c>
      <c r="O352" s="510">
        <v>7</v>
      </c>
      <c r="P352" s="510">
        <v>9</v>
      </c>
      <c r="Q352" s="512" t="s">
        <v>561</v>
      </c>
      <c r="R352" s="511" t="s">
        <v>34</v>
      </c>
      <c r="S352" s="624"/>
      <c r="T352" s="625"/>
      <c r="U352" s="479">
        <v>33</v>
      </c>
      <c r="V352" s="480">
        <v>0</v>
      </c>
      <c r="W352" s="538">
        <f t="shared" si="32"/>
        <v>33</v>
      </c>
    </row>
    <row r="353" spans="1:23" s="533" customFormat="1" ht="12" customHeight="1" x14ac:dyDescent="0.2">
      <c r="A353" s="492"/>
      <c r="B353" s="652" t="s">
        <v>458</v>
      </c>
      <c r="C353" s="652"/>
      <c r="D353" s="652"/>
      <c r="E353" s="652"/>
      <c r="F353" s="652"/>
      <c r="G353" s="652"/>
      <c r="H353" s="652"/>
      <c r="I353" s="652"/>
      <c r="J353" s="652"/>
      <c r="K353" s="652"/>
      <c r="L353" s="652"/>
      <c r="M353" s="653"/>
      <c r="N353" s="423">
        <v>806</v>
      </c>
      <c r="O353" s="510">
        <v>7</v>
      </c>
      <c r="P353" s="510">
        <v>9</v>
      </c>
      <c r="Q353" s="512" t="s">
        <v>561</v>
      </c>
      <c r="R353" s="511" t="s">
        <v>35</v>
      </c>
      <c r="S353" s="624"/>
      <c r="T353" s="625"/>
      <c r="U353" s="479">
        <v>6</v>
      </c>
      <c r="V353" s="480">
        <v>0</v>
      </c>
      <c r="W353" s="538">
        <f t="shared" si="32"/>
        <v>6</v>
      </c>
    </row>
    <row r="354" spans="1:23" s="533" customFormat="1" ht="12" customHeight="1" x14ac:dyDescent="0.2">
      <c r="A354" s="492"/>
      <c r="B354" s="652" t="s">
        <v>88</v>
      </c>
      <c r="C354" s="652"/>
      <c r="D354" s="652"/>
      <c r="E354" s="652"/>
      <c r="F354" s="652"/>
      <c r="G354" s="652"/>
      <c r="H354" s="652"/>
      <c r="I354" s="652"/>
      <c r="J354" s="652"/>
      <c r="K354" s="652"/>
      <c r="L354" s="652"/>
      <c r="M354" s="653"/>
      <c r="N354" s="423">
        <v>806</v>
      </c>
      <c r="O354" s="510">
        <v>7</v>
      </c>
      <c r="P354" s="510">
        <v>9</v>
      </c>
      <c r="Q354" s="512" t="s">
        <v>561</v>
      </c>
      <c r="R354" s="511" t="s">
        <v>89</v>
      </c>
      <c r="S354" s="624"/>
      <c r="T354" s="625"/>
      <c r="U354" s="479">
        <v>14</v>
      </c>
      <c r="V354" s="480">
        <v>0</v>
      </c>
      <c r="W354" s="538">
        <f t="shared" si="32"/>
        <v>14</v>
      </c>
    </row>
    <row r="355" spans="1:23" s="533" customFormat="1" ht="12" customHeight="1" x14ac:dyDescent="0.2">
      <c r="A355" s="492"/>
      <c r="B355" s="652" t="s">
        <v>165</v>
      </c>
      <c r="C355" s="652"/>
      <c r="D355" s="652"/>
      <c r="E355" s="652"/>
      <c r="F355" s="652"/>
      <c r="G355" s="652"/>
      <c r="H355" s="652"/>
      <c r="I355" s="652"/>
      <c r="J355" s="652"/>
      <c r="K355" s="652"/>
      <c r="L355" s="652"/>
      <c r="M355" s="653"/>
      <c r="N355" s="423">
        <v>806</v>
      </c>
      <c r="O355" s="510">
        <v>10</v>
      </c>
      <c r="P355" s="510">
        <v>0</v>
      </c>
      <c r="Q355" s="512">
        <v>0</v>
      </c>
      <c r="R355" s="511">
        <v>0</v>
      </c>
      <c r="S355" s="624"/>
      <c r="T355" s="625"/>
      <c r="U355" s="479">
        <f>+U356+U363</f>
        <v>4743.5</v>
      </c>
      <c r="V355" s="479">
        <f>+V356+V363</f>
        <v>0</v>
      </c>
      <c r="W355" s="538">
        <f t="shared" si="32"/>
        <v>4743.5</v>
      </c>
    </row>
    <row r="356" spans="1:23" s="533" customFormat="1" ht="12" customHeight="1" x14ac:dyDescent="0.2">
      <c r="A356" s="492"/>
      <c r="B356" s="652" t="s">
        <v>54</v>
      </c>
      <c r="C356" s="652"/>
      <c r="D356" s="652"/>
      <c r="E356" s="652"/>
      <c r="F356" s="652"/>
      <c r="G356" s="652"/>
      <c r="H356" s="652"/>
      <c r="I356" s="652"/>
      <c r="J356" s="652"/>
      <c r="K356" s="652"/>
      <c r="L356" s="652"/>
      <c r="M356" s="653"/>
      <c r="N356" s="423">
        <v>806</v>
      </c>
      <c r="O356" s="510">
        <v>10</v>
      </c>
      <c r="P356" s="510">
        <v>3</v>
      </c>
      <c r="Q356" s="512">
        <v>0</v>
      </c>
      <c r="R356" s="511">
        <v>0</v>
      </c>
      <c r="S356" s="624"/>
      <c r="T356" s="625"/>
      <c r="U356" s="479">
        <f t="shared" ref="U356:V361" si="33">+U357</f>
        <v>1042.3</v>
      </c>
      <c r="V356" s="479">
        <f t="shared" si="33"/>
        <v>0</v>
      </c>
      <c r="W356" s="538">
        <f t="shared" si="32"/>
        <v>1042.3</v>
      </c>
    </row>
    <row r="357" spans="1:23" s="533" customFormat="1" ht="21.75" customHeight="1" x14ac:dyDescent="0.2">
      <c r="A357" s="492"/>
      <c r="B357" s="652" t="s">
        <v>539</v>
      </c>
      <c r="C357" s="652"/>
      <c r="D357" s="652"/>
      <c r="E357" s="652"/>
      <c r="F357" s="652"/>
      <c r="G357" s="652"/>
      <c r="H357" s="652"/>
      <c r="I357" s="652"/>
      <c r="J357" s="652"/>
      <c r="K357" s="652"/>
      <c r="L357" s="652"/>
      <c r="M357" s="653"/>
      <c r="N357" s="423">
        <v>806</v>
      </c>
      <c r="O357" s="510">
        <v>10</v>
      </c>
      <c r="P357" s="510">
        <v>3</v>
      </c>
      <c r="Q357" s="512" t="s">
        <v>540</v>
      </c>
      <c r="R357" s="511">
        <v>0</v>
      </c>
      <c r="S357" s="624"/>
      <c r="T357" s="625"/>
      <c r="U357" s="479">
        <f t="shared" si="33"/>
        <v>1042.3</v>
      </c>
      <c r="V357" s="479">
        <f t="shared" si="33"/>
        <v>0</v>
      </c>
      <c r="W357" s="538">
        <f t="shared" si="32"/>
        <v>1042.3</v>
      </c>
    </row>
    <row r="358" spans="1:23" s="533" customFormat="1" ht="32.25" customHeight="1" x14ac:dyDescent="0.2">
      <c r="A358" s="492"/>
      <c r="B358" s="652" t="s">
        <v>607</v>
      </c>
      <c r="C358" s="652"/>
      <c r="D358" s="652"/>
      <c r="E358" s="652"/>
      <c r="F358" s="652"/>
      <c r="G358" s="652"/>
      <c r="H358" s="652"/>
      <c r="I358" s="652"/>
      <c r="J358" s="652"/>
      <c r="K358" s="652"/>
      <c r="L358" s="652"/>
      <c r="M358" s="653"/>
      <c r="N358" s="423">
        <v>806</v>
      </c>
      <c r="O358" s="510">
        <v>10</v>
      </c>
      <c r="P358" s="510">
        <v>3</v>
      </c>
      <c r="Q358" s="512" t="s">
        <v>608</v>
      </c>
      <c r="R358" s="511">
        <v>0</v>
      </c>
      <c r="S358" s="624"/>
      <c r="T358" s="625"/>
      <c r="U358" s="479">
        <f t="shared" si="33"/>
        <v>1042.3</v>
      </c>
      <c r="V358" s="479">
        <f t="shared" si="33"/>
        <v>0</v>
      </c>
      <c r="W358" s="538">
        <f t="shared" si="32"/>
        <v>1042.3</v>
      </c>
    </row>
    <row r="359" spans="1:23" s="533" customFormat="1" ht="32.25" customHeight="1" x14ac:dyDescent="0.2">
      <c r="A359" s="492"/>
      <c r="B359" s="652" t="s">
        <v>7</v>
      </c>
      <c r="C359" s="652"/>
      <c r="D359" s="652"/>
      <c r="E359" s="652"/>
      <c r="F359" s="652"/>
      <c r="G359" s="652"/>
      <c r="H359" s="652"/>
      <c r="I359" s="652"/>
      <c r="J359" s="652"/>
      <c r="K359" s="652"/>
      <c r="L359" s="652"/>
      <c r="M359" s="653"/>
      <c r="N359" s="423">
        <v>806</v>
      </c>
      <c r="O359" s="510">
        <v>10</v>
      </c>
      <c r="P359" s="510">
        <v>3</v>
      </c>
      <c r="Q359" s="512" t="s">
        <v>609</v>
      </c>
      <c r="R359" s="511">
        <v>0</v>
      </c>
      <c r="S359" s="624"/>
      <c r="T359" s="625"/>
      <c r="U359" s="479">
        <f t="shared" si="33"/>
        <v>1042.3</v>
      </c>
      <c r="V359" s="479">
        <f t="shared" si="33"/>
        <v>0</v>
      </c>
      <c r="W359" s="538">
        <f t="shared" si="32"/>
        <v>1042.3</v>
      </c>
    </row>
    <row r="360" spans="1:23" s="533" customFormat="1" ht="21.75" customHeight="1" x14ac:dyDescent="0.2">
      <c r="A360" s="492"/>
      <c r="B360" s="652" t="s">
        <v>544</v>
      </c>
      <c r="C360" s="652"/>
      <c r="D360" s="652"/>
      <c r="E360" s="652"/>
      <c r="F360" s="652"/>
      <c r="G360" s="652"/>
      <c r="H360" s="652"/>
      <c r="I360" s="652"/>
      <c r="J360" s="652"/>
      <c r="K360" s="652"/>
      <c r="L360" s="652"/>
      <c r="M360" s="653"/>
      <c r="N360" s="423">
        <v>806</v>
      </c>
      <c r="O360" s="510">
        <v>10</v>
      </c>
      <c r="P360" s="510">
        <v>3</v>
      </c>
      <c r="Q360" s="512" t="s">
        <v>609</v>
      </c>
      <c r="R360" s="511" t="s">
        <v>8</v>
      </c>
      <c r="S360" s="624"/>
      <c r="T360" s="625"/>
      <c r="U360" s="479">
        <f t="shared" si="33"/>
        <v>1042.3</v>
      </c>
      <c r="V360" s="479">
        <f t="shared" si="33"/>
        <v>0</v>
      </c>
      <c r="W360" s="538">
        <f t="shared" si="32"/>
        <v>1042.3</v>
      </c>
    </row>
    <row r="361" spans="1:23" s="533" customFormat="1" ht="12" customHeight="1" x14ac:dyDescent="0.2">
      <c r="A361" s="492"/>
      <c r="B361" s="652" t="s">
        <v>9</v>
      </c>
      <c r="C361" s="652"/>
      <c r="D361" s="652"/>
      <c r="E361" s="652"/>
      <c r="F361" s="652"/>
      <c r="G361" s="652"/>
      <c r="H361" s="652"/>
      <c r="I361" s="652"/>
      <c r="J361" s="652"/>
      <c r="K361" s="652"/>
      <c r="L361" s="652"/>
      <c r="M361" s="653"/>
      <c r="N361" s="423">
        <v>806</v>
      </c>
      <c r="O361" s="510">
        <v>10</v>
      </c>
      <c r="P361" s="510">
        <v>3</v>
      </c>
      <c r="Q361" s="512" t="s">
        <v>609</v>
      </c>
      <c r="R361" s="511" t="s">
        <v>10</v>
      </c>
      <c r="S361" s="624"/>
      <c r="T361" s="625"/>
      <c r="U361" s="479">
        <f t="shared" si="33"/>
        <v>1042.3</v>
      </c>
      <c r="V361" s="479">
        <f t="shared" si="33"/>
        <v>0</v>
      </c>
      <c r="W361" s="538">
        <f t="shared" si="32"/>
        <v>1042.3</v>
      </c>
    </row>
    <row r="362" spans="1:23" s="533" customFormat="1" ht="42.75" customHeight="1" x14ac:dyDescent="0.2">
      <c r="A362" s="492"/>
      <c r="B362" s="652" t="s">
        <v>11</v>
      </c>
      <c r="C362" s="652"/>
      <c r="D362" s="652"/>
      <c r="E362" s="652"/>
      <c r="F362" s="652"/>
      <c r="G362" s="652"/>
      <c r="H362" s="652"/>
      <c r="I362" s="652"/>
      <c r="J362" s="652"/>
      <c r="K362" s="652"/>
      <c r="L362" s="652"/>
      <c r="M362" s="653"/>
      <c r="N362" s="423">
        <v>806</v>
      </c>
      <c r="O362" s="510">
        <v>10</v>
      </c>
      <c r="P362" s="510">
        <v>3</v>
      </c>
      <c r="Q362" s="512" t="s">
        <v>609</v>
      </c>
      <c r="R362" s="511" t="s">
        <v>12</v>
      </c>
      <c r="S362" s="624"/>
      <c r="T362" s="625"/>
      <c r="U362" s="479">
        <v>1042.3</v>
      </c>
      <c r="V362" s="480">
        <v>0</v>
      </c>
      <c r="W362" s="538">
        <f t="shared" si="32"/>
        <v>1042.3</v>
      </c>
    </row>
    <row r="363" spans="1:23" s="533" customFormat="1" ht="12" customHeight="1" x14ac:dyDescent="0.2">
      <c r="A363" s="492"/>
      <c r="B363" s="652" t="s">
        <v>610</v>
      </c>
      <c r="C363" s="652"/>
      <c r="D363" s="652"/>
      <c r="E363" s="652"/>
      <c r="F363" s="652"/>
      <c r="G363" s="652"/>
      <c r="H363" s="652"/>
      <c r="I363" s="652"/>
      <c r="J363" s="652"/>
      <c r="K363" s="652"/>
      <c r="L363" s="652"/>
      <c r="M363" s="653"/>
      <c r="N363" s="423">
        <v>806</v>
      </c>
      <c r="O363" s="510">
        <v>10</v>
      </c>
      <c r="P363" s="510">
        <v>4</v>
      </c>
      <c r="Q363" s="512">
        <v>0</v>
      </c>
      <c r="R363" s="511">
        <v>0</v>
      </c>
      <c r="S363" s="624"/>
      <c r="T363" s="625"/>
      <c r="U363" s="479">
        <f t="shared" ref="U363:V368" si="34">+U364</f>
        <v>3701.2</v>
      </c>
      <c r="V363" s="479">
        <f t="shared" si="34"/>
        <v>0</v>
      </c>
      <c r="W363" s="538">
        <f t="shared" si="32"/>
        <v>3701.2</v>
      </c>
    </row>
    <row r="364" spans="1:23" s="533" customFormat="1" ht="21.75" customHeight="1" x14ac:dyDescent="0.2">
      <c r="A364" s="492"/>
      <c r="B364" s="652" t="s">
        <v>539</v>
      </c>
      <c r="C364" s="652"/>
      <c r="D364" s="652"/>
      <c r="E364" s="652"/>
      <c r="F364" s="652"/>
      <c r="G364" s="652"/>
      <c r="H364" s="652"/>
      <c r="I364" s="652"/>
      <c r="J364" s="652"/>
      <c r="K364" s="652"/>
      <c r="L364" s="652"/>
      <c r="M364" s="653"/>
      <c r="N364" s="423">
        <v>806</v>
      </c>
      <c r="O364" s="510">
        <v>10</v>
      </c>
      <c r="P364" s="510">
        <v>4</v>
      </c>
      <c r="Q364" s="512" t="s">
        <v>540</v>
      </c>
      <c r="R364" s="511">
        <v>0</v>
      </c>
      <c r="S364" s="624"/>
      <c r="T364" s="625"/>
      <c r="U364" s="479">
        <f t="shared" si="34"/>
        <v>3701.2</v>
      </c>
      <c r="V364" s="479">
        <f t="shared" si="34"/>
        <v>0</v>
      </c>
      <c r="W364" s="538">
        <f t="shared" si="32"/>
        <v>3701.2</v>
      </c>
    </row>
    <row r="365" spans="1:23" s="533" customFormat="1" ht="12" customHeight="1" x14ac:dyDescent="0.2">
      <c r="A365" s="492"/>
      <c r="B365" s="652" t="s">
        <v>541</v>
      </c>
      <c r="C365" s="652"/>
      <c r="D365" s="652"/>
      <c r="E365" s="652"/>
      <c r="F365" s="652"/>
      <c r="G365" s="652"/>
      <c r="H365" s="652"/>
      <c r="I365" s="652"/>
      <c r="J365" s="652"/>
      <c r="K365" s="652"/>
      <c r="L365" s="652"/>
      <c r="M365" s="653"/>
      <c r="N365" s="423">
        <v>806</v>
      </c>
      <c r="O365" s="510">
        <v>10</v>
      </c>
      <c r="P365" s="510">
        <v>4</v>
      </c>
      <c r="Q365" s="512" t="s">
        <v>542</v>
      </c>
      <c r="R365" s="511">
        <v>0</v>
      </c>
      <c r="S365" s="624"/>
      <c r="T365" s="625"/>
      <c r="U365" s="479">
        <f t="shared" si="34"/>
        <v>3701.2</v>
      </c>
      <c r="V365" s="479">
        <f t="shared" si="34"/>
        <v>0</v>
      </c>
      <c r="W365" s="538">
        <f t="shared" si="32"/>
        <v>3701.2</v>
      </c>
    </row>
    <row r="366" spans="1:23" s="533" customFormat="1" ht="53.25" customHeight="1" x14ac:dyDescent="0.2">
      <c r="A366" s="492"/>
      <c r="B366" s="652" t="s">
        <v>82</v>
      </c>
      <c r="C366" s="652"/>
      <c r="D366" s="652"/>
      <c r="E366" s="652"/>
      <c r="F366" s="652"/>
      <c r="G366" s="652"/>
      <c r="H366" s="652"/>
      <c r="I366" s="652"/>
      <c r="J366" s="652"/>
      <c r="K366" s="652"/>
      <c r="L366" s="652"/>
      <c r="M366" s="653"/>
      <c r="N366" s="423">
        <v>806</v>
      </c>
      <c r="O366" s="510">
        <v>10</v>
      </c>
      <c r="P366" s="510">
        <v>4</v>
      </c>
      <c r="Q366" s="512" t="s">
        <v>611</v>
      </c>
      <c r="R366" s="511">
        <v>0</v>
      </c>
      <c r="S366" s="624"/>
      <c r="T366" s="625"/>
      <c r="U366" s="479">
        <f t="shared" si="34"/>
        <v>3701.2</v>
      </c>
      <c r="V366" s="479">
        <f t="shared" si="34"/>
        <v>0</v>
      </c>
      <c r="W366" s="538">
        <f t="shared" si="32"/>
        <v>3701.2</v>
      </c>
    </row>
    <row r="367" spans="1:23" s="533" customFormat="1" ht="12" customHeight="1" x14ac:dyDescent="0.2">
      <c r="A367" s="492"/>
      <c r="B367" s="652" t="s">
        <v>48</v>
      </c>
      <c r="C367" s="652"/>
      <c r="D367" s="652"/>
      <c r="E367" s="652"/>
      <c r="F367" s="652"/>
      <c r="G367" s="652"/>
      <c r="H367" s="652"/>
      <c r="I367" s="652"/>
      <c r="J367" s="652"/>
      <c r="K367" s="652"/>
      <c r="L367" s="652"/>
      <c r="M367" s="653"/>
      <c r="N367" s="423">
        <v>806</v>
      </c>
      <c r="O367" s="510">
        <v>10</v>
      </c>
      <c r="P367" s="510">
        <v>4</v>
      </c>
      <c r="Q367" s="512" t="s">
        <v>611</v>
      </c>
      <c r="R367" s="511" t="s">
        <v>45</v>
      </c>
      <c r="S367" s="624"/>
      <c r="T367" s="625"/>
      <c r="U367" s="479">
        <f t="shared" si="34"/>
        <v>3701.2</v>
      </c>
      <c r="V367" s="479">
        <f t="shared" si="34"/>
        <v>0</v>
      </c>
      <c r="W367" s="538">
        <f t="shared" si="32"/>
        <v>3701.2</v>
      </c>
    </row>
    <row r="368" spans="1:23" s="533" customFormat="1" ht="12" customHeight="1" x14ac:dyDescent="0.2">
      <c r="A368" s="492"/>
      <c r="B368" s="652" t="s">
        <v>49</v>
      </c>
      <c r="C368" s="652"/>
      <c r="D368" s="652"/>
      <c r="E368" s="652"/>
      <c r="F368" s="652"/>
      <c r="G368" s="652"/>
      <c r="H368" s="652"/>
      <c r="I368" s="652"/>
      <c r="J368" s="652"/>
      <c r="K368" s="652"/>
      <c r="L368" s="652"/>
      <c r="M368" s="653"/>
      <c r="N368" s="423">
        <v>806</v>
      </c>
      <c r="O368" s="510">
        <v>10</v>
      </c>
      <c r="P368" s="510">
        <v>4</v>
      </c>
      <c r="Q368" s="512" t="s">
        <v>611</v>
      </c>
      <c r="R368" s="511" t="s">
        <v>46</v>
      </c>
      <c r="S368" s="624"/>
      <c r="T368" s="625"/>
      <c r="U368" s="479">
        <f t="shared" si="34"/>
        <v>3701.2</v>
      </c>
      <c r="V368" s="479">
        <f t="shared" si="34"/>
        <v>0</v>
      </c>
      <c r="W368" s="538">
        <f t="shared" si="32"/>
        <v>3701.2</v>
      </c>
    </row>
    <row r="369" spans="1:23" s="533" customFormat="1" ht="21.75" customHeight="1" x14ac:dyDescent="0.2">
      <c r="A369" s="492"/>
      <c r="B369" s="652" t="s">
        <v>584</v>
      </c>
      <c r="C369" s="652"/>
      <c r="D369" s="652"/>
      <c r="E369" s="652"/>
      <c r="F369" s="652"/>
      <c r="G369" s="652"/>
      <c r="H369" s="652"/>
      <c r="I369" s="652"/>
      <c r="J369" s="652"/>
      <c r="K369" s="652"/>
      <c r="L369" s="652"/>
      <c r="M369" s="653"/>
      <c r="N369" s="423">
        <v>806</v>
      </c>
      <c r="O369" s="510">
        <v>10</v>
      </c>
      <c r="P369" s="510">
        <v>4</v>
      </c>
      <c r="Q369" s="512" t="s">
        <v>611</v>
      </c>
      <c r="R369" s="511" t="s">
        <v>50</v>
      </c>
      <c r="S369" s="624"/>
      <c r="T369" s="625"/>
      <c r="U369" s="479">
        <v>3701.2</v>
      </c>
      <c r="V369" s="480">
        <v>0</v>
      </c>
      <c r="W369" s="538">
        <f t="shared" si="32"/>
        <v>3701.2</v>
      </c>
    </row>
    <row r="370" spans="1:23" s="533" customFormat="1" ht="21.75" customHeight="1" x14ac:dyDescent="0.2">
      <c r="A370" s="492"/>
      <c r="B370" s="652" t="s">
        <v>637</v>
      </c>
      <c r="C370" s="652"/>
      <c r="D370" s="652"/>
      <c r="E370" s="652"/>
      <c r="F370" s="652"/>
      <c r="G370" s="652"/>
      <c r="H370" s="652"/>
      <c r="I370" s="652"/>
      <c r="J370" s="652"/>
      <c r="K370" s="652"/>
      <c r="L370" s="652"/>
      <c r="M370" s="653"/>
      <c r="N370" s="423">
        <v>808</v>
      </c>
      <c r="O370" s="510">
        <v>0</v>
      </c>
      <c r="P370" s="510">
        <v>0</v>
      </c>
      <c r="Q370" s="512">
        <v>0</v>
      </c>
      <c r="R370" s="511">
        <v>0</v>
      </c>
      <c r="S370" s="624"/>
      <c r="T370" s="625"/>
      <c r="U370" s="538">
        <f>+U371</f>
        <v>5305.0716899999998</v>
      </c>
      <c r="V370" s="479">
        <f>+V371</f>
        <v>15</v>
      </c>
      <c r="W370" s="538">
        <f t="shared" si="32"/>
        <v>5320.0716899999998</v>
      </c>
    </row>
    <row r="371" spans="1:23" s="533" customFormat="1" ht="12" customHeight="1" x14ac:dyDescent="0.2">
      <c r="A371" s="492"/>
      <c r="B371" s="652" t="s">
        <v>436</v>
      </c>
      <c r="C371" s="652"/>
      <c r="D371" s="652"/>
      <c r="E371" s="652"/>
      <c r="F371" s="652"/>
      <c r="G371" s="652"/>
      <c r="H371" s="652"/>
      <c r="I371" s="652"/>
      <c r="J371" s="652"/>
      <c r="K371" s="652"/>
      <c r="L371" s="652"/>
      <c r="M371" s="653"/>
      <c r="N371" s="423">
        <v>808</v>
      </c>
      <c r="O371" s="510">
        <v>1</v>
      </c>
      <c r="P371" s="510">
        <v>0</v>
      </c>
      <c r="Q371" s="512">
        <v>0</v>
      </c>
      <c r="R371" s="511">
        <v>0</v>
      </c>
      <c r="S371" s="624"/>
      <c r="T371" s="625"/>
      <c r="U371" s="479">
        <f>+U372+U399+U416</f>
        <v>5305.0716899999998</v>
      </c>
      <c r="V371" s="479">
        <f>+V372+V399+V416</f>
        <v>15</v>
      </c>
      <c r="W371" s="538">
        <f t="shared" si="32"/>
        <v>5320.0716899999998</v>
      </c>
    </row>
    <row r="372" spans="1:23" s="533" customFormat="1" ht="32.25" customHeight="1" x14ac:dyDescent="0.2">
      <c r="A372" s="492"/>
      <c r="B372" s="652" t="s">
        <v>83</v>
      </c>
      <c r="C372" s="652"/>
      <c r="D372" s="652"/>
      <c r="E372" s="652"/>
      <c r="F372" s="652"/>
      <c r="G372" s="652"/>
      <c r="H372" s="652"/>
      <c r="I372" s="652"/>
      <c r="J372" s="652"/>
      <c r="K372" s="652"/>
      <c r="L372" s="652"/>
      <c r="M372" s="653"/>
      <c r="N372" s="423">
        <v>808</v>
      </c>
      <c r="O372" s="510">
        <v>1</v>
      </c>
      <c r="P372" s="510">
        <v>3</v>
      </c>
      <c r="Q372" s="512">
        <v>0</v>
      </c>
      <c r="R372" s="511">
        <v>0</v>
      </c>
      <c r="S372" s="624"/>
      <c r="T372" s="625"/>
      <c r="U372" s="479">
        <f>+U373</f>
        <v>3598.08187</v>
      </c>
      <c r="V372" s="479">
        <f>+V373</f>
        <v>15</v>
      </c>
      <c r="W372" s="538">
        <f t="shared" si="32"/>
        <v>3613.08187</v>
      </c>
    </row>
    <row r="373" spans="1:23" s="533" customFormat="1" ht="21.75" customHeight="1" x14ac:dyDescent="0.2">
      <c r="A373" s="492"/>
      <c r="B373" s="652" t="s">
        <v>443</v>
      </c>
      <c r="C373" s="652"/>
      <c r="D373" s="652"/>
      <c r="E373" s="652"/>
      <c r="F373" s="652"/>
      <c r="G373" s="652"/>
      <c r="H373" s="652"/>
      <c r="I373" s="652"/>
      <c r="J373" s="652"/>
      <c r="K373" s="652"/>
      <c r="L373" s="652"/>
      <c r="M373" s="653"/>
      <c r="N373" s="423">
        <v>808</v>
      </c>
      <c r="O373" s="510">
        <v>1</v>
      </c>
      <c r="P373" s="510">
        <v>3</v>
      </c>
      <c r="Q373" s="512" t="s">
        <v>444</v>
      </c>
      <c r="R373" s="511">
        <v>0</v>
      </c>
      <c r="S373" s="624"/>
      <c r="T373" s="625"/>
      <c r="U373" s="479">
        <f>+U374+U379+U384+U389</f>
        <v>3598.08187</v>
      </c>
      <c r="V373" s="479">
        <f>+V374+V379+V384+V389</f>
        <v>15</v>
      </c>
      <c r="W373" s="538">
        <f t="shared" si="32"/>
        <v>3613.08187</v>
      </c>
    </row>
    <row r="374" spans="1:23" s="533" customFormat="1" ht="21.75" customHeight="1" x14ac:dyDescent="0.2">
      <c r="A374" s="492"/>
      <c r="B374" s="652" t="s">
        <v>445</v>
      </c>
      <c r="C374" s="652"/>
      <c r="D374" s="652"/>
      <c r="E374" s="652"/>
      <c r="F374" s="652"/>
      <c r="G374" s="652"/>
      <c r="H374" s="652"/>
      <c r="I374" s="652"/>
      <c r="J374" s="652"/>
      <c r="K374" s="652"/>
      <c r="L374" s="652"/>
      <c r="M374" s="653"/>
      <c r="N374" s="423">
        <v>808</v>
      </c>
      <c r="O374" s="510">
        <v>1</v>
      </c>
      <c r="P374" s="510">
        <v>3</v>
      </c>
      <c r="Q374" s="512" t="s">
        <v>446</v>
      </c>
      <c r="R374" s="511">
        <v>0</v>
      </c>
      <c r="S374" s="624"/>
      <c r="T374" s="625"/>
      <c r="U374" s="537">
        <f>+U375</f>
        <v>1122.6390799999999</v>
      </c>
      <c r="V374" s="537">
        <f>+V375</f>
        <v>0</v>
      </c>
      <c r="W374" s="538">
        <f t="shared" si="32"/>
        <v>1122.6390799999999</v>
      </c>
    </row>
    <row r="375" spans="1:23" s="533" customFormat="1" ht="53.25" customHeight="1" x14ac:dyDescent="0.2">
      <c r="A375" s="492"/>
      <c r="B375" s="652" t="s">
        <v>18</v>
      </c>
      <c r="C375" s="652"/>
      <c r="D375" s="652"/>
      <c r="E375" s="652"/>
      <c r="F375" s="652"/>
      <c r="G375" s="652"/>
      <c r="H375" s="652"/>
      <c r="I375" s="652"/>
      <c r="J375" s="652"/>
      <c r="K375" s="652"/>
      <c r="L375" s="652"/>
      <c r="M375" s="653"/>
      <c r="N375" s="423">
        <v>808</v>
      </c>
      <c r="O375" s="510">
        <v>1</v>
      </c>
      <c r="P375" s="510">
        <v>3</v>
      </c>
      <c r="Q375" s="512" t="s">
        <v>446</v>
      </c>
      <c r="R375" s="511" t="s">
        <v>19</v>
      </c>
      <c r="S375" s="624"/>
      <c r="T375" s="625"/>
      <c r="U375" s="479">
        <f>+U376</f>
        <v>1122.6390799999999</v>
      </c>
      <c r="V375" s="479">
        <f>+V376</f>
        <v>0</v>
      </c>
      <c r="W375" s="538">
        <f t="shared" si="32"/>
        <v>1122.6390799999999</v>
      </c>
    </row>
    <row r="376" spans="1:23" s="533" customFormat="1" ht="21.75" customHeight="1" x14ac:dyDescent="0.2">
      <c r="A376" s="492"/>
      <c r="B376" s="652" t="s">
        <v>38</v>
      </c>
      <c r="C376" s="652"/>
      <c r="D376" s="652"/>
      <c r="E376" s="652"/>
      <c r="F376" s="652"/>
      <c r="G376" s="652"/>
      <c r="H376" s="652"/>
      <c r="I376" s="652"/>
      <c r="J376" s="652"/>
      <c r="K376" s="652"/>
      <c r="L376" s="652"/>
      <c r="M376" s="653"/>
      <c r="N376" s="423">
        <v>808</v>
      </c>
      <c r="O376" s="510">
        <v>1</v>
      </c>
      <c r="P376" s="510">
        <v>3</v>
      </c>
      <c r="Q376" s="512" t="s">
        <v>446</v>
      </c>
      <c r="R376" s="511" t="s">
        <v>39</v>
      </c>
      <c r="S376" s="624"/>
      <c r="T376" s="625"/>
      <c r="U376" s="479">
        <f>+U377+U378</f>
        <v>1122.6390799999999</v>
      </c>
      <c r="V376" s="479">
        <f>+V377+V378</f>
        <v>0</v>
      </c>
      <c r="W376" s="538">
        <f t="shared" si="32"/>
        <v>1122.6390799999999</v>
      </c>
    </row>
    <row r="377" spans="1:23" s="533" customFormat="1" ht="21.75" customHeight="1" x14ac:dyDescent="0.2">
      <c r="A377" s="492"/>
      <c r="B377" s="652" t="s">
        <v>441</v>
      </c>
      <c r="C377" s="652"/>
      <c r="D377" s="652"/>
      <c r="E377" s="652"/>
      <c r="F377" s="652"/>
      <c r="G377" s="652"/>
      <c r="H377" s="652"/>
      <c r="I377" s="652"/>
      <c r="J377" s="652"/>
      <c r="K377" s="652"/>
      <c r="L377" s="652"/>
      <c r="M377" s="653"/>
      <c r="N377" s="423">
        <v>808</v>
      </c>
      <c r="O377" s="510">
        <v>1</v>
      </c>
      <c r="P377" s="510">
        <v>3</v>
      </c>
      <c r="Q377" s="512" t="s">
        <v>446</v>
      </c>
      <c r="R377" s="511" t="s">
        <v>40</v>
      </c>
      <c r="S377" s="624"/>
      <c r="T377" s="625"/>
      <c r="U377" s="479">
        <v>862.24199999999996</v>
      </c>
      <c r="V377" s="480">
        <v>0</v>
      </c>
      <c r="W377" s="538">
        <f t="shared" si="32"/>
        <v>862.24199999999996</v>
      </c>
    </row>
    <row r="378" spans="1:23" s="533" customFormat="1" ht="32.25" customHeight="1" x14ac:dyDescent="0.2">
      <c r="A378" s="492"/>
      <c r="B378" s="652" t="s">
        <v>442</v>
      </c>
      <c r="C378" s="652"/>
      <c r="D378" s="652"/>
      <c r="E378" s="652"/>
      <c r="F378" s="652"/>
      <c r="G378" s="652"/>
      <c r="H378" s="652"/>
      <c r="I378" s="652"/>
      <c r="J378" s="652"/>
      <c r="K378" s="652"/>
      <c r="L378" s="652"/>
      <c r="M378" s="653"/>
      <c r="N378" s="423">
        <v>808</v>
      </c>
      <c r="O378" s="510">
        <v>1</v>
      </c>
      <c r="P378" s="510">
        <v>3</v>
      </c>
      <c r="Q378" s="512" t="s">
        <v>446</v>
      </c>
      <c r="R378" s="511" t="s">
        <v>42</v>
      </c>
      <c r="S378" s="624"/>
      <c r="T378" s="625"/>
      <c r="U378" s="479">
        <v>260.39708000000002</v>
      </c>
      <c r="V378" s="480">
        <v>0</v>
      </c>
      <c r="W378" s="538">
        <f t="shared" si="32"/>
        <v>260.39708000000002</v>
      </c>
    </row>
    <row r="379" spans="1:23" s="533" customFormat="1" ht="21.75" customHeight="1" x14ac:dyDescent="0.2">
      <c r="A379" s="492"/>
      <c r="B379" s="652" t="s">
        <v>447</v>
      </c>
      <c r="C379" s="652"/>
      <c r="D379" s="652"/>
      <c r="E379" s="652"/>
      <c r="F379" s="652"/>
      <c r="G379" s="652"/>
      <c r="H379" s="652"/>
      <c r="I379" s="652"/>
      <c r="J379" s="652"/>
      <c r="K379" s="652"/>
      <c r="L379" s="652"/>
      <c r="M379" s="653"/>
      <c r="N379" s="423">
        <v>808</v>
      </c>
      <c r="O379" s="510">
        <v>1</v>
      </c>
      <c r="P379" s="510">
        <v>3</v>
      </c>
      <c r="Q379" s="512" t="s">
        <v>448</v>
      </c>
      <c r="R379" s="511">
        <v>0</v>
      </c>
      <c r="S379" s="624"/>
      <c r="T379" s="625"/>
      <c r="U379" s="479">
        <f>+U380</f>
        <v>968.26485000000002</v>
      </c>
      <c r="V379" s="479">
        <f>+V380</f>
        <v>0</v>
      </c>
      <c r="W379" s="538">
        <f t="shared" si="32"/>
        <v>968.26485000000002</v>
      </c>
    </row>
    <row r="380" spans="1:23" s="533" customFormat="1" ht="53.25" customHeight="1" x14ac:dyDescent="0.2">
      <c r="A380" s="492"/>
      <c r="B380" s="652" t="s">
        <v>18</v>
      </c>
      <c r="C380" s="652"/>
      <c r="D380" s="652"/>
      <c r="E380" s="652"/>
      <c r="F380" s="652"/>
      <c r="G380" s="652"/>
      <c r="H380" s="652"/>
      <c r="I380" s="652"/>
      <c r="J380" s="652"/>
      <c r="K380" s="652"/>
      <c r="L380" s="652"/>
      <c r="M380" s="653"/>
      <c r="N380" s="423">
        <v>808</v>
      </c>
      <c r="O380" s="510">
        <v>1</v>
      </c>
      <c r="P380" s="510">
        <v>3</v>
      </c>
      <c r="Q380" s="512" t="s">
        <v>448</v>
      </c>
      <c r="R380" s="511" t="s">
        <v>19</v>
      </c>
      <c r="S380" s="624"/>
      <c r="T380" s="625"/>
      <c r="U380" s="479">
        <f>+U381</f>
        <v>968.26485000000002</v>
      </c>
      <c r="V380" s="479">
        <f>+V381</f>
        <v>0</v>
      </c>
      <c r="W380" s="538">
        <f t="shared" si="32"/>
        <v>968.26485000000002</v>
      </c>
    </row>
    <row r="381" spans="1:23" s="533" customFormat="1" ht="21.75" customHeight="1" x14ac:dyDescent="0.2">
      <c r="A381" s="492"/>
      <c r="B381" s="652" t="s">
        <v>38</v>
      </c>
      <c r="C381" s="652"/>
      <c r="D381" s="652"/>
      <c r="E381" s="652"/>
      <c r="F381" s="652"/>
      <c r="G381" s="652"/>
      <c r="H381" s="652"/>
      <c r="I381" s="652"/>
      <c r="J381" s="652"/>
      <c r="K381" s="652"/>
      <c r="L381" s="652"/>
      <c r="M381" s="653"/>
      <c r="N381" s="423">
        <v>808</v>
      </c>
      <c r="O381" s="510">
        <v>1</v>
      </c>
      <c r="P381" s="510">
        <v>3</v>
      </c>
      <c r="Q381" s="512" t="s">
        <v>448</v>
      </c>
      <c r="R381" s="511" t="s">
        <v>39</v>
      </c>
      <c r="S381" s="624"/>
      <c r="T381" s="625"/>
      <c r="U381" s="479">
        <f>+U382+U383</f>
        <v>968.26485000000002</v>
      </c>
      <c r="V381" s="479">
        <f>+V382+V383</f>
        <v>0</v>
      </c>
      <c r="W381" s="538">
        <f t="shared" si="32"/>
        <v>968.26485000000002</v>
      </c>
    </row>
    <row r="382" spans="1:23" s="533" customFormat="1" ht="21.75" customHeight="1" x14ac:dyDescent="0.2">
      <c r="A382" s="492"/>
      <c r="B382" s="652" t="s">
        <v>441</v>
      </c>
      <c r="C382" s="652"/>
      <c r="D382" s="652"/>
      <c r="E382" s="652"/>
      <c r="F382" s="652"/>
      <c r="G382" s="652"/>
      <c r="H382" s="652"/>
      <c r="I382" s="652"/>
      <c r="J382" s="652"/>
      <c r="K382" s="652"/>
      <c r="L382" s="652"/>
      <c r="M382" s="653"/>
      <c r="N382" s="423">
        <v>808</v>
      </c>
      <c r="O382" s="510">
        <v>1</v>
      </c>
      <c r="P382" s="510">
        <v>3</v>
      </c>
      <c r="Q382" s="512" t="s">
        <v>448</v>
      </c>
      <c r="R382" s="511" t="s">
        <v>40</v>
      </c>
      <c r="S382" s="624"/>
      <c r="T382" s="625"/>
      <c r="U382" s="479">
        <v>743.67499999999995</v>
      </c>
      <c r="V382" s="480">
        <v>0</v>
      </c>
      <c r="W382" s="538">
        <f t="shared" si="32"/>
        <v>743.67499999999995</v>
      </c>
    </row>
    <row r="383" spans="1:23" s="533" customFormat="1" ht="32.25" customHeight="1" x14ac:dyDescent="0.2">
      <c r="A383" s="492"/>
      <c r="B383" s="652" t="s">
        <v>442</v>
      </c>
      <c r="C383" s="652"/>
      <c r="D383" s="652"/>
      <c r="E383" s="652"/>
      <c r="F383" s="652"/>
      <c r="G383" s="652"/>
      <c r="H383" s="652"/>
      <c r="I383" s="652"/>
      <c r="J383" s="652"/>
      <c r="K383" s="652"/>
      <c r="L383" s="652"/>
      <c r="M383" s="653"/>
      <c r="N383" s="423">
        <v>808</v>
      </c>
      <c r="O383" s="510">
        <v>1</v>
      </c>
      <c r="P383" s="510">
        <v>3</v>
      </c>
      <c r="Q383" s="512" t="s">
        <v>448</v>
      </c>
      <c r="R383" s="511" t="s">
        <v>42</v>
      </c>
      <c r="S383" s="624"/>
      <c r="T383" s="625"/>
      <c r="U383" s="479">
        <v>224.58985000000001</v>
      </c>
      <c r="V383" s="480">
        <v>0</v>
      </c>
      <c r="W383" s="538">
        <f t="shared" si="32"/>
        <v>224.58985000000001</v>
      </c>
    </row>
    <row r="384" spans="1:23" s="533" customFormat="1" ht="42.75" customHeight="1" x14ac:dyDescent="0.2">
      <c r="A384" s="492"/>
      <c r="B384" s="652" t="s">
        <v>449</v>
      </c>
      <c r="C384" s="652"/>
      <c r="D384" s="652"/>
      <c r="E384" s="652"/>
      <c r="F384" s="652"/>
      <c r="G384" s="652"/>
      <c r="H384" s="652"/>
      <c r="I384" s="652"/>
      <c r="J384" s="652"/>
      <c r="K384" s="652"/>
      <c r="L384" s="652"/>
      <c r="M384" s="653"/>
      <c r="N384" s="423">
        <v>808</v>
      </c>
      <c r="O384" s="510">
        <v>1</v>
      </c>
      <c r="P384" s="510">
        <v>3</v>
      </c>
      <c r="Q384" s="512" t="s">
        <v>450</v>
      </c>
      <c r="R384" s="511">
        <v>0</v>
      </c>
      <c r="S384" s="624"/>
      <c r="T384" s="625"/>
      <c r="U384" s="479">
        <f>+U385</f>
        <v>779.33814000000007</v>
      </c>
      <c r="V384" s="479">
        <f>+V385</f>
        <v>0</v>
      </c>
      <c r="W384" s="538">
        <f t="shared" si="32"/>
        <v>779.33814000000007</v>
      </c>
    </row>
    <row r="385" spans="1:23" s="533" customFormat="1" ht="53.25" customHeight="1" x14ac:dyDescent="0.2">
      <c r="A385" s="492"/>
      <c r="B385" s="652" t="s">
        <v>18</v>
      </c>
      <c r="C385" s="652"/>
      <c r="D385" s="652"/>
      <c r="E385" s="652"/>
      <c r="F385" s="652"/>
      <c r="G385" s="652"/>
      <c r="H385" s="652"/>
      <c r="I385" s="652"/>
      <c r="J385" s="652"/>
      <c r="K385" s="652"/>
      <c r="L385" s="652"/>
      <c r="M385" s="653"/>
      <c r="N385" s="423">
        <v>808</v>
      </c>
      <c r="O385" s="510">
        <v>1</v>
      </c>
      <c r="P385" s="510">
        <v>3</v>
      </c>
      <c r="Q385" s="512" t="s">
        <v>450</v>
      </c>
      <c r="R385" s="511" t="s">
        <v>19</v>
      </c>
      <c r="S385" s="624"/>
      <c r="T385" s="625"/>
      <c r="U385" s="479">
        <f>+U386</f>
        <v>779.33814000000007</v>
      </c>
      <c r="V385" s="479">
        <f>+V386</f>
        <v>0</v>
      </c>
      <c r="W385" s="538">
        <f t="shared" si="32"/>
        <v>779.33814000000007</v>
      </c>
    </row>
    <row r="386" spans="1:23" s="533" customFormat="1" ht="21.75" customHeight="1" x14ac:dyDescent="0.2">
      <c r="A386" s="492"/>
      <c r="B386" s="652" t="s">
        <v>38</v>
      </c>
      <c r="C386" s="652"/>
      <c r="D386" s="652"/>
      <c r="E386" s="652"/>
      <c r="F386" s="652"/>
      <c r="G386" s="652"/>
      <c r="H386" s="652"/>
      <c r="I386" s="652"/>
      <c r="J386" s="652"/>
      <c r="K386" s="652"/>
      <c r="L386" s="652"/>
      <c r="M386" s="653"/>
      <c r="N386" s="423">
        <v>808</v>
      </c>
      <c r="O386" s="510">
        <v>1</v>
      </c>
      <c r="P386" s="510">
        <v>3</v>
      </c>
      <c r="Q386" s="512" t="s">
        <v>450</v>
      </c>
      <c r="R386" s="511" t="s">
        <v>39</v>
      </c>
      <c r="S386" s="624"/>
      <c r="T386" s="625"/>
      <c r="U386" s="479">
        <f>+U387+U388</f>
        <v>779.33814000000007</v>
      </c>
      <c r="V386" s="479">
        <f>+V387+V388</f>
        <v>0</v>
      </c>
      <c r="W386" s="538">
        <f t="shared" si="32"/>
        <v>779.33814000000007</v>
      </c>
    </row>
    <row r="387" spans="1:23" s="533" customFormat="1" ht="21.75" customHeight="1" x14ac:dyDescent="0.2">
      <c r="A387" s="492"/>
      <c r="B387" s="652" t="s">
        <v>441</v>
      </c>
      <c r="C387" s="652"/>
      <c r="D387" s="652"/>
      <c r="E387" s="652"/>
      <c r="F387" s="652"/>
      <c r="G387" s="652"/>
      <c r="H387" s="652"/>
      <c r="I387" s="652"/>
      <c r="J387" s="652"/>
      <c r="K387" s="652"/>
      <c r="L387" s="652"/>
      <c r="M387" s="653"/>
      <c r="N387" s="423">
        <v>808</v>
      </c>
      <c r="O387" s="510">
        <v>1</v>
      </c>
      <c r="P387" s="510">
        <v>3</v>
      </c>
      <c r="Q387" s="512" t="s">
        <v>450</v>
      </c>
      <c r="R387" s="511" t="s">
        <v>40</v>
      </c>
      <c r="S387" s="624"/>
      <c r="T387" s="625"/>
      <c r="U387" s="479">
        <v>598.57000000000005</v>
      </c>
      <c r="V387" s="480">
        <v>0</v>
      </c>
      <c r="W387" s="538">
        <f t="shared" si="32"/>
        <v>598.57000000000005</v>
      </c>
    </row>
    <row r="388" spans="1:23" s="533" customFormat="1" ht="32.25" customHeight="1" x14ac:dyDescent="0.2">
      <c r="A388" s="492"/>
      <c r="B388" s="652" t="s">
        <v>442</v>
      </c>
      <c r="C388" s="652"/>
      <c r="D388" s="652"/>
      <c r="E388" s="652"/>
      <c r="F388" s="652"/>
      <c r="G388" s="652"/>
      <c r="H388" s="652"/>
      <c r="I388" s="652"/>
      <c r="J388" s="652"/>
      <c r="K388" s="652"/>
      <c r="L388" s="652"/>
      <c r="M388" s="653"/>
      <c r="N388" s="423">
        <v>808</v>
      </c>
      <c r="O388" s="510">
        <v>1</v>
      </c>
      <c r="P388" s="510">
        <v>3</v>
      </c>
      <c r="Q388" s="512" t="s">
        <v>450</v>
      </c>
      <c r="R388" s="511" t="s">
        <v>42</v>
      </c>
      <c r="S388" s="624"/>
      <c r="T388" s="625"/>
      <c r="U388" s="479">
        <v>180.76813999999999</v>
      </c>
      <c r="V388" s="480">
        <v>0</v>
      </c>
      <c r="W388" s="538">
        <f t="shared" si="32"/>
        <v>180.76813999999999</v>
      </c>
    </row>
    <row r="389" spans="1:23" s="533" customFormat="1" ht="32.25" customHeight="1" x14ac:dyDescent="0.2">
      <c r="A389" s="492"/>
      <c r="B389" s="652" t="s">
        <v>451</v>
      </c>
      <c r="C389" s="652"/>
      <c r="D389" s="652"/>
      <c r="E389" s="652"/>
      <c r="F389" s="652"/>
      <c r="G389" s="652"/>
      <c r="H389" s="652"/>
      <c r="I389" s="652"/>
      <c r="J389" s="652"/>
      <c r="K389" s="652"/>
      <c r="L389" s="652"/>
      <c r="M389" s="653"/>
      <c r="N389" s="423">
        <v>808</v>
      </c>
      <c r="O389" s="510">
        <v>1</v>
      </c>
      <c r="P389" s="510">
        <v>3</v>
      </c>
      <c r="Q389" s="512" t="s">
        <v>452</v>
      </c>
      <c r="R389" s="511">
        <v>0</v>
      </c>
      <c r="S389" s="624"/>
      <c r="T389" s="625"/>
      <c r="U389" s="479">
        <f>+U390+U394</f>
        <v>727.83979999999997</v>
      </c>
      <c r="V389" s="480">
        <v>15</v>
      </c>
      <c r="W389" s="538">
        <f t="shared" si="32"/>
        <v>742.83979999999997</v>
      </c>
    </row>
    <row r="390" spans="1:23" s="533" customFormat="1" ht="21.75" customHeight="1" x14ac:dyDescent="0.2">
      <c r="A390" s="492"/>
      <c r="B390" s="652" t="s">
        <v>453</v>
      </c>
      <c r="C390" s="652"/>
      <c r="D390" s="652"/>
      <c r="E390" s="652"/>
      <c r="F390" s="652"/>
      <c r="G390" s="652"/>
      <c r="H390" s="652"/>
      <c r="I390" s="652"/>
      <c r="J390" s="652"/>
      <c r="K390" s="652"/>
      <c r="L390" s="652"/>
      <c r="M390" s="653"/>
      <c r="N390" s="423">
        <v>808</v>
      </c>
      <c r="O390" s="510">
        <v>1</v>
      </c>
      <c r="P390" s="510">
        <v>3</v>
      </c>
      <c r="Q390" s="512" t="s">
        <v>452</v>
      </c>
      <c r="R390" s="511" t="s">
        <v>25</v>
      </c>
      <c r="S390" s="624"/>
      <c r="T390" s="625"/>
      <c r="U390" s="479">
        <f>+U391</f>
        <v>717.83979999999997</v>
      </c>
      <c r="V390" s="479">
        <f>+V391</f>
        <v>15</v>
      </c>
      <c r="W390" s="538">
        <f t="shared" si="32"/>
        <v>732.83979999999997</v>
      </c>
    </row>
    <row r="391" spans="1:23" s="533" customFormat="1" ht="21.75" customHeight="1" x14ac:dyDescent="0.2">
      <c r="A391" s="492"/>
      <c r="B391" s="652" t="s">
        <v>454</v>
      </c>
      <c r="C391" s="652"/>
      <c r="D391" s="652"/>
      <c r="E391" s="652"/>
      <c r="F391" s="652"/>
      <c r="G391" s="652"/>
      <c r="H391" s="652"/>
      <c r="I391" s="652"/>
      <c r="J391" s="652"/>
      <c r="K391" s="652"/>
      <c r="L391" s="652"/>
      <c r="M391" s="653"/>
      <c r="N391" s="423">
        <v>808</v>
      </c>
      <c r="O391" s="510">
        <v>1</v>
      </c>
      <c r="P391" s="510">
        <v>3</v>
      </c>
      <c r="Q391" s="512" t="s">
        <v>452</v>
      </c>
      <c r="R391" s="511" t="s">
        <v>27</v>
      </c>
      <c r="S391" s="624"/>
      <c r="T391" s="625"/>
      <c r="U391" s="479">
        <f>+U392+U393</f>
        <v>717.83979999999997</v>
      </c>
      <c r="V391" s="479">
        <f>+V392+V393</f>
        <v>15</v>
      </c>
      <c r="W391" s="538">
        <f t="shared" si="32"/>
        <v>732.83979999999997</v>
      </c>
    </row>
    <row r="392" spans="1:23" s="533" customFormat="1" ht="21.75" customHeight="1" x14ac:dyDescent="0.2">
      <c r="A392" s="492"/>
      <c r="B392" s="652" t="s">
        <v>455</v>
      </c>
      <c r="C392" s="652"/>
      <c r="D392" s="652"/>
      <c r="E392" s="652"/>
      <c r="F392" s="652"/>
      <c r="G392" s="652"/>
      <c r="H392" s="652"/>
      <c r="I392" s="652"/>
      <c r="J392" s="652"/>
      <c r="K392" s="652"/>
      <c r="L392" s="652"/>
      <c r="M392" s="653"/>
      <c r="N392" s="423">
        <v>808</v>
      </c>
      <c r="O392" s="510">
        <v>1</v>
      </c>
      <c r="P392" s="510">
        <v>3</v>
      </c>
      <c r="Q392" s="512" t="s">
        <v>452</v>
      </c>
      <c r="R392" s="511" t="s">
        <v>28</v>
      </c>
      <c r="S392" s="624"/>
      <c r="T392" s="625"/>
      <c r="U392" s="479">
        <v>111.64279999999999</v>
      </c>
      <c r="V392" s="480">
        <v>0</v>
      </c>
      <c r="W392" s="538">
        <f t="shared" si="32"/>
        <v>111.64279999999999</v>
      </c>
    </row>
    <row r="393" spans="1:23" s="533" customFormat="1" ht="12" customHeight="1" x14ac:dyDescent="0.2">
      <c r="A393" s="492"/>
      <c r="B393" s="652" t="s">
        <v>456</v>
      </c>
      <c r="C393" s="652"/>
      <c r="D393" s="652"/>
      <c r="E393" s="652"/>
      <c r="F393" s="652"/>
      <c r="G393" s="652"/>
      <c r="H393" s="652"/>
      <c r="I393" s="652"/>
      <c r="J393" s="652"/>
      <c r="K393" s="652"/>
      <c r="L393" s="652"/>
      <c r="M393" s="653"/>
      <c r="N393" s="423">
        <v>808</v>
      </c>
      <c r="O393" s="510">
        <v>1</v>
      </c>
      <c r="P393" s="510">
        <v>3</v>
      </c>
      <c r="Q393" s="512" t="s">
        <v>452</v>
      </c>
      <c r="R393" s="511" t="s">
        <v>29</v>
      </c>
      <c r="S393" s="624"/>
      <c r="T393" s="625"/>
      <c r="U393" s="479">
        <v>606.197</v>
      </c>
      <c r="V393" s="480">
        <v>15</v>
      </c>
      <c r="W393" s="538">
        <f t="shared" si="32"/>
        <v>621.197</v>
      </c>
    </row>
    <row r="394" spans="1:23" s="533" customFormat="1" ht="12" customHeight="1" x14ac:dyDescent="0.2">
      <c r="A394" s="492"/>
      <c r="B394" s="652" t="s">
        <v>30</v>
      </c>
      <c r="C394" s="652"/>
      <c r="D394" s="652"/>
      <c r="E394" s="652"/>
      <c r="F394" s="652"/>
      <c r="G394" s="652"/>
      <c r="H394" s="652"/>
      <c r="I394" s="652"/>
      <c r="J394" s="652"/>
      <c r="K394" s="652"/>
      <c r="L394" s="652"/>
      <c r="M394" s="653"/>
      <c r="N394" s="423">
        <v>808</v>
      </c>
      <c r="O394" s="510">
        <v>1</v>
      </c>
      <c r="P394" s="510">
        <v>3</v>
      </c>
      <c r="Q394" s="512" t="s">
        <v>452</v>
      </c>
      <c r="R394" s="511" t="s">
        <v>31</v>
      </c>
      <c r="S394" s="624"/>
      <c r="T394" s="625"/>
      <c r="U394" s="479">
        <f>+U395</f>
        <v>10</v>
      </c>
      <c r="V394" s="479">
        <f>+V395</f>
        <v>0</v>
      </c>
      <c r="W394" s="538">
        <f t="shared" si="32"/>
        <v>10</v>
      </c>
    </row>
    <row r="395" spans="1:23" s="533" customFormat="1" ht="12" customHeight="1" x14ac:dyDescent="0.2">
      <c r="A395" s="492"/>
      <c r="B395" s="652" t="s">
        <v>457</v>
      </c>
      <c r="C395" s="652"/>
      <c r="D395" s="652"/>
      <c r="E395" s="652"/>
      <c r="F395" s="652"/>
      <c r="G395" s="652"/>
      <c r="H395" s="652"/>
      <c r="I395" s="652"/>
      <c r="J395" s="652"/>
      <c r="K395" s="652"/>
      <c r="L395" s="652"/>
      <c r="M395" s="653"/>
      <c r="N395" s="423">
        <v>808</v>
      </c>
      <c r="O395" s="510">
        <v>1</v>
      </c>
      <c r="P395" s="510">
        <v>3</v>
      </c>
      <c r="Q395" s="512" t="s">
        <v>452</v>
      </c>
      <c r="R395" s="511" t="s">
        <v>32</v>
      </c>
      <c r="S395" s="624"/>
      <c r="T395" s="625"/>
      <c r="U395" s="479">
        <f>+U396+U397+U398</f>
        <v>10</v>
      </c>
      <c r="V395" s="479">
        <f>+V396+V397+V398</f>
        <v>0</v>
      </c>
      <c r="W395" s="538">
        <f t="shared" si="32"/>
        <v>10</v>
      </c>
    </row>
    <row r="396" spans="1:23" s="533" customFormat="1" ht="21.75" customHeight="1" x14ac:dyDescent="0.2">
      <c r="A396" s="492"/>
      <c r="B396" s="652" t="s">
        <v>33</v>
      </c>
      <c r="C396" s="652"/>
      <c r="D396" s="652"/>
      <c r="E396" s="652"/>
      <c r="F396" s="652"/>
      <c r="G396" s="652"/>
      <c r="H396" s="652"/>
      <c r="I396" s="652"/>
      <c r="J396" s="652"/>
      <c r="K396" s="652"/>
      <c r="L396" s="652"/>
      <c r="M396" s="653"/>
      <c r="N396" s="423">
        <v>808</v>
      </c>
      <c r="O396" s="510">
        <v>1</v>
      </c>
      <c r="P396" s="510">
        <v>3</v>
      </c>
      <c r="Q396" s="512" t="s">
        <v>452</v>
      </c>
      <c r="R396" s="511" t="s">
        <v>34</v>
      </c>
      <c r="S396" s="624"/>
      <c r="T396" s="625"/>
      <c r="U396" s="479">
        <v>6.5</v>
      </c>
      <c r="V396" s="480">
        <v>0</v>
      </c>
      <c r="W396" s="538">
        <f t="shared" si="32"/>
        <v>6.5</v>
      </c>
    </row>
    <row r="397" spans="1:23" s="533" customFormat="1" ht="12" customHeight="1" x14ac:dyDescent="0.2">
      <c r="A397" s="492"/>
      <c r="B397" s="652" t="s">
        <v>458</v>
      </c>
      <c r="C397" s="652"/>
      <c r="D397" s="652"/>
      <c r="E397" s="652"/>
      <c r="F397" s="652"/>
      <c r="G397" s="652"/>
      <c r="H397" s="652"/>
      <c r="I397" s="652"/>
      <c r="J397" s="652"/>
      <c r="K397" s="652"/>
      <c r="L397" s="652"/>
      <c r="M397" s="653"/>
      <c r="N397" s="423">
        <v>808</v>
      </c>
      <c r="O397" s="510">
        <v>1</v>
      </c>
      <c r="P397" s="510">
        <v>3</v>
      </c>
      <c r="Q397" s="512" t="s">
        <v>452</v>
      </c>
      <c r="R397" s="511" t="s">
        <v>35</v>
      </c>
      <c r="S397" s="624"/>
      <c r="T397" s="625"/>
      <c r="U397" s="479">
        <v>2</v>
      </c>
      <c r="V397" s="480">
        <v>0</v>
      </c>
      <c r="W397" s="538">
        <f t="shared" si="32"/>
        <v>2</v>
      </c>
    </row>
    <row r="398" spans="1:23" s="533" customFormat="1" ht="12" customHeight="1" x14ac:dyDescent="0.2">
      <c r="A398" s="492"/>
      <c r="B398" s="652" t="s">
        <v>88</v>
      </c>
      <c r="C398" s="652"/>
      <c r="D398" s="652"/>
      <c r="E398" s="652"/>
      <c r="F398" s="652"/>
      <c r="G398" s="652"/>
      <c r="H398" s="652"/>
      <c r="I398" s="652"/>
      <c r="J398" s="652"/>
      <c r="K398" s="652"/>
      <c r="L398" s="652"/>
      <c r="M398" s="653"/>
      <c r="N398" s="423">
        <v>808</v>
      </c>
      <c r="O398" s="510">
        <v>1</v>
      </c>
      <c r="P398" s="510">
        <v>3</v>
      </c>
      <c r="Q398" s="512" t="s">
        <v>452</v>
      </c>
      <c r="R398" s="511" t="s">
        <v>89</v>
      </c>
      <c r="S398" s="624"/>
      <c r="T398" s="625"/>
      <c r="U398" s="479">
        <v>1.5</v>
      </c>
      <c r="V398" s="480">
        <v>0</v>
      </c>
      <c r="W398" s="538">
        <f t="shared" si="32"/>
        <v>1.5</v>
      </c>
    </row>
    <row r="399" spans="1:23" s="533" customFormat="1" ht="32.25" customHeight="1" x14ac:dyDescent="0.2">
      <c r="A399" s="492"/>
      <c r="B399" s="652" t="s">
        <v>84</v>
      </c>
      <c r="C399" s="652"/>
      <c r="D399" s="652"/>
      <c r="E399" s="652"/>
      <c r="F399" s="652"/>
      <c r="G399" s="652"/>
      <c r="H399" s="652"/>
      <c r="I399" s="652"/>
      <c r="J399" s="652"/>
      <c r="K399" s="652"/>
      <c r="L399" s="652"/>
      <c r="M399" s="653"/>
      <c r="N399" s="423">
        <v>808</v>
      </c>
      <c r="O399" s="510">
        <v>1</v>
      </c>
      <c r="P399" s="510">
        <v>6</v>
      </c>
      <c r="Q399" s="512">
        <v>0</v>
      </c>
      <c r="R399" s="511">
        <v>0</v>
      </c>
      <c r="S399" s="624"/>
      <c r="T399" s="625"/>
      <c r="U399" s="479">
        <f>+U400</f>
        <v>1414.98982</v>
      </c>
      <c r="V399" s="479">
        <f>+V400</f>
        <v>0</v>
      </c>
      <c r="W399" s="538">
        <f t="shared" si="32"/>
        <v>1414.98982</v>
      </c>
    </row>
    <row r="400" spans="1:23" s="533" customFormat="1" ht="32.25" customHeight="1" x14ac:dyDescent="0.2">
      <c r="A400" s="492"/>
      <c r="B400" s="652" t="s">
        <v>475</v>
      </c>
      <c r="C400" s="652"/>
      <c r="D400" s="652"/>
      <c r="E400" s="652"/>
      <c r="F400" s="652"/>
      <c r="G400" s="652"/>
      <c r="H400" s="652"/>
      <c r="I400" s="652"/>
      <c r="J400" s="652"/>
      <c r="K400" s="652"/>
      <c r="L400" s="652"/>
      <c r="M400" s="653"/>
      <c r="N400" s="423">
        <v>808</v>
      </c>
      <c r="O400" s="510">
        <v>1</v>
      </c>
      <c r="P400" s="510">
        <v>6</v>
      </c>
      <c r="Q400" s="512" t="s">
        <v>476</v>
      </c>
      <c r="R400" s="511">
        <v>0</v>
      </c>
      <c r="S400" s="624"/>
      <c r="T400" s="625"/>
      <c r="U400" s="479">
        <f>+U401+U406+U411</f>
        <v>1414.98982</v>
      </c>
      <c r="V400" s="479">
        <f>+V401+V406+V411</f>
        <v>0</v>
      </c>
      <c r="W400" s="538">
        <f t="shared" si="32"/>
        <v>1414.98982</v>
      </c>
    </row>
    <row r="401" spans="1:23" s="533" customFormat="1" ht="32.25" customHeight="1" x14ac:dyDescent="0.2">
      <c r="A401" s="492"/>
      <c r="B401" s="652" t="s">
        <v>477</v>
      </c>
      <c r="C401" s="652"/>
      <c r="D401" s="652"/>
      <c r="E401" s="652"/>
      <c r="F401" s="652"/>
      <c r="G401" s="652"/>
      <c r="H401" s="652"/>
      <c r="I401" s="652"/>
      <c r="J401" s="652"/>
      <c r="K401" s="652"/>
      <c r="L401" s="652"/>
      <c r="M401" s="653"/>
      <c r="N401" s="423">
        <v>808</v>
      </c>
      <c r="O401" s="510">
        <v>1</v>
      </c>
      <c r="P401" s="510">
        <v>6</v>
      </c>
      <c r="Q401" s="512" t="s">
        <v>478</v>
      </c>
      <c r="R401" s="511">
        <v>0</v>
      </c>
      <c r="S401" s="624"/>
      <c r="T401" s="625"/>
      <c r="U401" s="479">
        <f>+U402</f>
        <v>764.73621000000003</v>
      </c>
      <c r="V401" s="479">
        <f>+V402</f>
        <v>0</v>
      </c>
      <c r="W401" s="538">
        <f t="shared" si="32"/>
        <v>764.73621000000003</v>
      </c>
    </row>
    <row r="402" spans="1:23" s="533" customFormat="1" ht="53.25" customHeight="1" x14ac:dyDescent="0.2">
      <c r="A402" s="492"/>
      <c r="B402" s="652" t="s">
        <v>18</v>
      </c>
      <c r="C402" s="652"/>
      <c r="D402" s="652"/>
      <c r="E402" s="652"/>
      <c r="F402" s="652"/>
      <c r="G402" s="652"/>
      <c r="H402" s="652"/>
      <c r="I402" s="652"/>
      <c r="J402" s="652"/>
      <c r="K402" s="652"/>
      <c r="L402" s="652"/>
      <c r="M402" s="653"/>
      <c r="N402" s="423">
        <v>808</v>
      </c>
      <c r="O402" s="510">
        <v>1</v>
      </c>
      <c r="P402" s="510">
        <v>6</v>
      </c>
      <c r="Q402" s="512" t="s">
        <v>478</v>
      </c>
      <c r="R402" s="511" t="s">
        <v>19</v>
      </c>
      <c r="S402" s="624"/>
      <c r="T402" s="625"/>
      <c r="U402" s="479">
        <f>+U403</f>
        <v>764.73621000000003</v>
      </c>
      <c r="V402" s="479">
        <f>+V403</f>
        <v>0</v>
      </c>
      <c r="W402" s="538">
        <f t="shared" si="32"/>
        <v>764.73621000000003</v>
      </c>
    </row>
    <row r="403" spans="1:23" s="533" customFormat="1" ht="21.75" customHeight="1" x14ac:dyDescent="0.2">
      <c r="A403" s="492"/>
      <c r="B403" s="652" t="s">
        <v>38</v>
      </c>
      <c r="C403" s="652"/>
      <c r="D403" s="652"/>
      <c r="E403" s="652"/>
      <c r="F403" s="652"/>
      <c r="G403" s="652"/>
      <c r="H403" s="652"/>
      <c r="I403" s="652"/>
      <c r="J403" s="652"/>
      <c r="K403" s="652"/>
      <c r="L403" s="652"/>
      <c r="M403" s="653"/>
      <c r="N403" s="423">
        <v>808</v>
      </c>
      <c r="O403" s="510">
        <v>1</v>
      </c>
      <c r="P403" s="510">
        <v>6</v>
      </c>
      <c r="Q403" s="512" t="s">
        <v>478</v>
      </c>
      <c r="R403" s="511" t="s">
        <v>39</v>
      </c>
      <c r="S403" s="624"/>
      <c r="T403" s="625"/>
      <c r="U403" s="479">
        <f>+U404+U405</f>
        <v>764.73621000000003</v>
      </c>
      <c r="V403" s="479">
        <f>+V404+V405</f>
        <v>0</v>
      </c>
      <c r="W403" s="538">
        <f t="shared" si="32"/>
        <v>764.73621000000003</v>
      </c>
    </row>
    <row r="404" spans="1:23" s="533" customFormat="1" ht="21.75" customHeight="1" x14ac:dyDescent="0.2">
      <c r="A404" s="492"/>
      <c r="B404" s="652" t="s">
        <v>441</v>
      </c>
      <c r="C404" s="652"/>
      <c r="D404" s="652"/>
      <c r="E404" s="652"/>
      <c r="F404" s="652"/>
      <c r="G404" s="652"/>
      <c r="H404" s="652"/>
      <c r="I404" s="652"/>
      <c r="J404" s="652"/>
      <c r="K404" s="652"/>
      <c r="L404" s="652"/>
      <c r="M404" s="653"/>
      <c r="N404" s="423">
        <v>808</v>
      </c>
      <c r="O404" s="510">
        <v>1</v>
      </c>
      <c r="P404" s="510">
        <v>6</v>
      </c>
      <c r="Q404" s="512" t="s">
        <v>478</v>
      </c>
      <c r="R404" s="511" t="s">
        <v>40</v>
      </c>
      <c r="S404" s="624"/>
      <c r="T404" s="625"/>
      <c r="U404" s="479">
        <v>587.35500000000002</v>
      </c>
      <c r="V404" s="480">
        <v>0</v>
      </c>
      <c r="W404" s="538">
        <f t="shared" si="32"/>
        <v>587.35500000000002</v>
      </c>
    </row>
    <row r="405" spans="1:23" s="533" customFormat="1" ht="32.25" customHeight="1" x14ac:dyDescent="0.2">
      <c r="A405" s="492"/>
      <c r="B405" s="652" t="s">
        <v>442</v>
      </c>
      <c r="C405" s="652"/>
      <c r="D405" s="652"/>
      <c r="E405" s="652"/>
      <c r="F405" s="652"/>
      <c r="G405" s="652"/>
      <c r="H405" s="652"/>
      <c r="I405" s="652"/>
      <c r="J405" s="652"/>
      <c r="K405" s="652"/>
      <c r="L405" s="652"/>
      <c r="M405" s="653"/>
      <c r="N405" s="423">
        <v>808</v>
      </c>
      <c r="O405" s="510">
        <v>1</v>
      </c>
      <c r="P405" s="510">
        <v>6</v>
      </c>
      <c r="Q405" s="512" t="s">
        <v>478</v>
      </c>
      <c r="R405" s="511" t="s">
        <v>42</v>
      </c>
      <c r="S405" s="624"/>
      <c r="T405" s="625"/>
      <c r="U405" s="479">
        <v>177.38121000000001</v>
      </c>
      <c r="V405" s="480">
        <v>0</v>
      </c>
      <c r="W405" s="538">
        <f t="shared" si="32"/>
        <v>177.38121000000001</v>
      </c>
    </row>
    <row r="406" spans="1:23" s="533" customFormat="1" ht="32.25" customHeight="1" x14ac:dyDescent="0.2">
      <c r="A406" s="492"/>
      <c r="B406" s="652" t="s">
        <v>479</v>
      </c>
      <c r="C406" s="652"/>
      <c r="D406" s="652"/>
      <c r="E406" s="652"/>
      <c r="F406" s="652"/>
      <c r="G406" s="652"/>
      <c r="H406" s="652"/>
      <c r="I406" s="652"/>
      <c r="J406" s="652"/>
      <c r="K406" s="652"/>
      <c r="L406" s="652"/>
      <c r="M406" s="653"/>
      <c r="N406" s="423">
        <v>808</v>
      </c>
      <c r="O406" s="510">
        <v>1</v>
      </c>
      <c r="P406" s="510">
        <v>6</v>
      </c>
      <c r="Q406" s="512" t="s">
        <v>480</v>
      </c>
      <c r="R406" s="511">
        <v>0</v>
      </c>
      <c r="S406" s="624"/>
      <c r="T406" s="625"/>
      <c r="U406" s="479">
        <f>+U407</f>
        <v>581.28440999999998</v>
      </c>
      <c r="V406" s="479">
        <f>+V407</f>
        <v>0</v>
      </c>
      <c r="W406" s="538">
        <f t="shared" ref="W406:W469" si="35">+U406+V406</f>
        <v>581.28440999999998</v>
      </c>
    </row>
    <row r="407" spans="1:23" s="533" customFormat="1" ht="53.25" customHeight="1" x14ac:dyDescent="0.2">
      <c r="A407" s="492"/>
      <c r="B407" s="652" t="s">
        <v>18</v>
      </c>
      <c r="C407" s="652"/>
      <c r="D407" s="652"/>
      <c r="E407" s="652"/>
      <c r="F407" s="652"/>
      <c r="G407" s="652"/>
      <c r="H407" s="652"/>
      <c r="I407" s="652"/>
      <c r="J407" s="652"/>
      <c r="K407" s="652"/>
      <c r="L407" s="652"/>
      <c r="M407" s="653"/>
      <c r="N407" s="423">
        <v>808</v>
      </c>
      <c r="O407" s="510">
        <v>1</v>
      </c>
      <c r="P407" s="510">
        <v>6</v>
      </c>
      <c r="Q407" s="512" t="s">
        <v>480</v>
      </c>
      <c r="R407" s="511" t="s">
        <v>19</v>
      </c>
      <c r="S407" s="624"/>
      <c r="T407" s="625"/>
      <c r="U407" s="479">
        <f>+U408</f>
        <v>581.28440999999998</v>
      </c>
      <c r="V407" s="479">
        <f>+V408</f>
        <v>0</v>
      </c>
      <c r="W407" s="538">
        <f t="shared" si="35"/>
        <v>581.28440999999998</v>
      </c>
    </row>
    <row r="408" spans="1:23" s="533" customFormat="1" ht="21.75" customHeight="1" x14ac:dyDescent="0.2">
      <c r="A408" s="492"/>
      <c r="B408" s="652" t="s">
        <v>38</v>
      </c>
      <c r="C408" s="652"/>
      <c r="D408" s="652"/>
      <c r="E408" s="652"/>
      <c r="F408" s="652"/>
      <c r="G408" s="652"/>
      <c r="H408" s="652"/>
      <c r="I408" s="652"/>
      <c r="J408" s="652"/>
      <c r="K408" s="652"/>
      <c r="L408" s="652"/>
      <c r="M408" s="653"/>
      <c r="N408" s="423">
        <v>808</v>
      </c>
      <c r="O408" s="510">
        <v>1</v>
      </c>
      <c r="P408" s="510">
        <v>6</v>
      </c>
      <c r="Q408" s="512" t="s">
        <v>480</v>
      </c>
      <c r="R408" s="511" t="s">
        <v>39</v>
      </c>
      <c r="S408" s="624"/>
      <c r="T408" s="625"/>
      <c r="U408" s="479">
        <f>+U409+U410</f>
        <v>581.28440999999998</v>
      </c>
      <c r="V408" s="479">
        <f>+V409+V410</f>
        <v>0</v>
      </c>
      <c r="W408" s="538">
        <f t="shared" si="35"/>
        <v>581.28440999999998</v>
      </c>
    </row>
    <row r="409" spans="1:23" s="533" customFormat="1" ht="21.75" customHeight="1" x14ac:dyDescent="0.2">
      <c r="A409" s="492"/>
      <c r="B409" s="652" t="s">
        <v>441</v>
      </c>
      <c r="C409" s="652"/>
      <c r="D409" s="652"/>
      <c r="E409" s="652"/>
      <c r="F409" s="652"/>
      <c r="G409" s="652"/>
      <c r="H409" s="652"/>
      <c r="I409" s="652"/>
      <c r="J409" s="652"/>
      <c r="K409" s="652"/>
      <c r="L409" s="652"/>
      <c r="M409" s="653"/>
      <c r="N409" s="423">
        <v>808</v>
      </c>
      <c r="O409" s="510">
        <v>1</v>
      </c>
      <c r="P409" s="510">
        <v>6</v>
      </c>
      <c r="Q409" s="512" t="s">
        <v>480</v>
      </c>
      <c r="R409" s="511" t="s">
        <v>40</v>
      </c>
      <c r="S409" s="624"/>
      <c r="T409" s="625"/>
      <c r="U409" s="479">
        <v>446.45499999999998</v>
      </c>
      <c r="V409" s="480">
        <v>0</v>
      </c>
      <c r="W409" s="538">
        <f t="shared" si="35"/>
        <v>446.45499999999998</v>
      </c>
    </row>
    <row r="410" spans="1:23" s="533" customFormat="1" ht="32.25" customHeight="1" x14ac:dyDescent="0.2">
      <c r="A410" s="492"/>
      <c r="B410" s="652" t="s">
        <v>442</v>
      </c>
      <c r="C410" s="652"/>
      <c r="D410" s="652"/>
      <c r="E410" s="652"/>
      <c r="F410" s="652"/>
      <c r="G410" s="652"/>
      <c r="H410" s="652"/>
      <c r="I410" s="652"/>
      <c r="J410" s="652"/>
      <c r="K410" s="652"/>
      <c r="L410" s="652"/>
      <c r="M410" s="653"/>
      <c r="N410" s="423">
        <v>808</v>
      </c>
      <c r="O410" s="510">
        <v>1</v>
      </c>
      <c r="P410" s="510">
        <v>6</v>
      </c>
      <c r="Q410" s="512" t="s">
        <v>480</v>
      </c>
      <c r="R410" s="511" t="s">
        <v>42</v>
      </c>
      <c r="S410" s="624"/>
      <c r="T410" s="625"/>
      <c r="U410" s="479">
        <v>134.82941</v>
      </c>
      <c r="V410" s="480">
        <v>0</v>
      </c>
      <c r="W410" s="538">
        <f t="shared" si="35"/>
        <v>134.82941</v>
      </c>
    </row>
    <row r="411" spans="1:23" s="533" customFormat="1" ht="32.25" customHeight="1" x14ac:dyDescent="0.2">
      <c r="A411" s="492"/>
      <c r="B411" s="652" t="s">
        <v>481</v>
      </c>
      <c r="C411" s="652"/>
      <c r="D411" s="652"/>
      <c r="E411" s="652"/>
      <c r="F411" s="652"/>
      <c r="G411" s="652"/>
      <c r="H411" s="652"/>
      <c r="I411" s="652"/>
      <c r="J411" s="652"/>
      <c r="K411" s="652"/>
      <c r="L411" s="652"/>
      <c r="M411" s="653"/>
      <c r="N411" s="423">
        <v>808</v>
      </c>
      <c r="O411" s="510">
        <v>1</v>
      </c>
      <c r="P411" s="510">
        <v>6</v>
      </c>
      <c r="Q411" s="512" t="s">
        <v>482</v>
      </c>
      <c r="R411" s="511">
        <v>0</v>
      </c>
      <c r="S411" s="624"/>
      <c r="T411" s="625"/>
      <c r="U411" s="479">
        <f>+U412</f>
        <v>68.969200000000001</v>
      </c>
      <c r="V411" s="479">
        <f>+V412</f>
        <v>0</v>
      </c>
      <c r="W411" s="538">
        <f t="shared" si="35"/>
        <v>68.969200000000001</v>
      </c>
    </row>
    <row r="412" spans="1:23" s="533" customFormat="1" ht="21.75" customHeight="1" x14ac:dyDescent="0.2">
      <c r="A412" s="492"/>
      <c r="B412" s="652" t="s">
        <v>453</v>
      </c>
      <c r="C412" s="652"/>
      <c r="D412" s="652"/>
      <c r="E412" s="652"/>
      <c r="F412" s="652"/>
      <c r="G412" s="652"/>
      <c r="H412" s="652"/>
      <c r="I412" s="652"/>
      <c r="J412" s="652"/>
      <c r="K412" s="652"/>
      <c r="L412" s="652"/>
      <c r="M412" s="653"/>
      <c r="N412" s="423">
        <v>808</v>
      </c>
      <c r="O412" s="510">
        <v>1</v>
      </c>
      <c r="P412" s="510">
        <v>6</v>
      </c>
      <c r="Q412" s="512" t="s">
        <v>482</v>
      </c>
      <c r="R412" s="511" t="s">
        <v>25</v>
      </c>
      <c r="S412" s="624"/>
      <c r="T412" s="625"/>
      <c r="U412" s="479">
        <f>+U413</f>
        <v>68.969200000000001</v>
      </c>
      <c r="V412" s="479">
        <f>+V413</f>
        <v>0</v>
      </c>
      <c r="W412" s="538">
        <f t="shared" si="35"/>
        <v>68.969200000000001</v>
      </c>
    </row>
    <row r="413" spans="1:23" s="533" customFormat="1" ht="21.75" customHeight="1" x14ac:dyDescent="0.2">
      <c r="A413" s="492"/>
      <c r="B413" s="652" t="s">
        <v>454</v>
      </c>
      <c r="C413" s="652"/>
      <c r="D413" s="652"/>
      <c r="E413" s="652"/>
      <c r="F413" s="652"/>
      <c r="G413" s="652"/>
      <c r="H413" s="652"/>
      <c r="I413" s="652"/>
      <c r="J413" s="652"/>
      <c r="K413" s="652"/>
      <c r="L413" s="652"/>
      <c r="M413" s="653"/>
      <c r="N413" s="423">
        <v>808</v>
      </c>
      <c r="O413" s="510">
        <v>1</v>
      </c>
      <c r="P413" s="510">
        <v>6</v>
      </c>
      <c r="Q413" s="512" t="s">
        <v>482</v>
      </c>
      <c r="R413" s="511" t="s">
        <v>27</v>
      </c>
      <c r="S413" s="624"/>
      <c r="T413" s="625"/>
      <c r="U413" s="479">
        <f>+U414+U415</f>
        <v>68.969200000000001</v>
      </c>
      <c r="V413" s="479">
        <f>+V414+V415</f>
        <v>0</v>
      </c>
      <c r="W413" s="538">
        <f t="shared" si="35"/>
        <v>68.969200000000001</v>
      </c>
    </row>
    <row r="414" spans="1:23" s="533" customFormat="1" ht="21.75" customHeight="1" x14ac:dyDescent="0.2">
      <c r="A414" s="492"/>
      <c r="B414" s="652" t="s">
        <v>455</v>
      </c>
      <c r="C414" s="652"/>
      <c r="D414" s="652"/>
      <c r="E414" s="652"/>
      <c r="F414" s="652"/>
      <c r="G414" s="652"/>
      <c r="H414" s="652"/>
      <c r="I414" s="652"/>
      <c r="J414" s="652"/>
      <c r="K414" s="652"/>
      <c r="L414" s="652"/>
      <c r="M414" s="653"/>
      <c r="N414" s="423">
        <v>808</v>
      </c>
      <c r="O414" s="510">
        <v>1</v>
      </c>
      <c r="P414" s="510">
        <v>6</v>
      </c>
      <c r="Q414" s="512" t="s">
        <v>482</v>
      </c>
      <c r="R414" s="511" t="s">
        <v>28</v>
      </c>
      <c r="S414" s="624"/>
      <c r="T414" s="625"/>
      <c r="U414" s="479">
        <v>38.449199999999998</v>
      </c>
      <c r="V414" s="480">
        <v>0</v>
      </c>
      <c r="W414" s="538">
        <f t="shared" si="35"/>
        <v>38.449199999999998</v>
      </c>
    </row>
    <row r="415" spans="1:23" s="533" customFormat="1" ht="12" customHeight="1" x14ac:dyDescent="0.2">
      <c r="A415" s="492"/>
      <c r="B415" s="652" t="s">
        <v>456</v>
      </c>
      <c r="C415" s="652"/>
      <c r="D415" s="652"/>
      <c r="E415" s="652"/>
      <c r="F415" s="652"/>
      <c r="G415" s="652"/>
      <c r="H415" s="652"/>
      <c r="I415" s="652"/>
      <c r="J415" s="652"/>
      <c r="K415" s="652"/>
      <c r="L415" s="652"/>
      <c r="M415" s="653"/>
      <c r="N415" s="423">
        <v>808</v>
      </c>
      <c r="O415" s="510">
        <v>1</v>
      </c>
      <c r="P415" s="510">
        <v>6</v>
      </c>
      <c r="Q415" s="512" t="s">
        <v>482</v>
      </c>
      <c r="R415" s="511" t="s">
        <v>29</v>
      </c>
      <c r="S415" s="624"/>
      <c r="T415" s="625"/>
      <c r="U415" s="479">
        <v>30.52</v>
      </c>
      <c r="V415" s="480">
        <v>0</v>
      </c>
      <c r="W415" s="538">
        <f t="shared" si="35"/>
        <v>30.52</v>
      </c>
    </row>
    <row r="416" spans="1:23" s="533" customFormat="1" ht="12" customHeight="1" x14ac:dyDescent="0.2">
      <c r="A416" s="492"/>
      <c r="B416" s="652" t="s">
        <v>310</v>
      </c>
      <c r="C416" s="652"/>
      <c r="D416" s="652"/>
      <c r="E416" s="652"/>
      <c r="F416" s="652"/>
      <c r="G416" s="652"/>
      <c r="H416" s="652"/>
      <c r="I416" s="652"/>
      <c r="J416" s="652"/>
      <c r="K416" s="652"/>
      <c r="L416" s="652"/>
      <c r="M416" s="653"/>
      <c r="N416" s="423">
        <v>808</v>
      </c>
      <c r="O416" s="510">
        <v>1</v>
      </c>
      <c r="P416" s="510">
        <v>7</v>
      </c>
      <c r="Q416" s="512">
        <v>0</v>
      </c>
      <c r="R416" s="511">
        <v>0</v>
      </c>
      <c r="S416" s="624"/>
      <c r="T416" s="625"/>
      <c r="U416" s="479">
        <f t="shared" ref="U416:V419" si="36">+U417</f>
        <v>292</v>
      </c>
      <c r="V416" s="479">
        <f t="shared" si="36"/>
        <v>0</v>
      </c>
      <c r="W416" s="538">
        <f t="shared" si="35"/>
        <v>292</v>
      </c>
    </row>
    <row r="417" spans="1:28" s="533" customFormat="1" ht="21.75" customHeight="1" x14ac:dyDescent="0.2">
      <c r="A417" s="492"/>
      <c r="B417" s="652" t="s">
        <v>483</v>
      </c>
      <c r="C417" s="652"/>
      <c r="D417" s="652"/>
      <c r="E417" s="652"/>
      <c r="F417" s="652"/>
      <c r="G417" s="652"/>
      <c r="H417" s="652"/>
      <c r="I417" s="652"/>
      <c r="J417" s="652"/>
      <c r="K417" s="652"/>
      <c r="L417" s="652"/>
      <c r="M417" s="653"/>
      <c r="N417" s="423">
        <v>808</v>
      </c>
      <c r="O417" s="510">
        <v>1</v>
      </c>
      <c r="P417" s="510">
        <v>7</v>
      </c>
      <c r="Q417" s="512" t="s">
        <v>484</v>
      </c>
      <c r="R417" s="511">
        <v>0</v>
      </c>
      <c r="S417" s="624"/>
      <c r="T417" s="625"/>
      <c r="U417" s="479">
        <f t="shared" si="36"/>
        <v>292</v>
      </c>
      <c r="V417" s="479">
        <f t="shared" si="36"/>
        <v>0</v>
      </c>
      <c r="W417" s="538">
        <f t="shared" si="35"/>
        <v>292</v>
      </c>
    </row>
    <row r="418" spans="1:28" s="533" customFormat="1" ht="21.75" customHeight="1" x14ac:dyDescent="0.2">
      <c r="A418" s="492"/>
      <c r="B418" s="652" t="s">
        <v>485</v>
      </c>
      <c r="C418" s="652"/>
      <c r="D418" s="652"/>
      <c r="E418" s="652"/>
      <c r="F418" s="652"/>
      <c r="G418" s="652"/>
      <c r="H418" s="652"/>
      <c r="I418" s="652"/>
      <c r="J418" s="652"/>
      <c r="K418" s="652"/>
      <c r="L418" s="652"/>
      <c r="M418" s="653"/>
      <c r="N418" s="423">
        <v>808</v>
      </c>
      <c r="O418" s="510">
        <v>1</v>
      </c>
      <c r="P418" s="510">
        <v>7</v>
      </c>
      <c r="Q418" s="512" t="s">
        <v>486</v>
      </c>
      <c r="R418" s="511">
        <v>0</v>
      </c>
      <c r="S418" s="624"/>
      <c r="T418" s="625"/>
      <c r="U418" s="479">
        <f t="shared" si="36"/>
        <v>292</v>
      </c>
      <c r="V418" s="479">
        <f t="shared" si="36"/>
        <v>0</v>
      </c>
      <c r="W418" s="538">
        <f t="shared" si="35"/>
        <v>292</v>
      </c>
    </row>
    <row r="419" spans="1:28" s="533" customFormat="1" ht="12" customHeight="1" x14ac:dyDescent="0.2">
      <c r="A419" s="492"/>
      <c r="B419" s="652" t="s">
        <v>30</v>
      </c>
      <c r="C419" s="652"/>
      <c r="D419" s="652"/>
      <c r="E419" s="652"/>
      <c r="F419" s="652"/>
      <c r="G419" s="652"/>
      <c r="H419" s="652"/>
      <c r="I419" s="652"/>
      <c r="J419" s="652"/>
      <c r="K419" s="652"/>
      <c r="L419" s="652"/>
      <c r="M419" s="653"/>
      <c r="N419" s="423">
        <v>808</v>
      </c>
      <c r="O419" s="510">
        <v>1</v>
      </c>
      <c r="P419" s="510">
        <v>7</v>
      </c>
      <c r="Q419" s="512" t="s">
        <v>486</v>
      </c>
      <c r="R419" s="511" t="s">
        <v>31</v>
      </c>
      <c r="S419" s="624"/>
      <c r="T419" s="625"/>
      <c r="U419" s="479">
        <f t="shared" si="36"/>
        <v>292</v>
      </c>
      <c r="V419" s="479">
        <f t="shared" si="36"/>
        <v>0</v>
      </c>
      <c r="W419" s="538">
        <f t="shared" si="35"/>
        <v>292</v>
      </c>
    </row>
    <row r="420" spans="1:28" s="533" customFormat="1" ht="12" customHeight="1" x14ac:dyDescent="0.2">
      <c r="A420" s="492"/>
      <c r="B420" s="652" t="s">
        <v>311</v>
      </c>
      <c r="C420" s="652"/>
      <c r="D420" s="652"/>
      <c r="E420" s="652"/>
      <c r="F420" s="652"/>
      <c r="G420" s="652"/>
      <c r="H420" s="652"/>
      <c r="I420" s="652"/>
      <c r="J420" s="652"/>
      <c r="K420" s="652"/>
      <c r="L420" s="652"/>
      <c r="M420" s="653"/>
      <c r="N420" s="423">
        <v>808</v>
      </c>
      <c r="O420" s="510">
        <v>1</v>
      </c>
      <c r="P420" s="510">
        <v>7</v>
      </c>
      <c r="Q420" s="512" t="s">
        <v>486</v>
      </c>
      <c r="R420" s="511" t="s">
        <v>312</v>
      </c>
      <c r="S420" s="624"/>
      <c r="T420" s="625"/>
      <c r="U420" s="479">
        <v>292</v>
      </c>
      <c r="V420" s="480">
        <v>0</v>
      </c>
      <c r="W420" s="538">
        <f t="shared" si="35"/>
        <v>292</v>
      </c>
    </row>
    <row r="421" spans="1:28" s="533" customFormat="1" ht="12" customHeight="1" x14ac:dyDescent="0.2">
      <c r="A421" s="492"/>
      <c r="B421" s="652" t="s">
        <v>638</v>
      </c>
      <c r="C421" s="652"/>
      <c r="D421" s="652"/>
      <c r="E421" s="652"/>
      <c r="F421" s="652"/>
      <c r="G421" s="652"/>
      <c r="H421" s="652"/>
      <c r="I421" s="652"/>
      <c r="J421" s="652"/>
      <c r="K421" s="652"/>
      <c r="L421" s="652"/>
      <c r="M421" s="653"/>
      <c r="N421" s="423">
        <v>991</v>
      </c>
      <c r="O421" s="510">
        <v>0</v>
      </c>
      <c r="P421" s="510">
        <v>0</v>
      </c>
      <c r="Q421" s="512">
        <v>0</v>
      </c>
      <c r="R421" s="511">
        <v>0</v>
      </c>
      <c r="S421" s="624"/>
      <c r="T421" s="625"/>
      <c r="U421" s="538">
        <f>+U422+U521+U535+U557+U591+U625+U638+U645+U669+U683</f>
        <v>38505.239439999998</v>
      </c>
      <c r="V421" s="538">
        <f>+V422+V521+V535+V557+V591+V625+V638+V645+V669+V683</f>
        <v>13482.089669999999</v>
      </c>
      <c r="W421" s="538">
        <f t="shared" si="35"/>
        <v>51987.329109999999</v>
      </c>
      <c r="AA421" s="540"/>
    </row>
    <row r="422" spans="1:28" s="533" customFormat="1" ht="12" customHeight="1" x14ac:dyDescent="0.2">
      <c r="A422" s="492"/>
      <c r="B422" s="652" t="s">
        <v>436</v>
      </c>
      <c r="C422" s="652"/>
      <c r="D422" s="652"/>
      <c r="E422" s="652"/>
      <c r="F422" s="652"/>
      <c r="G422" s="652"/>
      <c r="H422" s="652"/>
      <c r="I422" s="652"/>
      <c r="J422" s="652"/>
      <c r="K422" s="652"/>
      <c r="L422" s="652"/>
      <c r="M422" s="653"/>
      <c r="N422" s="423">
        <v>991</v>
      </c>
      <c r="O422" s="510">
        <v>1</v>
      </c>
      <c r="P422" s="510">
        <v>0</v>
      </c>
      <c r="Q422" s="512">
        <v>0</v>
      </c>
      <c r="R422" s="511">
        <v>0</v>
      </c>
      <c r="S422" s="624"/>
      <c r="T422" s="625"/>
      <c r="U422" s="479">
        <f>+U423+U430+U461+U467+U472</f>
        <v>24169.14071</v>
      </c>
      <c r="V422" s="479">
        <f>+V423+V430+V461+V467+V472</f>
        <v>323.82808999999997</v>
      </c>
      <c r="W422" s="538">
        <f t="shared" si="35"/>
        <v>24492.968799999999</v>
      </c>
    </row>
    <row r="423" spans="1:28" s="533" customFormat="1" ht="21.75" customHeight="1" x14ac:dyDescent="0.2">
      <c r="A423" s="492"/>
      <c r="B423" s="652" t="s">
        <v>86</v>
      </c>
      <c r="C423" s="652"/>
      <c r="D423" s="652"/>
      <c r="E423" s="652"/>
      <c r="F423" s="652"/>
      <c r="G423" s="652"/>
      <c r="H423" s="652"/>
      <c r="I423" s="652"/>
      <c r="J423" s="652"/>
      <c r="K423" s="652"/>
      <c r="L423" s="652"/>
      <c r="M423" s="653"/>
      <c r="N423" s="423">
        <v>991</v>
      </c>
      <c r="O423" s="510">
        <v>1</v>
      </c>
      <c r="P423" s="510">
        <v>2</v>
      </c>
      <c r="Q423" s="512">
        <v>0</v>
      </c>
      <c r="R423" s="511">
        <v>0</v>
      </c>
      <c r="S423" s="624"/>
      <c r="T423" s="625"/>
      <c r="U423" s="479">
        <f t="shared" ref="U423:V426" si="37">+U424</f>
        <v>1058.0026</v>
      </c>
      <c r="V423" s="479">
        <f t="shared" si="37"/>
        <v>0</v>
      </c>
      <c r="W423" s="538">
        <f t="shared" si="35"/>
        <v>1058.0026</v>
      </c>
      <c r="Z423" s="539"/>
      <c r="AA423" s="539"/>
      <c r="AB423" s="539"/>
    </row>
    <row r="424" spans="1:28" s="533" customFormat="1" ht="32.25" customHeight="1" x14ac:dyDescent="0.2">
      <c r="A424" s="492"/>
      <c r="B424" s="652" t="s">
        <v>437</v>
      </c>
      <c r="C424" s="652"/>
      <c r="D424" s="652"/>
      <c r="E424" s="652"/>
      <c r="F424" s="652"/>
      <c r="G424" s="652"/>
      <c r="H424" s="652"/>
      <c r="I424" s="652"/>
      <c r="J424" s="652"/>
      <c r="K424" s="652"/>
      <c r="L424" s="652"/>
      <c r="M424" s="653"/>
      <c r="N424" s="423">
        <v>991</v>
      </c>
      <c r="O424" s="510">
        <v>1</v>
      </c>
      <c r="P424" s="510">
        <v>2</v>
      </c>
      <c r="Q424" s="512" t="s">
        <v>438</v>
      </c>
      <c r="R424" s="511">
        <v>0</v>
      </c>
      <c r="S424" s="624"/>
      <c r="T424" s="625"/>
      <c r="U424" s="479">
        <f t="shared" si="37"/>
        <v>1058.0026</v>
      </c>
      <c r="V424" s="479">
        <f t="shared" si="37"/>
        <v>0</v>
      </c>
      <c r="W424" s="538">
        <f t="shared" si="35"/>
        <v>1058.0026</v>
      </c>
      <c r="Z424" s="479"/>
      <c r="AA424" s="480"/>
      <c r="AB424" s="479"/>
    </row>
    <row r="425" spans="1:28" s="533" customFormat="1" ht="21.75" customHeight="1" x14ac:dyDescent="0.2">
      <c r="A425" s="492"/>
      <c r="B425" s="652" t="s">
        <v>439</v>
      </c>
      <c r="C425" s="652"/>
      <c r="D425" s="652"/>
      <c r="E425" s="652"/>
      <c r="F425" s="652"/>
      <c r="G425" s="652"/>
      <c r="H425" s="652"/>
      <c r="I425" s="652"/>
      <c r="J425" s="652"/>
      <c r="K425" s="652"/>
      <c r="L425" s="652"/>
      <c r="M425" s="653"/>
      <c r="N425" s="423">
        <v>991</v>
      </c>
      <c r="O425" s="510">
        <v>1</v>
      </c>
      <c r="P425" s="510">
        <v>2</v>
      </c>
      <c r="Q425" s="512" t="s">
        <v>440</v>
      </c>
      <c r="R425" s="511">
        <v>0</v>
      </c>
      <c r="S425" s="624"/>
      <c r="T425" s="625"/>
      <c r="U425" s="479">
        <f t="shared" si="37"/>
        <v>1058.0026</v>
      </c>
      <c r="V425" s="479">
        <f t="shared" si="37"/>
        <v>0</v>
      </c>
      <c r="W425" s="538">
        <f t="shared" si="35"/>
        <v>1058.0026</v>
      </c>
    </row>
    <row r="426" spans="1:28" s="533" customFormat="1" ht="53.25" customHeight="1" x14ac:dyDescent="0.2">
      <c r="A426" s="492"/>
      <c r="B426" s="652" t="s">
        <v>18</v>
      </c>
      <c r="C426" s="652"/>
      <c r="D426" s="652"/>
      <c r="E426" s="652"/>
      <c r="F426" s="652"/>
      <c r="G426" s="652"/>
      <c r="H426" s="652"/>
      <c r="I426" s="652"/>
      <c r="J426" s="652"/>
      <c r="K426" s="652"/>
      <c r="L426" s="652"/>
      <c r="M426" s="653"/>
      <c r="N426" s="423">
        <v>991</v>
      </c>
      <c r="O426" s="510">
        <v>1</v>
      </c>
      <c r="P426" s="510">
        <v>2</v>
      </c>
      <c r="Q426" s="512" t="s">
        <v>440</v>
      </c>
      <c r="R426" s="511" t="s">
        <v>19</v>
      </c>
      <c r="S426" s="624"/>
      <c r="T426" s="625"/>
      <c r="U426" s="479">
        <f t="shared" si="37"/>
        <v>1058.0026</v>
      </c>
      <c r="V426" s="479">
        <f t="shared" si="37"/>
        <v>0</v>
      </c>
      <c r="W426" s="538">
        <f t="shared" si="35"/>
        <v>1058.0026</v>
      </c>
      <c r="AA426" s="541"/>
    </row>
    <row r="427" spans="1:28" s="533" customFormat="1" ht="21.75" customHeight="1" x14ac:dyDescent="0.2">
      <c r="A427" s="492"/>
      <c r="B427" s="652" t="s">
        <v>38</v>
      </c>
      <c r="C427" s="652"/>
      <c r="D427" s="652"/>
      <c r="E427" s="652"/>
      <c r="F427" s="652"/>
      <c r="G427" s="652"/>
      <c r="H427" s="652"/>
      <c r="I427" s="652"/>
      <c r="J427" s="652"/>
      <c r="K427" s="652"/>
      <c r="L427" s="652"/>
      <c r="M427" s="653"/>
      <c r="N427" s="423">
        <v>991</v>
      </c>
      <c r="O427" s="510">
        <v>1</v>
      </c>
      <c r="P427" s="510">
        <v>2</v>
      </c>
      <c r="Q427" s="512" t="s">
        <v>440</v>
      </c>
      <c r="R427" s="511" t="s">
        <v>39</v>
      </c>
      <c r="S427" s="624"/>
      <c r="T427" s="625"/>
      <c r="U427" s="479">
        <f>+U428+U429</f>
        <v>1058.0026</v>
      </c>
      <c r="V427" s="479">
        <f>+V428+V429</f>
        <v>0</v>
      </c>
      <c r="W427" s="538">
        <f t="shared" si="35"/>
        <v>1058.0026</v>
      </c>
    </row>
    <row r="428" spans="1:28" s="533" customFormat="1" ht="21.75" customHeight="1" x14ac:dyDescent="0.2">
      <c r="A428" s="492"/>
      <c r="B428" s="652" t="s">
        <v>441</v>
      </c>
      <c r="C428" s="652"/>
      <c r="D428" s="652"/>
      <c r="E428" s="652"/>
      <c r="F428" s="652"/>
      <c r="G428" s="652"/>
      <c r="H428" s="652"/>
      <c r="I428" s="652"/>
      <c r="J428" s="652"/>
      <c r="K428" s="652"/>
      <c r="L428" s="652"/>
      <c r="M428" s="653"/>
      <c r="N428" s="423">
        <v>991</v>
      </c>
      <c r="O428" s="510">
        <v>1</v>
      </c>
      <c r="P428" s="510">
        <v>2</v>
      </c>
      <c r="Q428" s="512" t="s">
        <v>440</v>
      </c>
      <c r="R428" s="511" t="s">
        <v>40</v>
      </c>
      <c r="S428" s="624"/>
      <c r="T428" s="625"/>
      <c r="U428" s="479">
        <v>812.59799999999996</v>
      </c>
      <c r="V428" s="480">
        <v>0</v>
      </c>
      <c r="W428" s="538">
        <f t="shared" si="35"/>
        <v>812.59799999999996</v>
      </c>
    </row>
    <row r="429" spans="1:28" s="533" customFormat="1" ht="32.25" customHeight="1" x14ac:dyDescent="0.2">
      <c r="A429" s="492"/>
      <c r="B429" s="652" t="s">
        <v>442</v>
      </c>
      <c r="C429" s="652"/>
      <c r="D429" s="652"/>
      <c r="E429" s="652"/>
      <c r="F429" s="652"/>
      <c r="G429" s="652"/>
      <c r="H429" s="652"/>
      <c r="I429" s="652"/>
      <c r="J429" s="652"/>
      <c r="K429" s="652"/>
      <c r="L429" s="652"/>
      <c r="M429" s="653"/>
      <c r="N429" s="423">
        <v>991</v>
      </c>
      <c r="O429" s="510">
        <v>1</v>
      </c>
      <c r="P429" s="510">
        <v>2</v>
      </c>
      <c r="Q429" s="512" t="s">
        <v>440</v>
      </c>
      <c r="R429" s="511" t="s">
        <v>42</v>
      </c>
      <c r="S429" s="624"/>
      <c r="T429" s="625"/>
      <c r="U429" s="479">
        <v>245.40459999999999</v>
      </c>
      <c r="V429" s="480">
        <v>0</v>
      </c>
      <c r="W429" s="538">
        <f t="shared" si="35"/>
        <v>245.40459999999999</v>
      </c>
    </row>
    <row r="430" spans="1:28" s="533" customFormat="1" ht="42.75" customHeight="1" x14ac:dyDescent="0.2">
      <c r="A430" s="492"/>
      <c r="B430" s="652" t="s">
        <v>87</v>
      </c>
      <c r="C430" s="652"/>
      <c r="D430" s="652"/>
      <c r="E430" s="652"/>
      <c r="F430" s="652"/>
      <c r="G430" s="652"/>
      <c r="H430" s="652"/>
      <c r="I430" s="652"/>
      <c r="J430" s="652"/>
      <c r="K430" s="652"/>
      <c r="L430" s="652"/>
      <c r="M430" s="653"/>
      <c r="N430" s="423">
        <v>991</v>
      </c>
      <c r="O430" s="510">
        <v>1</v>
      </c>
      <c r="P430" s="510">
        <v>4</v>
      </c>
      <c r="Q430" s="512">
        <v>0</v>
      </c>
      <c r="R430" s="511">
        <v>0</v>
      </c>
      <c r="S430" s="624"/>
      <c r="T430" s="625"/>
      <c r="U430" s="479">
        <f>+U431+U436+U456</f>
        <v>17919.289410000001</v>
      </c>
      <c r="V430" s="479">
        <f>+V431+V436+V456</f>
        <v>-147.15190999999999</v>
      </c>
      <c r="W430" s="538">
        <f t="shared" si="35"/>
        <v>17772.137500000001</v>
      </c>
    </row>
    <row r="431" spans="1:28" s="533" customFormat="1" ht="32.25" customHeight="1" x14ac:dyDescent="0.2">
      <c r="A431" s="492"/>
      <c r="B431" s="652" t="s">
        <v>171</v>
      </c>
      <c r="C431" s="652"/>
      <c r="D431" s="652"/>
      <c r="E431" s="652"/>
      <c r="F431" s="652"/>
      <c r="G431" s="652"/>
      <c r="H431" s="652"/>
      <c r="I431" s="652"/>
      <c r="J431" s="652"/>
      <c r="K431" s="652"/>
      <c r="L431" s="652"/>
      <c r="M431" s="653"/>
      <c r="N431" s="423">
        <v>991</v>
      </c>
      <c r="O431" s="510">
        <v>1</v>
      </c>
      <c r="P431" s="510">
        <v>4</v>
      </c>
      <c r="Q431" s="512" t="s">
        <v>553</v>
      </c>
      <c r="R431" s="511">
        <v>0</v>
      </c>
      <c r="S431" s="624"/>
      <c r="T431" s="625"/>
      <c r="U431" s="479">
        <f t="shared" ref="U431:V434" si="38">+U432</f>
        <v>55</v>
      </c>
      <c r="V431" s="479">
        <f t="shared" si="38"/>
        <v>0</v>
      </c>
      <c r="W431" s="538">
        <f t="shared" si="35"/>
        <v>55</v>
      </c>
    </row>
    <row r="432" spans="1:28" s="533" customFormat="1" ht="21.75" customHeight="1" x14ac:dyDescent="0.2">
      <c r="A432" s="492"/>
      <c r="B432" s="652" t="s">
        <v>26</v>
      </c>
      <c r="C432" s="652"/>
      <c r="D432" s="652"/>
      <c r="E432" s="652"/>
      <c r="F432" s="652"/>
      <c r="G432" s="652"/>
      <c r="H432" s="652"/>
      <c r="I432" s="652"/>
      <c r="J432" s="652"/>
      <c r="K432" s="652"/>
      <c r="L432" s="652"/>
      <c r="M432" s="653"/>
      <c r="N432" s="423">
        <v>991</v>
      </c>
      <c r="O432" s="510">
        <v>1</v>
      </c>
      <c r="P432" s="510">
        <v>4</v>
      </c>
      <c r="Q432" s="512" t="s">
        <v>554</v>
      </c>
      <c r="R432" s="511">
        <v>0</v>
      </c>
      <c r="S432" s="624"/>
      <c r="T432" s="625"/>
      <c r="U432" s="479">
        <f t="shared" si="38"/>
        <v>55</v>
      </c>
      <c r="V432" s="479">
        <f t="shared" si="38"/>
        <v>0</v>
      </c>
      <c r="W432" s="538">
        <f t="shared" si="35"/>
        <v>55</v>
      </c>
    </row>
    <row r="433" spans="1:23" s="533" customFormat="1" ht="21.75" customHeight="1" x14ac:dyDescent="0.2">
      <c r="A433" s="492"/>
      <c r="B433" s="652" t="s">
        <v>453</v>
      </c>
      <c r="C433" s="652"/>
      <c r="D433" s="652"/>
      <c r="E433" s="652"/>
      <c r="F433" s="652"/>
      <c r="G433" s="652"/>
      <c r="H433" s="652"/>
      <c r="I433" s="652"/>
      <c r="J433" s="652"/>
      <c r="K433" s="652"/>
      <c r="L433" s="652"/>
      <c r="M433" s="653"/>
      <c r="N433" s="423">
        <v>991</v>
      </c>
      <c r="O433" s="510">
        <v>1</v>
      </c>
      <c r="P433" s="510">
        <v>4</v>
      </c>
      <c r="Q433" s="512" t="s">
        <v>554</v>
      </c>
      <c r="R433" s="511" t="s">
        <v>25</v>
      </c>
      <c r="S433" s="624"/>
      <c r="T433" s="625"/>
      <c r="U433" s="479">
        <f t="shared" si="38"/>
        <v>55</v>
      </c>
      <c r="V433" s="479">
        <f t="shared" si="38"/>
        <v>0</v>
      </c>
      <c r="W433" s="538">
        <f t="shared" si="35"/>
        <v>55</v>
      </c>
    </row>
    <row r="434" spans="1:23" s="533" customFormat="1" ht="21.75" customHeight="1" x14ac:dyDescent="0.2">
      <c r="A434" s="492"/>
      <c r="B434" s="652" t="s">
        <v>454</v>
      </c>
      <c r="C434" s="652"/>
      <c r="D434" s="652"/>
      <c r="E434" s="652"/>
      <c r="F434" s="652"/>
      <c r="G434" s="652"/>
      <c r="H434" s="652"/>
      <c r="I434" s="652"/>
      <c r="J434" s="652"/>
      <c r="K434" s="652"/>
      <c r="L434" s="652"/>
      <c r="M434" s="653"/>
      <c r="N434" s="423">
        <v>991</v>
      </c>
      <c r="O434" s="510">
        <v>1</v>
      </c>
      <c r="P434" s="510">
        <v>4</v>
      </c>
      <c r="Q434" s="512" t="s">
        <v>554</v>
      </c>
      <c r="R434" s="511" t="s">
        <v>27</v>
      </c>
      <c r="S434" s="624"/>
      <c r="T434" s="625"/>
      <c r="U434" s="479">
        <f t="shared" si="38"/>
        <v>55</v>
      </c>
      <c r="V434" s="479">
        <f t="shared" si="38"/>
        <v>0</v>
      </c>
      <c r="W434" s="538">
        <f t="shared" si="35"/>
        <v>55</v>
      </c>
    </row>
    <row r="435" spans="1:23" s="533" customFormat="1" ht="12" customHeight="1" x14ac:dyDescent="0.2">
      <c r="A435" s="492"/>
      <c r="B435" s="652" t="s">
        <v>456</v>
      </c>
      <c r="C435" s="652"/>
      <c r="D435" s="652"/>
      <c r="E435" s="652"/>
      <c r="F435" s="652"/>
      <c r="G435" s="652"/>
      <c r="H435" s="652"/>
      <c r="I435" s="652"/>
      <c r="J435" s="652"/>
      <c r="K435" s="652"/>
      <c r="L435" s="652"/>
      <c r="M435" s="653"/>
      <c r="N435" s="423">
        <v>991</v>
      </c>
      <c r="O435" s="510">
        <v>1</v>
      </c>
      <c r="P435" s="510">
        <v>4</v>
      </c>
      <c r="Q435" s="512" t="s">
        <v>554</v>
      </c>
      <c r="R435" s="511" t="s">
        <v>29</v>
      </c>
      <c r="S435" s="624"/>
      <c r="T435" s="625"/>
      <c r="U435" s="479">
        <v>55</v>
      </c>
      <c r="V435" s="480">
        <v>0</v>
      </c>
      <c r="W435" s="538">
        <f t="shared" si="35"/>
        <v>55</v>
      </c>
    </row>
    <row r="436" spans="1:23" s="533" customFormat="1" ht="32.25" customHeight="1" x14ac:dyDescent="0.2">
      <c r="A436" s="492"/>
      <c r="B436" s="652" t="s">
        <v>437</v>
      </c>
      <c r="C436" s="652"/>
      <c r="D436" s="652"/>
      <c r="E436" s="652"/>
      <c r="F436" s="652"/>
      <c r="G436" s="652"/>
      <c r="H436" s="652"/>
      <c r="I436" s="652"/>
      <c r="J436" s="652"/>
      <c r="K436" s="652"/>
      <c r="L436" s="652"/>
      <c r="M436" s="653"/>
      <c r="N436" s="423">
        <v>991</v>
      </c>
      <c r="O436" s="510">
        <v>1</v>
      </c>
      <c r="P436" s="510">
        <v>4</v>
      </c>
      <c r="Q436" s="512" t="s">
        <v>438</v>
      </c>
      <c r="R436" s="511">
        <v>0</v>
      </c>
      <c r="S436" s="624"/>
      <c r="T436" s="625"/>
      <c r="U436" s="479">
        <f>+U437+U442+U452</f>
        <v>17864.289410000001</v>
      </c>
      <c r="V436" s="479">
        <f>+V437+V442+V452</f>
        <v>-219.07191</v>
      </c>
      <c r="W436" s="538">
        <f t="shared" si="35"/>
        <v>17645.217500000002</v>
      </c>
    </row>
    <row r="437" spans="1:23" s="533" customFormat="1" ht="21.75" customHeight="1" x14ac:dyDescent="0.2">
      <c r="A437" s="492"/>
      <c r="B437" s="652" t="s">
        <v>460</v>
      </c>
      <c r="C437" s="652"/>
      <c r="D437" s="652"/>
      <c r="E437" s="652"/>
      <c r="F437" s="652"/>
      <c r="G437" s="652"/>
      <c r="H437" s="652"/>
      <c r="I437" s="652"/>
      <c r="J437" s="652"/>
      <c r="K437" s="652"/>
      <c r="L437" s="652"/>
      <c r="M437" s="653"/>
      <c r="N437" s="423">
        <v>991</v>
      </c>
      <c r="O437" s="510">
        <v>1</v>
      </c>
      <c r="P437" s="510">
        <v>4</v>
      </c>
      <c r="Q437" s="512" t="s">
        <v>461</v>
      </c>
      <c r="R437" s="511">
        <v>0</v>
      </c>
      <c r="S437" s="624"/>
      <c r="T437" s="625"/>
      <c r="U437" s="479">
        <f>+U438</f>
        <v>12458.70239</v>
      </c>
      <c r="V437" s="479">
        <f>+V438</f>
        <v>240.92809</v>
      </c>
      <c r="W437" s="538">
        <f t="shared" si="35"/>
        <v>12699.63048</v>
      </c>
    </row>
    <row r="438" spans="1:23" s="533" customFormat="1" ht="53.25" customHeight="1" x14ac:dyDescent="0.2">
      <c r="A438" s="492"/>
      <c r="B438" s="652" t="s">
        <v>18</v>
      </c>
      <c r="C438" s="652"/>
      <c r="D438" s="652"/>
      <c r="E438" s="652"/>
      <c r="F438" s="652"/>
      <c r="G438" s="652"/>
      <c r="H438" s="652"/>
      <c r="I438" s="652"/>
      <c r="J438" s="652"/>
      <c r="K438" s="652"/>
      <c r="L438" s="652"/>
      <c r="M438" s="653"/>
      <c r="N438" s="423">
        <v>991</v>
      </c>
      <c r="O438" s="510">
        <v>1</v>
      </c>
      <c r="P438" s="510">
        <v>4</v>
      </c>
      <c r="Q438" s="512" t="s">
        <v>461</v>
      </c>
      <c r="R438" s="511" t="s">
        <v>19</v>
      </c>
      <c r="S438" s="624"/>
      <c r="T438" s="625"/>
      <c r="U438" s="479">
        <f>+U439</f>
        <v>12458.70239</v>
      </c>
      <c r="V438" s="479">
        <f>+V439</f>
        <v>240.92809</v>
      </c>
      <c r="W438" s="538">
        <f t="shared" si="35"/>
        <v>12699.63048</v>
      </c>
    </row>
    <row r="439" spans="1:23" s="533" customFormat="1" ht="21.75" customHeight="1" x14ac:dyDescent="0.2">
      <c r="A439" s="492"/>
      <c r="B439" s="652" t="s">
        <v>38</v>
      </c>
      <c r="C439" s="652"/>
      <c r="D439" s="652"/>
      <c r="E439" s="652"/>
      <c r="F439" s="652"/>
      <c r="G439" s="652"/>
      <c r="H439" s="652"/>
      <c r="I439" s="652"/>
      <c r="J439" s="652"/>
      <c r="K439" s="652"/>
      <c r="L439" s="652"/>
      <c r="M439" s="653"/>
      <c r="N439" s="423">
        <v>991</v>
      </c>
      <c r="O439" s="510">
        <v>1</v>
      </c>
      <c r="P439" s="510">
        <v>4</v>
      </c>
      <c r="Q439" s="512" t="s">
        <v>461</v>
      </c>
      <c r="R439" s="511" t="s">
        <v>39</v>
      </c>
      <c r="S439" s="624"/>
      <c r="T439" s="625"/>
      <c r="U439" s="479">
        <f>+U440+U441</f>
        <v>12458.70239</v>
      </c>
      <c r="V439" s="479">
        <f>+V440+V441</f>
        <v>240.92809</v>
      </c>
      <c r="W439" s="538">
        <f t="shared" si="35"/>
        <v>12699.63048</v>
      </c>
    </row>
    <row r="440" spans="1:23" s="533" customFormat="1" ht="21.75" customHeight="1" x14ac:dyDescent="0.2">
      <c r="A440" s="492"/>
      <c r="B440" s="652" t="s">
        <v>441</v>
      </c>
      <c r="C440" s="652"/>
      <c r="D440" s="652"/>
      <c r="E440" s="652"/>
      <c r="F440" s="652"/>
      <c r="G440" s="652"/>
      <c r="H440" s="652"/>
      <c r="I440" s="652"/>
      <c r="J440" s="652"/>
      <c r="K440" s="652"/>
      <c r="L440" s="652"/>
      <c r="M440" s="653"/>
      <c r="N440" s="423">
        <v>991</v>
      </c>
      <c r="O440" s="510">
        <v>1</v>
      </c>
      <c r="P440" s="510">
        <v>4</v>
      </c>
      <c r="Q440" s="512" t="s">
        <v>461</v>
      </c>
      <c r="R440" s="511" t="s">
        <v>40</v>
      </c>
      <c r="S440" s="624"/>
      <c r="T440" s="625"/>
      <c r="U440" s="479">
        <v>9568.8960000000006</v>
      </c>
      <c r="V440" s="480">
        <v>240.92809</v>
      </c>
      <c r="W440" s="538">
        <f t="shared" si="35"/>
        <v>9809.8240900000001</v>
      </c>
    </row>
    <row r="441" spans="1:23" s="533" customFormat="1" ht="32.25" customHeight="1" x14ac:dyDescent="0.2">
      <c r="A441" s="492"/>
      <c r="B441" s="652" t="s">
        <v>442</v>
      </c>
      <c r="C441" s="652"/>
      <c r="D441" s="652"/>
      <c r="E441" s="652"/>
      <c r="F441" s="652"/>
      <c r="G441" s="652"/>
      <c r="H441" s="652"/>
      <c r="I441" s="652"/>
      <c r="J441" s="652"/>
      <c r="K441" s="652"/>
      <c r="L441" s="652"/>
      <c r="M441" s="653"/>
      <c r="N441" s="423">
        <v>991</v>
      </c>
      <c r="O441" s="510">
        <v>1</v>
      </c>
      <c r="P441" s="510">
        <v>4</v>
      </c>
      <c r="Q441" s="512" t="s">
        <v>461</v>
      </c>
      <c r="R441" s="511" t="s">
        <v>42</v>
      </c>
      <c r="S441" s="624"/>
      <c r="T441" s="625"/>
      <c r="U441" s="479">
        <v>2889.8063900000002</v>
      </c>
      <c r="V441" s="480">
        <v>0</v>
      </c>
      <c r="W441" s="538">
        <f t="shared" si="35"/>
        <v>2889.8063900000002</v>
      </c>
    </row>
    <row r="442" spans="1:23" s="533" customFormat="1" ht="32.25" customHeight="1" x14ac:dyDescent="0.2">
      <c r="A442" s="492"/>
      <c r="B442" s="652" t="s">
        <v>462</v>
      </c>
      <c r="C442" s="652"/>
      <c r="D442" s="652"/>
      <c r="E442" s="652"/>
      <c r="F442" s="652"/>
      <c r="G442" s="652"/>
      <c r="H442" s="652"/>
      <c r="I442" s="652"/>
      <c r="J442" s="652"/>
      <c r="K442" s="652"/>
      <c r="L442" s="652"/>
      <c r="M442" s="653"/>
      <c r="N442" s="423">
        <v>991</v>
      </c>
      <c r="O442" s="510">
        <v>1</v>
      </c>
      <c r="P442" s="510">
        <v>4</v>
      </c>
      <c r="Q442" s="512" t="s">
        <v>463</v>
      </c>
      <c r="R442" s="511">
        <v>0</v>
      </c>
      <c r="S442" s="624"/>
      <c r="T442" s="625"/>
      <c r="U442" s="479">
        <f>+U443+U447</f>
        <v>5383.1870200000003</v>
      </c>
      <c r="V442" s="479">
        <f>+V443+V447</f>
        <v>-460</v>
      </c>
      <c r="W442" s="538">
        <f t="shared" si="35"/>
        <v>4923.1870200000003</v>
      </c>
    </row>
    <row r="443" spans="1:23" s="533" customFormat="1" ht="21.75" customHeight="1" x14ac:dyDescent="0.2">
      <c r="A443" s="492"/>
      <c r="B443" s="652" t="s">
        <v>453</v>
      </c>
      <c r="C443" s="652"/>
      <c r="D443" s="652"/>
      <c r="E443" s="652"/>
      <c r="F443" s="652"/>
      <c r="G443" s="652"/>
      <c r="H443" s="652"/>
      <c r="I443" s="652"/>
      <c r="J443" s="652"/>
      <c r="K443" s="652"/>
      <c r="L443" s="652"/>
      <c r="M443" s="653"/>
      <c r="N443" s="423">
        <v>991</v>
      </c>
      <c r="O443" s="510">
        <v>1</v>
      </c>
      <c r="P443" s="510">
        <v>4</v>
      </c>
      <c r="Q443" s="512" t="s">
        <v>463</v>
      </c>
      <c r="R443" s="511" t="s">
        <v>25</v>
      </c>
      <c r="S443" s="624"/>
      <c r="T443" s="625"/>
      <c r="U443" s="479">
        <f>+U444</f>
        <v>4926.1870200000003</v>
      </c>
      <c r="V443" s="479">
        <f>+V444</f>
        <v>-371.1</v>
      </c>
      <c r="W443" s="538">
        <f t="shared" si="35"/>
        <v>4555.0870199999999</v>
      </c>
    </row>
    <row r="444" spans="1:23" s="533" customFormat="1" ht="21.75" customHeight="1" x14ac:dyDescent="0.2">
      <c r="A444" s="492"/>
      <c r="B444" s="652" t="s">
        <v>454</v>
      </c>
      <c r="C444" s="652"/>
      <c r="D444" s="652"/>
      <c r="E444" s="652"/>
      <c r="F444" s="652"/>
      <c r="G444" s="652"/>
      <c r="H444" s="652"/>
      <c r="I444" s="652"/>
      <c r="J444" s="652"/>
      <c r="K444" s="652"/>
      <c r="L444" s="652"/>
      <c r="M444" s="653"/>
      <c r="N444" s="423">
        <v>991</v>
      </c>
      <c r="O444" s="510">
        <v>1</v>
      </c>
      <c r="P444" s="510">
        <v>4</v>
      </c>
      <c r="Q444" s="512" t="s">
        <v>463</v>
      </c>
      <c r="R444" s="511" t="s">
        <v>27</v>
      </c>
      <c r="S444" s="624"/>
      <c r="T444" s="625"/>
      <c r="U444" s="479">
        <f>+U445+U446</f>
        <v>4926.1870200000003</v>
      </c>
      <c r="V444" s="479">
        <f>+V445+V446</f>
        <v>-371.1</v>
      </c>
      <c r="W444" s="538">
        <f t="shared" si="35"/>
        <v>4555.0870199999999</v>
      </c>
    </row>
    <row r="445" spans="1:23" s="533" customFormat="1" ht="21.75" customHeight="1" x14ac:dyDescent="0.2">
      <c r="A445" s="492"/>
      <c r="B445" s="652" t="s">
        <v>455</v>
      </c>
      <c r="C445" s="652"/>
      <c r="D445" s="652"/>
      <c r="E445" s="652"/>
      <c r="F445" s="652"/>
      <c r="G445" s="652"/>
      <c r="H445" s="652"/>
      <c r="I445" s="652"/>
      <c r="J445" s="652"/>
      <c r="K445" s="652"/>
      <c r="L445" s="652"/>
      <c r="M445" s="653"/>
      <c r="N445" s="423">
        <v>991</v>
      </c>
      <c r="O445" s="510">
        <v>1</v>
      </c>
      <c r="P445" s="510">
        <v>4</v>
      </c>
      <c r="Q445" s="512" t="s">
        <v>463</v>
      </c>
      <c r="R445" s="511" t="s">
        <v>28</v>
      </c>
      <c r="S445" s="624"/>
      <c r="T445" s="625"/>
      <c r="U445" s="479">
        <v>722.91600000000005</v>
      </c>
      <c r="V445" s="480">
        <v>2</v>
      </c>
      <c r="W445" s="538">
        <f t="shared" si="35"/>
        <v>724.91600000000005</v>
      </c>
    </row>
    <row r="446" spans="1:23" s="533" customFormat="1" ht="12" customHeight="1" x14ac:dyDescent="0.2">
      <c r="A446" s="492"/>
      <c r="B446" s="652" t="s">
        <v>456</v>
      </c>
      <c r="C446" s="652"/>
      <c r="D446" s="652"/>
      <c r="E446" s="652"/>
      <c r="F446" s="652"/>
      <c r="G446" s="652"/>
      <c r="H446" s="652"/>
      <c r="I446" s="652"/>
      <c r="J446" s="652"/>
      <c r="K446" s="652"/>
      <c r="L446" s="652"/>
      <c r="M446" s="653"/>
      <c r="N446" s="423">
        <v>991</v>
      </c>
      <c r="O446" s="510">
        <v>1</v>
      </c>
      <c r="P446" s="510">
        <v>4</v>
      </c>
      <c r="Q446" s="512" t="s">
        <v>463</v>
      </c>
      <c r="R446" s="511" t="s">
        <v>29</v>
      </c>
      <c r="S446" s="624"/>
      <c r="T446" s="625"/>
      <c r="U446" s="479">
        <v>4203.2710200000001</v>
      </c>
      <c r="V446" s="480">
        <v>-373.1</v>
      </c>
      <c r="W446" s="538">
        <f t="shared" si="35"/>
        <v>3830.1710200000002</v>
      </c>
    </row>
    <row r="447" spans="1:23" s="533" customFormat="1" ht="12" customHeight="1" x14ac:dyDescent="0.2">
      <c r="A447" s="492"/>
      <c r="B447" s="652" t="s">
        <v>30</v>
      </c>
      <c r="C447" s="652"/>
      <c r="D447" s="652"/>
      <c r="E447" s="652"/>
      <c r="F447" s="652"/>
      <c r="G447" s="652"/>
      <c r="H447" s="652"/>
      <c r="I447" s="652"/>
      <c r="J447" s="652"/>
      <c r="K447" s="652"/>
      <c r="L447" s="652"/>
      <c r="M447" s="653"/>
      <c r="N447" s="423">
        <v>991</v>
      </c>
      <c r="O447" s="510">
        <v>1</v>
      </c>
      <c r="P447" s="510">
        <v>4</v>
      </c>
      <c r="Q447" s="512" t="s">
        <v>463</v>
      </c>
      <c r="R447" s="511" t="s">
        <v>31</v>
      </c>
      <c r="S447" s="624"/>
      <c r="T447" s="625"/>
      <c r="U447" s="479">
        <f>+U448</f>
        <v>457</v>
      </c>
      <c r="V447" s="479">
        <f>+V448</f>
        <v>-88.9</v>
      </c>
      <c r="W447" s="538">
        <f t="shared" si="35"/>
        <v>368.1</v>
      </c>
    </row>
    <row r="448" spans="1:23" s="533" customFormat="1" ht="12" customHeight="1" x14ac:dyDescent="0.2">
      <c r="A448" s="492"/>
      <c r="B448" s="652" t="s">
        <v>457</v>
      </c>
      <c r="C448" s="652"/>
      <c r="D448" s="652"/>
      <c r="E448" s="652"/>
      <c r="F448" s="652"/>
      <c r="G448" s="652"/>
      <c r="H448" s="652"/>
      <c r="I448" s="652"/>
      <c r="J448" s="652"/>
      <c r="K448" s="652"/>
      <c r="L448" s="652"/>
      <c r="M448" s="653"/>
      <c r="N448" s="423">
        <v>991</v>
      </c>
      <c r="O448" s="510">
        <v>1</v>
      </c>
      <c r="P448" s="510">
        <v>4</v>
      </c>
      <c r="Q448" s="512" t="s">
        <v>463</v>
      </c>
      <c r="R448" s="511" t="s">
        <v>32</v>
      </c>
      <c r="S448" s="624"/>
      <c r="T448" s="625"/>
      <c r="U448" s="479">
        <f>+U449+U450+U451</f>
        <v>457</v>
      </c>
      <c r="V448" s="479">
        <f>+V449+V450+V451</f>
        <v>-88.9</v>
      </c>
      <c r="W448" s="538">
        <f t="shared" si="35"/>
        <v>368.1</v>
      </c>
    </row>
    <row r="449" spans="1:23" s="533" customFormat="1" ht="21.75" customHeight="1" x14ac:dyDescent="0.2">
      <c r="A449" s="492"/>
      <c r="B449" s="652" t="s">
        <v>33</v>
      </c>
      <c r="C449" s="652"/>
      <c r="D449" s="652"/>
      <c r="E449" s="652"/>
      <c r="F449" s="652"/>
      <c r="G449" s="652"/>
      <c r="H449" s="652"/>
      <c r="I449" s="652"/>
      <c r="J449" s="652"/>
      <c r="K449" s="652"/>
      <c r="L449" s="652"/>
      <c r="M449" s="653"/>
      <c r="N449" s="423">
        <v>991</v>
      </c>
      <c r="O449" s="510">
        <v>1</v>
      </c>
      <c r="P449" s="510">
        <v>4</v>
      </c>
      <c r="Q449" s="512" t="s">
        <v>463</v>
      </c>
      <c r="R449" s="511" t="s">
        <v>34</v>
      </c>
      <c r="S449" s="624"/>
      <c r="T449" s="625"/>
      <c r="U449" s="479">
        <v>145</v>
      </c>
      <c r="V449" s="480">
        <v>0</v>
      </c>
      <c r="W449" s="538">
        <f t="shared" si="35"/>
        <v>145</v>
      </c>
    </row>
    <row r="450" spans="1:23" s="533" customFormat="1" ht="12" customHeight="1" x14ac:dyDescent="0.2">
      <c r="A450" s="492"/>
      <c r="B450" s="652" t="s">
        <v>458</v>
      </c>
      <c r="C450" s="652"/>
      <c r="D450" s="652"/>
      <c r="E450" s="652"/>
      <c r="F450" s="652"/>
      <c r="G450" s="652"/>
      <c r="H450" s="652"/>
      <c r="I450" s="652"/>
      <c r="J450" s="652"/>
      <c r="K450" s="652"/>
      <c r="L450" s="652"/>
      <c r="M450" s="653"/>
      <c r="N450" s="423">
        <v>991</v>
      </c>
      <c r="O450" s="510">
        <v>1</v>
      </c>
      <c r="P450" s="510">
        <v>4</v>
      </c>
      <c r="Q450" s="512" t="s">
        <v>463</v>
      </c>
      <c r="R450" s="511" t="s">
        <v>35</v>
      </c>
      <c r="S450" s="624"/>
      <c r="T450" s="625"/>
      <c r="U450" s="479">
        <v>80</v>
      </c>
      <c r="V450" s="480">
        <v>0</v>
      </c>
      <c r="W450" s="538">
        <f t="shared" si="35"/>
        <v>80</v>
      </c>
    </row>
    <row r="451" spans="1:23" s="533" customFormat="1" ht="12" customHeight="1" x14ac:dyDescent="0.2">
      <c r="A451" s="492"/>
      <c r="B451" s="652" t="s">
        <v>88</v>
      </c>
      <c r="C451" s="652"/>
      <c r="D451" s="652"/>
      <c r="E451" s="652"/>
      <c r="F451" s="652"/>
      <c r="G451" s="652"/>
      <c r="H451" s="652"/>
      <c r="I451" s="652"/>
      <c r="J451" s="652"/>
      <c r="K451" s="652"/>
      <c r="L451" s="652"/>
      <c r="M451" s="653"/>
      <c r="N451" s="423">
        <v>991</v>
      </c>
      <c r="O451" s="510">
        <v>1</v>
      </c>
      <c r="P451" s="510">
        <v>4</v>
      </c>
      <c r="Q451" s="512" t="s">
        <v>463</v>
      </c>
      <c r="R451" s="511" t="s">
        <v>89</v>
      </c>
      <c r="S451" s="624"/>
      <c r="T451" s="625"/>
      <c r="U451" s="479">
        <v>232</v>
      </c>
      <c r="V451" s="480">
        <v>-88.9</v>
      </c>
      <c r="W451" s="538">
        <f t="shared" si="35"/>
        <v>143.1</v>
      </c>
    </row>
    <row r="452" spans="1:23" s="533" customFormat="1" ht="32.25" customHeight="1" x14ac:dyDescent="0.2">
      <c r="A452" s="492"/>
      <c r="B452" s="652" t="s">
        <v>668</v>
      </c>
      <c r="C452" s="652"/>
      <c r="D452" s="652"/>
      <c r="E452" s="652"/>
      <c r="F452" s="652"/>
      <c r="G452" s="652"/>
      <c r="H452" s="652"/>
      <c r="I452" s="652"/>
      <c r="J452" s="652"/>
      <c r="K452" s="652"/>
      <c r="L452" s="652"/>
      <c r="M452" s="653"/>
      <c r="N452" s="423">
        <v>991</v>
      </c>
      <c r="O452" s="510">
        <v>1</v>
      </c>
      <c r="P452" s="510">
        <v>4</v>
      </c>
      <c r="Q452" s="512" t="s">
        <v>669</v>
      </c>
      <c r="R452" s="511">
        <v>0</v>
      </c>
      <c r="S452" s="624"/>
      <c r="T452" s="625"/>
      <c r="U452" s="479">
        <f t="shared" ref="U452:V454" si="39">+U453</f>
        <v>22.4</v>
      </c>
      <c r="V452" s="479">
        <f t="shared" si="39"/>
        <v>0</v>
      </c>
      <c r="W452" s="538">
        <f t="shared" si="35"/>
        <v>22.4</v>
      </c>
    </row>
    <row r="453" spans="1:23" s="533" customFormat="1" ht="53.25" customHeight="1" x14ac:dyDescent="0.2">
      <c r="A453" s="492"/>
      <c r="B453" s="652" t="s">
        <v>18</v>
      </c>
      <c r="C453" s="652"/>
      <c r="D453" s="652"/>
      <c r="E453" s="652"/>
      <c r="F453" s="652"/>
      <c r="G453" s="652"/>
      <c r="H453" s="652"/>
      <c r="I453" s="652"/>
      <c r="J453" s="652"/>
      <c r="K453" s="652"/>
      <c r="L453" s="652"/>
      <c r="M453" s="653"/>
      <c r="N453" s="423">
        <v>991</v>
      </c>
      <c r="O453" s="510">
        <v>1</v>
      </c>
      <c r="P453" s="510">
        <v>4</v>
      </c>
      <c r="Q453" s="512" t="s">
        <v>669</v>
      </c>
      <c r="R453" s="511" t="s">
        <v>19</v>
      </c>
      <c r="S453" s="624"/>
      <c r="T453" s="625"/>
      <c r="U453" s="479">
        <f t="shared" si="39"/>
        <v>22.4</v>
      </c>
      <c r="V453" s="479">
        <f t="shared" si="39"/>
        <v>0</v>
      </c>
      <c r="W453" s="538">
        <f t="shared" si="35"/>
        <v>22.4</v>
      </c>
    </row>
    <row r="454" spans="1:23" s="533" customFormat="1" ht="21.75" customHeight="1" x14ac:dyDescent="0.2">
      <c r="A454" s="492"/>
      <c r="B454" s="652" t="s">
        <v>38</v>
      </c>
      <c r="C454" s="652"/>
      <c r="D454" s="652"/>
      <c r="E454" s="652"/>
      <c r="F454" s="652"/>
      <c r="G454" s="652"/>
      <c r="H454" s="652"/>
      <c r="I454" s="652"/>
      <c r="J454" s="652"/>
      <c r="K454" s="652"/>
      <c r="L454" s="652"/>
      <c r="M454" s="653"/>
      <c r="N454" s="423">
        <v>991</v>
      </c>
      <c r="O454" s="510">
        <v>1</v>
      </c>
      <c r="P454" s="510">
        <v>4</v>
      </c>
      <c r="Q454" s="512" t="s">
        <v>669</v>
      </c>
      <c r="R454" s="511" t="s">
        <v>39</v>
      </c>
      <c r="S454" s="624"/>
      <c r="T454" s="625"/>
      <c r="U454" s="479">
        <f t="shared" si="39"/>
        <v>22.4</v>
      </c>
      <c r="V454" s="479">
        <f t="shared" si="39"/>
        <v>0</v>
      </c>
      <c r="W454" s="538">
        <f t="shared" si="35"/>
        <v>22.4</v>
      </c>
    </row>
    <row r="455" spans="1:23" s="533" customFormat="1" ht="32.25" customHeight="1" x14ac:dyDescent="0.2">
      <c r="A455" s="492"/>
      <c r="B455" s="652" t="s">
        <v>459</v>
      </c>
      <c r="C455" s="652"/>
      <c r="D455" s="652"/>
      <c r="E455" s="652"/>
      <c r="F455" s="652"/>
      <c r="G455" s="652"/>
      <c r="H455" s="652"/>
      <c r="I455" s="652"/>
      <c r="J455" s="652"/>
      <c r="K455" s="652"/>
      <c r="L455" s="652"/>
      <c r="M455" s="653"/>
      <c r="N455" s="423">
        <v>991</v>
      </c>
      <c r="O455" s="510">
        <v>1</v>
      </c>
      <c r="P455" s="510">
        <v>4</v>
      </c>
      <c r="Q455" s="512" t="s">
        <v>669</v>
      </c>
      <c r="R455" s="511" t="s">
        <v>41</v>
      </c>
      <c r="S455" s="624"/>
      <c r="T455" s="625"/>
      <c r="U455" s="479">
        <v>22.4</v>
      </c>
      <c r="V455" s="480">
        <v>0</v>
      </c>
      <c r="W455" s="538">
        <f t="shared" si="35"/>
        <v>22.4</v>
      </c>
    </row>
    <row r="456" spans="1:23" s="533" customFormat="1" ht="21.75" customHeight="1" x14ac:dyDescent="0.2">
      <c r="A456" s="492"/>
      <c r="B456" s="652" t="s">
        <v>487</v>
      </c>
      <c r="C456" s="652"/>
      <c r="D456" s="652"/>
      <c r="E456" s="652"/>
      <c r="F456" s="652"/>
      <c r="G456" s="652"/>
      <c r="H456" s="652"/>
      <c r="I456" s="652"/>
      <c r="J456" s="652"/>
      <c r="K456" s="652"/>
      <c r="L456" s="652"/>
      <c r="M456" s="653"/>
      <c r="N456" s="423">
        <v>991</v>
      </c>
      <c r="O456" s="510">
        <v>1</v>
      </c>
      <c r="P456" s="510">
        <v>4</v>
      </c>
      <c r="Q456" s="512" t="s">
        <v>488</v>
      </c>
      <c r="R456" s="511">
        <v>0</v>
      </c>
      <c r="S456" s="624"/>
      <c r="T456" s="625"/>
      <c r="U456" s="479">
        <f t="shared" ref="U456:V459" si="40">+U457</f>
        <v>0</v>
      </c>
      <c r="V456" s="479">
        <f t="shared" si="40"/>
        <v>71.92</v>
      </c>
      <c r="W456" s="538">
        <f t="shared" si="35"/>
        <v>71.92</v>
      </c>
    </row>
    <row r="457" spans="1:23" s="533" customFormat="1" ht="12" customHeight="1" x14ac:dyDescent="0.2">
      <c r="A457" s="492"/>
      <c r="B457" s="652" t="s">
        <v>489</v>
      </c>
      <c r="C457" s="652"/>
      <c r="D457" s="652"/>
      <c r="E457" s="652"/>
      <c r="F457" s="652"/>
      <c r="G457" s="652"/>
      <c r="H457" s="652"/>
      <c r="I457" s="652"/>
      <c r="J457" s="652"/>
      <c r="K457" s="652"/>
      <c r="L457" s="652"/>
      <c r="M457" s="653"/>
      <c r="N457" s="423">
        <v>991</v>
      </c>
      <c r="O457" s="510">
        <v>1</v>
      </c>
      <c r="P457" s="510">
        <v>4</v>
      </c>
      <c r="Q457" s="512" t="s">
        <v>490</v>
      </c>
      <c r="R457" s="511">
        <v>0</v>
      </c>
      <c r="S457" s="624"/>
      <c r="T457" s="625"/>
      <c r="U457" s="479">
        <f t="shared" si="40"/>
        <v>0</v>
      </c>
      <c r="V457" s="479">
        <f t="shared" si="40"/>
        <v>71.92</v>
      </c>
      <c r="W457" s="538">
        <f t="shared" si="35"/>
        <v>71.92</v>
      </c>
    </row>
    <row r="458" spans="1:23" s="533" customFormat="1" ht="21.75" customHeight="1" x14ac:dyDescent="0.2">
      <c r="A458" s="492"/>
      <c r="B458" s="652" t="s">
        <v>453</v>
      </c>
      <c r="C458" s="652"/>
      <c r="D458" s="652"/>
      <c r="E458" s="652"/>
      <c r="F458" s="652"/>
      <c r="G458" s="652"/>
      <c r="H458" s="652"/>
      <c r="I458" s="652"/>
      <c r="J458" s="652"/>
      <c r="K458" s="652"/>
      <c r="L458" s="652"/>
      <c r="M458" s="653"/>
      <c r="N458" s="423">
        <v>991</v>
      </c>
      <c r="O458" s="510">
        <v>1</v>
      </c>
      <c r="P458" s="510">
        <v>4</v>
      </c>
      <c r="Q458" s="512" t="s">
        <v>490</v>
      </c>
      <c r="R458" s="511" t="s">
        <v>25</v>
      </c>
      <c r="S458" s="624"/>
      <c r="T458" s="625"/>
      <c r="U458" s="479">
        <f t="shared" si="40"/>
        <v>0</v>
      </c>
      <c r="V458" s="479">
        <f t="shared" si="40"/>
        <v>71.92</v>
      </c>
      <c r="W458" s="538">
        <f t="shared" si="35"/>
        <v>71.92</v>
      </c>
    </row>
    <row r="459" spans="1:23" s="533" customFormat="1" ht="21.75" customHeight="1" x14ac:dyDescent="0.2">
      <c r="A459" s="492"/>
      <c r="B459" s="652" t="s">
        <v>454</v>
      </c>
      <c r="C459" s="652"/>
      <c r="D459" s="652"/>
      <c r="E459" s="652"/>
      <c r="F459" s="652"/>
      <c r="G459" s="652"/>
      <c r="H459" s="652"/>
      <c r="I459" s="652"/>
      <c r="J459" s="652"/>
      <c r="K459" s="652"/>
      <c r="L459" s="652"/>
      <c r="M459" s="653"/>
      <c r="N459" s="423">
        <v>991</v>
      </c>
      <c r="O459" s="510">
        <v>1</v>
      </c>
      <c r="P459" s="510">
        <v>4</v>
      </c>
      <c r="Q459" s="512" t="s">
        <v>490</v>
      </c>
      <c r="R459" s="511" t="s">
        <v>27</v>
      </c>
      <c r="S459" s="624"/>
      <c r="T459" s="625"/>
      <c r="U459" s="479">
        <f t="shared" si="40"/>
        <v>0</v>
      </c>
      <c r="V459" s="479">
        <f t="shared" si="40"/>
        <v>71.92</v>
      </c>
      <c r="W459" s="538">
        <f t="shared" si="35"/>
        <v>71.92</v>
      </c>
    </row>
    <row r="460" spans="1:23" s="533" customFormat="1" ht="12" customHeight="1" x14ac:dyDescent="0.2">
      <c r="A460" s="492"/>
      <c r="B460" s="652" t="s">
        <v>456</v>
      </c>
      <c r="C460" s="652"/>
      <c r="D460" s="652"/>
      <c r="E460" s="652"/>
      <c r="F460" s="652"/>
      <c r="G460" s="652"/>
      <c r="H460" s="652"/>
      <c r="I460" s="652"/>
      <c r="J460" s="652"/>
      <c r="K460" s="652"/>
      <c r="L460" s="652"/>
      <c r="M460" s="653"/>
      <c r="N460" s="423">
        <v>991</v>
      </c>
      <c r="O460" s="510">
        <v>1</v>
      </c>
      <c r="P460" s="510">
        <v>4</v>
      </c>
      <c r="Q460" s="512" t="s">
        <v>490</v>
      </c>
      <c r="R460" s="511" t="s">
        <v>29</v>
      </c>
      <c r="S460" s="624"/>
      <c r="T460" s="625"/>
      <c r="U460" s="479">
        <v>0</v>
      </c>
      <c r="V460" s="480">
        <v>71.92</v>
      </c>
      <c r="W460" s="538">
        <f t="shared" si="35"/>
        <v>71.92</v>
      </c>
    </row>
    <row r="461" spans="1:23" s="533" customFormat="1" ht="12" customHeight="1" x14ac:dyDescent="0.2">
      <c r="A461" s="492"/>
      <c r="B461" s="652" t="s">
        <v>464</v>
      </c>
      <c r="C461" s="652"/>
      <c r="D461" s="652"/>
      <c r="E461" s="652"/>
      <c r="F461" s="652"/>
      <c r="G461" s="652"/>
      <c r="H461" s="652"/>
      <c r="I461" s="652"/>
      <c r="J461" s="652"/>
      <c r="K461" s="652"/>
      <c r="L461" s="652"/>
      <c r="M461" s="653"/>
      <c r="N461" s="423">
        <v>991</v>
      </c>
      <c r="O461" s="510">
        <v>1</v>
      </c>
      <c r="P461" s="510">
        <v>5</v>
      </c>
      <c r="Q461" s="512">
        <v>0</v>
      </c>
      <c r="R461" s="511">
        <v>0</v>
      </c>
      <c r="S461" s="624"/>
      <c r="T461" s="625"/>
      <c r="U461" s="479">
        <f t="shared" ref="U461:V465" si="41">+U462</f>
        <v>18.600000000000001</v>
      </c>
      <c r="V461" s="479">
        <f t="shared" si="41"/>
        <v>0</v>
      </c>
      <c r="W461" s="538">
        <f t="shared" si="35"/>
        <v>18.600000000000001</v>
      </c>
    </row>
    <row r="462" spans="1:23" s="533" customFormat="1" ht="32.25" customHeight="1" x14ac:dyDescent="0.2">
      <c r="A462" s="492"/>
      <c r="B462" s="652" t="s">
        <v>465</v>
      </c>
      <c r="C462" s="652"/>
      <c r="D462" s="652"/>
      <c r="E462" s="652"/>
      <c r="F462" s="652"/>
      <c r="G462" s="652"/>
      <c r="H462" s="652"/>
      <c r="I462" s="652"/>
      <c r="J462" s="652"/>
      <c r="K462" s="652"/>
      <c r="L462" s="652"/>
      <c r="M462" s="653"/>
      <c r="N462" s="423">
        <v>991</v>
      </c>
      <c r="O462" s="510">
        <v>1</v>
      </c>
      <c r="P462" s="510">
        <v>5</v>
      </c>
      <c r="Q462" s="512" t="s">
        <v>466</v>
      </c>
      <c r="R462" s="511">
        <v>0</v>
      </c>
      <c r="S462" s="624"/>
      <c r="T462" s="625"/>
      <c r="U462" s="479">
        <f t="shared" si="41"/>
        <v>18.600000000000001</v>
      </c>
      <c r="V462" s="479">
        <f t="shared" si="41"/>
        <v>0</v>
      </c>
      <c r="W462" s="538">
        <f t="shared" si="35"/>
        <v>18.600000000000001</v>
      </c>
    </row>
    <row r="463" spans="1:23" s="533" customFormat="1" ht="42.75" customHeight="1" x14ac:dyDescent="0.2">
      <c r="A463" s="492"/>
      <c r="B463" s="652" t="s">
        <v>467</v>
      </c>
      <c r="C463" s="652"/>
      <c r="D463" s="652"/>
      <c r="E463" s="652"/>
      <c r="F463" s="652"/>
      <c r="G463" s="652"/>
      <c r="H463" s="652"/>
      <c r="I463" s="652"/>
      <c r="J463" s="652"/>
      <c r="K463" s="652"/>
      <c r="L463" s="652"/>
      <c r="M463" s="653"/>
      <c r="N463" s="423">
        <v>991</v>
      </c>
      <c r="O463" s="510">
        <v>1</v>
      </c>
      <c r="P463" s="510">
        <v>5</v>
      </c>
      <c r="Q463" s="512" t="s">
        <v>468</v>
      </c>
      <c r="R463" s="511">
        <v>0</v>
      </c>
      <c r="S463" s="624"/>
      <c r="T463" s="625"/>
      <c r="U463" s="479">
        <f t="shared" si="41"/>
        <v>18.600000000000001</v>
      </c>
      <c r="V463" s="479">
        <f t="shared" si="41"/>
        <v>0</v>
      </c>
      <c r="W463" s="538">
        <f t="shared" si="35"/>
        <v>18.600000000000001</v>
      </c>
    </row>
    <row r="464" spans="1:23" s="533" customFormat="1" ht="21.75" customHeight="1" x14ac:dyDescent="0.2">
      <c r="A464" s="492"/>
      <c r="B464" s="652" t="s">
        <v>453</v>
      </c>
      <c r="C464" s="652"/>
      <c r="D464" s="652"/>
      <c r="E464" s="652"/>
      <c r="F464" s="652"/>
      <c r="G464" s="652"/>
      <c r="H464" s="652"/>
      <c r="I464" s="652"/>
      <c r="J464" s="652"/>
      <c r="K464" s="652"/>
      <c r="L464" s="652"/>
      <c r="M464" s="653"/>
      <c r="N464" s="423">
        <v>991</v>
      </c>
      <c r="O464" s="510">
        <v>1</v>
      </c>
      <c r="P464" s="510">
        <v>5</v>
      </c>
      <c r="Q464" s="512" t="s">
        <v>468</v>
      </c>
      <c r="R464" s="511" t="s">
        <v>25</v>
      </c>
      <c r="S464" s="624"/>
      <c r="T464" s="625"/>
      <c r="U464" s="479">
        <f t="shared" si="41"/>
        <v>18.600000000000001</v>
      </c>
      <c r="V464" s="479">
        <f t="shared" si="41"/>
        <v>0</v>
      </c>
      <c r="W464" s="538">
        <f t="shared" si="35"/>
        <v>18.600000000000001</v>
      </c>
    </row>
    <row r="465" spans="1:23" s="533" customFormat="1" ht="21.75" customHeight="1" x14ac:dyDescent="0.2">
      <c r="A465" s="492"/>
      <c r="B465" s="652" t="s">
        <v>454</v>
      </c>
      <c r="C465" s="652"/>
      <c r="D465" s="652"/>
      <c r="E465" s="652"/>
      <c r="F465" s="652"/>
      <c r="G465" s="652"/>
      <c r="H465" s="652"/>
      <c r="I465" s="652"/>
      <c r="J465" s="652"/>
      <c r="K465" s="652"/>
      <c r="L465" s="652"/>
      <c r="M465" s="653"/>
      <c r="N465" s="423">
        <v>991</v>
      </c>
      <c r="O465" s="510">
        <v>1</v>
      </c>
      <c r="P465" s="510">
        <v>5</v>
      </c>
      <c r="Q465" s="512" t="s">
        <v>468</v>
      </c>
      <c r="R465" s="511" t="s">
        <v>27</v>
      </c>
      <c r="S465" s="624"/>
      <c r="T465" s="625"/>
      <c r="U465" s="479">
        <f t="shared" si="41"/>
        <v>18.600000000000001</v>
      </c>
      <c r="V465" s="479">
        <f t="shared" si="41"/>
        <v>0</v>
      </c>
      <c r="W465" s="538">
        <f t="shared" si="35"/>
        <v>18.600000000000001</v>
      </c>
    </row>
    <row r="466" spans="1:23" s="533" customFormat="1" ht="12" customHeight="1" x14ac:dyDescent="0.2">
      <c r="A466" s="492"/>
      <c r="B466" s="652" t="s">
        <v>456</v>
      </c>
      <c r="C466" s="652"/>
      <c r="D466" s="652"/>
      <c r="E466" s="652"/>
      <c r="F466" s="652"/>
      <c r="G466" s="652"/>
      <c r="H466" s="652"/>
      <c r="I466" s="652"/>
      <c r="J466" s="652"/>
      <c r="K466" s="652"/>
      <c r="L466" s="652"/>
      <c r="M466" s="653"/>
      <c r="N466" s="423">
        <v>991</v>
      </c>
      <c r="O466" s="510">
        <v>1</v>
      </c>
      <c r="P466" s="510">
        <v>5</v>
      </c>
      <c r="Q466" s="512" t="s">
        <v>468</v>
      </c>
      <c r="R466" s="511" t="s">
        <v>29</v>
      </c>
      <c r="S466" s="624"/>
      <c r="T466" s="625"/>
      <c r="U466" s="479">
        <v>18.600000000000001</v>
      </c>
      <c r="V466" s="480">
        <v>0</v>
      </c>
      <c r="W466" s="538">
        <f t="shared" si="35"/>
        <v>18.600000000000001</v>
      </c>
    </row>
    <row r="467" spans="1:23" s="533" customFormat="1" ht="12" customHeight="1" x14ac:dyDescent="0.2">
      <c r="A467" s="492"/>
      <c r="B467" s="652" t="s">
        <v>91</v>
      </c>
      <c r="C467" s="652"/>
      <c r="D467" s="652"/>
      <c r="E467" s="652"/>
      <c r="F467" s="652"/>
      <c r="G467" s="652"/>
      <c r="H467" s="652"/>
      <c r="I467" s="652"/>
      <c r="J467" s="652"/>
      <c r="K467" s="652"/>
      <c r="L467" s="652"/>
      <c r="M467" s="653"/>
      <c r="N467" s="423">
        <v>991</v>
      </c>
      <c r="O467" s="510">
        <v>1</v>
      </c>
      <c r="P467" s="510">
        <v>11</v>
      </c>
      <c r="Q467" s="512">
        <v>0</v>
      </c>
      <c r="R467" s="511">
        <v>0</v>
      </c>
      <c r="S467" s="624"/>
      <c r="T467" s="625"/>
      <c r="U467" s="479">
        <f t="shared" ref="U467:V470" si="42">+U468</f>
        <v>100</v>
      </c>
      <c r="V467" s="479">
        <f t="shared" si="42"/>
        <v>300.08</v>
      </c>
      <c r="W467" s="538">
        <f t="shared" si="35"/>
        <v>400.08</v>
      </c>
    </row>
    <row r="468" spans="1:23" s="533" customFormat="1" ht="21.75" customHeight="1" x14ac:dyDescent="0.2">
      <c r="A468" s="492"/>
      <c r="B468" s="652" t="s">
        <v>487</v>
      </c>
      <c r="C468" s="652"/>
      <c r="D468" s="652"/>
      <c r="E468" s="652"/>
      <c r="F468" s="652"/>
      <c r="G468" s="652"/>
      <c r="H468" s="652"/>
      <c r="I468" s="652"/>
      <c r="J468" s="652"/>
      <c r="K468" s="652"/>
      <c r="L468" s="652"/>
      <c r="M468" s="653"/>
      <c r="N468" s="423">
        <v>991</v>
      </c>
      <c r="O468" s="510">
        <v>1</v>
      </c>
      <c r="P468" s="510">
        <v>11</v>
      </c>
      <c r="Q468" s="512" t="s">
        <v>488</v>
      </c>
      <c r="R468" s="511">
        <v>0</v>
      </c>
      <c r="S468" s="624"/>
      <c r="T468" s="625"/>
      <c r="U468" s="479">
        <f t="shared" si="42"/>
        <v>100</v>
      </c>
      <c r="V468" s="479">
        <f t="shared" si="42"/>
        <v>300.08</v>
      </c>
      <c r="W468" s="538">
        <f t="shared" si="35"/>
        <v>400.08</v>
      </c>
    </row>
    <row r="469" spans="1:23" s="533" customFormat="1" ht="12" customHeight="1" x14ac:dyDescent="0.2">
      <c r="A469" s="492"/>
      <c r="B469" s="652" t="s">
        <v>489</v>
      </c>
      <c r="C469" s="652"/>
      <c r="D469" s="652"/>
      <c r="E469" s="652"/>
      <c r="F469" s="652"/>
      <c r="G469" s="652"/>
      <c r="H469" s="652"/>
      <c r="I469" s="652"/>
      <c r="J469" s="652"/>
      <c r="K469" s="652"/>
      <c r="L469" s="652"/>
      <c r="M469" s="653"/>
      <c r="N469" s="423">
        <v>991</v>
      </c>
      <c r="O469" s="510">
        <v>1</v>
      </c>
      <c r="P469" s="510">
        <v>11</v>
      </c>
      <c r="Q469" s="512" t="s">
        <v>490</v>
      </c>
      <c r="R469" s="511">
        <v>0</v>
      </c>
      <c r="S469" s="624"/>
      <c r="T469" s="625"/>
      <c r="U469" s="479">
        <f t="shared" si="42"/>
        <v>100</v>
      </c>
      <c r="V469" s="479">
        <f t="shared" si="42"/>
        <v>300.08</v>
      </c>
      <c r="W469" s="538">
        <f t="shared" si="35"/>
        <v>400.08</v>
      </c>
    </row>
    <row r="470" spans="1:23" s="533" customFormat="1" ht="12" customHeight="1" x14ac:dyDescent="0.2">
      <c r="A470" s="492"/>
      <c r="B470" s="652" t="s">
        <v>30</v>
      </c>
      <c r="C470" s="652"/>
      <c r="D470" s="652"/>
      <c r="E470" s="652"/>
      <c r="F470" s="652"/>
      <c r="G470" s="652"/>
      <c r="H470" s="652"/>
      <c r="I470" s="652"/>
      <c r="J470" s="652"/>
      <c r="K470" s="652"/>
      <c r="L470" s="652"/>
      <c r="M470" s="653"/>
      <c r="N470" s="423">
        <v>991</v>
      </c>
      <c r="O470" s="510">
        <v>1</v>
      </c>
      <c r="P470" s="510">
        <v>11</v>
      </c>
      <c r="Q470" s="512" t="s">
        <v>490</v>
      </c>
      <c r="R470" s="511" t="s">
        <v>31</v>
      </c>
      <c r="S470" s="624"/>
      <c r="T470" s="625"/>
      <c r="U470" s="479">
        <f t="shared" si="42"/>
        <v>100</v>
      </c>
      <c r="V470" s="479">
        <f t="shared" si="42"/>
        <v>300.08</v>
      </c>
      <c r="W470" s="538">
        <f t="shared" ref="W470:W533" si="43">+U470+V470</f>
        <v>400.08</v>
      </c>
    </row>
    <row r="471" spans="1:23" s="533" customFormat="1" ht="12" customHeight="1" x14ac:dyDescent="0.2">
      <c r="A471" s="492"/>
      <c r="B471" s="652" t="s">
        <v>90</v>
      </c>
      <c r="C471" s="652"/>
      <c r="D471" s="652"/>
      <c r="E471" s="652"/>
      <c r="F471" s="652"/>
      <c r="G471" s="652"/>
      <c r="H471" s="652"/>
      <c r="I471" s="652"/>
      <c r="J471" s="652"/>
      <c r="K471" s="652"/>
      <c r="L471" s="652"/>
      <c r="M471" s="653"/>
      <c r="N471" s="423">
        <v>991</v>
      </c>
      <c r="O471" s="510">
        <v>1</v>
      </c>
      <c r="P471" s="510">
        <v>11</v>
      </c>
      <c r="Q471" s="512" t="s">
        <v>490</v>
      </c>
      <c r="R471" s="511" t="s">
        <v>491</v>
      </c>
      <c r="S471" s="624"/>
      <c r="T471" s="625"/>
      <c r="U471" s="479">
        <v>100</v>
      </c>
      <c r="V471" s="480">
        <v>300.08</v>
      </c>
      <c r="W471" s="538">
        <f t="shared" si="43"/>
        <v>400.08</v>
      </c>
    </row>
    <row r="472" spans="1:23" s="533" customFormat="1" ht="12" customHeight="1" x14ac:dyDescent="0.2">
      <c r="A472" s="492"/>
      <c r="B472" s="652" t="s">
        <v>93</v>
      </c>
      <c r="C472" s="652"/>
      <c r="D472" s="652"/>
      <c r="E472" s="652"/>
      <c r="F472" s="652"/>
      <c r="G472" s="652"/>
      <c r="H472" s="652"/>
      <c r="I472" s="652"/>
      <c r="J472" s="652"/>
      <c r="K472" s="652"/>
      <c r="L472" s="652"/>
      <c r="M472" s="653"/>
      <c r="N472" s="423">
        <v>991</v>
      </c>
      <c r="O472" s="510">
        <v>1</v>
      </c>
      <c r="P472" s="510">
        <v>13</v>
      </c>
      <c r="Q472" s="512">
        <v>0</v>
      </c>
      <c r="R472" s="511">
        <v>0</v>
      </c>
      <c r="S472" s="624"/>
      <c r="T472" s="625"/>
      <c r="U472" s="479">
        <f>+U473+U479+U485+U490+U495+U501+U507</f>
        <v>5073.2487000000001</v>
      </c>
      <c r="V472" s="479">
        <f>+V473+V479+V485+V490+V495+V501+V507</f>
        <v>170.89999999999998</v>
      </c>
      <c r="W472" s="538">
        <f t="shared" si="43"/>
        <v>5244.1486999999997</v>
      </c>
    </row>
    <row r="473" spans="1:23" s="533" customFormat="1" ht="21.75" customHeight="1" x14ac:dyDescent="0.2">
      <c r="A473" s="492"/>
      <c r="B473" s="652" t="s">
        <v>492</v>
      </c>
      <c r="C473" s="652"/>
      <c r="D473" s="652"/>
      <c r="E473" s="652"/>
      <c r="F473" s="652"/>
      <c r="G473" s="652"/>
      <c r="H473" s="652"/>
      <c r="I473" s="652"/>
      <c r="J473" s="652"/>
      <c r="K473" s="652"/>
      <c r="L473" s="652"/>
      <c r="M473" s="653"/>
      <c r="N473" s="423">
        <v>991</v>
      </c>
      <c r="O473" s="510">
        <v>1</v>
      </c>
      <c r="P473" s="510">
        <v>13</v>
      </c>
      <c r="Q473" s="512" t="s">
        <v>493</v>
      </c>
      <c r="R473" s="511">
        <v>0</v>
      </c>
      <c r="S473" s="624"/>
      <c r="T473" s="625"/>
      <c r="U473" s="479">
        <f t="shared" ref="U473:V477" si="44">+U474</f>
        <v>64</v>
      </c>
      <c r="V473" s="479">
        <f t="shared" si="44"/>
        <v>0</v>
      </c>
      <c r="W473" s="538">
        <f t="shared" si="43"/>
        <v>64</v>
      </c>
    </row>
    <row r="474" spans="1:23" s="533" customFormat="1" ht="12" customHeight="1" x14ac:dyDescent="0.2">
      <c r="A474" s="492"/>
      <c r="B474" s="652" t="s">
        <v>494</v>
      </c>
      <c r="C474" s="652"/>
      <c r="D474" s="652"/>
      <c r="E474" s="652"/>
      <c r="F474" s="652"/>
      <c r="G474" s="652"/>
      <c r="H474" s="652"/>
      <c r="I474" s="652"/>
      <c r="J474" s="652"/>
      <c r="K474" s="652"/>
      <c r="L474" s="652"/>
      <c r="M474" s="653"/>
      <c r="N474" s="423">
        <v>991</v>
      </c>
      <c r="O474" s="510">
        <v>1</v>
      </c>
      <c r="P474" s="510">
        <v>13</v>
      </c>
      <c r="Q474" s="512" t="s">
        <v>495</v>
      </c>
      <c r="R474" s="511">
        <v>0</v>
      </c>
      <c r="S474" s="624"/>
      <c r="T474" s="625"/>
      <c r="U474" s="479">
        <f t="shared" si="44"/>
        <v>64</v>
      </c>
      <c r="V474" s="479">
        <f t="shared" si="44"/>
        <v>0</v>
      </c>
      <c r="W474" s="538">
        <f t="shared" si="43"/>
        <v>64</v>
      </c>
    </row>
    <row r="475" spans="1:23" s="533" customFormat="1" ht="32.25" customHeight="1" x14ac:dyDescent="0.2">
      <c r="A475" s="492"/>
      <c r="B475" s="652" t="s">
        <v>496</v>
      </c>
      <c r="C475" s="652"/>
      <c r="D475" s="652"/>
      <c r="E475" s="652"/>
      <c r="F475" s="652"/>
      <c r="G475" s="652"/>
      <c r="H475" s="652"/>
      <c r="I475" s="652"/>
      <c r="J475" s="652"/>
      <c r="K475" s="652"/>
      <c r="L475" s="652"/>
      <c r="M475" s="653"/>
      <c r="N475" s="423">
        <v>991</v>
      </c>
      <c r="O475" s="510">
        <v>1</v>
      </c>
      <c r="P475" s="510">
        <v>13</v>
      </c>
      <c r="Q475" s="512" t="s">
        <v>497</v>
      </c>
      <c r="R475" s="511">
        <v>0</v>
      </c>
      <c r="S475" s="624"/>
      <c r="T475" s="625"/>
      <c r="U475" s="479">
        <f t="shared" si="44"/>
        <v>64</v>
      </c>
      <c r="V475" s="479">
        <f t="shared" si="44"/>
        <v>0</v>
      </c>
      <c r="W475" s="538">
        <f t="shared" si="43"/>
        <v>64</v>
      </c>
    </row>
    <row r="476" spans="1:23" s="533" customFormat="1" ht="21.75" customHeight="1" x14ac:dyDescent="0.2">
      <c r="A476" s="492"/>
      <c r="B476" s="652" t="s">
        <v>453</v>
      </c>
      <c r="C476" s="652"/>
      <c r="D476" s="652"/>
      <c r="E476" s="652"/>
      <c r="F476" s="652"/>
      <c r="G476" s="652"/>
      <c r="H476" s="652"/>
      <c r="I476" s="652"/>
      <c r="J476" s="652"/>
      <c r="K476" s="652"/>
      <c r="L476" s="652"/>
      <c r="M476" s="653"/>
      <c r="N476" s="423">
        <v>991</v>
      </c>
      <c r="O476" s="510">
        <v>1</v>
      </c>
      <c r="P476" s="510">
        <v>13</v>
      </c>
      <c r="Q476" s="512" t="s">
        <v>497</v>
      </c>
      <c r="R476" s="511" t="s">
        <v>25</v>
      </c>
      <c r="S476" s="624"/>
      <c r="T476" s="625"/>
      <c r="U476" s="479">
        <f t="shared" si="44"/>
        <v>64</v>
      </c>
      <c r="V476" s="479">
        <f t="shared" si="44"/>
        <v>0</v>
      </c>
      <c r="W476" s="538">
        <f t="shared" si="43"/>
        <v>64</v>
      </c>
    </row>
    <row r="477" spans="1:23" s="533" customFormat="1" ht="21.75" customHeight="1" x14ac:dyDescent="0.2">
      <c r="A477" s="492"/>
      <c r="B477" s="652" t="s">
        <v>454</v>
      </c>
      <c r="C477" s="652"/>
      <c r="D477" s="652"/>
      <c r="E477" s="652"/>
      <c r="F477" s="652"/>
      <c r="G477" s="652"/>
      <c r="H477" s="652"/>
      <c r="I477" s="652"/>
      <c r="J477" s="652"/>
      <c r="K477" s="652"/>
      <c r="L477" s="652"/>
      <c r="M477" s="653"/>
      <c r="N477" s="423">
        <v>991</v>
      </c>
      <c r="O477" s="510">
        <v>1</v>
      </c>
      <c r="P477" s="510">
        <v>13</v>
      </c>
      <c r="Q477" s="512" t="s">
        <v>497</v>
      </c>
      <c r="R477" s="511" t="s">
        <v>27</v>
      </c>
      <c r="S477" s="624"/>
      <c r="T477" s="625"/>
      <c r="U477" s="479">
        <f t="shared" si="44"/>
        <v>64</v>
      </c>
      <c r="V477" s="479">
        <f t="shared" si="44"/>
        <v>0</v>
      </c>
      <c r="W477" s="538">
        <f t="shared" si="43"/>
        <v>64</v>
      </c>
    </row>
    <row r="478" spans="1:23" s="533" customFormat="1" ht="12" customHeight="1" x14ac:dyDescent="0.2">
      <c r="A478" s="492"/>
      <c r="B478" s="652" t="s">
        <v>456</v>
      </c>
      <c r="C478" s="652"/>
      <c r="D478" s="652"/>
      <c r="E478" s="652"/>
      <c r="F478" s="652"/>
      <c r="G478" s="652"/>
      <c r="H478" s="652"/>
      <c r="I478" s="652"/>
      <c r="J478" s="652"/>
      <c r="K478" s="652"/>
      <c r="L478" s="652"/>
      <c r="M478" s="653"/>
      <c r="N478" s="423">
        <v>991</v>
      </c>
      <c r="O478" s="510">
        <v>1</v>
      </c>
      <c r="P478" s="510">
        <v>13</v>
      </c>
      <c r="Q478" s="512" t="s">
        <v>497</v>
      </c>
      <c r="R478" s="511" t="s">
        <v>29</v>
      </c>
      <c r="S478" s="624"/>
      <c r="T478" s="625"/>
      <c r="U478" s="479">
        <v>64</v>
      </c>
      <c r="V478" s="480">
        <v>0</v>
      </c>
      <c r="W478" s="538">
        <f t="shared" si="43"/>
        <v>64</v>
      </c>
    </row>
    <row r="479" spans="1:23" s="533" customFormat="1" ht="21.75" customHeight="1" x14ac:dyDescent="0.2">
      <c r="A479" s="492"/>
      <c r="B479" s="652" t="s">
        <v>94</v>
      </c>
      <c r="C479" s="652"/>
      <c r="D479" s="652"/>
      <c r="E479" s="652"/>
      <c r="F479" s="652"/>
      <c r="G479" s="652"/>
      <c r="H479" s="652"/>
      <c r="I479" s="652"/>
      <c r="J479" s="652"/>
      <c r="K479" s="652"/>
      <c r="L479" s="652"/>
      <c r="M479" s="653"/>
      <c r="N479" s="423">
        <v>991</v>
      </c>
      <c r="O479" s="510">
        <v>1</v>
      </c>
      <c r="P479" s="510">
        <v>13</v>
      </c>
      <c r="Q479" s="512" t="s">
        <v>670</v>
      </c>
      <c r="R479" s="511">
        <v>0</v>
      </c>
      <c r="S479" s="624"/>
      <c r="T479" s="625"/>
      <c r="U479" s="479">
        <f t="shared" ref="U479:V483" si="45">+U480</f>
        <v>100</v>
      </c>
      <c r="V479" s="479">
        <f t="shared" si="45"/>
        <v>0</v>
      </c>
      <c r="W479" s="538">
        <f t="shared" si="43"/>
        <v>100</v>
      </c>
    </row>
    <row r="480" spans="1:23" s="533" customFormat="1" ht="21.75" customHeight="1" x14ac:dyDescent="0.2">
      <c r="A480" s="492"/>
      <c r="B480" s="652" t="s">
        <v>671</v>
      </c>
      <c r="C480" s="652"/>
      <c r="D480" s="652"/>
      <c r="E480" s="652"/>
      <c r="F480" s="652"/>
      <c r="G480" s="652"/>
      <c r="H480" s="652"/>
      <c r="I480" s="652"/>
      <c r="J480" s="652"/>
      <c r="K480" s="652"/>
      <c r="L480" s="652"/>
      <c r="M480" s="653"/>
      <c r="N480" s="423">
        <v>991</v>
      </c>
      <c r="O480" s="510">
        <v>1</v>
      </c>
      <c r="P480" s="510">
        <v>13</v>
      </c>
      <c r="Q480" s="512" t="s">
        <v>672</v>
      </c>
      <c r="R480" s="511">
        <v>0</v>
      </c>
      <c r="S480" s="624"/>
      <c r="T480" s="625"/>
      <c r="U480" s="479">
        <f t="shared" si="45"/>
        <v>100</v>
      </c>
      <c r="V480" s="479">
        <f t="shared" si="45"/>
        <v>0</v>
      </c>
      <c r="W480" s="538">
        <f t="shared" si="43"/>
        <v>100</v>
      </c>
    </row>
    <row r="481" spans="1:23" s="533" customFormat="1" ht="21.75" customHeight="1" x14ac:dyDescent="0.2">
      <c r="A481" s="492"/>
      <c r="B481" s="652" t="s">
        <v>671</v>
      </c>
      <c r="C481" s="652"/>
      <c r="D481" s="652"/>
      <c r="E481" s="652"/>
      <c r="F481" s="652"/>
      <c r="G481" s="652"/>
      <c r="H481" s="652"/>
      <c r="I481" s="652"/>
      <c r="J481" s="652"/>
      <c r="K481" s="652"/>
      <c r="L481" s="652"/>
      <c r="M481" s="653"/>
      <c r="N481" s="423">
        <v>991</v>
      </c>
      <c r="O481" s="510">
        <v>1</v>
      </c>
      <c r="P481" s="510">
        <v>13</v>
      </c>
      <c r="Q481" s="512" t="s">
        <v>673</v>
      </c>
      <c r="R481" s="511">
        <v>0</v>
      </c>
      <c r="S481" s="624"/>
      <c r="T481" s="625"/>
      <c r="U481" s="479">
        <f t="shared" si="45"/>
        <v>100</v>
      </c>
      <c r="V481" s="479">
        <f t="shared" si="45"/>
        <v>0</v>
      </c>
      <c r="W481" s="538">
        <f t="shared" si="43"/>
        <v>100</v>
      </c>
    </row>
    <row r="482" spans="1:23" s="533" customFormat="1" ht="21.75" customHeight="1" x14ac:dyDescent="0.2">
      <c r="A482" s="492"/>
      <c r="B482" s="652" t="s">
        <v>453</v>
      </c>
      <c r="C482" s="652"/>
      <c r="D482" s="652"/>
      <c r="E482" s="652"/>
      <c r="F482" s="652"/>
      <c r="G482" s="652"/>
      <c r="H482" s="652"/>
      <c r="I482" s="652"/>
      <c r="J482" s="652"/>
      <c r="K482" s="652"/>
      <c r="L482" s="652"/>
      <c r="M482" s="653"/>
      <c r="N482" s="423">
        <v>991</v>
      </c>
      <c r="O482" s="510">
        <v>1</v>
      </c>
      <c r="P482" s="510">
        <v>13</v>
      </c>
      <c r="Q482" s="512" t="s">
        <v>673</v>
      </c>
      <c r="R482" s="511" t="s">
        <v>25</v>
      </c>
      <c r="S482" s="624"/>
      <c r="T482" s="625"/>
      <c r="U482" s="479">
        <f t="shared" si="45"/>
        <v>100</v>
      </c>
      <c r="V482" s="479">
        <f t="shared" si="45"/>
        <v>0</v>
      </c>
      <c r="W482" s="538">
        <f t="shared" si="43"/>
        <v>100</v>
      </c>
    </row>
    <row r="483" spans="1:23" s="533" customFormat="1" ht="21.75" customHeight="1" x14ac:dyDescent="0.2">
      <c r="A483" s="492"/>
      <c r="B483" s="652" t="s">
        <v>454</v>
      </c>
      <c r="C483" s="652"/>
      <c r="D483" s="652"/>
      <c r="E483" s="652"/>
      <c r="F483" s="652"/>
      <c r="G483" s="652"/>
      <c r="H483" s="652"/>
      <c r="I483" s="652"/>
      <c r="J483" s="652"/>
      <c r="K483" s="652"/>
      <c r="L483" s="652"/>
      <c r="M483" s="653"/>
      <c r="N483" s="423">
        <v>991</v>
      </c>
      <c r="O483" s="510">
        <v>1</v>
      </c>
      <c r="P483" s="510">
        <v>13</v>
      </c>
      <c r="Q483" s="512" t="s">
        <v>673</v>
      </c>
      <c r="R483" s="511" t="s">
        <v>27</v>
      </c>
      <c r="S483" s="624"/>
      <c r="T483" s="625"/>
      <c r="U483" s="479">
        <f t="shared" si="45"/>
        <v>100</v>
      </c>
      <c r="V483" s="479">
        <f t="shared" si="45"/>
        <v>0</v>
      </c>
      <c r="W483" s="538">
        <f t="shared" si="43"/>
        <v>100</v>
      </c>
    </row>
    <row r="484" spans="1:23" s="533" customFormat="1" ht="12" customHeight="1" x14ac:dyDescent="0.2">
      <c r="A484" s="492"/>
      <c r="B484" s="652" t="s">
        <v>456</v>
      </c>
      <c r="C484" s="652"/>
      <c r="D484" s="652"/>
      <c r="E484" s="652"/>
      <c r="F484" s="652"/>
      <c r="G484" s="652"/>
      <c r="H484" s="652"/>
      <c r="I484" s="652"/>
      <c r="J484" s="652"/>
      <c r="K484" s="652"/>
      <c r="L484" s="652"/>
      <c r="M484" s="653"/>
      <c r="N484" s="423">
        <v>991</v>
      </c>
      <c r="O484" s="510">
        <v>1</v>
      </c>
      <c r="P484" s="510">
        <v>13</v>
      </c>
      <c r="Q484" s="512" t="s">
        <v>673</v>
      </c>
      <c r="R484" s="511" t="s">
        <v>29</v>
      </c>
      <c r="S484" s="624"/>
      <c r="T484" s="625"/>
      <c r="U484" s="479">
        <v>100</v>
      </c>
      <c r="V484" s="480">
        <v>0</v>
      </c>
      <c r="W484" s="538">
        <f t="shared" si="43"/>
        <v>100</v>
      </c>
    </row>
    <row r="485" spans="1:23" s="533" customFormat="1" ht="53.25" customHeight="1" x14ac:dyDescent="0.2">
      <c r="A485" s="492"/>
      <c r="B485" s="652" t="s">
        <v>674</v>
      </c>
      <c r="C485" s="652"/>
      <c r="D485" s="652"/>
      <c r="E485" s="652"/>
      <c r="F485" s="652"/>
      <c r="G485" s="652"/>
      <c r="H485" s="652"/>
      <c r="I485" s="652"/>
      <c r="J485" s="652"/>
      <c r="K485" s="652"/>
      <c r="L485" s="652"/>
      <c r="M485" s="653"/>
      <c r="N485" s="423">
        <v>991</v>
      </c>
      <c r="O485" s="510">
        <v>1</v>
      </c>
      <c r="P485" s="510">
        <v>13</v>
      </c>
      <c r="Q485" s="512" t="s">
        <v>675</v>
      </c>
      <c r="R485" s="511">
        <v>0</v>
      </c>
      <c r="S485" s="624"/>
      <c r="T485" s="625"/>
      <c r="U485" s="479">
        <f t="shared" ref="U485:V488" si="46">+U486</f>
        <v>50</v>
      </c>
      <c r="V485" s="479">
        <f t="shared" si="46"/>
        <v>0</v>
      </c>
      <c r="W485" s="538">
        <f t="shared" si="43"/>
        <v>50</v>
      </c>
    </row>
    <row r="486" spans="1:23" s="533" customFormat="1" ht="42.75" customHeight="1" x14ac:dyDescent="0.2">
      <c r="A486" s="492"/>
      <c r="B486" s="652" t="s">
        <v>777</v>
      </c>
      <c r="C486" s="652"/>
      <c r="D486" s="652"/>
      <c r="E486" s="652"/>
      <c r="F486" s="652"/>
      <c r="G486" s="652"/>
      <c r="H486" s="652"/>
      <c r="I486" s="652"/>
      <c r="J486" s="652"/>
      <c r="K486" s="652"/>
      <c r="L486" s="652"/>
      <c r="M486" s="653"/>
      <c r="N486" s="423">
        <v>991</v>
      </c>
      <c r="O486" s="510">
        <v>1</v>
      </c>
      <c r="P486" s="510">
        <v>13</v>
      </c>
      <c r="Q486" s="512" t="s">
        <v>778</v>
      </c>
      <c r="R486" s="511">
        <v>0</v>
      </c>
      <c r="S486" s="624"/>
      <c r="T486" s="625"/>
      <c r="U486" s="479">
        <f t="shared" si="46"/>
        <v>50</v>
      </c>
      <c r="V486" s="479">
        <f t="shared" si="46"/>
        <v>0</v>
      </c>
      <c r="W486" s="538">
        <f t="shared" si="43"/>
        <v>50</v>
      </c>
    </row>
    <row r="487" spans="1:23" s="533" customFormat="1" ht="21.75" customHeight="1" x14ac:dyDescent="0.2">
      <c r="A487" s="492"/>
      <c r="B487" s="652" t="s">
        <v>453</v>
      </c>
      <c r="C487" s="652"/>
      <c r="D487" s="652"/>
      <c r="E487" s="652"/>
      <c r="F487" s="652"/>
      <c r="G487" s="652"/>
      <c r="H487" s="652"/>
      <c r="I487" s="652"/>
      <c r="J487" s="652"/>
      <c r="K487" s="652"/>
      <c r="L487" s="652"/>
      <c r="M487" s="653"/>
      <c r="N487" s="423">
        <v>991</v>
      </c>
      <c r="O487" s="510">
        <v>1</v>
      </c>
      <c r="P487" s="510">
        <v>13</v>
      </c>
      <c r="Q487" s="512" t="s">
        <v>778</v>
      </c>
      <c r="R487" s="511" t="s">
        <v>25</v>
      </c>
      <c r="S487" s="624"/>
      <c r="T487" s="625"/>
      <c r="U487" s="479">
        <f t="shared" si="46"/>
        <v>50</v>
      </c>
      <c r="V487" s="479">
        <f t="shared" si="46"/>
        <v>0</v>
      </c>
      <c r="W487" s="538">
        <f t="shared" si="43"/>
        <v>50</v>
      </c>
    </row>
    <row r="488" spans="1:23" s="533" customFormat="1" ht="21.75" customHeight="1" x14ac:dyDescent="0.2">
      <c r="A488" s="492"/>
      <c r="B488" s="652" t="s">
        <v>454</v>
      </c>
      <c r="C488" s="652"/>
      <c r="D488" s="652"/>
      <c r="E488" s="652"/>
      <c r="F488" s="652"/>
      <c r="G488" s="652"/>
      <c r="H488" s="652"/>
      <c r="I488" s="652"/>
      <c r="J488" s="652"/>
      <c r="K488" s="652"/>
      <c r="L488" s="652"/>
      <c r="M488" s="653"/>
      <c r="N488" s="423">
        <v>991</v>
      </c>
      <c r="O488" s="510">
        <v>1</v>
      </c>
      <c r="P488" s="510">
        <v>13</v>
      </c>
      <c r="Q488" s="512" t="s">
        <v>778</v>
      </c>
      <c r="R488" s="511" t="s">
        <v>27</v>
      </c>
      <c r="S488" s="624"/>
      <c r="T488" s="625"/>
      <c r="U488" s="479">
        <f t="shared" si="46"/>
        <v>50</v>
      </c>
      <c r="V488" s="479">
        <f t="shared" si="46"/>
        <v>0</v>
      </c>
      <c r="W488" s="538">
        <f t="shared" si="43"/>
        <v>50</v>
      </c>
    </row>
    <row r="489" spans="1:23" s="533" customFormat="1" ht="12" customHeight="1" x14ac:dyDescent="0.2">
      <c r="A489" s="492"/>
      <c r="B489" s="652" t="s">
        <v>456</v>
      </c>
      <c r="C489" s="652"/>
      <c r="D489" s="652"/>
      <c r="E489" s="652"/>
      <c r="F489" s="652"/>
      <c r="G489" s="652"/>
      <c r="H489" s="652"/>
      <c r="I489" s="652"/>
      <c r="J489" s="652"/>
      <c r="K489" s="652"/>
      <c r="L489" s="652"/>
      <c r="M489" s="653"/>
      <c r="N489" s="423">
        <v>991</v>
      </c>
      <c r="O489" s="510">
        <v>1</v>
      </c>
      <c r="P489" s="510">
        <v>13</v>
      </c>
      <c r="Q489" s="512" t="s">
        <v>778</v>
      </c>
      <c r="R489" s="511" t="s">
        <v>29</v>
      </c>
      <c r="S489" s="624"/>
      <c r="T489" s="625"/>
      <c r="U489" s="479">
        <v>50</v>
      </c>
      <c r="V489" s="480">
        <v>0</v>
      </c>
      <c r="W489" s="538">
        <f t="shared" si="43"/>
        <v>50</v>
      </c>
    </row>
    <row r="490" spans="1:23" s="533" customFormat="1" ht="53.25" customHeight="1" x14ac:dyDescent="0.2">
      <c r="A490" s="492"/>
      <c r="B490" s="652" t="s">
        <v>676</v>
      </c>
      <c r="C490" s="652"/>
      <c r="D490" s="652"/>
      <c r="E490" s="652"/>
      <c r="F490" s="652"/>
      <c r="G490" s="652"/>
      <c r="H490" s="652"/>
      <c r="I490" s="652"/>
      <c r="J490" s="652"/>
      <c r="K490" s="652"/>
      <c r="L490" s="652"/>
      <c r="M490" s="653"/>
      <c r="N490" s="423">
        <v>991</v>
      </c>
      <c r="O490" s="510">
        <v>1</v>
      </c>
      <c r="P490" s="510">
        <v>13</v>
      </c>
      <c r="Q490" s="512" t="s">
        <v>677</v>
      </c>
      <c r="R490" s="511">
        <v>0</v>
      </c>
      <c r="S490" s="624"/>
      <c r="T490" s="625"/>
      <c r="U490" s="479">
        <f t="shared" ref="U490:V493" si="47">+U491</f>
        <v>100</v>
      </c>
      <c r="V490" s="479">
        <f t="shared" si="47"/>
        <v>0</v>
      </c>
      <c r="W490" s="538">
        <f t="shared" si="43"/>
        <v>100</v>
      </c>
    </row>
    <row r="491" spans="1:23" s="533" customFormat="1" ht="32.25" customHeight="1" x14ac:dyDescent="0.2">
      <c r="A491" s="492"/>
      <c r="B491" s="652" t="s">
        <v>678</v>
      </c>
      <c r="C491" s="652"/>
      <c r="D491" s="652"/>
      <c r="E491" s="652"/>
      <c r="F491" s="652"/>
      <c r="G491" s="652"/>
      <c r="H491" s="652"/>
      <c r="I491" s="652"/>
      <c r="J491" s="652"/>
      <c r="K491" s="652"/>
      <c r="L491" s="652"/>
      <c r="M491" s="653"/>
      <c r="N491" s="423">
        <v>991</v>
      </c>
      <c r="O491" s="510">
        <v>1</v>
      </c>
      <c r="P491" s="510">
        <v>13</v>
      </c>
      <c r="Q491" s="512" t="s">
        <v>679</v>
      </c>
      <c r="R491" s="511">
        <v>0</v>
      </c>
      <c r="S491" s="624"/>
      <c r="T491" s="625"/>
      <c r="U491" s="479">
        <f t="shared" si="47"/>
        <v>100</v>
      </c>
      <c r="V491" s="479">
        <f t="shared" si="47"/>
        <v>0</v>
      </c>
      <c r="W491" s="538">
        <f t="shared" si="43"/>
        <v>100</v>
      </c>
    </row>
    <row r="492" spans="1:23" s="533" customFormat="1" ht="21.75" customHeight="1" x14ac:dyDescent="0.2">
      <c r="A492" s="492"/>
      <c r="B492" s="652" t="s">
        <v>453</v>
      </c>
      <c r="C492" s="652"/>
      <c r="D492" s="652"/>
      <c r="E492" s="652"/>
      <c r="F492" s="652"/>
      <c r="G492" s="652"/>
      <c r="H492" s="652"/>
      <c r="I492" s="652"/>
      <c r="J492" s="652"/>
      <c r="K492" s="652"/>
      <c r="L492" s="652"/>
      <c r="M492" s="653"/>
      <c r="N492" s="423">
        <v>991</v>
      </c>
      <c r="O492" s="510">
        <v>1</v>
      </c>
      <c r="P492" s="510">
        <v>13</v>
      </c>
      <c r="Q492" s="512" t="s">
        <v>679</v>
      </c>
      <c r="R492" s="511" t="s">
        <v>25</v>
      </c>
      <c r="S492" s="624"/>
      <c r="T492" s="625"/>
      <c r="U492" s="479">
        <f t="shared" si="47"/>
        <v>100</v>
      </c>
      <c r="V492" s="479">
        <f t="shared" si="47"/>
        <v>0</v>
      </c>
      <c r="W492" s="538">
        <f t="shared" si="43"/>
        <v>100</v>
      </c>
    </row>
    <row r="493" spans="1:23" s="533" customFormat="1" ht="21.75" customHeight="1" x14ac:dyDescent="0.2">
      <c r="A493" s="492"/>
      <c r="B493" s="652" t="s">
        <v>454</v>
      </c>
      <c r="C493" s="652"/>
      <c r="D493" s="652"/>
      <c r="E493" s="652"/>
      <c r="F493" s="652"/>
      <c r="G493" s="652"/>
      <c r="H493" s="652"/>
      <c r="I493" s="652"/>
      <c r="J493" s="652"/>
      <c r="K493" s="652"/>
      <c r="L493" s="652"/>
      <c r="M493" s="653"/>
      <c r="N493" s="423">
        <v>991</v>
      </c>
      <c r="O493" s="510">
        <v>1</v>
      </c>
      <c r="P493" s="510">
        <v>13</v>
      </c>
      <c r="Q493" s="512" t="s">
        <v>679</v>
      </c>
      <c r="R493" s="511" t="s">
        <v>27</v>
      </c>
      <c r="S493" s="624"/>
      <c r="T493" s="625"/>
      <c r="U493" s="479">
        <f t="shared" si="47"/>
        <v>100</v>
      </c>
      <c r="V493" s="479">
        <f t="shared" si="47"/>
        <v>0</v>
      </c>
      <c r="W493" s="538">
        <f t="shared" si="43"/>
        <v>100</v>
      </c>
    </row>
    <row r="494" spans="1:23" s="533" customFormat="1" ht="12" customHeight="1" x14ac:dyDescent="0.2">
      <c r="A494" s="492"/>
      <c r="B494" s="652" t="s">
        <v>456</v>
      </c>
      <c r="C494" s="652"/>
      <c r="D494" s="652"/>
      <c r="E494" s="652"/>
      <c r="F494" s="652"/>
      <c r="G494" s="652"/>
      <c r="H494" s="652"/>
      <c r="I494" s="652"/>
      <c r="J494" s="652"/>
      <c r="K494" s="652"/>
      <c r="L494" s="652"/>
      <c r="M494" s="653"/>
      <c r="N494" s="423">
        <v>991</v>
      </c>
      <c r="O494" s="510">
        <v>1</v>
      </c>
      <c r="P494" s="510">
        <v>13</v>
      </c>
      <c r="Q494" s="512" t="s">
        <v>679</v>
      </c>
      <c r="R494" s="511" t="s">
        <v>29</v>
      </c>
      <c r="S494" s="624"/>
      <c r="T494" s="625"/>
      <c r="U494" s="479">
        <v>100</v>
      </c>
      <c r="V494" s="480">
        <v>0</v>
      </c>
      <c r="W494" s="538">
        <f t="shared" si="43"/>
        <v>100</v>
      </c>
    </row>
    <row r="495" spans="1:23" s="533" customFormat="1" ht="32.25" customHeight="1" x14ac:dyDescent="0.2">
      <c r="A495" s="492"/>
      <c r="B495" s="652" t="s">
        <v>437</v>
      </c>
      <c r="C495" s="652"/>
      <c r="D495" s="652"/>
      <c r="E495" s="652"/>
      <c r="F495" s="652"/>
      <c r="G495" s="652"/>
      <c r="H495" s="652"/>
      <c r="I495" s="652"/>
      <c r="J495" s="652"/>
      <c r="K495" s="652"/>
      <c r="L495" s="652"/>
      <c r="M495" s="653"/>
      <c r="N495" s="423">
        <v>991</v>
      </c>
      <c r="O495" s="510">
        <v>1</v>
      </c>
      <c r="P495" s="510">
        <v>13</v>
      </c>
      <c r="Q495" s="512" t="s">
        <v>438</v>
      </c>
      <c r="R495" s="511">
        <v>0</v>
      </c>
      <c r="S495" s="624"/>
      <c r="T495" s="625"/>
      <c r="U495" s="479">
        <f t="shared" ref="U495:V497" si="48">+U496</f>
        <v>4207.1486999999997</v>
      </c>
      <c r="V495" s="479">
        <f t="shared" si="48"/>
        <v>0</v>
      </c>
      <c r="W495" s="538">
        <f t="shared" si="43"/>
        <v>4207.1486999999997</v>
      </c>
    </row>
    <row r="496" spans="1:23" s="533" customFormat="1" ht="21.75" customHeight="1" x14ac:dyDescent="0.2">
      <c r="A496" s="492"/>
      <c r="B496" s="652" t="s">
        <v>501</v>
      </c>
      <c r="C496" s="652"/>
      <c r="D496" s="652"/>
      <c r="E496" s="652"/>
      <c r="F496" s="652"/>
      <c r="G496" s="652"/>
      <c r="H496" s="652"/>
      <c r="I496" s="652"/>
      <c r="J496" s="652"/>
      <c r="K496" s="652"/>
      <c r="L496" s="652"/>
      <c r="M496" s="653"/>
      <c r="N496" s="423">
        <v>991</v>
      </c>
      <c r="O496" s="510">
        <v>1</v>
      </c>
      <c r="P496" s="510">
        <v>13</v>
      </c>
      <c r="Q496" s="512" t="s">
        <v>502</v>
      </c>
      <c r="R496" s="511">
        <v>0</v>
      </c>
      <c r="S496" s="624"/>
      <c r="T496" s="625"/>
      <c r="U496" s="479">
        <f t="shared" si="48"/>
        <v>4207.1486999999997</v>
      </c>
      <c r="V496" s="479">
        <f t="shared" si="48"/>
        <v>0</v>
      </c>
      <c r="W496" s="538">
        <f t="shared" si="43"/>
        <v>4207.1486999999997</v>
      </c>
    </row>
    <row r="497" spans="1:23" s="533" customFormat="1" ht="53.25" customHeight="1" x14ac:dyDescent="0.2">
      <c r="A497" s="492"/>
      <c r="B497" s="652" t="s">
        <v>18</v>
      </c>
      <c r="C497" s="652"/>
      <c r="D497" s="652"/>
      <c r="E497" s="652"/>
      <c r="F497" s="652"/>
      <c r="G497" s="652"/>
      <c r="H497" s="652"/>
      <c r="I497" s="652"/>
      <c r="J497" s="652"/>
      <c r="K497" s="652"/>
      <c r="L497" s="652"/>
      <c r="M497" s="653"/>
      <c r="N497" s="423">
        <v>991</v>
      </c>
      <c r="O497" s="510">
        <v>1</v>
      </c>
      <c r="P497" s="510">
        <v>13</v>
      </c>
      <c r="Q497" s="512" t="s">
        <v>502</v>
      </c>
      <c r="R497" s="511" t="s">
        <v>19</v>
      </c>
      <c r="S497" s="624"/>
      <c r="T497" s="625"/>
      <c r="U497" s="479">
        <f t="shared" si="48"/>
        <v>4207.1486999999997</v>
      </c>
      <c r="V497" s="479">
        <f t="shared" si="48"/>
        <v>0</v>
      </c>
      <c r="W497" s="538">
        <f t="shared" si="43"/>
        <v>4207.1486999999997</v>
      </c>
    </row>
    <row r="498" spans="1:23" s="533" customFormat="1" ht="21.75" customHeight="1" x14ac:dyDescent="0.2">
      <c r="A498" s="492"/>
      <c r="B498" s="652" t="s">
        <v>38</v>
      </c>
      <c r="C498" s="652"/>
      <c r="D498" s="652"/>
      <c r="E498" s="652"/>
      <c r="F498" s="652"/>
      <c r="G498" s="652"/>
      <c r="H498" s="652"/>
      <c r="I498" s="652"/>
      <c r="J498" s="652"/>
      <c r="K498" s="652"/>
      <c r="L498" s="652"/>
      <c r="M498" s="653"/>
      <c r="N498" s="423">
        <v>991</v>
      </c>
      <c r="O498" s="510">
        <v>1</v>
      </c>
      <c r="P498" s="510">
        <v>13</v>
      </c>
      <c r="Q498" s="512" t="s">
        <v>502</v>
      </c>
      <c r="R498" s="511" t="s">
        <v>39</v>
      </c>
      <c r="S498" s="624"/>
      <c r="T498" s="625"/>
      <c r="U498" s="479">
        <f>+U499+U500</f>
        <v>4207.1486999999997</v>
      </c>
      <c r="V498" s="479">
        <f>+V499+V500</f>
        <v>0</v>
      </c>
      <c r="W498" s="538">
        <f t="shared" si="43"/>
        <v>4207.1486999999997</v>
      </c>
    </row>
    <row r="499" spans="1:23" s="533" customFormat="1" ht="21.75" customHeight="1" x14ac:dyDescent="0.2">
      <c r="A499" s="492"/>
      <c r="B499" s="652" t="s">
        <v>441</v>
      </c>
      <c r="C499" s="652"/>
      <c r="D499" s="652"/>
      <c r="E499" s="652"/>
      <c r="F499" s="652"/>
      <c r="G499" s="652"/>
      <c r="H499" s="652"/>
      <c r="I499" s="652"/>
      <c r="J499" s="652"/>
      <c r="K499" s="652"/>
      <c r="L499" s="652"/>
      <c r="M499" s="653"/>
      <c r="N499" s="423">
        <v>991</v>
      </c>
      <c r="O499" s="510">
        <v>1</v>
      </c>
      <c r="P499" s="510">
        <v>13</v>
      </c>
      <c r="Q499" s="512" t="s">
        <v>502</v>
      </c>
      <c r="R499" s="511" t="s">
        <v>40</v>
      </c>
      <c r="S499" s="624"/>
      <c r="T499" s="625"/>
      <c r="U499" s="479">
        <v>3231.297</v>
      </c>
      <c r="V499" s="480">
        <v>0</v>
      </c>
      <c r="W499" s="538">
        <f t="shared" si="43"/>
        <v>3231.297</v>
      </c>
    </row>
    <row r="500" spans="1:23" s="533" customFormat="1" ht="32.25" customHeight="1" x14ac:dyDescent="0.2">
      <c r="A500" s="492"/>
      <c r="B500" s="652" t="s">
        <v>442</v>
      </c>
      <c r="C500" s="652"/>
      <c r="D500" s="652"/>
      <c r="E500" s="652"/>
      <c r="F500" s="652"/>
      <c r="G500" s="652"/>
      <c r="H500" s="652"/>
      <c r="I500" s="652"/>
      <c r="J500" s="652"/>
      <c r="K500" s="652"/>
      <c r="L500" s="652"/>
      <c r="M500" s="653"/>
      <c r="N500" s="423">
        <v>991</v>
      </c>
      <c r="O500" s="510">
        <v>1</v>
      </c>
      <c r="P500" s="510">
        <v>13</v>
      </c>
      <c r="Q500" s="512" t="s">
        <v>502</v>
      </c>
      <c r="R500" s="511" t="s">
        <v>42</v>
      </c>
      <c r="S500" s="624"/>
      <c r="T500" s="625"/>
      <c r="U500" s="479">
        <v>975.85170000000005</v>
      </c>
      <c r="V500" s="480">
        <v>0</v>
      </c>
      <c r="W500" s="538">
        <f t="shared" si="43"/>
        <v>975.85170000000005</v>
      </c>
    </row>
    <row r="501" spans="1:23" s="533" customFormat="1" ht="32.25" customHeight="1" x14ac:dyDescent="0.2">
      <c r="A501" s="492"/>
      <c r="B501" s="652" t="s">
        <v>465</v>
      </c>
      <c r="C501" s="652"/>
      <c r="D501" s="652"/>
      <c r="E501" s="652"/>
      <c r="F501" s="652"/>
      <c r="G501" s="652"/>
      <c r="H501" s="652"/>
      <c r="I501" s="652"/>
      <c r="J501" s="652"/>
      <c r="K501" s="652"/>
      <c r="L501" s="652"/>
      <c r="M501" s="653"/>
      <c r="N501" s="423">
        <v>991</v>
      </c>
      <c r="O501" s="510">
        <v>1</v>
      </c>
      <c r="P501" s="510">
        <v>13</v>
      </c>
      <c r="Q501" s="512" t="s">
        <v>466</v>
      </c>
      <c r="R501" s="511">
        <v>0</v>
      </c>
      <c r="S501" s="624"/>
      <c r="T501" s="625"/>
      <c r="U501" s="479">
        <f t="shared" ref="U501:V503" si="49">+U502</f>
        <v>0</v>
      </c>
      <c r="V501" s="479">
        <f t="shared" si="49"/>
        <v>170.89999999999998</v>
      </c>
      <c r="W501" s="538">
        <f t="shared" si="43"/>
        <v>170.89999999999998</v>
      </c>
    </row>
    <row r="502" spans="1:23" s="533" customFormat="1" ht="21.75" customHeight="1" x14ac:dyDescent="0.2">
      <c r="A502" s="492"/>
      <c r="B502" s="652" t="s">
        <v>779</v>
      </c>
      <c r="C502" s="652"/>
      <c r="D502" s="652"/>
      <c r="E502" s="652"/>
      <c r="F502" s="652"/>
      <c r="G502" s="652"/>
      <c r="H502" s="652"/>
      <c r="I502" s="652"/>
      <c r="J502" s="652"/>
      <c r="K502" s="652"/>
      <c r="L502" s="652"/>
      <c r="M502" s="653"/>
      <c r="N502" s="423">
        <v>991</v>
      </c>
      <c r="O502" s="510">
        <v>1</v>
      </c>
      <c r="P502" s="510">
        <v>13</v>
      </c>
      <c r="Q502" s="512" t="s">
        <v>780</v>
      </c>
      <c r="R502" s="511">
        <v>0</v>
      </c>
      <c r="S502" s="624"/>
      <c r="T502" s="625"/>
      <c r="U502" s="479">
        <f t="shared" si="49"/>
        <v>0</v>
      </c>
      <c r="V502" s="479">
        <f t="shared" si="49"/>
        <v>170.89999999999998</v>
      </c>
      <c r="W502" s="538">
        <f t="shared" si="43"/>
        <v>170.89999999999998</v>
      </c>
    </row>
    <row r="503" spans="1:23" s="533" customFormat="1" ht="21.75" customHeight="1" x14ac:dyDescent="0.2">
      <c r="A503" s="492"/>
      <c r="B503" s="652" t="s">
        <v>453</v>
      </c>
      <c r="C503" s="652"/>
      <c r="D503" s="652"/>
      <c r="E503" s="652"/>
      <c r="F503" s="652"/>
      <c r="G503" s="652"/>
      <c r="H503" s="652"/>
      <c r="I503" s="652"/>
      <c r="J503" s="652"/>
      <c r="K503" s="652"/>
      <c r="L503" s="652"/>
      <c r="M503" s="653"/>
      <c r="N503" s="423">
        <v>991</v>
      </c>
      <c r="O503" s="510">
        <v>1</v>
      </c>
      <c r="P503" s="510">
        <v>13</v>
      </c>
      <c r="Q503" s="512" t="s">
        <v>780</v>
      </c>
      <c r="R503" s="511" t="s">
        <v>25</v>
      </c>
      <c r="S503" s="624"/>
      <c r="T503" s="625"/>
      <c r="U503" s="479">
        <f t="shared" si="49"/>
        <v>0</v>
      </c>
      <c r="V503" s="479">
        <f t="shared" si="49"/>
        <v>170.89999999999998</v>
      </c>
      <c r="W503" s="538">
        <f t="shared" si="43"/>
        <v>170.89999999999998</v>
      </c>
    </row>
    <row r="504" spans="1:23" s="533" customFormat="1" ht="21.75" customHeight="1" x14ac:dyDescent="0.2">
      <c r="A504" s="492"/>
      <c r="B504" s="652" t="s">
        <v>454</v>
      </c>
      <c r="C504" s="652"/>
      <c r="D504" s="652"/>
      <c r="E504" s="652"/>
      <c r="F504" s="652"/>
      <c r="G504" s="652"/>
      <c r="H504" s="652"/>
      <c r="I504" s="652"/>
      <c r="J504" s="652"/>
      <c r="K504" s="652"/>
      <c r="L504" s="652"/>
      <c r="M504" s="653"/>
      <c r="N504" s="423">
        <v>991</v>
      </c>
      <c r="O504" s="510">
        <v>1</v>
      </c>
      <c r="P504" s="510">
        <v>13</v>
      </c>
      <c r="Q504" s="512" t="s">
        <v>780</v>
      </c>
      <c r="R504" s="511" t="s">
        <v>27</v>
      </c>
      <c r="S504" s="624"/>
      <c r="T504" s="625"/>
      <c r="U504" s="479">
        <f>+U505+U506</f>
        <v>0</v>
      </c>
      <c r="V504" s="479">
        <f>+V505+V506</f>
        <v>170.89999999999998</v>
      </c>
      <c r="W504" s="538">
        <f t="shared" si="43"/>
        <v>170.89999999999998</v>
      </c>
    </row>
    <row r="505" spans="1:23" s="533" customFormat="1" ht="21.75" customHeight="1" x14ac:dyDescent="0.2">
      <c r="A505" s="492"/>
      <c r="B505" s="652" t="s">
        <v>455</v>
      </c>
      <c r="C505" s="652"/>
      <c r="D505" s="652"/>
      <c r="E505" s="652"/>
      <c r="F505" s="652"/>
      <c r="G505" s="652"/>
      <c r="H505" s="652"/>
      <c r="I505" s="652"/>
      <c r="J505" s="652"/>
      <c r="K505" s="652"/>
      <c r="L505" s="652"/>
      <c r="M505" s="653"/>
      <c r="N505" s="423">
        <v>991</v>
      </c>
      <c r="O505" s="510">
        <v>1</v>
      </c>
      <c r="P505" s="510">
        <v>13</v>
      </c>
      <c r="Q505" s="512" t="s">
        <v>780</v>
      </c>
      <c r="R505" s="511" t="s">
        <v>28</v>
      </c>
      <c r="S505" s="624"/>
      <c r="T505" s="625"/>
      <c r="U505" s="479">
        <v>0</v>
      </c>
      <c r="V505" s="480">
        <v>16.760000000000002</v>
      </c>
      <c r="W505" s="538">
        <f t="shared" si="43"/>
        <v>16.760000000000002</v>
      </c>
    </row>
    <row r="506" spans="1:23" s="533" customFormat="1" ht="12" customHeight="1" x14ac:dyDescent="0.2">
      <c r="A506" s="492"/>
      <c r="B506" s="652" t="s">
        <v>456</v>
      </c>
      <c r="C506" s="652"/>
      <c r="D506" s="652"/>
      <c r="E506" s="652"/>
      <c r="F506" s="652"/>
      <c r="G506" s="652"/>
      <c r="H506" s="652"/>
      <c r="I506" s="652"/>
      <c r="J506" s="652"/>
      <c r="K506" s="652"/>
      <c r="L506" s="652"/>
      <c r="M506" s="653"/>
      <c r="N506" s="423">
        <v>991</v>
      </c>
      <c r="O506" s="510">
        <v>1</v>
      </c>
      <c r="P506" s="510">
        <v>13</v>
      </c>
      <c r="Q506" s="512" t="s">
        <v>780</v>
      </c>
      <c r="R506" s="511" t="s">
        <v>29</v>
      </c>
      <c r="S506" s="624"/>
      <c r="T506" s="625"/>
      <c r="U506" s="479">
        <v>0</v>
      </c>
      <c r="V506" s="480">
        <v>154.13999999999999</v>
      </c>
      <c r="W506" s="538">
        <f t="shared" si="43"/>
        <v>154.13999999999999</v>
      </c>
    </row>
    <row r="507" spans="1:23" s="533" customFormat="1" ht="32.25" customHeight="1" x14ac:dyDescent="0.2">
      <c r="A507" s="492"/>
      <c r="B507" s="652" t="s">
        <v>465</v>
      </c>
      <c r="C507" s="652"/>
      <c r="D507" s="652"/>
      <c r="E507" s="652"/>
      <c r="F507" s="652"/>
      <c r="G507" s="652"/>
      <c r="H507" s="652"/>
      <c r="I507" s="652"/>
      <c r="J507" s="652"/>
      <c r="K507" s="652"/>
      <c r="L507" s="652"/>
      <c r="M507" s="653"/>
      <c r="N507" s="423">
        <v>991</v>
      </c>
      <c r="O507" s="510">
        <v>1</v>
      </c>
      <c r="P507" s="510">
        <v>13</v>
      </c>
      <c r="Q507" s="512" t="s">
        <v>466</v>
      </c>
      <c r="R507" s="511">
        <v>0</v>
      </c>
      <c r="S507" s="624"/>
      <c r="T507" s="625"/>
      <c r="U507" s="479">
        <f>+U508+U512</f>
        <v>552.1</v>
      </c>
      <c r="V507" s="479">
        <f>+V508+V512</f>
        <v>0</v>
      </c>
      <c r="W507" s="538">
        <f t="shared" si="43"/>
        <v>552.1</v>
      </c>
    </row>
    <row r="508" spans="1:23" s="533" customFormat="1" ht="32.25" customHeight="1" x14ac:dyDescent="0.2">
      <c r="A508" s="492"/>
      <c r="B508" s="652" t="s">
        <v>505</v>
      </c>
      <c r="C508" s="652"/>
      <c r="D508" s="652"/>
      <c r="E508" s="652"/>
      <c r="F508" s="652"/>
      <c r="G508" s="652"/>
      <c r="H508" s="652"/>
      <c r="I508" s="652"/>
      <c r="J508" s="652"/>
      <c r="K508" s="652"/>
      <c r="L508" s="652"/>
      <c r="M508" s="653"/>
      <c r="N508" s="423">
        <v>991</v>
      </c>
      <c r="O508" s="510">
        <v>1</v>
      </c>
      <c r="P508" s="510">
        <v>13</v>
      </c>
      <c r="Q508" s="512" t="s">
        <v>506</v>
      </c>
      <c r="R508" s="511">
        <v>0</v>
      </c>
      <c r="S508" s="624"/>
      <c r="T508" s="625"/>
      <c r="U508" s="479">
        <f t="shared" ref="U508:V510" si="50">+U509</f>
        <v>1</v>
      </c>
      <c r="V508" s="479">
        <f t="shared" si="50"/>
        <v>0</v>
      </c>
      <c r="W508" s="538">
        <f t="shared" si="43"/>
        <v>1</v>
      </c>
    </row>
    <row r="509" spans="1:23" s="533" customFormat="1" ht="21.75" customHeight="1" x14ac:dyDescent="0.2">
      <c r="A509" s="492"/>
      <c r="B509" s="652" t="s">
        <v>453</v>
      </c>
      <c r="C509" s="652"/>
      <c r="D509" s="652"/>
      <c r="E509" s="652"/>
      <c r="F509" s="652"/>
      <c r="G509" s="652"/>
      <c r="H509" s="652"/>
      <c r="I509" s="652"/>
      <c r="J509" s="652"/>
      <c r="K509" s="652"/>
      <c r="L509" s="652"/>
      <c r="M509" s="653"/>
      <c r="N509" s="423">
        <v>991</v>
      </c>
      <c r="O509" s="510">
        <v>1</v>
      </c>
      <c r="P509" s="510">
        <v>13</v>
      </c>
      <c r="Q509" s="512" t="s">
        <v>506</v>
      </c>
      <c r="R509" s="511" t="s">
        <v>25</v>
      </c>
      <c r="S509" s="624"/>
      <c r="T509" s="625"/>
      <c r="U509" s="479">
        <f t="shared" si="50"/>
        <v>1</v>
      </c>
      <c r="V509" s="479">
        <f t="shared" si="50"/>
        <v>0</v>
      </c>
      <c r="W509" s="538">
        <f t="shared" si="43"/>
        <v>1</v>
      </c>
    </row>
    <row r="510" spans="1:23" s="533" customFormat="1" ht="21.75" customHeight="1" x14ac:dyDescent="0.2">
      <c r="A510" s="492"/>
      <c r="B510" s="652" t="s">
        <v>454</v>
      </c>
      <c r="C510" s="652"/>
      <c r="D510" s="652"/>
      <c r="E510" s="652"/>
      <c r="F510" s="652"/>
      <c r="G510" s="652"/>
      <c r="H510" s="652"/>
      <c r="I510" s="652"/>
      <c r="J510" s="652"/>
      <c r="K510" s="652"/>
      <c r="L510" s="652"/>
      <c r="M510" s="653"/>
      <c r="N510" s="423">
        <v>991</v>
      </c>
      <c r="O510" s="510">
        <v>1</v>
      </c>
      <c r="P510" s="510">
        <v>13</v>
      </c>
      <c r="Q510" s="512" t="s">
        <v>506</v>
      </c>
      <c r="R510" s="511" t="s">
        <v>27</v>
      </c>
      <c r="S510" s="624"/>
      <c r="T510" s="625"/>
      <c r="U510" s="479">
        <f t="shared" si="50"/>
        <v>1</v>
      </c>
      <c r="V510" s="479">
        <f t="shared" si="50"/>
        <v>0</v>
      </c>
      <c r="W510" s="538">
        <f t="shared" si="43"/>
        <v>1</v>
      </c>
    </row>
    <row r="511" spans="1:23" s="533" customFormat="1" ht="12" customHeight="1" x14ac:dyDescent="0.2">
      <c r="A511" s="492"/>
      <c r="B511" s="652" t="s">
        <v>456</v>
      </c>
      <c r="C511" s="652"/>
      <c r="D511" s="652"/>
      <c r="E511" s="652"/>
      <c r="F511" s="652"/>
      <c r="G511" s="652"/>
      <c r="H511" s="652"/>
      <c r="I511" s="652"/>
      <c r="J511" s="652"/>
      <c r="K511" s="652"/>
      <c r="L511" s="652"/>
      <c r="M511" s="653"/>
      <c r="N511" s="423">
        <v>991</v>
      </c>
      <c r="O511" s="510">
        <v>1</v>
      </c>
      <c r="P511" s="510">
        <v>13</v>
      </c>
      <c r="Q511" s="512" t="s">
        <v>506</v>
      </c>
      <c r="R511" s="511" t="s">
        <v>29</v>
      </c>
      <c r="S511" s="624"/>
      <c r="T511" s="625"/>
      <c r="U511" s="479">
        <v>1</v>
      </c>
      <c r="V511" s="480">
        <v>0</v>
      </c>
      <c r="W511" s="538">
        <f t="shared" si="43"/>
        <v>1</v>
      </c>
    </row>
    <row r="512" spans="1:23" s="533" customFormat="1" ht="32.25" customHeight="1" x14ac:dyDescent="0.2">
      <c r="A512" s="492"/>
      <c r="B512" s="652" t="s">
        <v>507</v>
      </c>
      <c r="C512" s="652"/>
      <c r="D512" s="652"/>
      <c r="E512" s="652"/>
      <c r="F512" s="652"/>
      <c r="G512" s="652"/>
      <c r="H512" s="652"/>
      <c r="I512" s="652"/>
      <c r="J512" s="652"/>
      <c r="K512" s="652"/>
      <c r="L512" s="652"/>
      <c r="M512" s="653"/>
      <c r="N512" s="423">
        <v>991</v>
      </c>
      <c r="O512" s="510">
        <v>1</v>
      </c>
      <c r="P512" s="510">
        <v>13</v>
      </c>
      <c r="Q512" s="512" t="s">
        <v>508</v>
      </c>
      <c r="R512" s="511">
        <v>0</v>
      </c>
      <c r="S512" s="624"/>
      <c r="T512" s="625"/>
      <c r="U512" s="479">
        <f>+U513+U517</f>
        <v>551.1</v>
      </c>
      <c r="V512" s="479">
        <f>+V513+V517</f>
        <v>0</v>
      </c>
      <c r="W512" s="538">
        <f t="shared" si="43"/>
        <v>551.1</v>
      </c>
    </row>
    <row r="513" spans="1:23" s="533" customFormat="1" ht="53.25" customHeight="1" x14ac:dyDescent="0.2">
      <c r="A513" s="492"/>
      <c r="B513" s="652" t="s">
        <v>18</v>
      </c>
      <c r="C513" s="652"/>
      <c r="D513" s="652"/>
      <c r="E513" s="652"/>
      <c r="F513" s="652"/>
      <c r="G513" s="652"/>
      <c r="H513" s="652"/>
      <c r="I513" s="652"/>
      <c r="J513" s="652"/>
      <c r="K513" s="652"/>
      <c r="L513" s="652"/>
      <c r="M513" s="653"/>
      <c r="N513" s="423">
        <v>991</v>
      </c>
      <c r="O513" s="510">
        <v>1</v>
      </c>
      <c r="P513" s="510">
        <v>13</v>
      </c>
      <c r="Q513" s="512" t="s">
        <v>508</v>
      </c>
      <c r="R513" s="511" t="s">
        <v>19</v>
      </c>
      <c r="S513" s="624"/>
      <c r="T513" s="625"/>
      <c r="U513" s="479">
        <f>+U514</f>
        <v>446.86748</v>
      </c>
      <c r="V513" s="479">
        <f>+V514</f>
        <v>0</v>
      </c>
      <c r="W513" s="538">
        <f t="shared" si="43"/>
        <v>446.86748</v>
      </c>
    </row>
    <row r="514" spans="1:23" s="533" customFormat="1" ht="21.75" customHeight="1" x14ac:dyDescent="0.2">
      <c r="A514" s="492"/>
      <c r="B514" s="652" t="s">
        <v>38</v>
      </c>
      <c r="C514" s="652"/>
      <c r="D514" s="652"/>
      <c r="E514" s="652"/>
      <c r="F514" s="652"/>
      <c r="G514" s="652"/>
      <c r="H514" s="652"/>
      <c r="I514" s="652"/>
      <c r="J514" s="652"/>
      <c r="K514" s="652"/>
      <c r="L514" s="652"/>
      <c r="M514" s="653"/>
      <c r="N514" s="423">
        <v>991</v>
      </c>
      <c r="O514" s="510">
        <v>1</v>
      </c>
      <c r="P514" s="510">
        <v>13</v>
      </c>
      <c r="Q514" s="512" t="s">
        <v>508</v>
      </c>
      <c r="R514" s="511" t="s">
        <v>39</v>
      </c>
      <c r="S514" s="624"/>
      <c r="T514" s="625"/>
      <c r="U514" s="479">
        <f>+U515+U516</f>
        <v>446.86748</v>
      </c>
      <c r="V514" s="479">
        <f>+V515+V516</f>
        <v>0</v>
      </c>
      <c r="W514" s="538">
        <f t="shared" si="43"/>
        <v>446.86748</v>
      </c>
    </row>
    <row r="515" spans="1:23" s="533" customFormat="1" ht="21.75" customHeight="1" x14ac:dyDescent="0.2">
      <c r="A515" s="492"/>
      <c r="B515" s="652" t="s">
        <v>441</v>
      </c>
      <c r="C515" s="652"/>
      <c r="D515" s="652"/>
      <c r="E515" s="652"/>
      <c r="F515" s="652"/>
      <c r="G515" s="652"/>
      <c r="H515" s="652"/>
      <c r="I515" s="652"/>
      <c r="J515" s="652"/>
      <c r="K515" s="652"/>
      <c r="L515" s="652"/>
      <c r="M515" s="653"/>
      <c r="N515" s="423">
        <v>991</v>
      </c>
      <c r="O515" s="510">
        <v>1</v>
      </c>
      <c r="P515" s="510">
        <v>13</v>
      </c>
      <c r="Q515" s="512" t="s">
        <v>508</v>
      </c>
      <c r="R515" s="511" t="s">
        <v>40</v>
      </c>
      <c r="S515" s="624"/>
      <c r="T515" s="625"/>
      <c r="U515" s="479">
        <v>343.21618999999998</v>
      </c>
      <c r="V515" s="480">
        <v>0</v>
      </c>
      <c r="W515" s="538">
        <f t="shared" si="43"/>
        <v>343.21618999999998</v>
      </c>
    </row>
    <row r="516" spans="1:23" s="533" customFormat="1" ht="32.25" customHeight="1" x14ac:dyDescent="0.2">
      <c r="A516" s="492"/>
      <c r="B516" s="652" t="s">
        <v>442</v>
      </c>
      <c r="C516" s="652"/>
      <c r="D516" s="652"/>
      <c r="E516" s="652"/>
      <c r="F516" s="652"/>
      <c r="G516" s="652"/>
      <c r="H516" s="652"/>
      <c r="I516" s="652"/>
      <c r="J516" s="652"/>
      <c r="K516" s="652"/>
      <c r="L516" s="652"/>
      <c r="M516" s="653"/>
      <c r="N516" s="423">
        <v>991</v>
      </c>
      <c r="O516" s="510">
        <v>1</v>
      </c>
      <c r="P516" s="510">
        <v>13</v>
      </c>
      <c r="Q516" s="512" t="s">
        <v>508</v>
      </c>
      <c r="R516" s="511" t="s">
        <v>42</v>
      </c>
      <c r="S516" s="624"/>
      <c r="T516" s="625"/>
      <c r="U516" s="479">
        <v>103.65129</v>
      </c>
      <c r="V516" s="480">
        <v>0</v>
      </c>
      <c r="W516" s="538">
        <f t="shared" si="43"/>
        <v>103.65129</v>
      </c>
    </row>
    <row r="517" spans="1:23" s="533" customFormat="1" ht="21.75" customHeight="1" x14ac:dyDescent="0.2">
      <c r="A517" s="492"/>
      <c r="B517" s="652" t="s">
        <v>453</v>
      </c>
      <c r="C517" s="652"/>
      <c r="D517" s="652"/>
      <c r="E517" s="652"/>
      <c r="F517" s="652"/>
      <c r="G517" s="652"/>
      <c r="H517" s="652"/>
      <c r="I517" s="652"/>
      <c r="J517" s="652"/>
      <c r="K517" s="652"/>
      <c r="L517" s="652"/>
      <c r="M517" s="653"/>
      <c r="N517" s="423">
        <v>991</v>
      </c>
      <c r="O517" s="510">
        <v>1</v>
      </c>
      <c r="P517" s="510">
        <v>13</v>
      </c>
      <c r="Q517" s="512" t="s">
        <v>508</v>
      </c>
      <c r="R517" s="511" t="s">
        <v>25</v>
      </c>
      <c r="S517" s="624"/>
      <c r="T517" s="625"/>
      <c r="U517" s="479">
        <f>+U518</f>
        <v>104.23251999999999</v>
      </c>
      <c r="V517" s="479">
        <f>+V518</f>
        <v>0</v>
      </c>
      <c r="W517" s="538">
        <f t="shared" si="43"/>
        <v>104.23251999999999</v>
      </c>
    </row>
    <row r="518" spans="1:23" s="533" customFormat="1" ht="21.75" customHeight="1" x14ac:dyDescent="0.2">
      <c r="A518" s="492"/>
      <c r="B518" s="652" t="s">
        <v>454</v>
      </c>
      <c r="C518" s="652"/>
      <c r="D518" s="652"/>
      <c r="E518" s="652"/>
      <c r="F518" s="652"/>
      <c r="G518" s="652"/>
      <c r="H518" s="652"/>
      <c r="I518" s="652"/>
      <c r="J518" s="652"/>
      <c r="K518" s="652"/>
      <c r="L518" s="652"/>
      <c r="M518" s="653"/>
      <c r="N518" s="423">
        <v>991</v>
      </c>
      <c r="O518" s="510">
        <v>1</v>
      </c>
      <c r="P518" s="510">
        <v>13</v>
      </c>
      <c r="Q518" s="512" t="s">
        <v>508</v>
      </c>
      <c r="R518" s="511" t="s">
        <v>27</v>
      </c>
      <c r="S518" s="624"/>
      <c r="T518" s="625"/>
      <c r="U518" s="479">
        <f>+U519+U520</f>
        <v>104.23251999999999</v>
      </c>
      <c r="V518" s="479">
        <f>+V519+V520</f>
        <v>0</v>
      </c>
      <c r="W518" s="538">
        <f t="shared" si="43"/>
        <v>104.23251999999999</v>
      </c>
    </row>
    <row r="519" spans="1:23" s="533" customFormat="1" ht="21.75" customHeight="1" x14ac:dyDescent="0.2">
      <c r="A519" s="492"/>
      <c r="B519" s="652" t="s">
        <v>455</v>
      </c>
      <c r="C519" s="652"/>
      <c r="D519" s="652"/>
      <c r="E519" s="652"/>
      <c r="F519" s="652"/>
      <c r="G519" s="652"/>
      <c r="H519" s="652"/>
      <c r="I519" s="652"/>
      <c r="J519" s="652"/>
      <c r="K519" s="652"/>
      <c r="L519" s="652"/>
      <c r="M519" s="653"/>
      <c r="N519" s="423">
        <v>991</v>
      </c>
      <c r="O519" s="510">
        <v>1</v>
      </c>
      <c r="P519" s="510">
        <v>13</v>
      </c>
      <c r="Q519" s="512" t="s">
        <v>508</v>
      </c>
      <c r="R519" s="511" t="s">
        <v>28</v>
      </c>
      <c r="S519" s="624"/>
      <c r="T519" s="625"/>
      <c r="U519" s="479">
        <v>5</v>
      </c>
      <c r="V519" s="480">
        <v>0</v>
      </c>
      <c r="W519" s="538">
        <f t="shared" si="43"/>
        <v>5</v>
      </c>
    </row>
    <row r="520" spans="1:23" s="533" customFormat="1" ht="12" customHeight="1" x14ac:dyDescent="0.2">
      <c r="A520" s="492"/>
      <c r="B520" s="652" t="s">
        <v>456</v>
      </c>
      <c r="C520" s="652"/>
      <c r="D520" s="652"/>
      <c r="E520" s="652"/>
      <c r="F520" s="652"/>
      <c r="G520" s="652"/>
      <c r="H520" s="652"/>
      <c r="I520" s="652"/>
      <c r="J520" s="652"/>
      <c r="K520" s="652"/>
      <c r="L520" s="652"/>
      <c r="M520" s="653"/>
      <c r="N520" s="423">
        <v>991</v>
      </c>
      <c r="O520" s="510">
        <v>1</v>
      </c>
      <c r="P520" s="510">
        <v>13</v>
      </c>
      <c r="Q520" s="512" t="s">
        <v>508</v>
      </c>
      <c r="R520" s="511" t="s">
        <v>29</v>
      </c>
      <c r="S520" s="624"/>
      <c r="T520" s="625"/>
      <c r="U520" s="479">
        <v>99.232519999999994</v>
      </c>
      <c r="V520" s="480">
        <v>0</v>
      </c>
      <c r="W520" s="538">
        <f t="shared" si="43"/>
        <v>99.232519999999994</v>
      </c>
    </row>
    <row r="521" spans="1:23" s="533" customFormat="1" ht="12" customHeight="1" x14ac:dyDescent="0.2">
      <c r="A521" s="492"/>
      <c r="B521" s="652" t="s">
        <v>509</v>
      </c>
      <c r="C521" s="652"/>
      <c r="D521" s="652"/>
      <c r="E521" s="652"/>
      <c r="F521" s="652"/>
      <c r="G521" s="652"/>
      <c r="H521" s="652"/>
      <c r="I521" s="652"/>
      <c r="J521" s="652"/>
      <c r="K521" s="652"/>
      <c r="L521" s="652"/>
      <c r="M521" s="653"/>
      <c r="N521" s="423">
        <v>991</v>
      </c>
      <c r="O521" s="510">
        <v>2</v>
      </c>
      <c r="P521" s="510">
        <v>0</v>
      </c>
      <c r="Q521" s="512">
        <v>0</v>
      </c>
      <c r="R521" s="511">
        <v>0</v>
      </c>
      <c r="S521" s="624"/>
      <c r="T521" s="625"/>
      <c r="U521" s="479">
        <f t="shared" ref="U521:V523" si="51">+U522</f>
        <v>414.1</v>
      </c>
      <c r="V521" s="479">
        <f t="shared" si="51"/>
        <v>0</v>
      </c>
      <c r="W521" s="538">
        <f t="shared" si="43"/>
        <v>414.1</v>
      </c>
    </row>
    <row r="522" spans="1:23" s="533" customFormat="1" ht="12" customHeight="1" x14ac:dyDescent="0.2">
      <c r="A522" s="492"/>
      <c r="B522" s="652" t="s">
        <v>100</v>
      </c>
      <c r="C522" s="652"/>
      <c r="D522" s="652"/>
      <c r="E522" s="652"/>
      <c r="F522" s="652"/>
      <c r="G522" s="652"/>
      <c r="H522" s="652"/>
      <c r="I522" s="652"/>
      <c r="J522" s="652"/>
      <c r="K522" s="652"/>
      <c r="L522" s="652"/>
      <c r="M522" s="653"/>
      <c r="N522" s="423">
        <v>991</v>
      </c>
      <c r="O522" s="510">
        <v>2</v>
      </c>
      <c r="P522" s="510">
        <v>3</v>
      </c>
      <c r="Q522" s="512">
        <v>0</v>
      </c>
      <c r="R522" s="511">
        <v>0</v>
      </c>
      <c r="S522" s="624"/>
      <c r="T522" s="625"/>
      <c r="U522" s="479">
        <f t="shared" si="51"/>
        <v>414.1</v>
      </c>
      <c r="V522" s="479">
        <f t="shared" si="51"/>
        <v>0</v>
      </c>
      <c r="W522" s="538">
        <f t="shared" si="43"/>
        <v>414.1</v>
      </c>
    </row>
    <row r="523" spans="1:23" s="533" customFormat="1" ht="32.25" customHeight="1" x14ac:dyDescent="0.2">
      <c r="A523" s="492"/>
      <c r="B523" s="652" t="s">
        <v>465</v>
      </c>
      <c r="C523" s="652"/>
      <c r="D523" s="652"/>
      <c r="E523" s="652"/>
      <c r="F523" s="652"/>
      <c r="G523" s="652"/>
      <c r="H523" s="652"/>
      <c r="I523" s="652"/>
      <c r="J523" s="652"/>
      <c r="K523" s="652"/>
      <c r="L523" s="652"/>
      <c r="M523" s="653"/>
      <c r="N523" s="423">
        <v>991</v>
      </c>
      <c r="O523" s="510">
        <v>2</v>
      </c>
      <c r="P523" s="510">
        <v>3</v>
      </c>
      <c r="Q523" s="512" t="s">
        <v>466</v>
      </c>
      <c r="R523" s="511">
        <v>0</v>
      </c>
      <c r="S523" s="624"/>
      <c r="T523" s="625"/>
      <c r="U523" s="479">
        <f t="shared" si="51"/>
        <v>414.1</v>
      </c>
      <c r="V523" s="479">
        <f t="shared" si="51"/>
        <v>0</v>
      </c>
      <c r="W523" s="538">
        <f t="shared" si="43"/>
        <v>414.1</v>
      </c>
    </row>
    <row r="524" spans="1:23" s="533" customFormat="1" ht="32.25" customHeight="1" x14ac:dyDescent="0.2">
      <c r="A524" s="492"/>
      <c r="B524" s="652" t="s">
        <v>510</v>
      </c>
      <c r="C524" s="652"/>
      <c r="D524" s="652"/>
      <c r="E524" s="652"/>
      <c r="F524" s="652"/>
      <c r="G524" s="652"/>
      <c r="H524" s="652"/>
      <c r="I524" s="652"/>
      <c r="J524" s="652"/>
      <c r="K524" s="652"/>
      <c r="L524" s="652"/>
      <c r="M524" s="653"/>
      <c r="N524" s="423">
        <v>991</v>
      </c>
      <c r="O524" s="510">
        <v>2</v>
      </c>
      <c r="P524" s="510">
        <v>3</v>
      </c>
      <c r="Q524" s="512" t="s">
        <v>511</v>
      </c>
      <c r="R524" s="511">
        <v>0</v>
      </c>
      <c r="S524" s="624"/>
      <c r="T524" s="625"/>
      <c r="U524" s="479">
        <f>+U525+U532</f>
        <v>414.1</v>
      </c>
      <c r="V524" s="479">
        <f>+V525+V532</f>
        <v>0</v>
      </c>
      <c r="W524" s="538">
        <f t="shared" si="43"/>
        <v>414.1</v>
      </c>
    </row>
    <row r="525" spans="1:23" s="533" customFormat="1" ht="53.25" customHeight="1" x14ac:dyDescent="0.2">
      <c r="A525" s="492"/>
      <c r="B525" s="652" t="s">
        <v>18</v>
      </c>
      <c r="C525" s="652"/>
      <c r="D525" s="652"/>
      <c r="E525" s="652"/>
      <c r="F525" s="652"/>
      <c r="G525" s="652"/>
      <c r="H525" s="652"/>
      <c r="I525" s="652"/>
      <c r="J525" s="652"/>
      <c r="K525" s="652"/>
      <c r="L525" s="652"/>
      <c r="M525" s="653"/>
      <c r="N525" s="423">
        <v>991</v>
      </c>
      <c r="O525" s="510">
        <v>2</v>
      </c>
      <c r="P525" s="510">
        <v>3</v>
      </c>
      <c r="Q525" s="512" t="s">
        <v>511</v>
      </c>
      <c r="R525" s="511" t="s">
        <v>19</v>
      </c>
      <c r="S525" s="624"/>
      <c r="T525" s="625"/>
      <c r="U525" s="479">
        <f>+U526+U529</f>
        <v>368</v>
      </c>
      <c r="V525" s="479">
        <f>+V526+V529</f>
        <v>0</v>
      </c>
      <c r="W525" s="538">
        <f t="shared" si="43"/>
        <v>368</v>
      </c>
    </row>
    <row r="526" spans="1:23" s="533" customFormat="1" ht="12" customHeight="1" x14ac:dyDescent="0.2">
      <c r="A526" s="492"/>
      <c r="B526" s="652" t="s">
        <v>20</v>
      </c>
      <c r="C526" s="652"/>
      <c r="D526" s="652"/>
      <c r="E526" s="652"/>
      <c r="F526" s="652"/>
      <c r="G526" s="652"/>
      <c r="H526" s="652"/>
      <c r="I526" s="652"/>
      <c r="J526" s="652"/>
      <c r="K526" s="652"/>
      <c r="L526" s="652"/>
      <c r="M526" s="653"/>
      <c r="N526" s="423">
        <v>991</v>
      </c>
      <c r="O526" s="510">
        <v>2</v>
      </c>
      <c r="P526" s="510">
        <v>3</v>
      </c>
      <c r="Q526" s="512" t="s">
        <v>511</v>
      </c>
      <c r="R526" s="511" t="s">
        <v>21</v>
      </c>
      <c r="S526" s="624"/>
      <c r="T526" s="625"/>
      <c r="U526" s="479">
        <f>+U527+U528</f>
        <v>0</v>
      </c>
      <c r="V526" s="479">
        <f>+V527+V528</f>
        <v>368</v>
      </c>
      <c r="W526" s="538">
        <f t="shared" si="43"/>
        <v>368</v>
      </c>
    </row>
    <row r="527" spans="1:23" s="533" customFormat="1" ht="12" customHeight="1" x14ac:dyDescent="0.2">
      <c r="A527" s="492"/>
      <c r="B527" s="652" t="s">
        <v>512</v>
      </c>
      <c r="C527" s="652"/>
      <c r="D527" s="652"/>
      <c r="E527" s="652"/>
      <c r="F527" s="652"/>
      <c r="G527" s="652"/>
      <c r="H527" s="652"/>
      <c r="I527" s="652"/>
      <c r="J527" s="652"/>
      <c r="K527" s="652"/>
      <c r="L527" s="652"/>
      <c r="M527" s="653"/>
      <c r="N527" s="423">
        <v>991</v>
      </c>
      <c r="O527" s="510">
        <v>2</v>
      </c>
      <c r="P527" s="510">
        <v>3</v>
      </c>
      <c r="Q527" s="512" t="s">
        <v>511</v>
      </c>
      <c r="R527" s="511" t="s">
        <v>22</v>
      </c>
      <c r="S527" s="624"/>
      <c r="T527" s="625"/>
      <c r="U527" s="479">
        <v>0</v>
      </c>
      <c r="V527" s="480">
        <v>282.64</v>
      </c>
      <c r="W527" s="538">
        <f t="shared" si="43"/>
        <v>282.64</v>
      </c>
    </row>
    <row r="528" spans="1:23" s="533" customFormat="1" ht="32.25" customHeight="1" x14ac:dyDescent="0.2">
      <c r="A528" s="492"/>
      <c r="B528" s="652" t="s">
        <v>514</v>
      </c>
      <c r="C528" s="652"/>
      <c r="D528" s="652"/>
      <c r="E528" s="652"/>
      <c r="F528" s="652"/>
      <c r="G528" s="652"/>
      <c r="H528" s="652"/>
      <c r="I528" s="652"/>
      <c r="J528" s="652"/>
      <c r="K528" s="652"/>
      <c r="L528" s="652"/>
      <c r="M528" s="653"/>
      <c r="N528" s="423">
        <v>991</v>
      </c>
      <c r="O528" s="510">
        <v>2</v>
      </c>
      <c r="P528" s="510">
        <v>3</v>
      </c>
      <c r="Q528" s="512" t="s">
        <v>511</v>
      </c>
      <c r="R528" s="511" t="s">
        <v>24</v>
      </c>
      <c r="S528" s="624"/>
      <c r="T528" s="625"/>
      <c r="U528" s="479">
        <v>0</v>
      </c>
      <c r="V528" s="480">
        <v>85.36</v>
      </c>
      <c r="W528" s="538">
        <f t="shared" si="43"/>
        <v>85.36</v>
      </c>
    </row>
    <row r="529" spans="1:23" s="533" customFormat="1" ht="21.75" customHeight="1" x14ac:dyDescent="0.2">
      <c r="A529" s="492"/>
      <c r="B529" s="652" t="s">
        <v>38</v>
      </c>
      <c r="C529" s="652"/>
      <c r="D529" s="652"/>
      <c r="E529" s="652"/>
      <c r="F529" s="652"/>
      <c r="G529" s="652"/>
      <c r="H529" s="652"/>
      <c r="I529" s="652"/>
      <c r="J529" s="652"/>
      <c r="K529" s="652"/>
      <c r="L529" s="652"/>
      <c r="M529" s="653"/>
      <c r="N529" s="423">
        <v>991</v>
      </c>
      <c r="O529" s="510">
        <v>2</v>
      </c>
      <c r="P529" s="510">
        <v>3</v>
      </c>
      <c r="Q529" s="512" t="s">
        <v>511</v>
      </c>
      <c r="R529" s="511" t="s">
        <v>39</v>
      </c>
      <c r="S529" s="624"/>
      <c r="T529" s="625"/>
      <c r="U529" s="479">
        <f>+U530+U531</f>
        <v>368</v>
      </c>
      <c r="V529" s="479">
        <f>+V530+V531</f>
        <v>-368</v>
      </c>
      <c r="W529" s="538">
        <f t="shared" si="43"/>
        <v>0</v>
      </c>
    </row>
    <row r="530" spans="1:23" s="533" customFormat="1" ht="21.75" customHeight="1" x14ac:dyDescent="0.2">
      <c r="A530" s="492"/>
      <c r="B530" s="652" t="s">
        <v>441</v>
      </c>
      <c r="C530" s="652"/>
      <c r="D530" s="652"/>
      <c r="E530" s="652"/>
      <c r="F530" s="652"/>
      <c r="G530" s="652"/>
      <c r="H530" s="652"/>
      <c r="I530" s="652"/>
      <c r="J530" s="652"/>
      <c r="K530" s="652"/>
      <c r="L530" s="652"/>
      <c r="M530" s="653"/>
      <c r="N530" s="423">
        <v>991</v>
      </c>
      <c r="O530" s="510">
        <v>2</v>
      </c>
      <c r="P530" s="510">
        <v>3</v>
      </c>
      <c r="Q530" s="512" t="s">
        <v>511</v>
      </c>
      <c r="R530" s="511" t="s">
        <v>40</v>
      </c>
      <c r="S530" s="624"/>
      <c r="T530" s="625"/>
      <c r="U530" s="479">
        <v>282.64</v>
      </c>
      <c r="V530" s="480">
        <v>-282.64</v>
      </c>
      <c r="W530" s="538">
        <f t="shared" si="43"/>
        <v>0</v>
      </c>
    </row>
    <row r="531" spans="1:23" s="533" customFormat="1" ht="32.25" customHeight="1" x14ac:dyDescent="0.2">
      <c r="A531" s="492"/>
      <c r="B531" s="652" t="s">
        <v>442</v>
      </c>
      <c r="C531" s="652"/>
      <c r="D531" s="652"/>
      <c r="E531" s="652"/>
      <c r="F531" s="652"/>
      <c r="G531" s="652"/>
      <c r="H531" s="652"/>
      <c r="I531" s="652"/>
      <c r="J531" s="652"/>
      <c r="K531" s="652"/>
      <c r="L531" s="652"/>
      <c r="M531" s="653"/>
      <c r="N531" s="423">
        <v>991</v>
      </c>
      <c r="O531" s="510">
        <v>2</v>
      </c>
      <c r="P531" s="510">
        <v>3</v>
      </c>
      <c r="Q531" s="512" t="s">
        <v>511</v>
      </c>
      <c r="R531" s="511" t="s">
        <v>42</v>
      </c>
      <c r="S531" s="624"/>
      <c r="T531" s="625"/>
      <c r="U531" s="479">
        <v>85.36</v>
      </c>
      <c r="V531" s="480">
        <v>-85.36</v>
      </c>
      <c r="W531" s="538">
        <f t="shared" si="43"/>
        <v>0</v>
      </c>
    </row>
    <row r="532" spans="1:23" s="533" customFormat="1" ht="21.75" customHeight="1" x14ac:dyDescent="0.2">
      <c r="A532" s="492"/>
      <c r="B532" s="652" t="s">
        <v>453</v>
      </c>
      <c r="C532" s="652"/>
      <c r="D532" s="652"/>
      <c r="E532" s="652"/>
      <c r="F532" s="652"/>
      <c r="G532" s="652"/>
      <c r="H532" s="652"/>
      <c r="I532" s="652"/>
      <c r="J532" s="652"/>
      <c r="K532" s="652"/>
      <c r="L532" s="652"/>
      <c r="M532" s="653"/>
      <c r="N532" s="423">
        <v>991</v>
      </c>
      <c r="O532" s="510">
        <v>2</v>
      </c>
      <c r="P532" s="510">
        <v>3</v>
      </c>
      <c r="Q532" s="512" t="s">
        <v>511</v>
      </c>
      <c r="R532" s="511" t="s">
        <v>25</v>
      </c>
      <c r="S532" s="624"/>
      <c r="T532" s="625"/>
      <c r="U532" s="479">
        <f>+U533</f>
        <v>46.1</v>
      </c>
      <c r="V532" s="479">
        <f>+V533</f>
        <v>0</v>
      </c>
      <c r="W532" s="538">
        <f t="shared" si="43"/>
        <v>46.1</v>
      </c>
    </row>
    <row r="533" spans="1:23" s="533" customFormat="1" ht="21.75" customHeight="1" x14ac:dyDescent="0.2">
      <c r="A533" s="492"/>
      <c r="B533" s="652" t="s">
        <v>454</v>
      </c>
      <c r="C533" s="652"/>
      <c r="D533" s="652"/>
      <c r="E533" s="652"/>
      <c r="F533" s="652"/>
      <c r="G533" s="652"/>
      <c r="H533" s="652"/>
      <c r="I533" s="652"/>
      <c r="J533" s="652"/>
      <c r="K533" s="652"/>
      <c r="L533" s="652"/>
      <c r="M533" s="653"/>
      <c r="N533" s="423">
        <v>991</v>
      </c>
      <c r="O533" s="510">
        <v>2</v>
      </c>
      <c r="P533" s="510">
        <v>3</v>
      </c>
      <c r="Q533" s="512" t="s">
        <v>511</v>
      </c>
      <c r="R533" s="511" t="s">
        <v>27</v>
      </c>
      <c r="S533" s="624"/>
      <c r="T533" s="625"/>
      <c r="U533" s="479">
        <f>+U534</f>
        <v>46.1</v>
      </c>
      <c r="V533" s="479">
        <f>+V534</f>
        <v>0</v>
      </c>
      <c r="W533" s="538">
        <f t="shared" si="43"/>
        <v>46.1</v>
      </c>
    </row>
    <row r="534" spans="1:23" s="533" customFormat="1" ht="12" customHeight="1" x14ac:dyDescent="0.2">
      <c r="A534" s="492"/>
      <c r="B534" s="652" t="s">
        <v>456</v>
      </c>
      <c r="C534" s="652"/>
      <c r="D534" s="652"/>
      <c r="E534" s="652"/>
      <c r="F534" s="652"/>
      <c r="G534" s="652"/>
      <c r="H534" s="652"/>
      <c r="I534" s="652"/>
      <c r="J534" s="652"/>
      <c r="K534" s="652"/>
      <c r="L534" s="652"/>
      <c r="M534" s="653"/>
      <c r="N534" s="423">
        <v>991</v>
      </c>
      <c r="O534" s="510">
        <v>2</v>
      </c>
      <c r="P534" s="510">
        <v>3</v>
      </c>
      <c r="Q534" s="512" t="s">
        <v>511</v>
      </c>
      <c r="R534" s="511" t="s">
        <v>29</v>
      </c>
      <c r="S534" s="624"/>
      <c r="T534" s="625"/>
      <c r="U534" s="479">
        <v>46.1</v>
      </c>
      <c r="V534" s="480">
        <v>0</v>
      </c>
      <c r="W534" s="538">
        <f t="shared" ref="W534:W597" si="52">+U534+V534</f>
        <v>46.1</v>
      </c>
    </row>
    <row r="535" spans="1:23" s="533" customFormat="1" ht="21.75" customHeight="1" x14ac:dyDescent="0.2">
      <c r="A535" s="492"/>
      <c r="B535" s="652" t="s">
        <v>515</v>
      </c>
      <c r="C535" s="652"/>
      <c r="D535" s="652"/>
      <c r="E535" s="652"/>
      <c r="F535" s="652"/>
      <c r="G535" s="652"/>
      <c r="H535" s="652"/>
      <c r="I535" s="652"/>
      <c r="J535" s="652"/>
      <c r="K535" s="652"/>
      <c r="L535" s="652"/>
      <c r="M535" s="653"/>
      <c r="N535" s="423">
        <v>991</v>
      </c>
      <c r="O535" s="510">
        <v>3</v>
      </c>
      <c r="P535" s="510">
        <v>0</v>
      </c>
      <c r="Q535" s="512">
        <v>0</v>
      </c>
      <c r="R535" s="511">
        <v>0</v>
      </c>
      <c r="S535" s="624"/>
      <c r="T535" s="625"/>
      <c r="U535" s="479">
        <f>+U536+U550</f>
        <v>1733.8787300000001</v>
      </c>
      <c r="V535" s="479">
        <f>+V536+V550</f>
        <v>-142</v>
      </c>
      <c r="W535" s="538">
        <f t="shared" si="52"/>
        <v>1591.8787300000001</v>
      </c>
    </row>
    <row r="536" spans="1:23" s="533" customFormat="1" ht="32.25" customHeight="1" x14ac:dyDescent="0.2">
      <c r="A536" s="492"/>
      <c r="B536" s="652" t="s">
        <v>516</v>
      </c>
      <c r="C536" s="652"/>
      <c r="D536" s="652"/>
      <c r="E536" s="652"/>
      <c r="F536" s="652"/>
      <c r="G536" s="652"/>
      <c r="H536" s="652"/>
      <c r="I536" s="652"/>
      <c r="J536" s="652"/>
      <c r="K536" s="652"/>
      <c r="L536" s="652"/>
      <c r="M536" s="653"/>
      <c r="N536" s="423">
        <v>991</v>
      </c>
      <c r="O536" s="510">
        <v>3</v>
      </c>
      <c r="P536" s="510">
        <v>9</v>
      </c>
      <c r="Q536" s="512">
        <v>0</v>
      </c>
      <c r="R536" s="511">
        <v>0</v>
      </c>
      <c r="S536" s="624"/>
      <c r="T536" s="625"/>
      <c r="U536" s="479">
        <f>+U537</f>
        <v>1591.8787300000001</v>
      </c>
      <c r="V536" s="479">
        <f>+V537</f>
        <v>0</v>
      </c>
      <c r="W536" s="538">
        <f t="shared" si="52"/>
        <v>1591.8787300000001</v>
      </c>
    </row>
    <row r="537" spans="1:23" s="533" customFormat="1" ht="21.75" customHeight="1" x14ac:dyDescent="0.2">
      <c r="A537" s="492"/>
      <c r="B537" s="652" t="s">
        <v>517</v>
      </c>
      <c r="C537" s="652"/>
      <c r="D537" s="652"/>
      <c r="E537" s="652"/>
      <c r="F537" s="652"/>
      <c r="G537" s="652"/>
      <c r="H537" s="652"/>
      <c r="I537" s="652"/>
      <c r="J537" s="652"/>
      <c r="K537" s="652"/>
      <c r="L537" s="652"/>
      <c r="M537" s="653"/>
      <c r="N537" s="423">
        <v>991</v>
      </c>
      <c r="O537" s="510">
        <v>3</v>
      </c>
      <c r="P537" s="510">
        <v>9</v>
      </c>
      <c r="Q537" s="512" t="s">
        <v>518</v>
      </c>
      <c r="R537" s="511">
        <v>0</v>
      </c>
      <c r="S537" s="624"/>
      <c r="T537" s="625"/>
      <c r="U537" s="479">
        <f>+U538+U546</f>
        <v>1591.8787300000001</v>
      </c>
      <c r="V537" s="479">
        <f>+V538+V546</f>
        <v>0</v>
      </c>
      <c r="W537" s="538">
        <f t="shared" si="52"/>
        <v>1591.8787300000001</v>
      </c>
    </row>
    <row r="538" spans="1:23" s="533" customFormat="1" ht="12" customHeight="1" x14ac:dyDescent="0.2">
      <c r="A538" s="492"/>
      <c r="B538" s="652" t="s">
        <v>519</v>
      </c>
      <c r="C538" s="652"/>
      <c r="D538" s="652"/>
      <c r="E538" s="652"/>
      <c r="F538" s="652"/>
      <c r="G538" s="652"/>
      <c r="H538" s="652"/>
      <c r="I538" s="652"/>
      <c r="J538" s="652"/>
      <c r="K538" s="652"/>
      <c r="L538" s="652"/>
      <c r="M538" s="653"/>
      <c r="N538" s="423">
        <v>991</v>
      </c>
      <c r="O538" s="510">
        <v>3</v>
      </c>
      <c r="P538" s="510">
        <v>9</v>
      </c>
      <c r="Q538" s="512" t="s">
        <v>520</v>
      </c>
      <c r="R538" s="511">
        <v>0</v>
      </c>
      <c r="S538" s="624"/>
      <c r="T538" s="625"/>
      <c r="U538" s="479">
        <f>+U539</f>
        <v>1405.6587300000001</v>
      </c>
      <c r="V538" s="479">
        <f>+V539</f>
        <v>0</v>
      </c>
      <c r="W538" s="538">
        <f t="shared" si="52"/>
        <v>1405.6587300000001</v>
      </c>
    </row>
    <row r="539" spans="1:23" s="533" customFormat="1" ht="53.25" customHeight="1" x14ac:dyDescent="0.2">
      <c r="A539" s="492"/>
      <c r="B539" s="652" t="s">
        <v>18</v>
      </c>
      <c r="C539" s="652"/>
      <c r="D539" s="652"/>
      <c r="E539" s="652"/>
      <c r="F539" s="652"/>
      <c r="G539" s="652"/>
      <c r="H539" s="652"/>
      <c r="I539" s="652"/>
      <c r="J539" s="652"/>
      <c r="K539" s="652"/>
      <c r="L539" s="652"/>
      <c r="M539" s="653"/>
      <c r="N539" s="423">
        <v>991</v>
      </c>
      <c r="O539" s="510">
        <v>3</v>
      </c>
      <c r="P539" s="510">
        <v>9</v>
      </c>
      <c r="Q539" s="512" t="s">
        <v>520</v>
      </c>
      <c r="R539" s="511" t="s">
        <v>19</v>
      </c>
      <c r="S539" s="624"/>
      <c r="T539" s="625"/>
      <c r="U539" s="479">
        <f>+U540+U543</f>
        <v>1405.6587300000001</v>
      </c>
      <c r="V539" s="479">
        <f>+V540+V543</f>
        <v>0</v>
      </c>
      <c r="W539" s="538">
        <f t="shared" si="52"/>
        <v>1405.6587300000001</v>
      </c>
    </row>
    <row r="540" spans="1:23" s="533" customFormat="1" ht="12" customHeight="1" x14ac:dyDescent="0.2">
      <c r="A540" s="492"/>
      <c r="B540" s="652" t="s">
        <v>20</v>
      </c>
      <c r="C540" s="652"/>
      <c r="D540" s="652"/>
      <c r="E540" s="652"/>
      <c r="F540" s="652"/>
      <c r="G540" s="652"/>
      <c r="H540" s="652"/>
      <c r="I540" s="652"/>
      <c r="J540" s="652"/>
      <c r="K540" s="652"/>
      <c r="L540" s="652"/>
      <c r="M540" s="653"/>
      <c r="N540" s="423">
        <v>991</v>
      </c>
      <c r="O540" s="510">
        <v>3</v>
      </c>
      <c r="P540" s="510">
        <v>9</v>
      </c>
      <c r="Q540" s="512" t="s">
        <v>520</v>
      </c>
      <c r="R540" s="511" t="s">
        <v>21</v>
      </c>
      <c r="S540" s="624"/>
      <c r="T540" s="625"/>
      <c r="U540" s="479">
        <f>+U541+U542</f>
        <v>0</v>
      </c>
      <c r="V540" s="479">
        <f>+V541+V542</f>
        <v>1405.6587300000001</v>
      </c>
      <c r="W540" s="538">
        <f t="shared" si="52"/>
        <v>1405.6587300000001</v>
      </c>
    </row>
    <row r="541" spans="1:23" s="533" customFormat="1" ht="12" customHeight="1" x14ac:dyDescent="0.2">
      <c r="A541" s="492"/>
      <c r="B541" s="652" t="s">
        <v>512</v>
      </c>
      <c r="C541" s="652"/>
      <c r="D541" s="652"/>
      <c r="E541" s="652"/>
      <c r="F541" s="652"/>
      <c r="G541" s="652"/>
      <c r="H541" s="652"/>
      <c r="I541" s="652"/>
      <c r="J541" s="652"/>
      <c r="K541" s="652"/>
      <c r="L541" s="652"/>
      <c r="M541" s="653"/>
      <c r="N541" s="423">
        <v>991</v>
      </c>
      <c r="O541" s="510">
        <v>3</v>
      </c>
      <c r="P541" s="510">
        <v>9</v>
      </c>
      <c r="Q541" s="512" t="s">
        <v>520</v>
      </c>
      <c r="R541" s="511" t="s">
        <v>22</v>
      </c>
      <c r="S541" s="624"/>
      <c r="T541" s="625"/>
      <c r="U541" s="479">
        <v>0</v>
      </c>
      <c r="V541" s="480">
        <v>1079.615</v>
      </c>
      <c r="W541" s="538">
        <f t="shared" si="52"/>
        <v>1079.615</v>
      </c>
    </row>
    <row r="542" spans="1:23" s="533" customFormat="1" ht="32.25" customHeight="1" x14ac:dyDescent="0.2">
      <c r="A542" s="492"/>
      <c r="B542" s="652" t="s">
        <v>514</v>
      </c>
      <c r="C542" s="652"/>
      <c r="D542" s="652"/>
      <c r="E542" s="652"/>
      <c r="F542" s="652"/>
      <c r="G542" s="652"/>
      <c r="H542" s="652"/>
      <c r="I542" s="652"/>
      <c r="J542" s="652"/>
      <c r="K542" s="652"/>
      <c r="L542" s="652"/>
      <c r="M542" s="653"/>
      <c r="N542" s="423">
        <v>991</v>
      </c>
      <c r="O542" s="510">
        <v>3</v>
      </c>
      <c r="P542" s="510">
        <v>9</v>
      </c>
      <c r="Q542" s="512" t="s">
        <v>520</v>
      </c>
      <c r="R542" s="511" t="s">
        <v>24</v>
      </c>
      <c r="S542" s="624"/>
      <c r="T542" s="625"/>
      <c r="U542" s="479">
        <v>0</v>
      </c>
      <c r="V542" s="480">
        <v>326.04372999999998</v>
      </c>
      <c r="W542" s="538">
        <f t="shared" si="52"/>
        <v>326.04372999999998</v>
      </c>
    </row>
    <row r="543" spans="1:23" s="533" customFormat="1" ht="21.75" customHeight="1" x14ac:dyDescent="0.2">
      <c r="A543" s="492"/>
      <c r="B543" s="652" t="s">
        <v>38</v>
      </c>
      <c r="C543" s="652"/>
      <c r="D543" s="652"/>
      <c r="E543" s="652"/>
      <c r="F543" s="652"/>
      <c r="G543" s="652"/>
      <c r="H543" s="652"/>
      <c r="I543" s="652"/>
      <c r="J543" s="652"/>
      <c r="K543" s="652"/>
      <c r="L543" s="652"/>
      <c r="M543" s="653"/>
      <c r="N543" s="423">
        <v>991</v>
      </c>
      <c r="O543" s="510">
        <v>3</v>
      </c>
      <c r="P543" s="510">
        <v>9</v>
      </c>
      <c r="Q543" s="512" t="s">
        <v>520</v>
      </c>
      <c r="R543" s="511" t="s">
        <v>39</v>
      </c>
      <c r="S543" s="624"/>
      <c r="T543" s="625"/>
      <c r="U543" s="479">
        <f>+U544+U545</f>
        <v>1405.6587300000001</v>
      </c>
      <c r="V543" s="479">
        <f>+V544+V545</f>
        <v>-1405.6587300000001</v>
      </c>
      <c r="W543" s="538">
        <f t="shared" si="52"/>
        <v>0</v>
      </c>
    </row>
    <row r="544" spans="1:23" s="533" customFormat="1" ht="21.75" customHeight="1" x14ac:dyDescent="0.2">
      <c r="A544" s="492"/>
      <c r="B544" s="652" t="s">
        <v>441</v>
      </c>
      <c r="C544" s="652"/>
      <c r="D544" s="652"/>
      <c r="E544" s="652"/>
      <c r="F544" s="652"/>
      <c r="G544" s="652"/>
      <c r="H544" s="652"/>
      <c r="I544" s="652"/>
      <c r="J544" s="652"/>
      <c r="K544" s="652"/>
      <c r="L544" s="652"/>
      <c r="M544" s="653"/>
      <c r="N544" s="423">
        <v>991</v>
      </c>
      <c r="O544" s="510">
        <v>3</v>
      </c>
      <c r="P544" s="510">
        <v>9</v>
      </c>
      <c r="Q544" s="512" t="s">
        <v>520</v>
      </c>
      <c r="R544" s="511" t="s">
        <v>40</v>
      </c>
      <c r="S544" s="624"/>
      <c r="T544" s="625"/>
      <c r="U544" s="479">
        <v>1079.615</v>
      </c>
      <c r="V544" s="480">
        <v>-1079.615</v>
      </c>
      <c r="W544" s="538">
        <f t="shared" si="52"/>
        <v>0</v>
      </c>
    </row>
    <row r="545" spans="1:23" s="533" customFormat="1" ht="32.25" customHeight="1" x14ac:dyDescent="0.2">
      <c r="A545" s="492"/>
      <c r="B545" s="652" t="s">
        <v>442</v>
      </c>
      <c r="C545" s="652"/>
      <c r="D545" s="652"/>
      <c r="E545" s="652"/>
      <c r="F545" s="652"/>
      <c r="G545" s="652"/>
      <c r="H545" s="652"/>
      <c r="I545" s="652"/>
      <c r="J545" s="652"/>
      <c r="K545" s="652"/>
      <c r="L545" s="652"/>
      <c r="M545" s="653"/>
      <c r="N545" s="423">
        <v>991</v>
      </c>
      <c r="O545" s="510">
        <v>3</v>
      </c>
      <c r="P545" s="510">
        <v>9</v>
      </c>
      <c r="Q545" s="512" t="s">
        <v>520</v>
      </c>
      <c r="R545" s="511" t="s">
        <v>42</v>
      </c>
      <c r="S545" s="624"/>
      <c r="T545" s="625"/>
      <c r="U545" s="479">
        <v>326.04372999999998</v>
      </c>
      <c r="V545" s="480">
        <v>-326.04372999999998</v>
      </c>
      <c r="W545" s="538">
        <f t="shared" si="52"/>
        <v>0</v>
      </c>
    </row>
    <row r="546" spans="1:23" s="533" customFormat="1" ht="12" customHeight="1" x14ac:dyDescent="0.2">
      <c r="A546" s="492"/>
      <c r="B546" s="652" t="s">
        <v>521</v>
      </c>
      <c r="C546" s="652"/>
      <c r="D546" s="652"/>
      <c r="E546" s="652"/>
      <c r="F546" s="652"/>
      <c r="G546" s="652"/>
      <c r="H546" s="652"/>
      <c r="I546" s="652"/>
      <c r="J546" s="652"/>
      <c r="K546" s="652"/>
      <c r="L546" s="652"/>
      <c r="M546" s="653"/>
      <c r="N546" s="423">
        <v>991</v>
      </c>
      <c r="O546" s="510">
        <v>3</v>
      </c>
      <c r="P546" s="510">
        <v>9</v>
      </c>
      <c r="Q546" s="512" t="s">
        <v>522</v>
      </c>
      <c r="R546" s="511">
        <v>0</v>
      </c>
      <c r="S546" s="624"/>
      <c r="T546" s="625"/>
      <c r="U546" s="479">
        <f t="shared" ref="U546:V548" si="53">+U547</f>
        <v>186.22</v>
      </c>
      <c r="V546" s="479">
        <f t="shared" si="53"/>
        <v>0</v>
      </c>
      <c r="W546" s="538">
        <f t="shared" si="52"/>
        <v>186.22</v>
      </c>
    </row>
    <row r="547" spans="1:23" s="533" customFormat="1" ht="21.75" customHeight="1" x14ac:dyDescent="0.2">
      <c r="A547" s="492"/>
      <c r="B547" s="652" t="s">
        <v>453</v>
      </c>
      <c r="C547" s="652"/>
      <c r="D547" s="652"/>
      <c r="E547" s="652"/>
      <c r="F547" s="652"/>
      <c r="G547" s="652"/>
      <c r="H547" s="652"/>
      <c r="I547" s="652"/>
      <c r="J547" s="652"/>
      <c r="K547" s="652"/>
      <c r="L547" s="652"/>
      <c r="M547" s="653"/>
      <c r="N547" s="423">
        <v>991</v>
      </c>
      <c r="O547" s="510">
        <v>3</v>
      </c>
      <c r="P547" s="510">
        <v>9</v>
      </c>
      <c r="Q547" s="512" t="s">
        <v>522</v>
      </c>
      <c r="R547" s="511" t="s">
        <v>25</v>
      </c>
      <c r="S547" s="624"/>
      <c r="T547" s="625"/>
      <c r="U547" s="479">
        <f t="shared" si="53"/>
        <v>186.22</v>
      </c>
      <c r="V547" s="479">
        <f t="shared" si="53"/>
        <v>0</v>
      </c>
      <c r="W547" s="538">
        <f t="shared" si="52"/>
        <v>186.22</v>
      </c>
    </row>
    <row r="548" spans="1:23" s="533" customFormat="1" ht="21.75" customHeight="1" x14ac:dyDescent="0.2">
      <c r="A548" s="492"/>
      <c r="B548" s="652" t="s">
        <v>454</v>
      </c>
      <c r="C548" s="652"/>
      <c r="D548" s="652"/>
      <c r="E548" s="652"/>
      <c r="F548" s="652"/>
      <c r="G548" s="652"/>
      <c r="H548" s="652"/>
      <c r="I548" s="652"/>
      <c r="J548" s="652"/>
      <c r="K548" s="652"/>
      <c r="L548" s="652"/>
      <c r="M548" s="653"/>
      <c r="N548" s="423">
        <v>991</v>
      </c>
      <c r="O548" s="510">
        <v>3</v>
      </c>
      <c r="P548" s="510">
        <v>9</v>
      </c>
      <c r="Q548" s="512" t="s">
        <v>522</v>
      </c>
      <c r="R548" s="511" t="s">
        <v>27</v>
      </c>
      <c r="S548" s="624"/>
      <c r="T548" s="625"/>
      <c r="U548" s="479">
        <f t="shared" si="53"/>
        <v>186.22</v>
      </c>
      <c r="V548" s="479">
        <f t="shared" si="53"/>
        <v>0</v>
      </c>
      <c r="W548" s="538">
        <f t="shared" si="52"/>
        <v>186.22</v>
      </c>
    </row>
    <row r="549" spans="1:23" s="533" customFormat="1" ht="21.75" customHeight="1" x14ac:dyDescent="0.2">
      <c r="A549" s="492"/>
      <c r="B549" s="652" t="s">
        <v>455</v>
      </c>
      <c r="C549" s="652"/>
      <c r="D549" s="652"/>
      <c r="E549" s="652"/>
      <c r="F549" s="652"/>
      <c r="G549" s="652"/>
      <c r="H549" s="652"/>
      <c r="I549" s="652"/>
      <c r="J549" s="652"/>
      <c r="K549" s="652"/>
      <c r="L549" s="652"/>
      <c r="M549" s="653"/>
      <c r="N549" s="423">
        <v>991</v>
      </c>
      <c r="O549" s="510">
        <v>3</v>
      </c>
      <c r="P549" s="510">
        <v>9</v>
      </c>
      <c r="Q549" s="512" t="s">
        <v>522</v>
      </c>
      <c r="R549" s="511" t="s">
        <v>28</v>
      </c>
      <c r="S549" s="624"/>
      <c r="T549" s="625"/>
      <c r="U549" s="479">
        <v>186.22</v>
      </c>
      <c r="V549" s="480">
        <v>0</v>
      </c>
      <c r="W549" s="538">
        <f t="shared" si="52"/>
        <v>186.22</v>
      </c>
    </row>
    <row r="550" spans="1:23" s="533" customFormat="1" ht="21.75" customHeight="1" x14ac:dyDescent="0.2">
      <c r="A550" s="492"/>
      <c r="B550" s="652" t="s">
        <v>680</v>
      </c>
      <c r="C550" s="652"/>
      <c r="D550" s="652"/>
      <c r="E550" s="652"/>
      <c r="F550" s="652"/>
      <c r="G550" s="652"/>
      <c r="H550" s="652"/>
      <c r="I550" s="652"/>
      <c r="J550" s="652"/>
      <c r="K550" s="652"/>
      <c r="L550" s="652"/>
      <c r="M550" s="653"/>
      <c r="N550" s="423">
        <v>991</v>
      </c>
      <c r="O550" s="510">
        <v>3</v>
      </c>
      <c r="P550" s="510">
        <v>14</v>
      </c>
      <c r="Q550" s="512">
        <v>0</v>
      </c>
      <c r="R550" s="511">
        <v>0</v>
      </c>
      <c r="S550" s="624"/>
      <c r="T550" s="625"/>
      <c r="U550" s="479">
        <f t="shared" ref="U550:V555" si="54">+U551</f>
        <v>142</v>
      </c>
      <c r="V550" s="479">
        <f t="shared" si="54"/>
        <v>-142</v>
      </c>
      <c r="W550" s="538">
        <f t="shared" si="52"/>
        <v>0</v>
      </c>
    </row>
    <row r="551" spans="1:23" s="533" customFormat="1" ht="21.75" customHeight="1" x14ac:dyDescent="0.2">
      <c r="A551" s="492"/>
      <c r="B551" s="652" t="s">
        <v>492</v>
      </c>
      <c r="C551" s="652"/>
      <c r="D551" s="652"/>
      <c r="E551" s="652"/>
      <c r="F551" s="652"/>
      <c r="G551" s="652"/>
      <c r="H551" s="652"/>
      <c r="I551" s="652"/>
      <c r="J551" s="652"/>
      <c r="K551" s="652"/>
      <c r="L551" s="652"/>
      <c r="M551" s="653"/>
      <c r="N551" s="423">
        <v>991</v>
      </c>
      <c r="O551" s="510">
        <v>3</v>
      </c>
      <c r="P551" s="510">
        <v>14</v>
      </c>
      <c r="Q551" s="512" t="s">
        <v>493</v>
      </c>
      <c r="R551" s="511">
        <v>0</v>
      </c>
      <c r="S551" s="624"/>
      <c r="T551" s="625"/>
      <c r="U551" s="479">
        <f t="shared" si="54"/>
        <v>142</v>
      </c>
      <c r="V551" s="479">
        <f t="shared" si="54"/>
        <v>-142</v>
      </c>
      <c r="W551" s="538">
        <f t="shared" si="52"/>
        <v>0</v>
      </c>
    </row>
    <row r="552" spans="1:23" s="533" customFormat="1" ht="12" customHeight="1" x14ac:dyDescent="0.2">
      <c r="A552" s="492"/>
      <c r="B552" s="652" t="s">
        <v>494</v>
      </c>
      <c r="C552" s="652"/>
      <c r="D552" s="652"/>
      <c r="E552" s="652"/>
      <c r="F552" s="652"/>
      <c r="G552" s="652"/>
      <c r="H552" s="652"/>
      <c r="I552" s="652"/>
      <c r="J552" s="652"/>
      <c r="K552" s="652"/>
      <c r="L552" s="652"/>
      <c r="M552" s="653"/>
      <c r="N552" s="423">
        <v>991</v>
      </c>
      <c r="O552" s="510">
        <v>3</v>
      </c>
      <c r="P552" s="510">
        <v>14</v>
      </c>
      <c r="Q552" s="512" t="s">
        <v>495</v>
      </c>
      <c r="R552" s="511">
        <v>0</v>
      </c>
      <c r="S552" s="624"/>
      <c r="T552" s="625"/>
      <c r="U552" s="479">
        <f t="shared" si="54"/>
        <v>142</v>
      </c>
      <c r="V552" s="479">
        <f t="shared" si="54"/>
        <v>-142</v>
      </c>
      <c r="W552" s="538">
        <f t="shared" si="52"/>
        <v>0</v>
      </c>
    </row>
    <row r="553" spans="1:23" s="533" customFormat="1" ht="32.25" customHeight="1" x14ac:dyDescent="0.2">
      <c r="A553" s="492"/>
      <c r="B553" s="652" t="s">
        <v>496</v>
      </c>
      <c r="C553" s="652"/>
      <c r="D553" s="652"/>
      <c r="E553" s="652"/>
      <c r="F553" s="652"/>
      <c r="G553" s="652"/>
      <c r="H553" s="652"/>
      <c r="I553" s="652"/>
      <c r="J553" s="652"/>
      <c r="K553" s="652"/>
      <c r="L553" s="652"/>
      <c r="M553" s="653"/>
      <c r="N553" s="423">
        <v>991</v>
      </c>
      <c r="O553" s="510">
        <v>3</v>
      </c>
      <c r="P553" s="510">
        <v>14</v>
      </c>
      <c r="Q553" s="512" t="s">
        <v>497</v>
      </c>
      <c r="R553" s="511">
        <v>0</v>
      </c>
      <c r="S553" s="624"/>
      <c r="T553" s="625"/>
      <c r="U553" s="479">
        <f t="shared" si="54"/>
        <v>142</v>
      </c>
      <c r="V553" s="479">
        <f t="shared" si="54"/>
        <v>-142</v>
      </c>
      <c r="W553" s="538">
        <f t="shared" si="52"/>
        <v>0</v>
      </c>
    </row>
    <row r="554" spans="1:23" s="533" customFormat="1" ht="21.75" customHeight="1" x14ac:dyDescent="0.2">
      <c r="A554" s="492"/>
      <c r="B554" s="652" t="s">
        <v>453</v>
      </c>
      <c r="C554" s="652"/>
      <c r="D554" s="652"/>
      <c r="E554" s="652"/>
      <c r="F554" s="652"/>
      <c r="G554" s="652"/>
      <c r="H554" s="652"/>
      <c r="I554" s="652"/>
      <c r="J554" s="652"/>
      <c r="K554" s="652"/>
      <c r="L554" s="652"/>
      <c r="M554" s="653"/>
      <c r="N554" s="423">
        <v>991</v>
      </c>
      <c r="O554" s="510">
        <v>3</v>
      </c>
      <c r="P554" s="510">
        <v>14</v>
      </c>
      <c r="Q554" s="512" t="s">
        <v>497</v>
      </c>
      <c r="R554" s="511" t="s">
        <v>25</v>
      </c>
      <c r="S554" s="624"/>
      <c r="T554" s="625"/>
      <c r="U554" s="479">
        <f t="shared" si="54"/>
        <v>142</v>
      </c>
      <c r="V554" s="479">
        <f t="shared" si="54"/>
        <v>-142</v>
      </c>
      <c r="W554" s="538">
        <f t="shared" si="52"/>
        <v>0</v>
      </c>
    </row>
    <row r="555" spans="1:23" s="533" customFormat="1" ht="21.75" customHeight="1" x14ac:dyDescent="0.2">
      <c r="A555" s="492"/>
      <c r="B555" s="652" t="s">
        <v>454</v>
      </c>
      <c r="C555" s="652"/>
      <c r="D555" s="652"/>
      <c r="E555" s="652"/>
      <c r="F555" s="652"/>
      <c r="G555" s="652"/>
      <c r="H555" s="652"/>
      <c r="I555" s="652"/>
      <c r="J555" s="652"/>
      <c r="K555" s="652"/>
      <c r="L555" s="652"/>
      <c r="M555" s="653"/>
      <c r="N555" s="423">
        <v>991</v>
      </c>
      <c r="O555" s="510">
        <v>3</v>
      </c>
      <c r="P555" s="510">
        <v>14</v>
      </c>
      <c r="Q555" s="512" t="s">
        <v>497</v>
      </c>
      <c r="R555" s="511" t="s">
        <v>27</v>
      </c>
      <c r="S555" s="624"/>
      <c r="T555" s="625"/>
      <c r="U555" s="479">
        <f t="shared" si="54"/>
        <v>142</v>
      </c>
      <c r="V555" s="479">
        <f t="shared" si="54"/>
        <v>-142</v>
      </c>
      <c r="W555" s="538">
        <f t="shared" si="52"/>
        <v>0</v>
      </c>
    </row>
    <row r="556" spans="1:23" s="533" customFormat="1" ht="12" customHeight="1" x14ac:dyDescent="0.2">
      <c r="A556" s="492"/>
      <c r="B556" s="652" t="s">
        <v>456</v>
      </c>
      <c r="C556" s="652"/>
      <c r="D556" s="652"/>
      <c r="E556" s="652"/>
      <c r="F556" s="652"/>
      <c r="G556" s="652"/>
      <c r="H556" s="652"/>
      <c r="I556" s="652"/>
      <c r="J556" s="652"/>
      <c r="K556" s="652"/>
      <c r="L556" s="652"/>
      <c r="M556" s="653"/>
      <c r="N556" s="423">
        <v>991</v>
      </c>
      <c r="O556" s="510">
        <v>3</v>
      </c>
      <c r="P556" s="510">
        <v>14</v>
      </c>
      <c r="Q556" s="512" t="s">
        <v>497</v>
      </c>
      <c r="R556" s="511" t="s">
        <v>29</v>
      </c>
      <c r="S556" s="624"/>
      <c r="T556" s="625"/>
      <c r="U556" s="479">
        <v>142</v>
      </c>
      <c r="V556" s="480">
        <v>-142</v>
      </c>
      <c r="W556" s="538">
        <f t="shared" si="52"/>
        <v>0</v>
      </c>
    </row>
    <row r="557" spans="1:23" s="533" customFormat="1" ht="12" customHeight="1" x14ac:dyDescent="0.2">
      <c r="A557" s="492"/>
      <c r="B557" s="652" t="s">
        <v>523</v>
      </c>
      <c r="C557" s="652"/>
      <c r="D557" s="652"/>
      <c r="E557" s="652"/>
      <c r="F557" s="652"/>
      <c r="G557" s="652"/>
      <c r="H557" s="652"/>
      <c r="I557" s="652"/>
      <c r="J557" s="652"/>
      <c r="K557" s="652"/>
      <c r="L557" s="652"/>
      <c r="M557" s="653"/>
      <c r="N557" s="423">
        <v>991</v>
      </c>
      <c r="O557" s="510">
        <v>4</v>
      </c>
      <c r="P557" s="510">
        <v>0</v>
      </c>
      <c r="Q557" s="512">
        <v>0</v>
      </c>
      <c r="R557" s="511">
        <v>0</v>
      </c>
      <c r="S557" s="624"/>
      <c r="T557" s="625"/>
      <c r="U557" s="479">
        <f>+U558+U565+U571+U578</f>
        <v>3751.1</v>
      </c>
      <c r="V557" s="479">
        <f>+V558+V565+V571+V578</f>
        <v>1062.2188799999999</v>
      </c>
      <c r="W557" s="538">
        <f t="shared" si="52"/>
        <v>4813.3188799999998</v>
      </c>
    </row>
    <row r="558" spans="1:23" s="533" customFormat="1" ht="12" customHeight="1" x14ac:dyDescent="0.2">
      <c r="A558" s="492"/>
      <c r="B558" s="652" t="s">
        <v>65</v>
      </c>
      <c r="C558" s="652"/>
      <c r="D558" s="652"/>
      <c r="E558" s="652"/>
      <c r="F558" s="652"/>
      <c r="G558" s="652"/>
      <c r="H558" s="652"/>
      <c r="I558" s="652"/>
      <c r="J558" s="652"/>
      <c r="K558" s="652"/>
      <c r="L558" s="652"/>
      <c r="M558" s="653"/>
      <c r="N558" s="423">
        <v>991</v>
      </c>
      <c r="O558" s="510">
        <v>4</v>
      </c>
      <c r="P558" s="510">
        <v>5</v>
      </c>
      <c r="Q558" s="512">
        <v>0</v>
      </c>
      <c r="R558" s="511">
        <v>0</v>
      </c>
      <c r="S558" s="624"/>
      <c r="T558" s="625"/>
      <c r="U558" s="479">
        <f t="shared" ref="U558:V563" si="55">+U559</f>
        <v>0</v>
      </c>
      <c r="V558" s="479">
        <f t="shared" si="55"/>
        <v>2100</v>
      </c>
      <c r="W558" s="538">
        <f t="shared" si="52"/>
        <v>2100</v>
      </c>
    </row>
    <row r="559" spans="1:23" s="533" customFormat="1" ht="21.75" customHeight="1" x14ac:dyDescent="0.2">
      <c r="A559" s="492"/>
      <c r="B559" s="652" t="s">
        <v>67</v>
      </c>
      <c r="C559" s="652"/>
      <c r="D559" s="652"/>
      <c r="E559" s="652"/>
      <c r="F559" s="652"/>
      <c r="G559" s="652"/>
      <c r="H559" s="652"/>
      <c r="I559" s="652"/>
      <c r="J559" s="652"/>
      <c r="K559" s="652"/>
      <c r="L559" s="652"/>
      <c r="M559" s="653"/>
      <c r="N559" s="423">
        <v>991</v>
      </c>
      <c r="O559" s="510">
        <v>4</v>
      </c>
      <c r="P559" s="510">
        <v>5</v>
      </c>
      <c r="Q559" s="512" t="s">
        <v>524</v>
      </c>
      <c r="R559" s="511">
        <v>0</v>
      </c>
      <c r="S559" s="624"/>
      <c r="T559" s="625"/>
      <c r="U559" s="479">
        <f t="shared" si="55"/>
        <v>0</v>
      </c>
      <c r="V559" s="479">
        <f t="shared" si="55"/>
        <v>2100</v>
      </c>
      <c r="W559" s="538">
        <f t="shared" si="52"/>
        <v>2100</v>
      </c>
    </row>
    <row r="560" spans="1:23" s="533" customFormat="1" ht="32.25" customHeight="1" x14ac:dyDescent="0.2">
      <c r="A560" s="492"/>
      <c r="B560" s="652" t="s">
        <v>70</v>
      </c>
      <c r="C560" s="652"/>
      <c r="D560" s="652"/>
      <c r="E560" s="652"/>
      <c r="F560" s="652"/>
      <c r="G560" s="652"/>
      <c r="H560" s="652"/>
      <c r="I560" s="652"/>
      <c r="J560" s="652"/>
      <c r="K560" s="652"/>
      <c r="L560" s="652"/>
      <c r="M560" s="653"/>
      <c r="N560" s="423">
        <v>991</v>
      </c>
      <c r="O560" s="510">
        <v>4</v>
      </c>
      <c r="P560" s="510">
        <v>5</v>
      </c>
      <c r="Q560" s="512" t="s">
        <v>525</v>
      </c>
      <c r="R560" s="511">
        <v>0</v>
      </c>
      <c r="S560" s="624"/>
      <c r="T560" s="625"/>
      <c r="U560" s="479">
        <f t="shared" si="55"/>
        <v>0</v>
      </c>
      <c r="V560" s="479">
        <f t="shared" si="55"/>
        <v>2100</v>
      </c>
      <c r="W560" s="538">
        <f t="shared" si="52"/>
        <v>2100</v>
      </c>
    </row>
    <row r="561" spans="1:23" s="533" customFormat="1" ht="42.75" customHeight="1" x14ac:dyDescent="0.2">
      <c r="A561" s="492"/>
      <c r="B561" s="652" t="s">
        <v>768</v>
      </c>
      <c r="C561" s="652"/>
      <c r="D561" s="652"/>
      <c r="E561" s="652"/>
      <c r="F561" s="652"/>
      <c r="G561" s="652"/>
      <c r="H561" s="652"/>
      <c r="I561" s="652"/>
      <c r="J561" s="652"/>
      <c r="K561" s="652"/>
      <c r="L561" s="652"/>
      <c r="M561" s="653"/>
      <c r="N561" s="423">
        <v>991</v>
      </c>
      <c r="O561" s="510">
        <v>4</v>
      </c>
      <c r="P561" s="510">
        <v>5</v>
      </c>
      <c r="Q561" s="512" t="s">
        <v>781</v>
      </c>
      <c r="R561" s="511">
        <v>0</v>
      </c>
      <c r="S561" s="624"/>
      <c r="T561" s="625"/>
      <c r="U561" s="479">
        <f t="shared" si="55"/>
        <v>0</v>
      </c>
      <c r="V561" s="479">
        <f t="shared" si="55"/>
        <v>2100</v>
      </c>
      <c r="W561" s="538">
        <f t="shared" si="52"/>
        <v>2100</v>
      </c>
    </row>
    <row r="562" spans="1:23" s="533" customFormat="1" ht="12" customHeight="1" x14ac:dyDescent="0.2">
      <c r="A562" s="492"/>
      <c r="B562" s="652" t="s">
        <v>30</v>
      </c>
      <c r="C562" s="652"/>
      <c r="D562" s="652"/>
      <c r="E562" s="652"/>
      <c r="F562" s="652"/>
      <c r="G562" s="652"/>
      <c r="H562" s="652"/>
      <c r="I562" s="652"/>
      <c r="J562" s="652"/>
      <c r="K562" s="652"/>
      <c r="L562" s="652"/>
      <c r="M562" s="653"/>
      <c r="N562" s="423">
        <v>991</v>
      </c>
      <c r="O562" s="510">
        <v>4</v>
      </c>
      <c r="P562" s="510">
        <v>5</v>
      </c>
      <c r="Q562" s="512" t="s">
        <v>781</v>
      </c>
      <c r="R562" s="511" t="s">
        <v>31</v>
      </c>
      <c r="S562" s="624"/>
      <c r="T562" s="625"/>
      <c r="U562" s="479">
        <f t="shared" si="55"/>
        <v>0</v>
      </c>
      <c r="V562" s="479">
        <f t="shared" si="55"/>
        <v>2100</v>
      </c>
      <c r="W562" s="538">
        <f t="shared" si="52"/>
        <v>2100</v>
      </c>
    </row>
    <row r="563" spans="1:23" s="533" customFormat="1" ht="42.75" customHeight="1" x14ac:dyDescent="0.2">
      <c r="A563" s="492"/>
      <c r="B563" s="652" t="s">
        <v>528</v>
      </c>
      <c r="C563" s="652"/>
      <c r="D563" s="652"/>
      <c r="E563" s="652"/>
      <c r="F563" s="652"/>
      <c r="G563" s="652"/>
      <c r="H563" s="652"/>
      <c r="I563" s="652"/>
      <c r="J563" s="652"/>
      <c r="K563" s="652"/>
      <c r="L563" s="652"/>
      <c r="M563" s="653"/>
      <c r="N563" s="423">
        <v>991</v>
      </c>
      <c r="O563" s="510">
        <v>4</v>
      </c>
      <c r="P563" s="510">
        <v>5</v>
      </c>
      <c r="Q563" s="512" t="s">
        <v>781</v>
      </c>
      <c r="R563" s="511" t="s">
        <v>69</v>
      </c>
      <c r="S563" s="624"/>
      <c r="T563" s="625"/>
      <c r="U563" s="479">
        <f t="shared" si="55"/>
        <v>0</v>
      </c>
      <c r="V563" s="479">
        <f t="shared" si="55"/>
        <v>2100</v>
      </c>
      <c r="W563" s="538">
        <f t="shared" si="52"/>
        <v>2100</v>
      </c>
    </row>
    <row r="564" spans="1:23" s="533" customFormat="1" ht="74.25" customHeight="1" x14ac:dyDescent="0.2">
      <c r="A564" s="492"/>
      <c r="B564" s="652" t="s">
        <v>681</v>
      </c>
      <c r="C564" s="652"/>
      <c r="D564" s="652"/>
      <c r="E564" s="652"/>
      <c r="F564" s="652"/>
      <c r="G564" s="652"/>
      <c r="H564" s="652"/>
      <c r="I564" s="652"/>
      <c r="J564" s="652"/>
      <c r="K564" s="652"/>
      <c r="L564" s="652"/>
      <c r="M564" s="653"/>
      <c r="N564" s="423">
        <v>991</v>
      </c>
      <c r="O564" s="510">
        <v>4</v>
      </c>
      <c r="P564" s="510">
        <v>5</v>
      </c>
      <c r="Q564" s="512" t="s">
        <v>781</v>
      </c>
      <c r="R564" s="511" t="s">
        <v>682</v>
      </c>
      <c r="S564" s="624"/>
      <c r="T564" s="625"/>
      <c r="U564" s="479">
        <v>0</v>
      </c>
      <c r="V564" s="480">
        <v>2100</v>
      </c>
      <c r="W564" s="538">
        <f t="shared" si="52"/>
        <v>2100</v>
      </c>
    </row>
    <row r="565" spans="1:23" s="533" customFormat="1" ht="21.75" customHeight="1" x14ac:dyDescent="0.2">
      <c r="A565" s="492"/>
      <c r="B565" s="652" t="s">
        <v>67</v>
      </c>
      <c r="C565" s="652"/>
      <c r="D565" s="652"/>
      <c r="E565" s="652"/>
      <c r="F565" s="652"/>
      <c r="G565" s="652"/>
      <c r="H565" s="652"/>
      <c r="I565" s="652"/>
      <c r="J565" s="652"/>
      <c r="K565" s="652"/>
      <c r="L565" s="652"/>
      <c r="M565" s="653"/>
      <c r="N565" s="423">
        <v>991</v>
      </c>
      <c r="O565" s="510">
        <v>4</v>
      </c>
      <c r="P565" s="510">
        <v>5</v>
      </c>
      <c r="Q565" s="512" t="s">
        <v>524</v>
      </c>
      <c r="R565" s="511">
        <v>0</v>
      </c>
      <c r="S565" s="624"/>
      <c r="T565" s="625"/>
      <c r="U565" s="479">
        <f t="shared" ref="U565:V569" si="56">+U566</f>
        <v>0</v>
      </c>
      <c r="V565" s="479">
        <f t="shared" si="56"/>
        <v>121.1</v>
      </c>
      <c r="W565" s="538">
        <f t="shared" si="52"/>
        <v>121.1</v>
      </c>
    </row>
    <row r="566" spans="1:23" s="533" customFormat="1" ht="42.75" customHeight="1" x14ac:dyDescent="0.2">
      <c r="A566" s="492"/>
      <c r="B566" s="652" t="s">
        <v>763</v>
      </c>
      <c r="C566" s="652"/>
      <c r="D566" s="652"/>
      <c r="E566" s="652"/>
      <c r="F566" s="652"/>
      <c r="G566" s="652"/>
      <c r="H566" s="652"/>
      <c r="I566" s="652"/>
      <c r="J566" s="652"/>
      <c r="K566" s="652"/>
      <c r="L566" s="652"/>
      <c r="M566" s="653"/>
      <c r="N566" s="423">
        <v>991</v>
      </c>
      <c r="O566" s="510">
        <v>4</v>
      </c>
      <c r="P566" s="510">
        <v>5</v>
      </c>
      <c r="Q566" s="512" t="s">
        <v>696</v>
      </c>
      <c r="R566" s="511">
        <v>0</v>
      </c>
      <c r="S566" s="624"/>
      <c r="T566" s="625"/>
      <c r="U566" s="479">
        <f t="shared" si="56"/>
        <v>0</v>
      </c>
      <c r="V566" s="479">
        <f t="shared" si="56"/>
        <v>121.1</v>
      </c>
      <c r="W566" s="538">
        <f t="shared" si="52"/>
        <v>121.1</v>
      </c>
    </row>
    <row r="567" spans="1:23" s="533" customFormat="1" ht="42.75" customHeight="1" x14ac:dyDescent="0.2">
      <c r="A567" s="492"/>
      <c r="B567" s="652" t="s">
        <v>763</v>
      </c>
      <c r="C567" s="652"/>
      <c r="D567" s="652"/>
      <c r="E567" s="652"/>
      <c r="F567" s="652"/>
      <c r="G567" s="652"/>
      <c r="H567" s="652"/>
      <c r="I567" s="652"/>
      <c r="J567" s="652"/>
      <c r="K567" s="652"/>
      <c r="L567" s="652"/>
      <c r="M567" s="653"/>
      <c r="N567" s="423">
        <v>991</v>
      </c>
      <c r="O567" s="510">
        <v>4</v>
      </c>
      <c r="P567" s="510">
        <v>5</v>
      </c>
      <c r="Q567" s="512" t="s">
        <v>782</v>
      </c>
      <c r="R567" s="511">
        <v>0</v>
      </c>
      <c r="S567" s="624"/>
      <c r="T567" s="625"/>
      <c r="U567" s="479">
        <f t="shared" si="56"/>
        <v>0</v>
      </c>
      <c r="V567" s="479">
        <f t="shared" si="56"/>
        <v>121.1</v>
      </c>
      <c r="W567" s="538">
        <f t="shared" si="52"/>
        <v>121.1</v>
      </c>
    </row>
    <row r="568" spans="1:23" s="533" customFormat="1" ht="21.75" customHeight="1" x14ac:dyDescent="0.2">
      <c r="A568" s="492"/>
      <c r="B568" s="652" t="s">
        <v>453</v>
      </c>
      <c r="C568" s="652"/>
      <c r="D568" s="652"/>
      <c r="E568" s="652"/>
      <c r="F568" s="652"/>
      <c r="G568" s="652"/>
      <c r="H568" s="652"/>
      <c r="I568" s="652"/>
      <c r="J568" s="652"/>
      <c r="K568" s="652"/>
      <c r="L568" s="652"/>
      <c r="M568" s="653"/>
      <c r="N568" s="423">
        <v>991</v>
      </c>
      <c r="O568" s="510">
        <v>4</v>
      </c>
      <c r="P568" s="510">
        <v>5</v>
      </c>
      <c r="Q568" s="512" t="s">
        <v>782</v>
      </c>
      <c r="R568" s="511" t="s">
        <v>25</v>
      </c>
      <c r="S568" s="624"/>
      <c r="T568" s="625"/>
      <c r="U568" s="479">
        <f t="shared" si="56"/>
        <v>0</v>
      </c>
      <c r="V568" s="479">
        <f t="shared" si="56"/>
        <v>121.1</v>
      </c>
      <c r="W568" s="538">
        <f t="shared" si="52"/>
        <v>121.1</v>
      </c>
    </row>
    <row r="569" spans="1:23" s="533" customFormat="1" ht="21.75" customHeight="1" x14ac:dyDescent="0.2">
      <c r="A569" s="492"/>
      <c r="B569" s="652" t="s">
        <v>454</v>
      </c>
      <c r="C569" s="652"/>
      <c r="D569" s="652"/>
      <c r="E569" s="652"/>
      <c r="F569" s="652"/>
      <c r="G569" s="652"/>
      <c r="H569" s="652"/>
      <c r="I569" s="652"/>
      <c r="J569" s="652"/>
      <c r="K569" s="652"/>
      <c r="L569" s="652"/>
      <c r="M569" s="653"/>
      <c r="N569" s="423">
        <v>991</v>
      </c>
      <c r="O569" s="510">
        <v>4</v>
      </c>
      <c r="P569" s="510">
        <v>5</v>
      </c>
      <c r="Q569" s="512" t="s">
        <v>782</v>
      </c>
      <c r="R569" s="511" t="s">
        <v>27</v>
      </c>
      <c r="S569" s="624"/>
      <c r="T569" s="625"/>
      <c r="U569" s="479">
        <f t="shared" si="56"/>
        <v>0</v>
      </c>
      <c r="V569" s="479">
        <f t="shared" si="56"/>
        <v>121.1</v>
      </c>
      <c r="W569" s="538">
        <f t="shared" si="52"/>
        <v>121.1</v>
      </c>
    </row>
    <row r="570" spans="1:23" s="533" customFormat="1" ht="12" customHeight="1" x14ac:dyDescent="0.2">
      <c r="A570" s="492"/>
      <c r="B570" s="652" t="s">
        <v>456</v>
      </c>
      <c r="C570" s="652"/>
      <c r="D570" s="652"/>
      <c r="E570" s="652"/>
      <c r="F570" s="652"/>
      <c r="G570" s="652"/>
      <c r="H570" s="652"/>
      <c r="I570" s="652"/>
      <c r="J570" s="652"/>
      <c r="K570" s="652"/>
      <c r="L570" s="652"/>
      <c r="M570" s="653"/>
      <c r="N570" s="423">
        <v>991</v>
      </c>
      <c r="O570" s="510">
        <v>4</v>
      </c>
      <c r="P570" s="510">
        <v>5</v>
      </c>
      <c r="Q570" s="512" t="s">
        <v>782</v>
      </c>
      <c r="R570" s="511" t="s">
        <v>29</v>
      </c>
      <c r="S570" s="624"/>
      <c r="T570" s="625"/>
      <c r="U570" s="479">
        <v>0</v>
      </c>
      <c r="V570" s="480">
        <v>121.1</v>
      </c>
      <c r="W570" s="538">
        <f t="shared" si="52"/>
        <v>121.1</v>
      </c>
    </row>
    <row r="571" spans="1:23" s="533" customFormat="1" ht="12" customHeight="1" x14ac:dyDescent="0.2">
      <c r="A571" s="492"/>
      <c r="B571" s="652" t="s">
        <v>102</v>
      </c>
      <c r="C571" s="652"/>
      <c r="D571" s="652"/>
      <c r="E571" s="652"/>
      <c r="F571" s="652"/>
      <c r="G571" s="652"/>
      <c r="H571" s="652"/>
      <c r="I571" s="652"/>
      <c r="J571" s="652"/>
      <c r="K571" s="652"/>
      <c r="L571" s="652"/>
      <c r="M571" s="653"/>
      <c r="N571" s="423">
        <v>991</v>
      </c>
      <c r="O571" s="510">
        <v>4</v>
      </c>
      <c r="P571" s="510">
        <v>9</v>
      </c>
      <c r="Q571" s="512">
        <v>0</v>
      </c>
      <c r="R571" s="511">
        <v>0</v>
      </c>
      <c r="S571" s="624"/>
      <c r="T571" s="625"/>
      <c r="U571" s="479">
        <f t="shared" ref="U571:V576" si="57">+U572</f>
        <v>1076</v>
      </c>
      <c r="V571" s="479">
        <f t="shared" si="57"/>
        <v>48.018880000000003</v>
      </c>
      <c r="W571" s="538">
        <f t="shared" si="52"/>
        <v>1124.0188800000001</v>
      </c>
    </row>
    <row r="572" spans="1:23" s="533" customFormat="1" ht="21.75" customHeight="1" x14ac:dyDescent="0.2">
      <c r="A572" s="492"/>
      <c r="B572" s="652" t="s">
        <v>103</v>
      </c>
      <c r="C572" s="652"/>
      <c r="D572" s="652"/>
      <c r="E572" s="652"/>
      <c r="F572" s="652"/>
      <c r="G572" s="652"/>
      <c r="H572" s="652"/>
      <c r="I572" s="652"/>
      <c r="J572" s="652"/>
      <c r="K572" s="652"/>
      <c r="L572" s="652"/>
      <c r="M572" s="653"/>
      <c r="N572" s="423">
        <v>991</v>
      </c>
      <c r="O572" s="510">
        <v>4</v>
      </c>
      <c r="P572" s="510">
        <v>9</v>
      </c>
      <c r="Q572" s="512" t="s">
        <v>529</v>
      </c>
      <c r="R572" s="511">
        <v>0</v>
      </c>
      <c r="S572" s="624"/>
      <c r="T572" s="625"/>
      <c r="U572" s="479">
        <f t="shared" si="57"/>
        <v>1076</v>
      </c>
      <c r="V572" s="479">
        <f t="shared" si="57"/>
        <v>48.018880000000003</v>
      </c>
      <c r="W572" s="538">
        <f t="shared" si="52"/>
        <v>1124.0188800000001</v>
      </c>
    </row>
    <row r="573" spans="1:23" s="533" customFormat="1" ht="21.75" customHeight="1" x14ac:dyDescent="0.2">
      <c r="A573" s="492"/>
      <c r="B573" s="652" t="s">
        <v>309</v>
      </c>
      <c r="C573" s="652"/>
      <c r="D573" s="652"/>
      <c r="E573" s="652"/>
      <c r="F573" s="652"/>
      <c r="G573" s="652"/>
      <c r="H573" s="652"/>
      <c r="I573" s="652"/>
      <c r="J573" s="652"/>
      <c r="K573" s="652"/>
      <c r="L573" s="652"/>
      <c r="M573" s="653"/>
      <c r="N573" s="423">
        <v>991</v>
      </c>
      <c r="O573" s="510">
        <v>4</v>
      </c>
      <c r="P573" s="510">
        <v>9</v>
      </c>
      <c r="Q573" s="512" t="s">
        <v>530</v>
      </c>
      <c r="R573" s="511">
        <v>0</v>
      </c>
      <c r="S573" s="624"/>
      <c r="T573" s="625"/>
      <c r="U573" s="479">
        <f t="shared" si="57"/>
        <v>1076</v>
      </c>
      <c r="V573" s="479">
        <f t="shared" si="57"/>
        <v>48.018880000000003</v>
      </c>
      <c r="W573" s="538">
        <f t="shared" si="52"/>
        <v>1124.0188800000001</v>
      </c>
    </row>
    <row r="574" spans="1:23" s="533" customFormat="1" ht="42.75" customHeight="1" x14ac:dyDescent="0.2">
      <c r="A574" s="492"/>
      <c r="B574" s="652" t="s">
        <v>104</v>
      </c>
      <c r="C574" s="652"/>
      <c r="D574" s="652"/>
      <c r="E574" s="652"/>
      <c r="F574" s="652"/>
      <c r="G574" s="652"/>
      <c r="H574" s="652"/>
      <c r="I574" s="652"/>
      <c r="J574" s="652"/>
      <c r="K574" s="652"/>
      <c r="L574" s="652"/>
      <c r="M574" s="653"/>
      <c r="N574" s="423">
        <v>991</v>
      </c>
      <c r="O574" s="510">
        <v>4</v>
      </c>
      <c r="P574" s="510">
        <v>9</v>
      </c>
      <c r="Q574" s="512" t="s">
        <v>531</v>
      </c>
      <c r="R574" s="511">
        <v>0</v>
      </c>
      <c r="S574" s="624"/>
      <c r="T574" s="625"/>
      <c r="U574" s="479">
        <f t="shared" si="57"/>
        <v>1076</v>
      </c>
      <c r="V574" s="479">
        <f t="shared" si="57"/>
        <v>48.018880000000003</v>
      </c>
      <c r="W574" s="538">
        <f t="shared" si="52"/>
        <v>1124.0188800000001</v>
      </c>
    </row>
    <row r="575" spans="1:23" s="533" customFormat="1" ht="21.75" customHeight="1" x14ac:dyDescent="0.2">
      <c r="A575" s="492"/>
      <c r="B575" s="652" t="s">
        <v>453</v>
      </c>
      <c r="C575" s="652"/>
      <c r="D575" s="652"/>
      <c r="E575" s="652"/>
      <c r="F575" s="652"/>
      <c r="G575" s="652"/>
      <c r="H575" s="652"/>
      <c r="I575" s="652"/>
      <c r="J575" s="652"/>
      <c r="K575" s="652"/>
      <c r="L575" s="652"/>
      <c r="M575" s="653"/>
      <c r="N575" s="423">
        <v>991</v>
      </c>
      <c r="O575" s="510">
        <v>4</v>
      </c>
      <c r="P575" s="510">
        <v>9</v>
      </c>
      <c r="Q575" s="512" t="s">
        <v>531</v>
      </c>
      <c r="R575" s="511" t="s">
        <v>25</v>
      </c>
      <c r="S575" s="624"/>
      <c r="T575" s="625"/>
      <c r="U575" s="479">
        <f t="shared" si="57"/>
        <v>1076</v>
      </c>
      <c r="V575" s="479">
        <f t="shared" si="57"/>
        <v>48.018880000000003</v>
      </c>
      <c r="W575" s="538">
        <f t="shared" si="52"/>
        <v>1124.0188800000001</v>
      </c>
    </row>
    <row r="576" spans="1:23" s="533" customFormat="1" ht="21.75" customHeight="1" x14ac:dyDescent="0.2">
      <c r="A576" s="492"/>
      <c r="B576" s="652" t="s">
        <v>454</v>
      </c>
      <c r="C576" s="652"/>
      <c r="D576" s="652"/>
      <c r="E576" s="652"/>
      <c r="F576" s="652"/>
      <c r="G576" s="652"/>
      <c r="H576" s="652"/>
      <c r="I576" s="652"/>
      <c r="J576" s="652"/>
      <c r="K576" s="652"/>
      <c r="L576" s="652"/>
      <c r="M576" s="653"/>
      <c r="N576" s="423">
        <v>991</v>
      </c>
      <c r="O576" s="510">
        <v>4</v>
      </c>
      <c r="P576" s="510">
        <v>9</v>
      </c>
      <c r="Q576" s="512" t="s">
        <v>531</v>
      </c>
      <c r="R576" s="511" t="s">
        <v>27</v>
      </c>
      <c r="S576" s="624"/>
      <c r="T576" s="625"/>
      <c r="U576" s="479">
        <f t="shared" si="57"/>
        <v>1076</v>
      </c>
      <c r="V576" s="479">
        <f t="shared" si="57"/>
        <v>48.018880000000003</v>
      </c>
      <c r="W576" s="538">
        <f t="shared" si="52"/>
        <v>1124.0188800000001</v>
      </c>
    </row>
    <row r="577" spans="1:23" s="533" customFormat="1" ht="12" customHeight="1" x14ac:dyDescent="0.2">
      <c r="A577" s="492"/>
      <c r="B577" s="652" t="s">
        <v>456</v>
      </c>
      <c r="C577" s="652"/>
      <c r="D577" s="652"/>
      <c r="E577" s="652"/>
      <c r="F577" s="652"/>
      <c r="G577" s="652"/>
      <c r="H577" s="652"/>
      <c r="I577" s="652"/>
      <c r="J577" s="652"/>
      <c r="K577" s="652"/>
      <c r="L577" s="652"/>
      <c r="M577" s="653"/>
      <c r="N577" s="423">
        <v>991</v>
      </c>
      <c r="O577" s="510">
        <v>4</v>
      </c>
      <c r="P577" s="510">
        <v>9</v>
      </c>
      <c r="Q577" s="512" t="s">
        <v>531</v>
      </c>
      <c r="R577" s="511" t="s">
        <v>29</v>
      </c>
      <c r="S577" s="624"/>
      <c r="T577" s="625"/>
      <c r="U577" s="479">
        <v>1076</v>
      </c>
      <c r="V577" s="480">
        <v>48.018880000000003</v>
      </c>
      <c r="W577" s="538">
        <f t="shared" si="52"/>
        <v>1124.0188800000001</v>
      </c>
    </row>
    <row r="578" spans="1:23" s="533" customFormat="1" ht="12" customHeight="1" x14ac:dyDescent="0.2">
      <c r="A578" s="492"/>
      <c r="B578" s="652" t="s">
        <v>532</v>
      </c>
      <c r="C578" s="652"/>
      <c r="D578" s="652"/>
      <c r="E578" s="652"/>
      <c r="F578" s="652"/>
      <c r="G578" s="652"/>
      <c r="H578" s="652"/>
      <c r="I578" s="652"/>
      <c r="J578" s="652"/>
      <c r="K578" s="652"/>
      <c r="L578" s="652"/>
      <c r="M578" s="653"/>
      <c r="N578" s="423">
        <v>991</v>
      </c>
      <c r="O578" s="510">
        <v>4</v>
      </c>
      <c r="P578" s="510">
        <v>12</v>
      </c>
      <c r="Q578" s="512">
        <v>0</v>
      </c>
      <c r="R578" s="511">
        <v>0</v>
      </c>
      <c r="S578" s="624"/>
      <c r="T578" s="625"/>
      <c r="U578" s="479">
        <f>+U579+U585</f>
        <v>2675.1</v>
      </c>
      <c r="V578" s="479">
        <f>+V579+V585</f>
        <v>-1206.9000000000001</v>
      </c>
      <c r="W578" s="538">
        <f t="shared" si="52"/>
        <v>1468.1999999999998</v>
      </c>
    </row>
    <row r="579" spans="1:23" s="533" customFormat="1" ht="32.25" customHeight="1" x14ac:dyDescent="0.2">
      <c r="A579" s="492"/>
      <c r="B579" s="652" t="s">
        <v>105</v>
      </c>
      <c r="C579" s="652"/>
      <c r="D579" s="652"/>
      <c r="E579" s="652"/>
      <c r="F579" s="652"/>
      <c r="G579" s="652"/>
      <c r="H579" s="652"/>
      <c r="I579" s="652"/>
      <c r="J579" s="652"/>
      <c r="K579" s="652"/>
      <c r="L579" s="652"/>
      <c r="M579" s="653"/>
      <c r="N579" s="423">
        <v>991</v>
      </c>
      <c r="O579" s="510">
        <v>4</v>
      </c>
      <c r="P579" s="510">
        <v>12</v>
      </c>
      <c r="Q579" s="512" t="s">
        <v>533</v>
      </c>
      <c r="R579" s="511">
        <v>0</v>
      </c>
      <c r="S579" s="624"/>
      <c r="T579" s="625"/>
      <c r="U579" s="479">
        <f t="shared" ref="U579:V583" si="58">+U580</f>
        <v>350</v>
      </c>
      <c r="V579" s="479">
        <f t="shared" si="58"/>
        <v>266</v>
      </c>
      <c r="W579" s="538">
        <f t="shared" si="52"/>
        <v>616</v>
      </c>
    </row>
    <row r="580" spans="1:23" s="533" customFormat="1" ht="21.75" customHeight="1" x14ac:dyDescent="0.2">
      <c r="A580" s="492"/>
      <c r="B580" s="652" t="s">
        <v>106</v>
      </c>
      <c r="C580" s="652"/>
      <c r="D580" s="652"/>
      <c r="E580" s="652"/>
      <c r="F580" s="652"/>
      <c r="G580" s="652"/>
      <c r="H580" s="652"/>
      <c r="I580" s="652"/>
      <c r="J580" s="652"/>
      <c r="K580" s="652"/>
      <c r="L580" s="652"/>
      <c r="M580" s="653"/>
      <c r="N580" s="423">
        <v>991</v>
      </c>
      <c r="O580" s="510">
        <v>4</v>
      </c>
      <c r="P580" s="510">
        <v>12</v>
      </c>
      <c r="Q580" s="512" t="s">
        <v>534</v>
      </c>
      <c r="R580" s="511">
        <v>0</v>
      </c>
      <c r="S580" s="624"/>
      <c r="T580" s="625"/>
      <c r="U580" s="479">
        <f t="shared" si="58"/>
        <v>350</v>
      </c>
      <c r="V580" s="479">
        <f t="shared" si="58"/>
        <v>266</v>
      </c>
      <c r="W580" s="538">
        <f t="shared" si="52"/>
        <v>616</v>
      </c>
    </row>
    <row r="581" spans="1:23" s="533" customFormat="1" ht="21.75" customHeight="1" x14ac:dyDescent="0.2">
      <c r="A581" s="492"/>
      <c r="B581" s="652" t="s">
        <v>107</v>
      </c>
      <c r="C581" s="652"/>
      <c r="D581" s="652"/>
      <c r="E581" s="652"/>
      <c r="F581" s="652"/>
      <c r="G581" s="652"/>
      <c r="H581" s="652"/>
      <c r="I581" s="652"/>
      <c r="J581" s="652"/>
      <c r="K581" s="652"/>
      <c r="L581" s="652"/>
      <c r="M581" s="653"/>
      <c r="N581" s="423">
        <v>991</v>
      </c>
      <c r="O581" s="510">
        <v>4</v>
      </c>
      <c r="P581" s="510">
        <v>12</v>
      </c>
      <c r="Q581" s="512" t="s">
        <v>535</v>
      </c>
      <c r="R581" s="511">
        <v>0</v>
      </c>
      <c r="S581" s="624"/>
      <c r="T581" s="625"/>
      <c r="U581" s="479">
        <f t="shared" si="58"/>
        <v>350</v>
      </c>
      <c r="V581" s="479">
        <f t="shared" si="58"/>
        <v>266</v>
      </c>
      <c r="W581" s="538">
        <f t="shared" si="52"/>
        <v>616</v>
      </c>
    </row>
    <row r="582" spans="1:23" s="533" customFormat="1" ht="21.75" customHeight="1" x14ac:dyDescent="0.2">
      <c r="A582" s="492"/>
      <c r="B582" s="652" t="s">
        <v>453</v>
      </c>
      <c r="C582" s="652"/>
      <c r="D582" s="652"/>
      <c r="E582" s="652"/>
      <c r="F582" s="652"/>
      <c r="G582" s="652"/>
      <c r="H582" s="652"/>
      <c r="I582" s="652"/>
      <c r="J582" s="652"/>
      <c r="K582" s="652"/>
      <c r="L582" s="652"/>
      <c r="M582" s="653"/>
      <c r="N582" s="423">
        <v>991</v>
      </c>
      <c r="O582" s="510">
        <v>4</v>
      </c>
      <c r="P582" s="510">
        <v>12</v>
      </c>
      <c r="Q582" s="512" t="s">
        <v>535</v>
      </c>
      <c r="R582" s="511" t="s">
        <v>25</v>
      </c>
      <c r="S582" s="624"/>
      <c r="T582" s="625"/>
      <c r="U582" s="479">
        <f t="shared" si="58"/>
        <v>350</v>
      </c>
      <c r="V582" s="479">
        <f t="shared" si="58"/>
        <v>266</v>
      </c>
      <c r="W582" s="538">
        <f t="shared" si="52"/>
        <v>616</v>
      </c>
    </row>
    <row r="583" spans="1:23" s="533" customFormat="1" ht="21.75" customHeight="1" x14ac:dyDescent="0.2">
      <c r="A583" s="492"/>
      <c r="B583" s="652" t="s">
        <v>454</v>
      </c>
      <c r="C583" s="652"/>
      <c r="D583" s="652"/>
      <c r="E583" s="652"/>
      <c r="F583" s="652"/>
      <c r="G583" s="652"/>
      <c r="H583" s="652"/>
      <c r="I583" s="652"/>
      <c r="J583" s="652"/>
      <c r="K583" s="652"/>
      <c r="L583" s="652"/>
      <c r="M583" s="653"/>
      <c r="N583" s="423">
        <v>991</v>
      </c>
      <c r="O583" s="510">
        <v>4</v>
      </c>
      <c r="P583" s="510">
        <v>12</v>
      </c>
      <c r="Q583" s="512" t="s">
        <v>535</v>
      </c>
      <c r="R583" s="511" t="s">
        <v>27</v>
      </c>
      <c r="S583" s="624"/>
      <c r="T583" s="625"/>
      <c r="U583" s="479">
        <f t="shared" si="58"/>
        <v>350</v>
      </c>
      <c r="V583" s="479">
        <f t="shared" si="58"/>
        <v>266</v>
      </c>
      <c r="W583" s="538">
        <f t="shared" si="52"/>
        <v>616</v>
      </c>
    </row>
    <row r="584" spans="1:23" s="533" customFormat="1" ht="12" customHeight="1" x14ac:dyDescent="0.2">
      <c r="A584" s="492"/>
      <c r="B584" s="652" t="s">
        <v>456</v>
      </c>
      <c r="C584" s="652"/>
      <c r="D584" s="652"/>
      <c r="E584" s="652"/>
      <c r="F584" s="652"/>
      <c r="G584" s="652"/>
      <c r="H584" s="652"/>
      <c r="I584" s="652"/>
      <c r="J584" s="652"/>
      <c r="K584" s="652"/>
      <c r="L584" s="652"/>
      <c r="M584" s="653"/>
      <c r="N584" s="423">
        <v>991</v>
      </c>
      <c r="O584" s="510">
        <v>4</v>
      </c>
      <c r="P584" s="510">
        <v>12</v>
      </c>
      <c r="Q584" s="512" t="s">
        <v>535</v>
      </c>
      <c r="R584" s="511" t="s">
        <v>29</v>
      </c>
      <c r="S584" s="624"/>
      <c r="T584" s="625"/>
      <c r="U584" s="479">
        <v>350</v>
      </c>
      <c r="V584" s="480">
        <v>266</v>
      </c>
      <c r="W584" s="538">
        <f t="shared" si="52"/>
        <v>616</v>
      </c>
    </row>
    <row r="585" spans="1:23" s="533" customFormat="1" ht="32.25" customHeight="1" x14ac:dyDescent="0.2">
      <c r="A585" s="492"/>
      <c r="B585" s="652" t="s">
        <v>105</v>
      </c>
      <c r="C585" s="652"/>
      <c r="D585" s="652"/>
      <c r="E585" s="652"/>
      <c r="F585" s="652"/>
      <c r="G585" s="652"/>
      <c r="H585" s="652"/>
      <c r="I585" s="652"/>
      <c r="J585" s="652"/>
      <c r="K585" s="652"/>
      <c r="L585" s="652"/>
      <c r="M585" s="653"/>
      <c r="N585" s="423">
        <v>991</v>
      </c>
      <c r="O585" s="510">
        <v>4</v>
      </c>
      <c r="P585" s="510">
        <v>12</v>
      </c>
      <c r="Q585" s="512" t="s">
        <v>533</v>
      </c>
      <c r="R585" s="511">
        <v>0</v>
      </c>
      <c r="S585" s="624"/>
      <c r="T585" s="625"/>
      <c r="U585" s="479">
        <f t="shared" ref="U585:V589" si="59">+U586</f>
        <v>2325.1</v>
      </c>
      <c r="V585" s="479">
        <f t="shared" si="59"/>
        <v>-1472.9</v>
      </c>
      <c r="W585" s="538">
        <f t="shared" si="52"/>
        <v>852.19999999999982</v>
      </c>
    </row>
    <row r="586" spans="1:23" s="533" customFormat="1" ht="21.75" customHeight="1" x14ac:dyDescent="0.2">
      <c r="A586" s="492"/>
      <c r="B586" s="652" t="s">
        <v>106</v>
      </c>
      <c r="C586" s="652"/>
      <c r="D586" s="652"/>
      <c r="E586" s="652"/>
      <c r="F586" s="652"/>
      <c r="G586" s="652"/>
      <c r="H586" s="652"/>
      <c r="I586" s="652"/>
      <c r="J586" s="652"/>
      <c r="K586" s="652"/>
      <c r="L586" s="652"/>
      <c r="M586" s="653"/>
      <c r="N586" s="423">
        <v>991</v>
      </c>
      <c r="O586" s="510">
        <v>4</v>
      </c>
      <c r="P586" s="510">
        <v>12</v>
      </c>
      <c r="Q586" s="512" t="s">
        <v>534</v>
      </c>
      <c r="R586" s="511">
        <v>0</v>
      </c>
      <c r="S586" s="624"/>
      <c r="T586" s="625"/>
      <c r="U586" s="479">
        <f t="shared" si="59"/>
        <v>2325.1</v>
      </c>
      <c r="V586" s="479">
        <f t="shared" si="59"/>
        <v>-1472.9</v>
      </c>
      <c r="W586" s="538">
        <f t="shared" si="52"/>
        <v>852.19999999999982</v>
      </c>
    </row>
    <row r="587" spans="1:23" s="533" customFormat="1" ht="12" customHeight="1" x14ac:dyDescent="0.2">
      <c r="A587" s="492"/>
      <c r="B587" s="652" t="s">
        <v>683</v>
      </c>
      <c r="C587" s="652"/>
      <c r="D587" s="652"/>
      <c r="E587" s="652"/>
      <c r="F587" s="652"/>
      <c r="G587" s="652"/>
      <c r="H587" s="652"/>
      <c r="I587" s="652"/>
      <c r="J587" s="652"/>
      <c r="K587" s="652"/>
      <c r="L587" s="652"/>
      <c r="M587" s="653"/>
      <c r="N587" s="423">
        <v>991</v>
      </c>
      <c r="O587" s="510">
        <v>4</v>
      </c>
      <c r="P587" s="510">
        <v>12</v>
      </c>
      <c r="Q587" s="512" t="s">
        <v>684</v>
      </c>
      <c r="R587" s="511">
        <v>0</v>
      </c>
      <c r="S587" s="624"/>
      <c r="T587" s="625"/>
      <c r="U587" s="479">
        <f t="shared" si="59"/>
        <v>2325.1</v>
      </c>
      <c r="V587" s="479">
        <f t="shared" si="59"/>
        <v>-1472.9</v>
      </c>
      <c r="W587" s="538">
        <f t="shared" si="52"/>
        <v>852.19999999999982</v>
      </c>
    </row>
    <row r="588" spans="1:23" s="533" customFormat="1" ht="21.75" customHeight="1" x14ac:dyDescent="0.2">
      <c r="A588" s="492"/>
      <c r="B588" s="652" t="s">
        <v>453</v>
      </c>
      <c r="C588" s="652"/>
      <c r="D588" s="652"/>
      <c r="E588" s="652"/>
      <c r="F588" s="652"/>
      <c r="G588" s="652"/>
      <c r="H588" s="652"/>
      <c r="I588" s="652"/>
      <c r="J588" s="652"/>
      <c r="K588" s="652"/>
      <c r="L588" s="652"/>
      <c r="M588" s="653"/>
      <c r="N588" s="423">
        <v>991</v>
      </c>
      <c r="O588" s="510">
        <v>4</v>
      </c>
      <c r="P588" s="510">
        <v>12</v>
      </c>
      <c r="Q588" s="512" t="s">
        <v>684</v>
      </c>
      <c r="R588" s="511" t="s">
        <v>25</v>
      </c>
      <c r="S588" s="624"/>
      <c r="T588" s="625"/>
      <c r="U588" s="479">
        <f t="shared" si="59"/>
        <v>2325.1</v>
      </c>
      <c r="V588" s="479">
        <f t="shared" si="59"/>
        <v>-1472.9</v>
      </c>
      <c r="W588" s="538">
        <f t="shared" si="52"/>
        <v>852.19999999999982</v>
      </c>
    </row>
    <row r="589" spans="1:23" s="533" customFormat="1" ht="21.75" customHeight="1" x14ac:dyDescent="0.2">
      <c r="A589" s="492"/>
      <c r="B589" s="652" t="s">
        <v>454</v>
      </c>
      <c r="C589" s="652"/>
      <c r="D589" s="652"/>
      <c r="E589" s="652"/>
      <c r="F589" s="652"/>
      <c r="G589" s="652"/>
      <c r="H589" s="652"/>
      <c r="I589" s="652"/>
      <c r="J589" s="652"/>
      <c r="K589" s="652"/>
      <c r="L589" s="652"/>
      <c r="M589" s="653"/>
      <c r="N589" s="423">
        <v>991</v>
      </c>
      <c r="O589" s="510">
        <v>4</v>
      </c>
      <c r="P589" s="510">
        <v>12</v>
      </c>
      <c r="Q589" s="512" t="s">
        <v>684</v>
      </c>
      <c r="R589" s="511" t="s">
        <v>27</v>
      </c>
      <c r="S589" s="624"/>
      <c r="T589" s="625"/>
      <c r="U589" s="479">
        <f t="shared" si="59"/>
        <v>2325.1</v>
      </c>
      <c r="V589" s="479">
        <f t="shared" si="59"/>
        <v>-1472.9</v>
      </c>
      <c r="W589" s="538">
        <f t="shared" si="52"/>
        <v>852.19999999999982</v>
      </c>
    </row>
    <row r="590" spans="1:23" s="533" customFormat="1" ht="12" customHeight="1" x14ac:dyDescent="0.2">
      <c r="A590" s="492"/>
      <c r="B590" s="652" t="s">
        <v>456</v>
      </c>
      <c r="C590" s="652"/>
      <c r="D590" s="652"/>
      <c r="E590" s="652"/>
      <c r="F590" s="652"/>
      <c r="G590" s="652"/>
      <c r="H590" s="652"/>
      <c r="I590" s="652"/>
      <c r="J590" s="652"/>
      <c r="K590" s="652"/>
      <c r="L590" s="652"/>
      <c r="M590" s="653"/>
      <c r="N590" s="423">
        <v>991</v>
      </c>
      <c r="O590" s="510">
        <v>4</v>
      </c>
      <c r="P590" s="510">
        <v>12</v>
      </c>
      <c r="Q590" s="512" t="s">
        <v>684</v>
      </c>
      <c r="R590" s="511" t="s">
        <v>29</v>
      </c>
      <c r="S590" s="624"/>
      <c r="T590" s="625"/>
      <c r="U590" s="479">
        <v>2325.1</v>
      </c>
      <c r="V590" s="480">
        <v>-1472.9</v>
      </c>
      <c r="W590" s="538">
        <f t="shared" si="52"/>
        <v>852.19999999999982</v>
      </c>
    </row>
    <row r="591" spans="1:23" s="533" customFormat="1" ht="12" customHeight="1" x14ac:dyDescent="0.2">
      <c r="A591" s="492"/>
      <c r="B591" s="652" t="s">
        <v>536</v>
      </c>
      <c r="C591" s="652"/>
      <c r="D591" s="652"/>
      <c r="E591" s="652"/>
      <c r="F591" s="652"/>
      <c r="G591" s="652"/>
      <c r="H591" s="652"/>
      <c r="I591" s="652"/>
      <c r="J591" s="652"/>
      <c r="K591" s="652"/>
      <c r="L591" s="652"/>
      <c r="M591" s="653"/>
      <c r="N591" s="423">
        <v>991</v>
      </c>
      <c r="O591" s="510">
        <v>5</v>
      </c>
      <c r="P591" s="510">
        <v>0</v>
      </c>
      <c r="Q591" s="512">
        <v>0</v>
      </c>
      <c r="R591" s="511">
        <v>0</v>
      </c>
      <c r="S591" s="624"/>
      <c r="T591" s="625"/>
      <c r="U591" s="479">
        <f>+U592+U599+U606</f>
        <v>1060</v>
      </c>
      <c r="V591" s="479">
        <f>+V592+V599+V606</f>
        <v>16122.408240000001</v>
      </c>
      <c r="W591" s="538">
        <f t="shared" si="52"/>
        <v>17182.408240000001</v>
      </c>
    </row>
    <row r="592" spans="1:23" s="533" customFormat="1" ht="12" customHeight="1" x14ac:dyDescent="0.2">
      <c r="A592" s="492"/>
      <c r="B592" s="652" t="s">
        <v>783</v>
      </c>
      <c r="C592" s="652"/>
      <c r="D592" s="652"/>
      <c r="E592" s="652"/>
      <c r="F592" s="652"/>
      <c r="G592" s="652"/>
      <c r="H592" s="652"/>
      <c r="I592" s="652"/>
      <c r="J592" s="652"/>
      <c r="K592" s="652"/>
      <c r="L592" s="652"/>
      <c r="M592" s="653"/>
      <c r="N592" s="423">
        <v>991</v>
      </c>
      <c r="O592" s="510">
        <v>5</v>
      </c>
      <c r="P592" s="510">
        <v>1</v>
      </c>
      <c r="Q592" s="512">
        <v>0</v>
      </c>
      <c r="R592" s="511">
        <v>0</v>
      </c>
      <c r="S592" s="624"/>
      <c r="T592" s="625"/>
      <c r="U592" s="479">
        <f t="shared" ref="U592:V597" si="60">+U593</f>
        <v>0</v>
      </c>
      <c r="V592" s="479">
        <f t="shared" si="60"/>
        <v>3828.8368099999998</v>
      </c>
      <c r="W592" s="538">
        <f t="shared" si="52"/>
        <v>3828.8368099999998</v>
      </c>
    </row>
    <row r="593" spans="1:23" s="533" customFormat="1" ht="21.75" customHeight="1" x14ac:dyDescent="0.2">
      <c r="A593" s="492"/>
      <c r="B593" s="652" t="s">
        <v>67</v>
      </c>
      <c r="C593" s="652"/>
      <c r="D593" s="652"/>
      <c r="E593" s="652"/>
      <c r="F593" s="652"/>
      <c r="G593" s="652"/>
      <c r="H593" s="652"/>
      <c r="I593" s="652"/>
      <c r="J593" s="652"/>
      <c r="K593" s="652"/>
      <c r="L593" s="652"/>
      <c r="M593" s="653"/>
      <c r="N593" s="423">
        <v>991</v>
      </c>
      <c r="O593" s="510">
        <v>5</v>
      </c>
      <c r="P593" s="510">
        <v>1</v>
      </c>
      <c r="Q593" s="512" t="s">
        <v>524</v>
      </c>
      <c r="R593" s="511">
        <v>0</v>
      </c>
      <c r="S593" s="624"/>
      <c r="T593" s="625"/>
      <c r="U593" s="479">
        <f t="shared" si="60"/>
        <v>0</v>
      </c>
      <c r="V593" s="479">
        <f t="shared" si="60"/>
        <v>3828.8368099999998</v>
      </c>
      <c r="W593" s="538">
        <f t="shared" si="52"/>
        <v>3828.8368099999998</v>
      </c>
    </row>
    <row r="594" spans="1:23" s="533" customFormat="1" ht="42.75" customHeight="1" x14ac:dyDescent="0.2">
      <c r="A594" s="492"/>
      <c r="B594" s="652" t="s">
        <v>763</v>
      </c>
      <c r="C594" s="652"/>
      <c r="D594" s="652"/>
      <c r="E594" s="652"/>
      <c r="F594" s="652"/>
      <c r="G594" s="652"/>
      <c r="H594" s="652"/>
      <c r="I594" s="652"/>
      <c r="J594" s="652"/>
      <c r="K594" s="652"/>
      <c r="L594" s="652"/>
      <c r="M594" s="653"/>
      <c r="N594" s="423">
        <v>991</v>
      </c>
      <c r="O594" s="510">
        <v>5</v>
      </c>
      <c r="P594" s="510">
        <v>1</v>
      </c>
      <c r="Q594" s="512" t="s">
        <v>696</v>
      </c>
      <c r="R594" s="511">
        <v>0</v>
      </c>
      <c r="S594" s="624"/>
      <c r="T594" s="625"/>
      <c r="U594" s="479">
        <f t="shared" si="60"/>
        <v>0</v>
      </c>
      <c r="V594" s="479">
        <f t="shared" si="60"/>
        <v>3828.8368099999998</v>
      </c>
      <c r="W594" s="538">
        <f t="shared" si="52"/>
        <v>3828.8368099999998</v>
      </c>
    </row>
    <row r="595" spans="1:23" s="533" customFormat="1" ht="12" customHeight="1" x14ac:dyDescent="0.2">
      <c r="A595" s="492"/>
      <c r="B595" s="652" t="s">
        <v>695</v>
      </c>
      <c r="C595" s="652"/>
      <c r="D595" s="652"/>
      <c r="E595" s="652"/>
      <c r="F595" s="652"/>
      <c r="G595" s="652"/>
      <c r="H595" s="652"/>
      <c r="I595" s="652"/>
      <c r="J595" s="652"/>
      <c r="K595" s="652"/>
      <c r="L595" s="652"/>
      <c r="M595" s="653"/>
      <c r="N595" s="423">
        <v>991</v>
      </c>
      <c r="O595" s="510">
        <v>5</v>
      </c>
      <c r="P595" s="510">
        <v>1</v>
      </c>
      <c r="Q595" s="512" t="s">
        <v>697</v>
      </c>
      <c r="R595" s="511">
        <v>0</v>
      </c>
      <c r="S595" s="624"/>
      <c r="T595" s="625"/>
      <c r="U595" s="479">
        <f t="shared" si="60"/>
        <v>0</v>
      </c>
      <c r="V595" s="479">
        <f t="shared" si="60"/>
        <v>3828.8368099999998</v>
      </c>
      <c r="W595" s="538">
        <f t="shared" si="52"/>
        <v>3828.8368099999998</v>
      </c>
    </row>
    <row r="596" spans="1:23" s="533" customFormat="1" ht="21.75" customHeight="1" x14ac:dyDescent="0.2">
      <c r="A596" s="492"/>
      <c r="B596" s="652" t="s">
        <v>784</v>
      </c>
      <c r="C596" s="652"/>
      <c r="D596" s="652"/>
      <c r="E596" s="652"/>
      <c r="F596" s="652"/>
      <c r="G596" s="652"/>
      <c r="H596" s="652"/>
      <c r="I596" s="652"/>
      <c r="J596" s="652"/>
      <c r="K596" s="652"/>
      <c r="L596" s="652"/>
      <c r="M596" s="653"/>
      <c r="N596" s="423">
        <v>991</v>
      </c>
      <c r="O596" s="510">
        <v>5</v>
      </c>
      <c r="P596" s="510">
        <v>1</v>
      </c>
      <c r="Q596" s="512" t="s">
        <v>697</v>
      </c>
      <c r="R596" s="511" t="s">
        <v>785</v>
      </c>
      <c r="S596" s="624"/>
      <c r="T596" s="625"/>
      <c r="U596" s="479">
        <f t="shared" si="60"/>
        <v>0</v>
      </c>
      <c r="V596" s="479">
        <f t="shared" si="60"/>
        <v>3828.8368099999998</v>
      </c>
      <c r="W596" s="538">
        <f t="shared" si="52"/>
        <v>3828.8368099999998</v>
      </c>
    </row>
    <row r="597" spans="1:23" s="533" customFormat="1" ht="12" customHeight="1" x14ac:dyDescent="0.2">
      <c r="A597" s="492"/>
      <c r="B597" s="652" t="s">
        <v>786</v>
      </c>
      <c r="C597" s="652"/>
      <c r="D597" s="652"/>
      <c r="E597" s="652"/>
      <c r="F597" s="652"/>
      <c r="G597" s="652"/>
      <c r="H597" s="652"/>
      <c r="I597" s="652"/>
      <c r="J597" s="652"/>
      <c r="K597" s="652"/>
      <c r="L597" s="652"/>
      <c r="M597" s="653"/>
      <c r="N597" s="423">
        <v>991</v>
      </c>
      <c r="O597" s="510">
        <v>5</v>
      </c>
      <c r="P597" s="510">
        <v>1</v>
      </c>
      <c r="Q597" s="512" t="s">
        <v>697</v>
      </c>
      <c r="R597" s="511" t="s">
        <v>787</v>
      </c>
      <c r="S597" s="624"/>
      <c r="T597" s="625"/>
      <c r="U597" s="479">
        <f t="shared" si="60"/>
        <v>0</v>
      </c>
      <c r="V597" s="479">
        <f t="shared" si="60"/>
        <v>3828.8368099999998</v>
      </c>
      <c r="W597" s="538">
        <f t="shared" si="52"/>
        <v>3828.8368099999998</v>
      </c>
    </row>
    <row r="598" spans="1:23" s="533" customFormat="1" ht="32.25" customHeight="1" x14ac:dyDescent="0.2">
      <c r="A598" s="492"/>
      <c r="B598" s="652" t="s">
        <v>788</v>
      </c>
      <c r="C598" s="652"/>
      <c r="D598" s="652"/>
      <c r="E598" s="652"/>
      <c r="F598" s="652"/>
      <c r="G598" s="652"/>
      <c r="H598" s="652"/>
      <c r="I598" s="652"/>
      <c r="J598" s="652"/>
      <c r="K598" s="652"/>
      <c r="L598" s="652"/>
      <c r="M598" s="653"/>
      <c r="N598" s="423">
        <v>991</v>
      </c>
      <c r="O598" s="510">
        <v>5</v>
      </c>
      <c r="P598" s="510">
        <v>1</v>
      </c>
      <c r="Q598" s="512" t="s">
        <v>697</v>
      </c>
      <c r="R598" s="511" t="s">
        <v>789</v>
      </c>
      <c r="S598" s="624"/>
      <c r="T598" s="625"/>
      <c r="U598" s="479">
        <v>0</v>
      </c>
      <c r="V598" s="480">
        <v>3828.8368099999998</v>
      </c>
      <c r="W598" s="538">
        <f t="shared" ref="W598:W661" si="61">+U598+V598</f>
        <v>3828.8368099999998</v>
      </c>
    </row>
    <row r="599" spans="1:23" s="533" customFormat="1" ht="12" customHeight="1" x14ac:dyDescent="0.2">
      <c r="A599" s="492"/>
      <c r="B599" s="652" t="s">
        <v>790</v>
      </c>
      <c r="C599" s="652"/>
      <c r="D599" s="652"/>
      <c r="E599" s="652"/>
      <c r="F599" s="652"/>
      <c r="G599" s="652"/>
      <c r="H599" s="652"/>
      <c r="I599" s="652"/>
      <c r="J599" s="652"/>
      <c r="K599" s="652"/>
      <c r="L599" s="652"/>
      <c r="M599" s="653"/>
      <c r="N599" s="423">
        <v>991</v>
      </c>
      <c r="O599" s="510">
        <v>5</v>
      </c>
      <c r="P599" s="510">
        <v>2</v>
      </c>
      <c r="Q599" s="512">
        <v>0</v>
      </c>
      <c r="R599" s="511">
        <v>0</v>
      </c>
      <c r="S599" s="624"/>
      <c r="T599" s="625"/>
      <c r="U599" s="479">
        <f t="shared" ref="U599:V604" si="62">+U600</f>
        <v>0</v>
      </c>
      <c r="V599" s="479">
        <f t="shared" si="62"/>
        <v>470</v>
      </c>
      <c r="W599" s="538">
        <f t="shared" si="61"/>
        <v>470</v>
      </c>
    </row>
    <row r="600" spans="1:23" s="533" customFormat="1" ht="21.75" customHeight="1" x14ac:dyDescent="0.2">
      <c r="A600" s="492"/>
      <c r="B600" s="652" t="s">
        <v>103</v>
      </c>
      <c r="C600" s="652"/>
      <c r="D600" s="652"/>
      <c r="E600" s="652"/>
      <c r="F600" s="652"/>
      <c r="G600" s="652"/>
      <c r="H600" s="652"/>
      <c r="I600" s="652"/>
      <c r="J600" s="652"/>
      <c r="K600" s="652"/>
      <c r="L600" s="652"/>
      <c r="M600" s="653"/>
      <c r="N600" s="423">
        <v>991</v>
      </c>
      <c r="O600" s="510">
        <v>5</v>
      </c>
      <c r="P600" s="510">
        <v>2</v>
      </c>
      <c r="Q600" s="512" t="s">
        <v>529</v>
      </c>
      <c r="R600" s="511">
        <v>0</v>
      </c>
      <c r="S600" s="624"/>
      <c r="T600" s="625"/>
      <c r="U600" s="479">
        <f t="shared" si="62"/>
        <v>0</v>
      </c>
      <c r="V600" s="479">
        <f t="shared" si="62"/>
        <v>470</v>
      </c>
      <c r="W600" s="538">
        <f t="shared" si="61"/>
        <v>470</v>
      </c>
    </row>
    <row r="601" spans="1:23" s="533" customFormat="1" ht="12" customHeight="1" x14ac:dyDescent="0.2">
      <c r="A601" s="492"/>
      <c r="B601" s="652" t="s">
        <v>110</v>
      </c>
      <c r="C601" s="652"/>
      <c r="D601" s="652"/>
      <c r="E601" s="652"/>
      <c r="F601" s="652"/>
      <c r="G601" s="652"/>
      <c r="H601" s="652"/>
      <c r="I601" s="652"/>
      <c r="J601" s="652"/>
      <c r="K601" s="652"/>
      <c r="L601" s="652"/>
      <c r="M601" s="653"/>
      <c r="N601" s="423">
        <v>991</v>
      </c>
      <c r="O601" s="510">
        <v>5</v>
      </c>
      <c r="P601" s="510">
        <v>2</v>
      </c>
      <c r="Q601" s="512" t="s">
        <v>537</v>
      </c>
      <c r="R601" s="511">
        <v>0</v>
      </c>
      <c r="S601" s="624"/>
      <c r="T601" s="625"/>
      <c r="U601" s="479">
        <f t="shared" si="62"/>
        <v>0</v>
      </c>
      <c r="V601" s="479">
        <f t="shared" si="62"/>
        <v>470</v>
      </c>
      <c r="W601" s="538">
        <f t="shared" si="61"/>
        <v>470</v>
      </c>
    </row>
    <row r="602" spans="1:23" s="533" customFormat="1" ht="12" customHeight="1" x14ac:dyDescent="0.2">
      <c r="A602" s="492"/>
      <c r="B602" s="652" t="s">
        <v>791</v>
      </c>
      <c r="C602" s="652"/>
      <c r="D602" s="652"/>
      <c r="E602" s="652"/>
      <c r="F602" s="652"/>
      <c r="G602" s="652"/>
      <c r="H602" s="652"/>
      <c r="I602" s="652"/>
      <c r="J602" s="652"/>
      <c r="K602" s="652"/>
      <c r="L602" s="652"/>
      <c r="M602" s="653"/>
      <c r="N602" s="423">
        <v>991</v>
      </c>
      <c r="O602" s="510">
        <v>5</v>
      </c>
      <c r="P602" s="510">
        <v>2</v>
      </c>
      <c r="Q602" s="512" t="s">
        <v>792</v>
      </c>
      <c r="R602" s="511">
        <v>0</v>
      </c>
      <c r="S602" s="624"/>
      <c r="T602" s="625"/>
      <c r="U602" s="479">
        <f t="shared" si="62"/>
        <v>0</v>
      </c>
      <c r="V602" s="479">
        <f t="shared" si="62"/>
        <v>470</v>
      </c>
      <c r="W602" s="538">
        <f t="shared" si="61"/>
        <v>470</v>
      </c>
    </row>
    <row r="603" spans="1:23" s="533" customFormat="1" ht="21.75" customHeight="1" x14ac:dyDescent="0.2">
      <c r="A603" s="492"/>
      <c r="B603" s="652" t="s">
        <v>784</v>
      </c>
      <c r="C603" s="652"/>
      <c r="D603" s="652"/>
      <c r="E603" s="652"/>
      <c r="F603" s="652"/>
      <c r="G603" s="652"/>
      <c r="H603" s="652"/>
      <c r="I603" s="652"/>
      <c r="J603" s="652"/>
      <c r="K603" s="652"/>
      <c r="L603" s="652"/>
      <c r="M603" s="653"/>
      <c r="N603" s="423">
        <v>991</v>
      </c>
      <c r="O603" s="510">
        <v>5</v>
      </c>
      <c r="P603" s="510">
        <v>2</v>
      </c>
      <c r="Q603" s="512" t="s">
        <v>792</v>
      </c>
      <c r="R603" s="511" t="s">
        <v>785</v>
      </c>
      <c r="S603" s="624"/>
      <c r="T603" s="625"/>
      <c r="U603" s="479">
        <f t="shared" si="62"/>
        <v>0</v>
      </c>
      <c r="V603" s="479">
        <f t="shared" si="62"/>
        <v>470</v>
      </c>
      <c r="W603" s="538">
        <f t="shared" si="61"/>
        <v>470</v>
      </c>
    </row>
    <row r="604" spans="1:23" s="533" customFormat="1" ht="12" customHeight="1" x14ac:dyDescent="0.2">
      <c r="A604" s="492"/>
      <c r="B604" s="652" t="s">
        <v>786</v>
      </c>
      <c r="C604" s="652"/>
      <c r="D604" s="652"/>
      <c r="E604" s="652"/>
      <c r="F604" s="652"/>
      <c r="G604" s="652"/>
      <c r="H604" s="652"/>
      <c r="I604" s="652"/>
      <c r="J604" s="652"/>
      <c r="K604" s="652"/>
      <c r="L604" s="652"/>
      <c r="M604" s="653"/>
      <c r="N604" s="423">
        <v>991</v>
      </c>
      <c r="O604" s="510">
        <v>5</v>
      </c>
      <c r="P604" s="510">
        <v>2</v>
      </c>
      <c r="Q604" s="512" t="s">
        <v>792</v>
      </c>
      <c r="R604" s="511" t="s">
        <v>787</v>
      </c>
      <c r="S604" s="624"/>
      <c r="T604" s="625"/>
      <c r="U604" s="479">
        <f t="shared" si="62"/>
        <v>0</v>
      </c>
      <c r="V604" s="479">
        <f t="shared" si="62"/>
        <v>470</v>
      </c>
      <c r="W604" s="538">
        <f t="shared" si="61"/>
        <v>470</v>
      </c>
    </row>
    <row r="605" spans="1:23" s="533" customFormat="1" ht="32.25" customHeight="1" x14ac:dyDescent="0.2">
      <c r="A605" s="492"/>
      <c r="B605" s="652" t="s">
        <v>788</v>
      </c>
      <c r="C605" s="652"/>
      <c r="D605" s="652"/>
      <c r="E605" s="652"/>
      <c r="F605" s="652"/>
      <c r="G605" s="652"/>
      <c r="H605" s="652"/>
      <c r="I605" s="652"/>
      <c r="J605" s="652"/>
      <c r="K605" s="652"/>
      <c r="L605" s="652"/>
      <c r="M605" s="653"/>
      <c r="N605" s="423">
        <v>991</v>
      </c>
      <c r="O605" s="510">
        <v>5</v>
      </c>
      <c r="P605" s="510">
        <v>2</v>
      </c>
      <c r="Q605" s="512" t="s">
        <v>792</v>
      </c>
      <c r="R605" s="511" t="s">
        <v>789</v>
      </c>
      <c r="S605" s="624"/>
      <c r="T605" s="625"/>
      <c r="U605" s="479">
        <v>0</v>
      </c>
      <c r="V605" s="480">
        <v>470</v>
      </c>
      <c r="W605" s="538">
        <f t="shared" si="61"/>
        <v>470</v>
      </c>
    </row>
    <row r="606" spans="1:23" s="533" customFormat="1" ht="12" customHeight="1" x14ac:dyDescent="0.2">
      <c r="A606" s="492"/>
      <c r="B606" s="652" t="s">
        <v>109</v>
      </c>
      <c r="C606" s="652"/>
      <c r="D606" s="652"/>
      <c r="E606" s="652"/>
      <c r="F606" s="652"/>
      <c r="G606" s="652"/>
      <c r="H606" s="652"/>
      <c r="I606" s="652"/>
      <c r="J606" s="652"/>
      <c r="K606" s="652"/>
      <c r="L606" s="652"/>
      <c r="M606" s="653"/>
      <c r="N606" s="423">
        <v>991</v>
      </c>
      <c r="O606" s="510">
        <v>5</v>
      </c>
      <c r="P606" s="510">
        <v>3</v>
      </c>
      <c r="Q606" s="512">
        <v>0</v>
      </c>
      <c r="R606" s="511">
        <v>0</v>
      </c>
      <c r="S606" s="624"/>
      <c r="T606" s="625"/>
      <c r="U606" s="479">
        <f>+U607+U613+U619</f>
        <v>1060</v>
      </c>
      <c r="V606" s="479">
        <f>+V607+V613+V619</f>
        <v>11823.57143</v>
      </c>
      <c r="W606" s="538">
        <f t="shared" si="61"/>
        <v>12883.57143</v>
      </c>
    </row>
    <row r="607" spans="1:23" s="533" customFormat="1" ht="21.75" customHeight="1" x14ac:dyDescent="0.2">
      <c r="A607" s="492"/>
      <c r="B607" s="652" t="s">
        <v>103</v>
      </c>
      <c r="C607" s="652"/>
      <c r="D607" s="652"/>
      <c r="E607" s="652"/>
      <c r="F607" s="652"/>
      <c r="G607" s="652"/>
      <c r="H607" s="652"/>
      <c r="I607" s="652"/>
      <c r="J607" s="652"/>
      <c r="K607" s="652"/>
      <c r="L607" s="652"/>
      <c r="M607" s="653"/>
      <c r="N607" s="423">
        <v>991</v>
      </c>
      <c r="O607" s="510">
        <v>5</v>
      </c>
      <c r="P607" s="510">
        <v>3</v>
      </c>
      <c r="Q607" s="512" t="s">
        <v>529</v>
      </c>
      <c r="R607" s="511">
        <v>0</v>
      </c>
      <c r="S607" s="624"/>
      <c r="T607" s="625"/>
      <c r="U607" s="479">
        <f t="shared" ref="U607:V611" si="63">+U608</f>
        <v>1060</v>
      </c>
      <c r="V607" s="479">
        <f t="shared" si="63"/>
        <v>-81.25</v>
      </c>
      <c r="W607" s="538">
        <f t="shared" si="61"/>
        <v>978.75</v>
      </c>
    </row>
    <row r="608" spans="1:23" s="533" customFormat="1" ht="12" customHeight="1" x14ac:dyDescent="0.2">
      <c r="A608" s="492"/>
      <c r="B608" s="652" t="s">
        <v>110</v>
      </c>
      <c r="C608" s="652"/>
      <c r="D608" s="652"/>
      <c r="E608" s="652"/>
      <c r="F608" s="652"/>
      <c r="G608" s="652"/>
      <c r="H608" s="652"/>
      <c r="I608" s="652"/>
      <c r="J608" s="652"/>
      <c r="K608" s="652"/>
      <c r="L608" s="652"/>
      <c r="M608" s="653"/>
      <c r="N608" s="423">
        <v>991</v>
      </c>
      <c r="O608" s="510">
        <v>5</v>
      </c>
      <c r="P608" s="510">
        <v>3</v>
      </c>
      <c r="Q608" s="512" t="s">
        <v>537</v>
      </c>
      <c r="R608" s="511">
        <v>0</v>
      </c>
      <c r="S608" s="624"/>
      <c r="T608" s="625"/>
      <c r="U608" s="479">
        <f t="shared" si="63"/>
        <v>1060</v>
      </c>
      <c r="V608" s="479">
        <f t="shared" si="63"/>
        <v>-81.25</v>
      </c>
      <c r="W608" s="538">
        <f t="shared" si="61"/>
        <v>978.75</v>
      </c>
    </row>
    <row r="609" spans="1:23" s="533" customFormat="1" ht="12" customHeight="1" x14ac:dyDescent="0.2">
      <c r="A609" s="492"/>
      <c r="B609" s="652" t="s">
        <v>111</v>
      </c>
      <c r="C609" s="652"/>
      <c r="D609" s="652"/>
      <c r="E609" s="652"/>
      <c r="F609" s="652"/>
      <c r="G609" s="652"/>
      <c r="H609" s="652"/>
      <c r="I609" s="652"/>
      <c r="J609" s="652"/>
      <c r="K609" s="652"/>
      <c r="L609" s="652"/>
      <c r="M609" s="653"/>
      <c r="N609" s="423">
        <v>991</v>
      </c>
      <c r="O609" s="510">
        <v>5</v>
      </c>
      <c r="P609" s="510">
        <v>3</v>
      </c>
      <c r="Q609" s="512" t="s">
        <v>538</v>
      </c>
      <c r="R609" s="511">
        <v>0</v>
      </c>
      <c r="S609" s="624"/>
      <c r="T609" s="625"/>
      <c r="U609" s="479">
        <f t="shared" si="63"/>
        <v>1060</v>
      </c>
      <c r="V609" s="479">
        <f t="shared" si="63"/>
        <v>-81.25</v>
      </c>
      <c r="W609" s="538">
        <f t="shared" si="61"/>
        <v>978.75</v>
      </c>
    </row>
    <row r="610" spans="1:23" s="533" customFormat="1" ht="21.75" customHeight="1" x14ac:dyDescent="0.2">
      <c r="A610" s="492"/>
      <c r="B610" s="652" t="s">
        <v>453</v>
      </c>
      <c r="C610" s="652"/>
      <c r="D610" s="652"/>
      <c r="E610" s="652"/>
      <c r="F610" s="652"/>
      <c r="G610" s="652"/>
      <c r="H610" s="652"/>
      <c r="I610" s="652"/>
      <c r="J610" s="652"/>
      <c r="K610" s="652"/>
      <c r="L610" s="652"/>
      <c r="M610" s="653"/>
      <c r="N610" s="423">
        <v>991</v>
      </c>
      <c r="O610" s="510">
        <v>5</v>
      </c>
      <c r="P610" s="510">
        <v>3</v>
      </c>
      <c r="Q610" s="512" t="s">
        <v>538</v>
      </c>
      <c r="R610" s="511" t="s">
        <v>25</v>
      </c>
      <c r="S610" s="624"/>
      <c r="T610" s="625"/>
      <c r="U610" s="479">
        <f t="shared" si="63"/>
        <v>1060</v>
      </c>
      <c r="V610" s="479">
        <f t="shared" si="63"/>
        <v>-81.25</v>
      </c>
      <c r="W610" s="538">
        <f t="shared" si="61"/>
        <v>978.75</v>
      </c>
    </row>
    <row r="611" spans="1:23" s="533" customFormat="1" ht="21.75" customHeight="1" x14ac:dyDescent="0.2">
      <c r="A611" s="492"/>
      <c r="B611" s="652" t="s">
        <v>454</v>
      </c>
      <c r="C611" s="652"/>
      <c r="D611" s="652"/>
      <c r="E611" s="652"/>
      <c r="F611" s="652"/>
      <c r="G611" s="652"/>
      <c r="H611" s="652"/>
      <c r="I611" s="652"/>
      <c r="J611" s="652"/>
      <c r="K611" s="652"/>
      <c r="L611" s="652"/>
      <c r="M611" s="653"/>
      <c r="N611" s="423">
        <v>991</v>
      </c>
      <c r="O611" s="510">
        <v>5</v>
      </c>
      <c r="P611" s="510">
        <v>3</v>
      </c>
      <c r="Q611" s="512" t="s">
        <v>538</v>
      </c>
      <c r="R611" s="511" t="s">
        <v>27</v>
      </c>
      <c r="S611" s="624"/>
      <c r="T611" s="625"/>
      <c r="U611" s="479">
        <f t="shared" si="63"/>
        <v>1060</v>
      </c>
      <c r="V611" s="479">
        <f t="shared" si="63"/>
        <v>-81.25</v>
      </c>
      <c r="W611" s="538">
        <f t="shared" si="61"/>
        <v>978.75</v>
      </c>
    </row>
    <row r="612" spans="1:23" s="533" customFormat="1" ht="12" customHeight="1" x14ac:dyDescent="0.2">
      <c r="A612" s="492"/>
      <c r="B612" s="652" t="s">
        <v>456</v>
      </c>
      <c r="C612" s="652"/>
      <c r="D612" s="652"/>
      <c r="E612" s="652"/>
      <c r="F612" s="652"/>
      <c r="G612" s="652"/>
      <c r="H612" s="652"/>
      <c r="I612" s="652"/>
      <c r="J612" s="652"/>
      <c r="K612" s="652"/>
      <c r="L612" s="652"/>
      <c r="M612" s="653"/>
      <c r="N612" s="423">
        <v>991</v>
      </c>
      <c r="O612" s="510">
        <v>5</v>
      </c>
      <c r="P612" s="510">
        <v>3</v>
      </c>
      <c r="Q612" s="512" t="s">
        <v>538</v>
      </c>
      <c r="R612" s="511" t="s">
        <v>29</v>
      </c>
      <c r="S612" s="624"/>
      <c r="T612" s="625"/>
      <c r="U612" s="479">
        <v>1060</v>
      </c>
      <c r="V612" s="480">
        <v>-81.25</v>
      </c>
      <c r="W612" s="538">
        <f t="shared" si="61"/>
        <v>978.75</v>
      </c>
    </row>
    <row r="613" spans="1:23" s="533" customFormat="1" ht="21.75" customHeight="1" x14ac:dyDescent="0.2">
      <c r="A613" s="492"/>
      <c r="B613" s="652" t="s">
        <v>103</v>
      </c>
      <c r="C613" s="652"/>
      <c r="D613" s="652"/>
      <c r="E613" s="652"/>
      <c r="F613" s="652"/>
      <c r="G613" s="652"/>
      <c r="H613" s="652"/>
      <c r="I613" s="652"/>
      <c r="J613" s="652"/>
      <c r="K613" s="652"/>
      <c r="L613" s="652"/>
      <c r="M613" s="653"/>
      <c r="N613" s="423">
        <v>991</v>
      </c>
      <c r="O613" s="510">
        <v>5</v>
      </c>
      <c r="P613" s="510">
        <v>3</v>
      </c>
      <c r="Q613" s="512" t="s">
        <v>529</v>
      </c>
      <c r="R613" s="511">
        <v>0</v>
      </c>
      <c r="S613" s="624"/>
      <c r="T613" s="625"/>
      <c r="U613" s="479">
        <f t="shared" ref="U613:V617" si="64">+U614</f>
        <v>0</v>
      </c>
      <c r="V613" s="479">
        <f t="shared" si="64"/>
        <v>3476.25</v>
      </c>
      <c r="W613" s="538">
        <f t="shared" si="61"/>
        <v>3476.25</v>
      </c>
    </row>
    <row r="614" spans="1:23" s="533" customFormat="1" ht="12" customHeight="1" x14ac:dyDescent="0.2">
      <c r="A614" s="492"/>
      <c r="B614" s="652" t="s">
        <v>110</v>
      </c>
      <c r="C614" s="652"/>
      <c r="D614" s="652"/>
      <c r="E614" s="652"/>
      <c r="F614" s="652"/>
      <c r="G614" s="652"/>
      <c r="H614" s="652"/>
      <c r="I614" s="652"/>
      <c r="J614" s="652"/>
      <c r="K614" s="652"/>
      <c r="L614" s="652"/>
      <c r="M614" s="653"/>
      <c r="N614" s="423">
        <v>991</v>
      </c>
      <c r="O614" s="510">
        <v>5</v>
      </c>
      <c r="P614" s="510">
        <v>3</v>
      </c>
      <c r="Q614" s="512" t="s">
        <v>537</v>
      </c>
      <c r="R614" s="511">
        <v>0</v>
      </c>
      <c r="S614" s="624"/>
      <c r="T614" s="625"/>
      <c r="U614" s="479">
        <f t="shared" si="64"/>
        <v>0</v>
      </c>
      <c r="V614" s="479">
        <f t="shared" si="64"/>
        <v>3476.25</v>
      </c>
      <c r="W614" s="538">
        <f t="shared" si="61"/>
        <v>3476.25</v>
      </c>
    </row>
    <row r="615" spans="1:23" s="533" customFormat="1" ht="21.75" customHeight="1" x14ac:dyDescent="0.2">
      <c r="A615" s="492"/>
      <c r="B615" s="652" t="s">
        <v>793</v>
      </c>
      <c r="C615" s="652"/>
      <c r="D615" s="652"/>
      <c r="E615" s="652"/>
      <c r="F615" s="652"/>
      <c r="G615" s="652"/>
      <c r="H615" s="652"/>
      <c r="I615" s="652"/>
      <c r="J615" s="652"/>
      <c r="K615" s="652"/>
      <c r="L615" s="652"/>
      <c r="M615" s="653"/>
      <c r="N615" s="423">
        <v>991</v>
      </c>
      <c r="O615" s="510">
        <v>5</v>
      </c>
      <c r="P615" s="510">
        <v>3</v>
      </c>
      <c r="Q615" s="512" t="s">
        <v>794</v>
      </c>
      <c r="R615" s="511">
        <v>0</v>
      </c>
      <c r="S615" s="624"/>
      <c r="T615" s="625"/>
      <c r="U615" s="479">
        <f t="shared" si="64"/>
        <v>0</v>
      </c>
      <c r="V615" s="479">
        <f t="shared" si="64"/>
        <v>3476.25</v>
      </c>
      <c r="W615" s="538">
        <f t="shared" si="61"/>
        <v>3476.25</v>
      </c>
    </row>
    <row r="616" spans="1:23" s="533" customFormat="1" ht="21.75" customHeight="1" x14ac:dyDescent="0.2">
      <c r="A616" s="492"/>
      <c r="B616" s="652" t="s">
        <v>453</v>
      </c>
      <c r="C616" s="652"/>
      <c r="D616" s="652"/>
      <c r="E616" s="652"/>
      <c r="F616" s="652"/>
      <c r="G616" s="652"/>
      <c r="H616" s="652"/>
      <c r="I616" s="652"/>
      <c r="J616" s="652"/>
      <c r="K616" s="652"/>
      <c r="L616" s="652"/>
      <c r="M616" s="653"/>
      <c r="N616" s="423">
        <v>991</v>
      </c>
      <c r="O616" s="510">
        <v>5</v>
      </c>
      <c r="P616" s="510">
        <v>3</v>
      </c>
      <c r="Q616" s="512" t="s">
        <v>794</v>
      </c>
      <c r="R616" s="511" t="s">
        <v>25</v>
      </c>
      <c r="S616" s="624"/>
      <c r="T616" s="625"/>
      <c r="U616" s="479">
        <f t="shared" si="64"/>
        <v>0</v>
      </c>
      <c r="V616" s="479">
        <f t="shared" si="64"/>
        <v>3476.25</v>
      </c>
      <c r="W616" s="538">
        <f t="shared" si="61"/>
        <v>3476.25</v>
      </c>
    </row>
    <row r="617" spans="1:23" s="533" customFormat="1" ht="21.75" customHeight="1" x14ac:dyDescent="0.2">
      <c r="A617" s="492"/>
      <c r="B617" s="652" t="s">
        <v>454</v>
      </c>
      <c r="C617" s="652"/>
      <c r="D617" s="652"/>
      <c r="E617" s="652"/>
      <c r="F617" s="652"/>
      <c r="G617" s="652"/>
      <c r="H617" s="652"/>
      <c r="I617" s="652"/>
      <c r="J617" s="652"/>
      <c r="K617" s="652"/>
      <c r="L617" s="652"/>
      <c r="M617" s="653"/>
      <c r="N617" s="423">
        <v>991</v>
      </c>
      <c r="O617" s="510">
        <v>5</v>
      </c>
      <c r="P617" s="510">
        <v>3</v>
      </c>
      <c r="Q617" s="512" t="s">
        <v>794</v>
      </c>
      <c r="R617" s="511" t="s">
        <v>27</v>
      </c>
      <c r="S617" s="624"/>
      <c r="T617" s="625"/>
      <c r="U617" s="479">
        <f t="shared" si="64"/>
        <v>0</v>
      </c>
      <c r="V617" s="479">
        <f t="shared" si="64"/>
        <v>3476.25</v>
      </c>
      <c r="W617" s="538">
        <f t="shared" si="61"/>
        <v>3476.25</v>
      </c>
    </row>
    <row r="618" spans="1:23" s="533" customFormat="1" ht="12" customHeight="1" x14ac:dyDescent="0.2">
      <c r="A618" s="492"/>
      <c r="B618" s="652" t="s">
        <v>456</v>
      </c>
      <c r="C618" s="652"/>
      <c r="D618" s="652"/>
      <c r="E618" s="652"/>
      <c r="F618" s="652"/>
      <c r="G618" s="652"/>
      <c r="H618" s="652"/>
      <c r="I618" s="652"/>
      <c r="J618" s="652"/>
      <c r="K618" s="652"/>
      <c r="L618" s="652"/>
      <c r="M618" s="653"/>
      <c r="N618" s="423">
        <v>991</v>
      </c>
      <c r="O618" s="510">
        <v>5</v>
      </c>
      <c r="P618" s="510">
        <v>3</v>
      </c>
      <c r="Q618" s="512" t="s">
        <v>794</v>
      </c>
      <c r="R618" s="511" t="s">
        <v>29</v>
      </c>
      <c r="S618" s="624"/>
      <c r="T618" s="625"/>
      <c r="U618" s="479">
        <v>0</v>
      </c>
      <c r="V618" s="480">
        <v>3476.25</v>
      </c>
      <c r="W618" s="538">
        <f t="shared" si="61"/>
        <v>3476.25</v>
      </c>
    </row>
    <row r="619" spans="1:23" s="533" customFormat="1" ht="21.75" customHeight="1" x14ac:dyDescent="0.2">
      <c r="A619" s="492"/>
      <c r="B619" s="652" t="s">
        <v>67</v>
      </c>
      <c r="C619" s="652"/>
      <c r="D619" s="652"/>
      <c r="E619" s="652"/>
      <c r="F619" s="652"/>
      <c r="G619" s="652"/>
      <c r="H619" s="652"/>
      <c r="I619" s="652"/>
      <c r="J619" s="652"/>
      <c r="K619" s="652"/>
      <c r="L619" s="652"/>
      <c r="M619" s="653"/>
      <c r="N619" s="423">
        <v>991</v>
      </c>
      <c r="O619" s="510">
        <v>5</v>
      </c>
      <c r="P619" s="510">
        <v>3</v>
      </c>
      <c r="Q619" s="512" t="s">
        <v>524</v>
      </c>
      <c r="R619" s="511">
        <v>0</v>
      </c>
      <c r="S619" s="624"/>
      <c r="T619" s="625"/>
      <c r="U619" s="479">
        <f t="shared" ref="U619:V623" si="65">+U620</f>
        <v>0</v>
      </c>
      <c r="V619" s="479">
        <f t="shared" si="65"/>
        <v>8428.57143</v>
      </c>
      <c r="W619" s="538">
        <f t="shared" si="61"/>
        <v>8428.57143</v>
      </c>
    </row>
    <row r="620" spans="1:23" s="533" customFormat="1" ht="42.75" customHeight="1" x14ac:dyDescent="0.2">
      <c r="A620" s="492"/>
      <c r="B620" s="652" t="s">
        <v>763</v>
      </c>
      <c r="C620" s="652"/>
      <c r="D620" s="652"/>
      <c r="E620" s="652"/>
      <c r="F620" s="652"/>
      <c r="G620" s="652"/>
      <c r="H620" s="652"/>
      <c r="I620" s="652"/>
      <c r="J620" s="652"/>
      <c r="K620" s="652"/>
      <c r="L620" s="652"/>
      <c r="M620" s="653"/>
      <c r="N620" s="423">
        <v>991</v>
      </c>
      <c r="O620" s="510">
        <v>5</v>
      </c>
      <c r="P620" s="510">
        <v>3</v>
      </c>
      <c r="Q620" s="512" t="s">
        <v>696</v>
      </c>
      <c r="R620" s="511">
        <v>0</v>
      </c>
      <c r="S620" s="624"/>
      <c r="T620" s="625"/>
      <c r="U620" s="479">
        <f t="shared" si="65"/>
        <v>0</v>
      </c>
      <c r="V620" s="479">
        <f t="shared" si="65"/>
        <v>8428.57143</v>
      </c>
      <c r="W620" s="538">
        <f t="shared" si="61"/>
        <v>8428.57143</v>
      </c>
    </row>
    <row r="621" spans="1:23" s="533" customFormat="1" ht="12" customHeight="1" x14ac:dyDescent="0.2">
      <c r="A621" s="492"/>
      <c r="B621" s="652" t="s">
        <v>695</v>
      </c>
      <c r="C621" s="652"/>
      <c r="D621" s="652"/>
      <c r="E621" s="652"/>
      <c r="F621" s="652"/>
      <c r="G621" s="652"/>
      <c r="H621" s="652"/>
      <c r="I621" s="652"/>
      <c r="J621" s="652"/>
      <c r="K621" s="652"/>
      <c r="L621" s="652"/>
      <c r="M621" s="653"/>
      <c r="N621" s="423">
        <v>991</v>
      </c>
      <c r="O621" s="510">
        <v>5</v>
      </c>
      <c r="P621" s="510">
        <v>3</v>
      </c>
      <c r="Q621" s="512" t="s">
        <v>697</v>
      </c>
      <c r="R621" s="511">
        <v>0</v>
      </c>
      <c r="S621" s="624"/>
      <c r="T621" s="625"/>
      <c r="U621" s="479">
        <f t="shared" si="65"/>
        <v>0</v>
      </c>
      <c r="V621" s="479">
        <f t="shared" si="65"/>
        <v>8428.57143</v>
      </c>
      <c r="W621" s="538">
        <f t="shared" si="61"/>
        <v>8428.57143</v>
      </c>
    </row>
    <row r="622" spans="1:23" s="533" customFormat="1" ht="21.75" customHeight="1" x14ac:dyDescent="0.2">
      <c r="A622" s="492"/>
      <c r="B622" s="652" t="s">
        <v>453</v>
      </c>
      <c r="C622" s="652"/>
      <c r="D622" s="652"/>
      <c r="E622" s="652"/>
      <c r="F622" s="652"/>
      <c r="G622" s="652"/>
      <c r="H622" s="652"/>
      <c r="I622" s="652"/>
      <c r="J622" s="652"/>
      <c r="K622" s="652"/>
      <c r="L622" s="652"/>
      <c r="M622" s="653"/>
      <c r="N622" s="423">
        <v>991</v>
      </c>
      <c r="O622" s="510">
        <v>5</v>
      </c>
      <c r="P622" s="510">
        <v>3</v>
      </c>
      <c r="Q622" s="512" t="s">
        <v>697</v>
      </c>
      <c r="R622" s="511" t="s">
        <v>25</v>
      </c>
      <c r="S622" s="624"/>
      <c r="T622" s="625"/>
      <c r="U622" s="479">
        <f t="shared" si="65"/>
        <v>0</v>
      </c>
      <c r="V622" s="479">
        <f t="shared" si="65"/>
        <v>8428.57143</v>
      </c>
      <c r="W622" s="538">
        <f t="shared" si="61"/>
        <v>8428.57143</v>
      </c>
    </row>
    <row r="623" spans="1:23" s="533" customFormat="1" ht="21.75" customHeight="1" x14ac:dyDescent="0.2">
      <c r="A623" s="492"/>
      <c r="B623" s="652" t="s">
        <v>454</v>
      </c>
      <c r="C623" s="652"/>
      <c r="D623" s="652"/>
      <c r="E623" s="652"/>
      <c r="F623" s="652"/>
      <c r="G623" s="652"/>
      <c r="H623" s="652"/>
      <c r="I623" s="652"/>
      <c r="J623" s="652"/>
      <c r="K623" s="652"/>
      <c r="L623" s="652"/>
      <c r="M623" s="653"/>
      <c r="N623" s="423">
        <v>991</v>
      </c>
      <c r="O623" s="510">
        <v>5</v>
      </c>
      <c r="P623" s="510">
        <v>3</v>
      </c>
      <c r="Q623" s="512" t="s">
        <v>697</v>
      </c>
      <c r="R623" s="511" t="s">
        <v>27</v>
      </c>
      <c r="S623" s="624"/>
      <c r="T623" s="625"/>
      <c r="U623" s="479">
        <f t="shared" si="65"/>
        <v>0</v>
      </c>
      <c r="V623" s="479">
        <f t="shared" si="65"/>
        <v>8428.57143</v>
      </c>
      <c r="W623" s="538">
        <f t="shared" si="61"/>
        <v>8428.57143</v>
      </c>
    </row>
    <row r="624" spans="1:23" s="533" customFormat="1" ht="12" customHeight="1" x14ac:dyDescent="0.2">
      <c r="A624" s="492"/>
      <c r="B624" s="652" t="s">
        <v>456</v>
      </c>
      <c r="C624" s="652"/>
      <c r="D624" s="652"/>
      <c r="E624" s="652"/>
      <c r="F624" s="652"/>
      <c r="G624" s="652"/>
      <c r="H624" s="652"/>
      <c r="I624" s="652"/>
      <c r="J624" s="652"/>
      <c r="K624" s="652"/>
      <c r="L624" s="652"/>
      <c r="M624" s="653"/>
      <c r="N624" s="423">
        <v>991</v>
      </c>
      <c r="O624" s="510">
        <v>5</v>
      </c>
      <c r="P624" s="510">
        <v>3</v>
      </c>
      <c r="Q624" s="512" t="s">
        <v>697</v>
      </c>
      <c r="R624" s="511" t="s">
        <v>29</v>
      </c>
      <c r="S624" s="624"/>
      <c r="T624" s="625"/>
      <c r="U624" s="479">
        <v>0</v>
      </c>
      <c r="V624" s="480">
        <v>8428.57143</v>
      </c>
      <c r="W624" s="538">
        <f t="shared" si="61"/>
        <v>8428.57143</v>
      </c>
    </row>
    <row r="625" spans="1:23" s="533" customFormat="1" ht="12" customHeight="1" x14ac:dyDescent="0.2">
      <c r="A625" s="492"/>
      <c r="B625" s="652" t="s">
        <v>5</v>
      </c>
      <c r="C625" s="652"/>
      <c r="D625" s="652"/>
      <c r="E625" s="652"/>
      <c r="F625" s="652"/>
      <c r="G625" s="652"/>
      <c r="H625" s="652"/>
      <c r="I625" s="652"/>
      <c r="J625" s="652"/>
      <c r="K625" s="652"/>
      <c r="L625" s="652"/>
      <c r="M625" s="653"/>
      <c r="N625" s="423">
        <v>991</v>
      </c>
      <c r="O625" s="510">
        <v>7</v>
      </c>
      <c r="P625" s="510">
        <v>0</v>
      </c>
      <c r="Q625" s="512">
        <v>0</v>
      </c>
      <c r="R625" s="511">
        <v>0</v>
      </c>
      <c r="S625" s="624"/>
      <c r="T625" s="625"/>
      <c r="U625" s="479">
        <f t="shared" ref="U625:V627" si="66">+U626</f>
        <v>463.40000000000003</v>
      </c>
      <c r="V625" s="479">
        <f t="shared" si="66"/>
        <v>0</v>
      </c>
      <c r="W625" s="538">
        <f t="shared" si="61"/>
        <v>463.40000000000003</v>
      </c>
    </row>
    <row r="626" spans="1:23" s="533" customFormat="1" ht="12" customHeight="1" x14ac:dyDescent="0.2">
      <c r="A626" s="492"/>
      <c r="B626" s="652" t="s">
        <v>81</v>
      </c>
      <c r="C626" s="652"/>
      <c r="D626" s="652"/>
      <c r="E626" s="652"/>
      <c r="F626" s="652"/>
      <c r="G626" s="652"/>
      <c r="H626" s="652"/>
      <c r="I626" s="652"/>
      <c r="J626" s="652"/>
      <c r="K626" s="652"/>
      <c r="L626" s="652"/>
      <c r="M626" s="653"/>
      <c r="N626" s="423">
        <v>991</v>
      </c>
      <c r="O626" s="510">
        <v>7</v>
      </c>
      <c r="P626" s="510">
        <v>9</v>
      </c>
      <c r="Q626" s="512">
        <v>0</v>
      </c>
      <c r="R626" s="511">
        <v>0</v>
      </c>
      <c r="S626" s="624"/>
      <c r="T626" s="625"/>
      <c r="U626" s="479">
        <f t="shared" si="66"/>
        <v>463.40000000000003</v>
      </c>
      <c r="V626" s="479">
        <f t="shared" si="66"/>
        <v>0</v>
      </c>
      <c r="W626" s="538">
        <f t="shared" si="61"/>
        <v>463.40000000000003</v>
      </c>
    </row>
    <row r="627" spans="1:23" s="533" customFormat="1" ht="32.25" customHeight="1" x14ac:dyDescent="0.2">
      <c r="A627" s="492"/>
      <c r="B627" s="652" t="s">
        <v>465</v>
      </c>
      <c r="C627" s="652"/>
      <c r="D627" s="652"/>
      <c r="E627" s="652"/>
      <c r="F627" s="652"/>
      <c r="G627" s="652"/>
      <c r="H627" s="652"/>
      <c r="I627" s="652"/>
      <c r="J627" s="652"/>
      <c r="K627" s="652"/>
      <c r="L627" s="652"/>
      <c r="M627" s="653"/>
      <c r="N627" s="423">
        <v>991</v>
      </c>
      <c r="O627" s="510">
        <v>7</v>
      </c>
      <c r="P627" s="510">
        <v>9</v>
      </c>
      <c r="Q627" s="512" t="s">
        <v>466</v>
      </c>
      <c r="R627" s="511">
        <v>0</v>
      </c>
      <c r="S627" s="624"/>
      <c r="T627" s="625"/>
      <c r="U627" s="479">
        <f t="shared" si="66"/>
        <v>463.40000000000003</v>
      </c>
      <c r="V627" s="479">
        <f t="shared" si="66"/>
        <v>0</v>
      </c>
      <c r="W627" s="538">
        <f t="shared" si="61"/>
        <v>463.40000000000003</v>
      </c>
    </row>
    <row r="628" spans="1:23" s="533" customFormat="1" ht="32.25" customHeight="1" x14ac:dyDescent="0.2">
      <c r="A628" s="492"/>
      <c r="B628" s="652" t="s">
        <v>562</v>
      </c>
      <c r="C628" s="652"/>
      <c r="D628" s="652"/>
      <c r="E628" s="652"/>
      <c r="F628" s="652"/>
      <c r="G628" s="652"/>
      <c r="H628" s="652"/>
      <c r="I628" s="652"/>
      <c r="J628" s="652"/>
      <c r="K628" s="652"/>
      <c r="L628" s="652"/>
      <c r="M628" s="653"/>
      <c r="N628" s="423">
        <v>991</v>
      </c>
      <c r="O628" s="510">
        <v>7</v>
      </c>
      <c r="P628" s="510">
        <v>9</v>
      </c>
      <c r="Q628" s="512" t="s">
        <v>563</v>
      </c>
      <c r="R628" s="511">
        <v>0</v>
      </c>
      <c r="S628" s="624"/>
      <c r="T628" s="625"/>
      <c r="U628" s="479">
        <f>+U629+U634</f>
        <v>463.40000000000003</v>
      </c>
      <c r="V628" s="479">
        <f>+V629+V634</f>
        <v>0</v>
      </c>
      <c r="W628" s="538">
        <f t="shared" si="61"/>
        <v>463.40000000000003</v>
      </c>
    </row>
    <row r="629" spans="1:23" s="533" customFormat="1" ht="53.25" customHeight="1" x14ac:dyDescent="0.2">
      <c r="A629" s="492"/>
      <c r="B629" s="652" t="s">
        <v>18</v>
      </c>
      <c r="C629" s="652"/>
      <c r="D629" s="652"/>
      <c r="E629" s="652"/>
      <c r="F629" s="652"/>
      <c r="G629" s="652"/>
      <c r="H629" s="652"/>
      <c r="I629" s="652"/>
      <c r="J629" s="652"/>
      <c r="K629" s="652"/>
      <c r="L629" s="652"/>
      <c r="M629" s="653"/>
      <c r="N629" s="423">
        <v>991</v>
      </c>
      <c r="O629" s="510">
        <v>7</v>
      </c>
      <c r="P629" s="510">
        <v>9</v>
      </c>
      <c r="Q629" s="512" t="s">
        <v>563</v>
      </c>
      <c r="R629" s="511" t="s">
        <v>19</v>
      </c>
      <c r="S629" s="624"/>
      <c r="T629" s="625"/>
      <c r="U629" s="479">
        <f>+U630</f>
        <v>405.58347000000003</v>
      </c>
      <c r="V629" s="479">
        <f>+V630</f>
        <v>0</v>
      </c>
      <c r="W629" s="538">
        <f t="shared" si="61"/>
        <v>405.58347000000003</v>
      </c>
    </row>
    <row r="630" spans="1:23" s="533" customFormat="1" ht="21.75" customHeight="1" x14ac:dyDescent="0.2">
      <c r="A630" s="492"/>
      <c r="B630" s="652" t="s">
        <v>38</v>
      </c>
      <c r="C630" s="652"/>
      <c r="D630" s="652"/>
      <c r="E630" s="652"/>
      <c r="F630" s="652"/>
      <c r="G630" s="652"/>
      <c r="H630" s="652"/>
      <c r="I630" s="652"/>
      <c r="J630" s="652"/>
      <c r="K630" s="652"/>
      <c r="L630" s="652"/>
      <c r="M630" s="653"/>
      <c r="N630" s="423">
        <v>991</v>
      </c>
      <c r="O630" s="510">
        <v>7</v>
      </c>
      <c r="P630" s="510">
        <v>9</v>
      </c>
      <c r="Q630" s="512" t="s">
        <v>563</v>
      </c>
      <c r="R630" s="511" t="s">
        <v>39</v>
      </c>
      <c r="S630" s="624"/>
      <c r="T630" s="625"/>
      <c r="U630" s="479">
        <f>+U631+U632+U633</f>
        <v>405.58347000000003</v>
      </c>
      <c r="V630" s="479">
        <f>+V631+V632+V633</f>
        <v>0</v>
      </c>
      <c r="W630" s="538">
        <f t="shared" si="61"/>
        <v>405.58347000000003</v>
      </c>
    </row>
    <row r="631" spans="1:23" s="533" customFormat="1" ht="21.75" customHeight="1" x14ac:dyDescent="0.2">
      <c r="A631" s="492"/>
      <c r="B631" s="652" t="s">
        <v>441</v>
      </c>
      <c r="C631" s="652"/>
      <c r="D631" s="652"/>
      <c r="E631" s="652"/>
      <c r="F631" s="652"/>
      <c r="G631" s="652"/>
      <c r="H631" s="652"/>
      <c r="I631" s="652"/>
      <c r="J631" s="652"/>
      <c r="K631" s="652"/>
      <c r="L631" s="652"/>
      <c r="M631" s="653"/>
      <c r="N631" s="423">
        <v>991</v>
      </c>
      <c r="O631" s="510">
        <v>7</v>
      </c>
      <c r="P631" s="510">
        <v>9</v>
      </c>
      <c r="Q631" s="512" t="s">
        <v>563</v>
      </c>
      <c r="R631" s="511" t="s">
        <v>40</v>
      </c>
      <c r="S631" s="624"/>
      <c r="T631" s="625"/>
      <c r="U631" s="479">
        <v>303.05950000000001</v>
      </c>
      <c r="V631" s="480">
        <v>0</v>
      </c>
      <c r="W631" s="538">
        <f t="shared" si="61"/>
        <v>303.05950000000001</v>
      </c>
    </row>
    <row r="632" spans="1:23" s="533" customFormat="1" ht="32.25" customHeight="1" x14ac:dyDescent="0.2">
      <c r="A632" s="492"/>
      <c r="B632" s="652" t="s">
        <v>459</v>
      </c>
      <c r="C632" s="652"/>
      <c r="D632" s="652"/>
      <c r="E632" s="652"/>
      <c r="F632" s="652"/>
      <c r="G632" s="652"/>
      <c r="H632" s="652"/>
      <c r="I632" s="652"/>
      <c r="J632" s="652"/>
      <c r="K632" s="652"/>
      <c r="L632" s="652"/>
      <c r="M632" s="653"/>
      <c r="N632" s="423">
        <v>991</v>
      </c>
      <c r="O632" s="510">
        <v>7</v>
      </c>
      <c r="P632" s="510">
        <v>9</v>
      </c>
      <c r="Q632" s="512" t="s">
        <v>563</v>
      </c>
      <c r="R632" s="511" t="s">
        <v>41</v>
      </c>
      <c r="S632" s="624"/>
      <c r="T632" s="625"/>
      <c r="U632" s="479">
        <v>11</v>
      </c>
      <c r="V632" s="480">
        <v>0</v>
      </c>
      <c r="W632" s="538">
        <f t="shared" si="61"/>
        <v>11</v>
      </c>
    </row>
    <row r="633" spans="1:23" s="533" customFormat="1" ht="32.25" customHeight="1" x14ac:dyDescent="0.2">
      <c r="A633" s="492"/>
      <c r="B633" s="652" t="s">
        <v>442</v>
      </c>
      <c r="C633" s="652"/>
      <c r="D633" s="652"/>
      <c r="E633" s="652"/>
      <c r="F633" s="652"/>
      <c r="G633" s="652"/>
      <c r="H633" s="652"/>
      <c r="I633" s="652"/>
      <c r="J633" s="652"/>
      <c r="K633" s="652"/>
      <c r="L633" s="652"/>
      <c r="M633" s="653"/>
      <c r="N633" s="423">
        <v>991</v>
      </c>
      <c r="O633" s="510">
        <v>7</v>
      </c>
      <c r="P633" s="510">
        <v>9</v>
      </c>
      <c r="Q633" s="512" t="s">
        <v>563</v>
      </c>
      <c r="R633" s="511" t="s">
        <v>42</v>
      </c>
      <c r="S633" s="624"/>
      <c r="T633" s="625"/>
      <c r="U633" s="479">
        <v>91.523970000000006</v>
      </c>
      <c r="V633" s="480">
        <v>0</v>
      </c>
      <c r="W633" s="538">
        <f t="shared" si="61"/>
        <v>91.523970000000006</v>
      </c>
    </row>
    <row r="634" spans="1:23" s="533" customFormat="1" ht="21.75" customHeight="1" x14ac:dyDescent="0.2">
      <c r="A634" s="492"/>
      <c r="B634" s="652" t="s">
        <v>453</v>
      </c>
      <c r="C634" s="652"/>
      <c r="D634" s="652"/>
      <c r="E634" s="652"/>
      <c r="F634" s="652"/>
      <c r="G634" s="652"/>
      <c r="H634" s="652"/>
      <c r="I634" s="652"/>
      <c r="J634" s="652"/>
      <c r="K634" s="652"/>
      <c r="L634" s="652"/>
      <c r="M634" s="653"/>
      <c r="N634" s="423">
        <v>991</v>
      </c>
      <c r="O634" s="510">
        <v>7</v>
      </c>
      <c r="P634" s="510">
        <v>9</v>
      </c>
      <c r="Q634" s="512" t="s">
        <v>563</v>
      </c>
      <c r="R634" s="511" t="s">
        <v>25</v>
      </c>
      <c r="S634" s="624"/>
      <c r="T634" s="625"/>
      <c r="U634" s="479">
        <f>+U635</f>
        <v>57.81653</v>
      </c>
      <c r="V634" s="479">
        <f>+V635</f>
        <v>0</v>
      </c>
      <c r="W634" s="538">
        <f t="shared" si="61"/>
        <v>57.81653</v>
      </c>
    </row>
    <row r="635" spans="1:23" s="533" customFormat="1" ht="21.75" customHeight="1" x14ac:dyDescent="0.2">
      <c r="A635" s="492"/>
      <c r="B635" s="652" t="s">
        <v>454</v>
      </c>
      <c r="C635" s="652"/>
      <c r="D635" s="652"/>
      <c r="E635" s="652"/>
      <c r="F635" s="652"/>
      <c r="G635" s="652"/>
      <c r="H635" s="652"/>
      <c r="I635" s="652"/>
      <c r="J635" s="652"/>
      <c r="K635" s="652"/>
      <c r="L635" s="652"/>
      <c r="M635" s="653"/>
      <c r="N635" s="423">
        <v>991</v>
      </c>
      <c r="O635" s="510">
        <v>7</v>
      </c>
      <c r="P635" s="510">
        <v>9</v>
      </c>
      <c r="Q635" s="512" t="s">
        <v>563</v>
      </c>
      <c r="R635" s="511" t="s">
        <v>27</v>
      </c>
      <c r="S635" s="624"/>
      <c r="T635" s="625"/>
      <c r="U635" s="479">
        <f>+U636+U637</f>
        <v>57.81653</v>
      </c>
      <c r="V635" s="479">
        <f>+V636+V637</f>
        <v>0</v>
      </c>
      <c r="W635" s="538">
        <f t="shared" si="61"/>
        <v>57.81653</v>
      </c>
    </row>
    <row r="636" spans="1:23" s="533" customFormat="1" ht="21.75" customHeight="1" x14ac:dyDescent="0.2">
      <c r="A636" s="492"/>
      <c r="B636" s="652" t="s">
        <v>455</v>
      </c>
      <c r="C636" s="652"/>
      <c r="D636" s="652"/>
      <c r="E636" s="652"/>
      <c r="F636" s="652"/>
      <c r="G636" s="652"/>
      <c r="H636" s="652"/>
      <c r="I636" s="652"/>
      <c r="J636" s="652"/>
      <c r="K636" s="652"/>
      <c r="L636" s="652"/>
      <c r="M636" s="653"/>
      <c r="N636" s="423">
        <v>991</v>
      </c>
      <c r="O636" s="510">
        <v>7</v>
      </c>
      <c r="P636" s="510">
        <v>9</v>
      </c>
      <c r="Q636" s="512" t="s">
        <v>563</v>
      </c>
      <c r="R636" s="511" t="s">
        <v>28</v>
      </c>
      <c r="S636" s="624"/>
      <c r="T636" s="625"/>
      <c r="U636" s="479">
        <v>12</v>
      </c>
      <c r="V636" s="480">
        <v>0</v>
      </c>
      <c r="W636" s="538">
        <f t="shared" si="61"/>
        <v>12</v>
      </c>
    </row>
    <row r="637" spans="1:23" s="533" customFormat="1" ht="12" customHeight="1" x14ac:dyDescent="0.2">
      <c r="A637" s="492"/>
      <c r="B637" s="652" t="s">
        <v>456</v>
      </c>
      <c r="C637" s="652"/>
      <c r="D637" s="652"/>
      <c r="E637" s="652"/>
      <c r="F637" s="652"/>
      <c r="G637" s="652"/>
      <c r="H637" s="652"/>
      <c r="I637" s="652"/>
      <c r="J637" s="652"/>
      <c r="K637" s="652"/>
      <c r="L637" s="652"/>
      <c r="M637" s="653"/>
      <c r="N637" s="423">
        <v>991</v>
      </c>
      <c r="O637" s="510">
        <v>7</v>
      </c>
      <c r="P637" s="510">
        <v>9</v>
      </c>
      <c r="Q637" s="512" t="s">
        <v>563</v>
      </c>
      <c r="R637" s="511" t="s">
        <v>29</v>
      </c>
      <c r="S637" s="624"/>
      <c r="T637" s="625"/>
      <c r="U637" s="479">
        <v>45.81653</v>
      </c>
      <c r="V637" s="480">
        <v>0</v>
      </c>
      <c r="W637" s="538">
        <f t="shared" si="61"/>
        <v>45.81653</v>
      </c>
    </row>
    <row r="638" spans="1:23" s="533" customFormat="1" ht="12" customHeight="1" x14ac:dyDescent="0.2">
      <c r="A638" s="492"/>
      <c r="B638" s="652" t="s">
        <v>691</v>
      </c>
      <c r="C638" s="652"/>
      <c r="D638" s="652"/>
      <c r="E638" s="652"/>
      <c r="F638" s="652"/>
      <c r="G638" s="652"/>
      <c r="H638" s="652"/>
      <c r="I638" s="652"/>
      <c r="J638" s="652"/>
      <c r="K638" s="652"/>
      <c r="L638" s="652"/>
      <c r="M638" s="653"/>
      <c r="N638" s="423">
        <v>991</v>
      </c>
      <c r="O638" s="510">
        <v>9</v>
      </c>
      <c r="P638" s="510">
        <v>0</v>
      </c>
      <c r="Q638" s="512">
        <v>0</v>
      </c>
      <c r="R638" s="511">
        <v>0</v>
      </c>
      <c r="S638" s="624"/>
      <c r="T638" s="625"/>
      <c r="U638" s="479">
        <f t="shared" ref="U638:V643" si="67">+U639</f>
        <v>226</v>
      </c>
      <c r="V638" s="479">
        <f t="shared" si="67"/>
        <v>200</v>
      </c>
      <c r="W638" s="538">
        <f t="shared" si="61"/>
        <v>426</v>
      </c>
    </row>
    <row r="639" spans="1:23" s="533" customFormat="1" ht="12" customHeight="1" x14ac:dyDescent="0.2">
      <c r="A639" s="492"/>
      <c r="B639" s="652" t="s">
        <v>692</v>
      </c>
      <c r="C639" s="652"/>
      <c r="D639" s="652"/>
      <c r="E639" s="652"/>
      <c r="F639" s="652"/>
      <c r="G639" s="652"/>
      <c r="H639" s="652"/>
      <c r="I639" s="652"/>
      <c r="J639" s="652"/>
      <c r="K639" s="652"/>
      <c r="L639" s="652"/>
      <c r="M639" s="653"/>
      <c r="N639" s="423">
        <v>991</v>
      </c>
      <c r="O639" s="510">
        <v>9</v>
      </c>
      <c r="P639" s="510">
        <v>9</v>
      </c>
      <c r="Q639" s="512">
        <v>0</v>
      </c>
      <c r="R639" s="511">
        <v>0</v>
      </c>
      <c r="S639" s="624"/>
      <c r="T639" s="625"/>
      <c r="U639" s="479">
        <f t="shared" si="67"/>
        <v>226</v>
      </c>
      <c r="V639" s="479">
        <f t="shared" si="67"/>
        <v>200</v>
      </c>
      <c r="W639" s="538">
        <f t="shared" si="61"/>
        <v>426</v>
      </c>
    </row>
    <row r="640" spans="1:23" s="533" customFormat="1" ht="32.25" customHeight="1" x14ac:dyDescent="0.2">
      <c r="A640" s="492"/>
      <c r="B640" s="652" t="s">
        <v>498</v>
      </c>
      <c r="C640" s="652"/>
      <c r="D640" s="652"/>
      <c r="E640" s="652"/>
      <c r="F640" s="652"/>
      <c r="G640" s="652"/>
      <c r="H640" s="652"/>
      <c r="I640" s="652"/>
      <c r="J640" s="652"/>
      <c r="K640" s="652"/>
      <c r="L640" s="652"/>
      <c r="M640" s="653"/>
      <c r="N640" s="423">
        <v>991</v>
      </c>
      <c r="O640" s="510">
        <v>9</v>
      </c>
      <c r="P640" s="510">
        <v>9</v>
      </c>
      <c r="Q640" s="512" t="s">
        <v>499</v>
      </c>
      <c r="R640" s="511">
        <v>0</v>
      </c>
      <c r="S640" s="624"/>
      <c r="T640" s="625"/>
      <c r="U640" s="479">
        <f t="shared" si="67"/>
        <v>226</v>
      </c>
      <c r="V640" s="479">
        <f t="shared" si="67"/>
        <v>200</v>
      </c>
      <c r="W640" s="538">
        <f t="shared" si="61"/>
        <v>426</v>
      </c>
    </row>
    <row r="641" spans="1:23" s="533" customFormat="1" ht="42.75" customHeight="1" x14ac:dyDescent="0.2">
      <c r="A641" s="492"/>
      <c r="B641" s="652" t="s">
        <v>98</v>
      </c>
      <c r="C641" s="652"/>
      <c r="D641" s="652"/>
      <c r="E641" s="652"/>
      <c r="F641" s="652"/>
      <c r="G641" s="652"/>
      <c r="H641" s="652"/>
      <c r="I641" s="652"/>
      <c r="J641" s="652"/>
      <c r="K641" s="652"/>
      <c r="L641" s="652"/>
      <c r="M641" s="653"/>
      <c r="N641" s="423">
        <v>991</v>
      </c>
      <c r="O641" s="510">
        <v>9</v>
      </c>
      <c r="P641" s="510">
        <v>9</v>
      </c>
      <c r="Q641" s="512" t="s">
        <v>500</v>
      </c>
      <c r="R641" s="511">
        <v>0</v>
      </c>
      <c r="S641" s="624"/>
      <c r="T641" s="625"/>
      <c r="U641" s="479">
        <f t="shared" si="67"/>
        <v>226</v>
      </c>
      <c r="V641" s="479">
        <f t="shared" si="67"/>
        <v>200</v>
      </c>
      <c r="W641" s="538">
        <f t="shared" si="61"/>
        <v>426</v>
      </c>
    </row>
    <row r="642" spans="1:23" s="533" customFormat="1" ht="21.75" customHeight="1" x14ac:dyDescent="0.2">
      <c r="A642" s="492"/>
      <c r="B642" s="652" t="s">
        <v>453</v>
      </c>
      <c r="C642" s="652"/>
      <c r="D642" s="652"/>
      <c r="E642" s="652"/>
      <c r="F642" s="652"/>
      <c r="G642" s="652"/>
      <c r="H642" s="652"/>
      <c r="I642" s="652"/>
      <c r="J642" s="652"/>
      <c r="K642" s="652"/>
      <c r="L642" s="652"/>
      <c r="M642" s="653"/>
      <c r="N642" s="423">
        <v>991</v>
      </c>
      <c r="O642" s="510">
        <v>9</v>
      </c>
      <c r="P642" s="510">
        <v>9</v>
      </c>
      <c r="Q642" s="512" t="s">
        <v>500</v>
      </c>
      <c r="R642" s="511" t="s">
        <v>25</v>
      </c>
      <c r="S642" s="624"/>
      <c r="T642" s="625"/>
      <c r="U642" s="479">
        <f t="shared" si="67"/>
        <v>226</v>
      </c>
      <c r="V642" s="479">
        <f t="shared" si="67"/>
        <v>200</v>
      </c>
      <c r="W642" s="538">
        <f t="shared" si="61"/>
        <v>426</v>
      </c>
    </row>
    <row r="643" spans="1:23" s="533" customFormat="1" ht="21.75" customHeight="1" x14ac:dyDescent="0.2">
      <c r="A643" s="492"/>
      <c r="B643" s="652" t="s">
        <v>454</v>
      </c>
      <c r="C643" s="652"/>
      <c r="D643" s="652"/>
      <c r="E643" s="652"/>
      <c r="F643" s="652"/>
      <c r="G643" s="652"/>
      <c r="H643" s="652"/>
      <c r="I643" s="652"/>
      <c r="J643" s="652"/>
      <c r="K643" s="652"/>
      <c r="L643" s="652"/>
      <c r="M643" s="653"/>
      <c r="N643" s="423">
        <v>991</v>
      </c>
      <c r="O643" s="510">
        <v>9</v>
      </c>
      <c r="P643" s="510">
        <v>9</v>
      </c>
      <c r="Q643" s="512" t="s">
        <v>500</v>
      </c>
      <c r="R643" s="511" t="s">
        <v>27</v>
      </c>
      <c r="S643" s="624"/>
      <c r="T643" s="625"/>
      <c r="U643" s="479">
        <f t="shared" si="67"/>
        <v>226</v>
      </c>
      <c r="V643" s="479">
        <f t="shared" si="67"/>
        <v>200</v>
      </c>
      <c r="W643" s="538">
        <f t="shared" si="61"/>
        <v>426</v>
      </c>
    </row>
    <row r="644" spans="1:23" s="533" customFormat="1" ht="12" customHeight="1" x14ac:dyDescent="0.2">
      <c r="A644" s="492"/>
      <c r="B644" s="652" t="s">
        <v>456</v>
      </c>
      <c r="C644" s="652"/>
      <c r="D644" s="652"/>
      <c r="E644" s="652"/>
      <c r="F644" s="652"/>
      <c r="G644" s="652"/>
      <c r="H644" s="652"/>
      <c r="I644" s="652"/>
      <c r="J644" s="652"/>
      <c r="K644" s="652"/>
      <c r="L644" s="652"/>
      <c r="M644" s="653"/>
      <c r="N644" s="423">
        <v>991</v>
      </c>
      <c r="O644" s="510">
        <v>9</v>
      </c>
      <c r="P644" s="510">
        <v>9</v>
      </c>
      <c r="Q644" s="512" t="s">
        <v>500</v>
      </c>
      <c r="R644" s="511" t="s">
        <v>29</v>
      </c>
      <c r="S644" s="624"/>
      <c r="T644" s="625"/>
      <c r="U644" s="479">
        <v>226</v>
      </c>
      <c r="V644" s="480">
        <v>200</v>
      </c>
      <c r="W644" s="538">
        <f t="shared" si="61"/>
        <v>426</v>
      </c>
    </row>
    <row r="645" spans="1:23" s="533" customFormat="1" ht="12" customHeight="1" x14ac:dyDescent="0.2">
      <c r="A645" s="492"/>
      <c r="B645" s="652" t="s">
        <v>165</v>
      </c>
      <c r="C645" s="652"/>
      <c r="D645" s="652"/>
      <c r="E645" s="652"/>
      <c r="F645" s="652"/>
      <c r="G645" s="652"/>
      <c r="H645" s="652"/>
      <c r="I645" s="652"/>
      <c r="J645" s="652"/>
      <c r="K645" s="652"/>
      <c r="L645" s="652"/>
      <c r="M645" s="653"/>
      <c r="N645" s="423">
        <v>991</v>
      </c>
      <c r="O645" s="510">
        <v>10</v>
      </c>
      <c r="P645" s="510">
        <v>0</v>
      </c>
      <c r="Q645" s="512">
        <v>0</v>
      </c>
      <c r="R645" s="511">
        <v>0</v>
      </c>
      <c r="S645" s="624"/>
      <c r="T645" s="625"/>
      <c r="U645" s="479">
        <f>+U646</f>
        <v>6107.6200000000008</v>
      </c>
      <c r="V645" s="479">
        <f>+V646</f>
        <v>-4527.9542799999999</v>
      </c>
      <c r="W645" s="538">
        <f t="shared" si="61"/>
        <v>1579.6657200000009</v>
      </c>
    </row>
    <row r="646" spans="1:23" s="533" customFormat="1" ht="12" customHeight="1" x14ac:dyDescent="0.2">
      <c r="A646" s="492"/>
      <c r="B646" s="652" t="s">
        <v>54</v>
      </c>
      <c r="C646" s="652"/>
      <c r="D646" s="652"/>
      <c r="E646" s="652"/>
      <c r="F646" s="652"/>
      <c r="G646" s="652"/>
      <c r="H646" s="652"/>
      <c r="I646" s="652"/>
      <c r="J646" s="652"/>
      <c r="K646" s="652"/>
      <c r="L646" s="652"/>
      <c r="M646" s="653"/>
      <c r="N646" s="423">
        <v>991</v>
      </c>
      <c r="O646" s="510">
        <v>10</v>
      </c>
      <c r="P646" s="510">
        <v>3</v>
      </c>
      <c r="Q646" s="512">
        <v>0</v>
      </c>
      <c r="R646" s="511">
        <v>0</v>
      </c>
      <c r="S646" s="624"/>
      <c r="T646" s="625"/>
      <c r="U646" s="479">
        <f>+U647+U653+U659+U665</f>
        <v>6107.6200000000008</v>
      </c>
      <c r="V646" s="479">
        <f>+V647+V653+V659+V665</f>
        <v>-4527.9542799999999</v>
      </c>
      <c r="W646" s="538">
        <f t="shared" si="61"/>
        <v>1579.6657200000009</v>
      </c>
    </row>
    <row r="647" spans="1:23" s="533" customFormat="1" ht="21.75" customHeight="1" x14ac:dyDescent="0.2">
      <c r="A647" s="492"/>
      <c r="B647" s="652" t="s">
        <v>67</v>
      </c>
      <c r="C647" s="652"/>
      <c r="D647" s="652"/>
      <c r="E647" s="652"/>
      <c r="F647" s="652"/>
      <c r="G647" s="652"/>
      <c r="H647" s="652"/>
      <c r="I647" s="652"/>
      <c r="J647" s="652"/>
      <c r="K647" s="652"/>
      <c r="L647" s="652"/>
      <c r="M647" s="653"/>
      <c r="N647" s="423">
        <v>991</v>
      </c>
      <c r="O647" s="510">
        <v>10</v>
      </c>
      <c r="P647" s="510">
        <v>3</v>
      </c>
      <c r="Q647" s="512" t="s">
        <v>524</v>
      </c>
      <c r="R647" s="511">
        <v>0</v>
      </c>
      <c r="S647" s="624"/>
      <c r="T647" s="625"/>
      <c r="U647" s="479">
        <f t="shared" ref="U647:V651" si="68">+U648</f>
        <v>1064</v>
      </c>
      <c r="V647" s="479">
        <f t="shared" si="68"/>
        <v>-854.26487999999995</v>
      </c>
      <c r="W647" s="538">
        <f t="shared" si="61"/>
        <v>209.73512000000005</v>
      </c>
    </row>
    <row r="648" spans="1:23" s="533" customFormat="1" ht="21.75" customHeight="1" x14ac:dyDescent="0.2">
      <c r="A648" s="492"/>
      <c r="B648" s="652" t="s">
        <v>68</v>
      </c>
      <c r="C648" s="652"/>
      <c r="D648" s="652"/>
      <c r="E648" s="652"/>
      <c r="F648" s="652"/>
      <c r="G648" s="652"/>
      <c r="H648" s="652"/>
      <c r="I648" s="652"/>
      <c r="J648" s="652"/>
      <c r="K648" s="652"/>
      <c r="L648" s="652"/>
      <c r="M648" s="653"/>
      <c r="N648" s="423">
        <v>991</v>
      </c>
      <c r="O648" s="510">
        <v>10</v>
      </c>
      <c r="P648" s="510">
        <v>3</v>
      </c>
      <c r="Q648" s="512" t="s">
        <v>597</v>
      </c>
      <c r="R648" s="511">
        <v>0</v>
      </c>
      <c r="S648" s="624"/>
      <c r="T648" s="625"/>
      <c r="U648" s="479">
        <f t="shared" si="68"/>
        <v>1064</v>
      </c>
      <c r="V648" s="479">
        <f t="shared" si="68"/>
        <v>-854.26487999999995</v>
      </c>
      <c r="W648" s="538">
        <f t="shared" si="61"/>
        <v>209.73512000000005</v>
      </c>
    </row>
    <row r="649" spans="1:23" s="533" customFormat="1" ht="42.75" customHeight="1" x14ac:dyDescent="0.2">
      <c r="A649" s="492"/>
      <c r="B649" s="652" t="s">
        <v>598</v>
      </c>
      <c r="C649" s="652"/>
      <c r="D649" s="652"/>
      <c r="E649" s="652"/>
      <c r="F649" s="652"/>
      <c r="G649" s="652"/>
      <c r="H649" s="652"/>
      <c r="I649" s="652"/>
      <c r="J649" s="652"/>
      <c r="K649" s="652"/>
      <c r="L649" s="652"/>
      <c r="M649" s="653"/>
      <c r="N649" s="423">
        <v>991</v>
      </c>
      <c r="O649" s="510">
        <v>10</v>
      </c>
      <c r="P649" s="510">
        <v>3</v>
      </c>
      <c r="Q649" s="512" t="s">
        <v>599</v>
      </c>
      <c r="R649" s="511">
        <v>0</v>
      </c>
      <c r="S649" s="624"/>
      <c r="T649" s="625"/>
      <c r="U649" s="479">
        <f t="shared" si="68"/>
        <v>1064</v>
      </c>
      <c r="V649" s="479">
        <f t="shared" si="68"/>
        <v>-854.26487999999995</v>
      </c>
      <c r="W649" s="538">
        <f t="shared" si="61"/>
        <v>209.73512000000005</v>
      </c>
    </row>
    <row r="650" spans="1:23" s="533" customFormat="1" ht="12" customHeight="1" x14ac:dyDescent="0.2">
      <c r="A650" s="492"/>
      <c r="B650" s="652" t="s">
        <v>48</v>
      </c>
      <c r="C650" s="652"/>
      <c r="D650" s="652"/>
      <c r="E650" s="652"/>
      <c r="F650" s="652"/>
      <c r="G650" s="652"/>
      <c r="H650" s="652"/>
      <c r="I650" s="652"/>
      <c r="J650" s="652"/>
      <c r="K650" s="652"/>
      <c r="L650" s="652"/>
      <c r="M650" s="653"/>
      <c r="N650" s="423">
        <v>991</v>
      </c>
      <c r="O650" s="510">
        <v>10</v>
      </c>
      <c r="P650" s="510">
        <v>3</v>
      </c>
      <c r="Q650" s="512" t="s">
        <v>599</v>
      </c>
      <c r="R650" s="511" t="s">
        <v>45</v>
      </c>
      <c r="S650" s="624"/>
      <c r="T650" s="625"/>
      <c r="U650" s="479">
        <f t="shared" si="68"/>
        <v>1064</v>
      </c>
      <c r="V650" s="479">
        <f t="shared" si="68"/>
        <v>-854.26487999999995</v>
      </c>
      <c r="W650" s="538">
        <f t="shared" si="61"/>
        <v>209.73512000000005</v>
      </c>
    </row>
    <row r="651" spans="1:23" s="533" customFormat="1" ht="21.75" customHeight="1" x14ac:dyDescent="0.2">
      <c r="A651" s="492"/>
      <c r="B651" s="652" t="s">
        <v>600</v>
      </c>
      <c r="C651" s="652"/>
      <c r="D651" s="652"/>
      <c r="E651" s="652"/>
      <c r="F651" s="652"/>
      <c r="G651" s="652"/>
      <c r="H651" s="652"/>
      <c r="I651" s="652"/>
      <c r="J651" s="652"/>
      <c r="K651" s="652"/>
      <c r="L651" s="652"/>
      <c r="M651" s="653"/>
      <c r="N651" s="423">
        <v>991</v>
      </c>
      <c r="O651" s="510">
        <v>10</v>
      </c>
      <c r="P651" s="510">
        <v>3</v>
      </c>
      <c r="Q651" s="512" t="s">
        <v>599</v>
      </c>
      <c r="R651" s="511" t="s">
        <v>601</v>
      </c>
      <c r="S651" s="624"/>
      <c r="T651" s="625"/>
      <c r="U651" s="479">
        <f t="shared" si="68"/>
        <v>1064</v>
      </c>
      <c r="V651" s="479">
        <f t="shared" si="68"/>
        <v>-854.26487999999995</v>
      </c>
      <c r="W651" s="538">
        <f t="shared" si="61"/>
        <v>209.73512000000005</v>
      </c>
    </row>
    <row r="652" spans="1:23" s="533" customFormat="1" ht="12" customHeight="1" x14ac:dyDescent="0.2">
      <c r="A652" s="492"/>
      <c r="B652" s="652" t="s">
        <v>96</v>
      </c>
      <c r="C652" s="652"/>
      <c r="D652" s="652"/>
      <c r="E652" s="652"/>
      <c r="F652" s="652"/>
      <c r="G652" s="652"/>
      <c r="H652" s="652"/>
      <c r="I652" s="652"/>
      <c r="J652" s="652"/>
      <c r="K652" s="652"/>
      <c r="L652" s="652"/>
      <c r="M652" s="653"/>
      <c r="N652" s="423">
        <v>991</v>
      </c>
      <c r="O652" s="510">
        <v>10</v>
      </c>
      <c r="P652" s="510">
        <v>3</v>
      </c>
      <c r="Q652" s="512" t="s">
        <v>599</v>
      </c>
      <c r="R652" s="511" t="s">
        <v>602</v>
      </c>
      <c r="S652" s="624"/>
      <c r="T652" s="625"/>
      <c r="U652" s="479">
        <v>1064</v>
      </c>
      <c r="V652" s="480">
        <v>-854.26487999999995</v>
      </c>
      <c r="W652" s="538">
        <f t="shared" si="61"/>
        <v>209.73512000000005</v>
      </c>
    </row>
    <row r="653" spans="1:23" s="533" customFormat="1" ht="21.75" customHeight="1" x14ac:dyDescent="0.2">
      <c r="A653" s="492"/>
      <c r="B653" s="652" t="s">
        <v>67</v>
      </c>
      <c r="C653" s="652"/>
      <c r="D653" s="652"/>
      <c r="E653" s="652"/>
      <c r="F653" s="652"/>
      <c r="G653" s="652"/>
      <c r="H653" s="652"/>
      <c r="I653" s="652"/>
      <c r="J653" s="652"/>
      <c r="K653" s="652"/>
      <c r="L653" s="652"/>
      <c r="M653" s="653"/>
      <c r="N653" s="423">
        <v>991</v>
      </c>
      <c r="O653" s="510">
        <v>10</v>
      </c>
      <c r="P653" s="510">
        <v>3</v>
      </c>
      <c r="Q653" s="512" t="s">
        <v>524</v>
      </c>
      <c r="R653" s="511">
        <v>0</v>
      </c>
      <c r="S653" s="624"/>
      <c r="T653" s="625"/>
      <c r="U653" s="479">
        <f t="shared" ref="U653:V657" si="69">+U654</f>
        <v>3797.02</v>
      </c>
      <c r="V653" s="479">
        <f t="shared" si="69"/>
        <v>-3797.02</v>
      </c>
      <c r="W653" s="538">
        <f t="shared" si="61"/>
        <v>0</v>
      </c>
    </row>
    <row r="654" spans="1:23" s="533" customFormat="1" ht="42.75" customHeight="1" x14ac:dyDescent="0.2">
      <c r="A654" s="492"/>
      <c r="B654" s="652" t="s">
        <v>763</v>
      </c>
      <c r="C654" s="652"/>
      <c r="D654" s="652"/>
      <c r="E654" s="652"/>
      <c r="F654" s="652"/>
      <c r="G654" s="652"/>
      <c r="H654" s="652"/>
      <c r="I654" s="652"/>
      <c r="J654" s="652"/>
      <c r="K654" s="652"/>
      <c r="L654" s="652"/>
      <c r="M654" s="653"/>
      <c r="N654" s="423">
        <v>991</v>
      </c>
      <c r="O654" s="510">
        <v>10</v>
      </c>
      <c r="P654" s="510">
        <v>3</v>
      </c>
      <c r="Q654" s="512" t="s">
        <v>696</v>
      </c>
      <c r="R654" s="511">
        <v>0</v>
      </c>
      <c r="S654" s="624"/>
      <c r="T654" s="625"/>
      <c r="U654" s="479">
        <f t="shared" si="69"/>
        <v>3797.02</v>
      </c>
      <c r="V654" s="479">
        <f t="shared" si="69"/>
        <v>-3797.02</v>
      </c>
      <c r="W654" s="538">
        <f t="shared" si="61"/>
        <v>0</v>
      </c>
    </row>
    <row r="655" spans="1:23" s="533" customFormat="1" ht="12" customHeight="1" x14ac:dyDescent="0.2">
      <c r="A655" s="492"/>
      <c r="B655" s="652" t="s">
        <v>695</v>
      </c>
      <c r="C655" s="652"/>
      <c r="D655" s="652"/>
      <c r="E655" s="652"/>
      <c r="F655" s="652"/>
      <c r="G655" s="652"/>
      <c r="H655" s="652"/>
      <c r="I655" s="652"/>
      <c r="J655" s="652"/>
      <c r="K655" s="652"/>
      <c r="L655" s="652"/>
      <c r="M655" s="653"/>
      <c r="N655" s="423">
        <v>991</v>
      </c>
      <c r="O655" s="510">
        <v>10</v>
      </c>
      <c r="P655" s="510">
        <v>3</v>
      </c>
      <c r="Q655" s="512" t="s">
        <v>697</v>
      </c>
      <c r="R655" s="511">
        <v>0</v>
      </c>
      <c r="S655" s="624"/>
      <c r="T655" s="625"/>
      <c r="U655" s="479">
        <f t="shared" si="69"/>
        <v>3797.02</v>
      </c>
      <c r="V655" s="479">
        <f t="shared" si="69"/>
        <v>-3797.02</v>
      </c>
      <c r="W655" s="538">
        <f t="shared" si="61"/>
        <v>0</v>
      </c>
    </row>
    <row r="656" spans="1:23" s="533" customFormat="1" ht="12" customHeight="1" x14ac:dyDescent="0.2">
      <c r="A656" s="492"/>
      <c r="B656" s="652" t="s">
        <v>48</v>
      </c>
      <c r="C656" s="652"/>
      <c r="D656" s="652"/>
      <c r="E656" s="652"/>
      <c r="F656" s="652"/>
      <c r="G656" s="652"/>
      <c r="H656" s="652"/>
      <c r="I656" s="652"/>
      <c r="J656" s="652"/>
      <c r="K656" s="652"/>
      <c r="L656" s="652"/>
      <c r="M656" s="653"/>
      <c r="N656" s="423">
        <v>991</v>
      </c>
      <c r="O656" s="510">
        <v>10</v>
      </c>
      <c r="P656" s="510">
        <v>3</v>
      </c>
      <c r="Q656" s="512" t="s">
        <v>697</v>
      </c>
      <c r="R656" s="511" t="s">
        <v>45</v>
      </c>
      <c r="S656" s="624"/>
      <c r="T656" s="625"/>
      <c r="U656" s="479">
        <f t="shared" si="69"/>
        <v>3797.02</v>
      </c>
      <c r="V656" s="479">
        <f t="shared" si="69"/>
        <v>-3797.02</v>
      </c>
      <c r="W656" s="538">
        <f t="shared" si="61"/>
        <v>0</v>
      </c>
    </row>
    <row r="657" spans="1:23" s="533" customFormat="1" ht="21.75" customHeight="1" x14ac:dyDescent="0.2">
      <c r="A657" s="492"/>
      <c r="B657" s="652" t="s">
        <v>600</v>
      </c>
      <c r="C657" s="652"/>
      <c r="D657" s="652"/>
      <c r="E657" s="652"/>
      <c r="F657" s="652"/>
      <c r="G657" s="652"/>
      <c r="H657" s="652"/>
      <c r="I657" s="652"/>
      <c r="J657" s="652"/>
      <c r="K657" s="652"/>
      <c r="L657" s="652"/>
      <c r="M657" s="653"/>
      <c r="N657" s="423">
        <v>991</v>
      </c>
      <c r="O657" s="510">
        <v>10</v>
      </c>
      <c r="P657" s="510">
        <v>3</v>
      </c>
      <c r="Q657" s="512" t="s">
        <v>697</v>
      </c>
      <c r="R657" s="511" t="s">
        <v>601</v>
      </c>
      <c r="S657" s="624"/>
      <c r="T657" s="625"/>
      <c r="U657" s="479">
        <f t="shared" si="69"/>
        <v>3797.02</v>
      </c>
      <c r="V657" s="479">
        <f t="shared" si="69"/>
        <v>-3797.02</v>
      </c>
      <c r="W657" s="538">
        <f t="shared" si="61"/>
        <v>0</v>
      </c>
    </row>
    <row r="658" spans="1:23" s="533" customFormat="1" ht="12" customHeight="1" x14ac:dyDescent="0.2">
      <c r="A658" s="492"/>
      <c r="B658" s="652" t="s">
        <v>96</v>
      </c>
      <c r="C658" s="652"/>
      <c r="D658" s="652"/>
      <c r="E658" s="652"/>
      <c r="F658" s="652"/>
      <c r="G658" s="652"/>
      <c r="H658" s="652"/>
      <c r="I658" s="652"/>
      <c r="J658" s="652"/>
      <c r="K658" s="652"/>
      <c r="L658" s="652"/>
      <c r="M658" s="653"/>
      <c r="N658" s="423">
        <v>991</v>
      </c>
      <c r="O658" s="510">
        <v>10</v>
      </c>
      <c r="P658" s="510">
        <v>3</v>
      </c>
      <c r="Q658" s="512" t="s">
        <v>697</v>
      </c>
      <c r="R658" s="511" t="s">
        <v>602</v>
      </c>
      <c r="S658" s="624"/>
      <c r="T658" s="625"/>
      <c r="U658" s="479">
        <v>3797.02</v>
      </c>
      <c r="V658" s="480">
        <v>-3797.02</v>
      </c>
      <c r="W658" s="538">
        <f t="shared" si="61"/>
        <v>0</v>
      </c>
    </row>
    <row r="659" spans="1:23" s="533" customFormat="1" ht="32.25" customHeight="1" x14ac:dyDescent="0.2">
      <c r="A659" s="492"/>
      <c r="B659" s="652" t="s">
        <v>603</v>
      </c>
      <c r="C659" s="652"/>
      <c r="D659" s="652"/>
      <c r="E659" s="652"/>
      <c r="F659" s="652"/>
      <c r="G659" s="652"/>
      <c r="H659" s="652"/>
      <c r="I659" s="652"/>
      <c r="J659" s="652"/>
      <c r="K659" s="652"/>
      <c r="L659" s="652"/>
      <c r="M659" s="653"/>
      <c r="N659" s="423">
        <v>991</v>
      </c>
      <c r="O659" s="510">
        <v>10</v>
      </c>
      <c r="P659" s="510">
        <v>3</v>
      </c>
      <c r="Q659" s="512" t="s">
        <v>604</v>
      </c>
      <c r="R659" s="511">
        <v>0</v>
      </c>
      <c r="S659" s="624"/>
      <c r="T659" s="625"/>
      <c r="U659" s="479">
        <f t="shared" ref="U659:V663" si="70">+U660</f>
        <v>1246.5999999999999</v>
      </c>
      <c r="V659" s="479">
        <f t="shared" si="70"/>
        <v>95.330600000000004</v>
      </c>
      <c r="W659" s="538">
        <f t="shared" si="61"/>
        <v>1341.9305999999999</v>
      </c>
    </row>
    <row r="660" spans="1:23" s="533" customFormat="1" ht="12" customHeight="1" x14ac:dyDescent="0.2">
      <c r="A660" s="492"/>
      <c r="B660" s="652" t="s">
        <v>605</v>
      </c>
      <c r="C660" s="652"/>
      <c r="D660" s="652"/>
      <c r="E660" s="652"/>
      <c r="F660" s="652"/>
      <c r="G660" s="652"/>
      <c r="H660" s="652"/>
      <c r="I660" s="652"/>
      <c r="J660" s="652"/>
      <c r="K660" s="652"/>
      <c r="L660" s="652"/>
      <c r="M660" s="653"/>
      <c r="N660" s="423">
        <v>991</v>
      </c>
      <c r="O660" s="510">
        <v>10</v>
      </c>
      <c r="P660" s="510">
        <v>3</v>
      </c>
      <c r="Q660" s="512" t="s">
        <v>606</v>
      </c>
      <c r="R660" s="511">
        <v>0</v>
      </c>
      <c r="S660" s="624"/>
      <c r="T660" s="625"/>
      <c r="U660" s="479">
        <f t="shared" si="70"/>
        <v>1246.5999999999999</v>
      </c>
      <c r="V660" s="479">
        <f t="shared" si="70"/>
        <v>95.330600000000004</v>
      </c>
      <c r="W660" s="538">
        <f t="shared" si="61"/>
        <v>1341.9305999999999</v>
      </c>
    </row>
    <row r="661" spans="1:23" s="533" customFormat="1" ht="12" customHeight="1" x14ac:dyDescent="0.2">
      <c r="A661" s="492"/>
      <c r="B661" s="652" t="s">
        <v>698</v>
      </c>
      <c r="C661" s="652"/>
      <c r="D661" s="652"/>
      <c r="E661" s="652"/>
      <c r="F661" s="652"/>
      <c r="G661" s="652"/>
      <c r="H661" s="652"/>
      <c r="I661" s="652"/>
      <c r="J661" s="652"/>
      <c r="K661" s="652"/>
      <c r="L661" s="652"/>
      <c r="M661" s="653"/>
      <c r="N661" s="423">
        <v>991</v>
      </c>
      <c r="O661" s="510">
        <v>10</v>
      </c>
      <c r="P661" s="510">
        <v>3</v>
      </c>
      <c r="Q661" s="512" t="s">
        <v>699</v>
      </c>
      <c r="R661" s="511">
        <v>0</v>
      </c>
      <c r="S661" s="624"/>
      <c r="T661" s="625"/>
      <c r="U661" s="479">
        <f t="shared" si="70"/>
        <v>1246.5999999999999</v>
      </c>
      <c r="V661" s="479">
        <f t="shared" si="70"/>
        <v>95.330600000000004</v>
      </c>
      <c r="W661" s="538">
        <f t="shared" si="61"/>
        <v>1341.9305999999999</v>
      </c>
    </row>
    <row r="662" spans="1:23" s="533" customFormat="1" ht="12" customHeight="1" x14ac:dyDescent="0.2">
      <c r="A662" s="492"/>
      <c r="B662" s="652" t="s">
        <v>48</v>
      </c>
      <c r="C662" s="652"/>
      <c r="D662" s="652"/>
      <c r="E662" s="652"/>
      <c r="F662" s="652"/>
      <c r="G662" s="652"/>
      <c r="H662" s="652"/>
      <c r="I662" s="652"/>
      <c r="J662" s="652"/>
      <c r="K662" s="652"/>
      <c r="L662" s="652"/>
      <c r="M662" s="653"/>
      <c r="N662" s="423">
        <v>991</v>
      </c>
      <c r="O662" s="510">
        <v>10</v>
      </c>
      <c r="P662" s="510">
        <v>3</v>
      </c>
      <c r="Q662" s="512" t="s">
        <v>699</v>
      </c>
      <c r="R662" s="511" t="s">
        <v>45</v>
      </c>
      <c r="S662" s="624"/>
      <c r="T662" s="625"/>
      <c r="U662" s="479">
        <f t="shared" si="70"/>
        <v>1246.5999999999999</v>
      </c>
      <c r="V662" s="479">
        <f t="shared" si="70"/>
        <v>95.330600000000004</v>
      </c>
      <c r="W662" s="538">
        <f t="shared" ref="W662:W725" si="71">+U662+V662</f>
        <v>1341.9305999999999</v>
      </c>
    </row>
    <row r="663" spans="1:23" s="533" customFormat="1" ht="21.75" customHeight="1" x14ac:dyDescent="0.2">
      <c r="A663" s="492"/>
      <c r="B663" s="652" t="s">
        <v>600</v>
      </c>
      <c r="C663" s="652"/>
      <c r="D663" s="652"/>
      <c r="E663" s="652"/>
      <c r="F663" s="652"/>
      <c r="G663" s="652"/>
      <c r="H663" s="652"/>
      <c r="I663" s="652"/>
      <c r="J663" s="652"/>
      <c r="K663" s="652"/>
      <c r="L663" s="652"/>
      <c r="M663" s="653"/>
      <c r="N663" s="423">
        <v>991</v>
      </c>
      <c r="O663" s="510">
        <v>10</v>
      </c>
      <c r="P663" s="510">
        <v>3</v>
      </c>
      <c r="Q663" s="512" t="s">
        <v>699</v>
      </c>
      <c r="R663" s="511" t="s">
        <v>601</v>
      </c>
      <c r="S663" s="624"/>
      <c r="T663" s="625"/>
      <c r="U663" s="479">
        <f t="shared" si="70"/>
        <v>1246.5999999999999</v>
      </c>
      <c r="V663" s="479">
        <f t="shared" si="70"/>
        <v>95.330600000000004</v>
      </c>
      <c r="W663" s="538">
        <f t="shared" si="71"/>
        <v>1341.9305999999999</v>
      </c>
    </row>
    <row r="664" spans="1:23" s="533" customFormat="1" ht="12" customHeight="1" x14ac:dyDescent="0.2">
      <c r="A664" s="492"/>
      <c r="B664" s="652" t="s">
        <v>96</v>
      </c>
      <c r="C664" s="652"/>
      <c r="D664" s="652"/>
      <c r="E664" s="652"/>
      <c r="F664" s="652"/>
      <c r="G664" s="652"/>
      <c r="H664" s="652"/>
      <c r="I664" s="652"/>
      <c r="J664" s="652"/>
      <c r="K664" s="652"/>
      <c r="L664" s="652"/>
      <c r="M664" s="653"/>
      <c r="N664" s="423">
        <v>991</v>
      </c>
      <c r="O664" s="510">
        <v>10</v>
      </c>
      <c r="P664" s="510">
        <v>3</v>
      </c>
      <c r="Q664" s="512" t="s">
        <v>699</v>
      </c>
      <c r="R664" s="511" t="s">
        <v>602</v>
      </c>
      <c r="S664" s="624"/>
      <c r="T664" s="625"/>
      <c r="U664" s="479">
        <v>1246.5999999999999</v>
      </c>
      <c r="V664" s="480">
        <v>95.330600000000004</v>
      </c>
      <c r="W664" s="538">
        <f t="shared" si="71"/>
        <v>1341.9305999999999</v>
      </c>
    </row>
    <row r="665" spans="1:23" s="533" customFormat="1" ht="21.75" customHeight="1" x14ac:dyDescent="0.2">
      <c r="A665" s="492"/>
      <c r="B665" s="652" t="s">
        <v>487</v>
      </c>
      <c r="C665" s="652"/>
      <c r="D665" s="652"/>
      <c r="E665" s="652"/>
      <c r="F665" s="652"/>
      <c r="G665" s="652"/>
      <c r="H665" s="652"/>
      <c r="I665" s="652"/>
      <c r="J665" s="652"/>
      <c r="K665" s="652"/>
      <c r="L665" s="652"/>
      <c r="M665" s="653"/>
      <c r="N665" s="423">
        <v>991</v>
      </c>
      <c r="O665" s="510">
        <v>10</v>
      </c>
      <c r="P665" s="510">
        <v>3</v>
      </c>
      <c r="Q665" s="512" t="s">
        <v>488</v>
      </c>
      <c r="R665" s="511">
        <v>0</v>
      </c>
      <c r="S665" s="624"/>
      <c r="T665" s="625"/>
      <c r="U665" s="479">
        <f t="shared" ref="U665:V667" si="72">+U666</f>
        <v>0</v>
      </c>
      <c r="V665" s="479">
        <f t="shared" si="72"/>
        <v>28</v>
      </c>
      <c r="W665" s="538">
        <f t="shared" si="71"/>
        <v>28</v>
      </c>
    </row>
    <row r="666" spans="1:23" s="533" customFormat="1" ht="12" customHeight="1" x14ac:dyDescent="0.2">
      <c r="A666" s="492"/>
      <c r="B666" s="652" t="s">
        <v>489</v>
      </c>
      <c r="C666" s="652"/>
      <c r="D666" s="652"/>
      <c r="E666" s="652"/>
      <c r="F666" s="652"/>
      <c r="G666" s="652"/>
      <c r="H666" s="652"/>
      <c r="I666" s="652"/>
      <c r="J666" s="652"/>
      <c r="K666" s="652"/>
      <c r="L666" s="652"/>
      <c r="M666" s="653"/>
      <c r="N666" s="423">
        <v>991</v>
      </c>
      <c r="O666" s="510">
        <v>10</v>
      </c>
      <c r="P666" s="510">
        <v>3</v>
      </c>
      <c r="Q666" s="512" t="s">
        <v>490</v>
      </c>
      <c r="R666" s="511">
        <v>0</v>
      </c>
      <c r="S666" s="624"/>
      <c r="T666" s="625"/>
      <c r="U666" s="479">
        <f t="shared" si="72"/>
        <v>0</v>
      </c>
      <c r="V666" s="479">
        <f t="shared" si="72"/>
        <v>28</v>
      </c>
      <c r="W666" s="538">
        <f t="shared" si="71"/>
        <v>28</v>
      </c>
    </row>
    <row r="667" spans="1:23" s="533" customFormat="1" ht="12" customHeight="1" x14ac:dyDescent="0.2">
      <c r="A667" s="492"/>
      <c r="B667" s="652" t="s">
        <v>48</v>
      </c>
      <c r="C667" s="652"/>
      <c r="D667" s="652"/>
      <c r="E667" s="652"/>
      <c r="F667" s="652"/>
      <c r="G667" s="652"/>
      <c r="H667" s="652"/>
      <c r="I667" s="652"/>
      <c r="J667" s="652"/>
      <c r="K667" s="652"/>
      <c r="L667" s="652"/>
      <c r="M667" s="653"/>
      <c r="N667" s="423">
        <v>991</v>
      </c>
      <c r="O667" s="510">
        <v>10</v>
      </c>
      <c r="P667" s="510">
        <v>3</v>
      </c>
      <c r="Q667" s="512" t="s">
        <v>490</v>
      </c>
      <c r="R667" s="511" t="s">
        <v>45</v>
      </c>
      <c r="S667" s="624"/>
      <c r="T667" s="625"/>
      <c r="U667" s="479">
        <f t="shared" si="72"/>
        <v>0</v>
      </c>
      <c r="V667" s="479">
        <f t="shared" si="72"/>
        <v>28</v>
      </c>
      <c r="W667" s="538">
        <f t="shared" si="71"/>
        <v>28</v>
      </c>
    </row>
    <row r="668" spans="1:23" s="533" customFormat="1" ht="12" customHeight="1" x14ac:dyDescent="0.2">
      <c r="A668" s="492"/>
      <c r="B668" s="652" t="s">
        <v>795</v>
      </c>
      <c r="C668" s="652"/>
      <c r="D668" s="652"/>
      <c r="E668" s="652"/>
      <c r="F668" s="652"/>
      <c r="G668" s="652"/>
      <c r="H668" s="652"/>
      <c r="I668" s="652"/>
      <c r="J668" s="652"/>
      <c r="K668" s="652"/>
      <c r="L668" s="652"/>
      <c r="M668" s="653"/>
      <c r="N668" s="423">
        <v>991</v>
      </c>
      <c r="O668" s="510">
        <v>10</v>
      </c>
      <c r="P668" s="510">
        <v>3</v>
      </c>
      <c r="Q668" s="512" t="s">
        <v>490</v>
      </c>
      <c r="R668" s="511" t="s">
        <v>796</v>
      </c>
      <c r="S668" s="624"/>
      <c r="T668" s="625"/>
      <c r="U668" s="479">
        <v>0</v>
      </c>
      <c r="V668" s="480">
        <v>28</v>
      </c>
      <c r="W668" s="538">
        <f t="shared" si="71"/>
        <v>28</v>
      </c>
    </row>
    <row r="669" spans="1:23" s="533" customFormat="1" ht="12" customHeight="1" x14ac:dyDescent="0.2">
      <c r="A669" s="492"/>
      <c r="B669" s="652" t="s">
        <v>615</v>
      </c>
      <c r="C669" s="652"/>
      <c r="D669" s="652"/>
      <c r="E669" s="652"/>
      <c r="F669" s="652"/>
      <c r="G669" s="652"/>
      <c r="H669" s="652"/>
      <c r="I669" s="652"/>
      <c r="J669" s="652"/>
      <c r="K669" s="652"/>
      <c r="L669" s="652"/>
      <c r="M669" s="653"/>
      <c r="N669" s="423">
        <v>991</v>
      </c>
      <c r="O669" s="510">
        <v>11</v>
      </c>
      <c r="P669" s="510">
        <v>0</v>
      </c>
      <c r="Q669" s="512">
        <v>0</v>
      </c>
      <c r="R669" s="511">
        <v>0</v>
      </c>
      <c r="S669" s="624"/>
      <c r="T669" s="625"/>
      <c r="U669" s="479">
        <f>+U670</f>
        <v>400</v>
      </c>
      <c r="V669" s="479">
        <f>+V670</f>
        <v>553.58873999999992</v>
      </c>
      <c r="W669" s="538">
        <f t="shared" si="71"/>
        <v>953.58873999999992</v>
      </c>
    </row>
    <row r="670" spans="1:23" s="533" customFormat="1" ht="12" customHeight="1" x14ac:dyDescent="0.2">
      <c r="A670" s="492"/>
      <c r="B670" s="652" t="s">
        <v>113</v>
      </c>
      <c r="C670" s="652"/>
      <c r="D670" s="652"/>
      <c r="E670" s="652"/>
      <c r="F670" s="652"/>
      <c r="G670" s="652"/>
      <c r="H670" s="652"/>
      <c r="I670" s="652"/>
      <c r="J670" s="652"/>
      <c r="K670" s="652"/>
      <c r="L670" s="652"/>
      <c r="M670" s="653"/>
      <c r="N670" s="423">
        <v>991</v>
      </c>
      <c r="O670" s="510">
        <v>11</v>
      </c>
      <c r="P670" s="510">
        <v>5</v>
      </c>
      <c r="Q670" s="512">
        <v>0</v>
      </c>
      <c r="R670" s="511">
        <v>0</v>
      </c>
      <c r="S670" s="624"/>
      <c r="T670" s="625"/>
      <c r="U670" s="479">
        <f>+U671+U677</f>
        <v>400</v>
      </c>
      <c r="V670" s="479">
        <f>+V671+V677</f>
        <v>553.58873999999992</v>
      </c>
      <c r="W670" s="538">
        <f t="shared" si="71"/>
        <v>953.58873999999992</v>
      </c>
    </row>
    <row r="671" spans="1:23" s="533" customFormat="1" ht="32.25" customHeight="1" x14ac:dyDescent="0.2">
      <c r="A671" s="492"/>
      <c r="B671" s="652" t="s">
        <v>603</v>
      </c>
      <c r="C671" s="652"/>
      <c r="D671" s="652"/>
      <c r="E671" s="652"/>
      <c r="F671" s="652"/>
      <c r="G671" s="652"/>
      <c r="H671" s="652"/>
      <c r="I671" s="652"/>
      <c r="J671" s="652"/>
      <c r="K671" s="652"/>
      <c r="L671" s="652"/>
      <c r="M671" s="653"/>
      <c r="N671" s="423">
        <v>991</v>
      </c>
      <c r="O671" s="510">
        <v>11</v>
      </c>
      <c r="P671" s="510">
        <v>5</v>
      </c>
      <c r="Q671" s="512" t="s">
        <v>604</v>
      </c>
      <c r="R671" s="511">
        <v>0</v>
      </c>
      <c r="S671" s="624"/>
      <c r="T671" s="625"/>
      <c r="U671" s="479">
        <f t="shared" ref="U671:V675" si="73">+U672</f>
        <v>180</v>
      </c>
      <c r="V671" s="479">
        <f t="shared" si="73"/>
        <v>0</v>
      </c>
      <c r="W671" s="538">
        <f t="shared" si="71"/>
        <v>180</v>
      </c>
    </row>
    <row r="672" spans="1:23" s="533" customFormat="1" ht="12" customHeight="1" x14ac:dyDescent="0.2">
      <c r="A672" s="492"/>
      <c r="B672" s="652" t="s">
        <v>130</v>
      </c>
      <c r="C672" s="652"/>
      <c r="D672" s="652"/>
      <c r="E672" s="652"/>
      <c r="F672" s="652"/>
      <c r="G672" s="652"/>
      <c r="H672" s="652"/>
      <c r="I672" s="652"/>
      <c r="J672" s="652"/>
      <c r="K672" s="652"/>
      <c r="L672" s="652"/>
      <c r="M672" s="653"/>
      <c r="N672" s="423">
        <v>991</v>
      </c>
      <c r="O672" s="510">
        <v>11</v>
      </c>
      <c r="P672" s="510">
        <v>5</v>
      </c>
      <c r="Q672" s="512" t="s">
        <v>616</v>
      </c>
      <c r="R672" s="511">
        <v>0</v>
      </c>
      <c r="S672" s="624"/>
      <c r="T672" s="625"/>
      <c r="U672" s="479">
        <f t="shared" si="73"/>
        <v>180</v>
      </c>
      <c r="V672" s="479">
        <f t="shared" si="73"/>
        <v>0</v>
      </c>
      <c r="W672" s="538">
        <f t="shared" si="71"/>
        <v>180</v>
      </c>
    </row>
    <row r="673" spans="1:23" s="533" customFormat="1" ht="12" customHeight="1" x14ac:dyDescent="0.2">
      <c r="A673" s="492"/>
      <c r="B673" s="652" t="s">
        <v>114</v>
      </c>
      <c r="C673" s="652"/>
      <c r="D673" s="652"/>
      <c r="E673" s="652"/>
      <c r="F673" s="652"/>
      <c r="G673" s="652"/>
      <c r="H673" s="652"/>
      <c r="I673" s="652"/>
      <c r="J673" s="652"/>
      <c r="K673" s="652"/>
      <c r="L673" s="652"/>
      <c r="M673" s="653"/>
      <c r="N673" s="423">
        <v>991</v>
      </c>
      <c r="O673" s="510">
        <v>11</v>
      </c>
      <c r="P673" s="510">
        <v>5</v>
      </c>
      <c r="Q673" s="512" t="s">
        <v>617</v>
      </c>
      <c r="R673" s="511">
        <v>0</v>
      </c>
      <c r="S673" s="624"/>
      <c r="T673" s="625"/>
      <c r="U673" s="479">
        <f t="shared" si="73"/>
        <v>180</v>
      </c>
      <c r="V673" s="479">
        <f t="shared" si="73"/>
        <v>0</v>
      </c>
      <c r="W673" s="538">
        <f t="shared" si="71"/>
        <v>180</v>
      </c>
    </row>
    <row r="674" spans="1:23" s="533" customFormat="1" ht="21.75" customHeight="1" x14ac:dyDescent="0.2">
      <c r="A674" s="492"/>
      <c r="B674" s="652" t="s">
        <v>453</v>
      </c>
      <c r="C674" s="652"/>
      <c r="D674" s="652"/>
      <c r="E674" s="652"/>
      <c r="F674" s="652"/>
      <c r="G674" s="652"/>
      <c r="H674" s="652"/>
      <c r="I674" s="652"/>
      <c r="J674" s="652"/>
      <c r="K674" s="652"/>
      <c r="L674" s="652"/>
      <c r="M674" s="653"/>
      <c r="N674" s="423">
        <v>991</v>
      </c>
      <c r="O674" s="510">
        <v>11</v>
      </c>
      <c r="P674" s="510">
        <v>5</v>
      </c>
      <c r="Q674" s="512" t="s">
        <v>617</v>
      </c>
      <c r="R674" s="511" t="s">
        <v>25</v>
      </c>
      <c r="S674" s="624"/>
      <c r="T674" s="625"/>
      <c r="U674" s="479">
        <f t="shared" si="73"/>
        <v>180</v>
      </c>
      <c r="V674" s="479">
        <f t="shared" si="73"/>
        <v>0</v>
      </c>
      <c r="W674" s="538">
        <f t="shared" si="71"/>
        <v>180</v>
      </c>
    </row>
    <row r="675" spans="1:23" s="533" customFormat="1" ht="21.75" customHeight="1" x14ac:dyDescent="0.2">
      <c r="A675" s="492"/>
      <c r="B675" s="652" t="s">
        <v>454</v>
      </c>
      <c r="C675" s="652"/>
      <c r="D675" s="652"/>
      <c r="E675" s="652"/>
      <c r="F675" s="652"/>
      <c r="G675" s="652"/>
      <c r="H675" s="652"/>
      <c r="I675" s="652"/>
      <c r="J675" s="652"/>
      <c r="K675" s="652"/>
      <c r="L675" s="652"/>
      <c r="M675" s="653"/>
      <c r="N675" s="423">
        <v>991</v>
      </c>
      <c r="O675" s="510">
        <v>11</v>
      </c>
      <c r="P675" s="510">
        <v>5</v>
      </c>
      <c r="Q675" s="512" t="s">
        <v>617</v>
      </c>
      <c r="R675" s="511" t="s">
        <v>27</v>
      </c>
      <c r="S675" s="624"/>
      <c r="T675" s="625"/>
      <c r="U675" s="479">
        <f t="shared" si="73"/>
        <v>180</v>
      </c>
      <c r="V675" s="479">
        <f t="shared" si="73"/>
        <v>0</v>
      </c>
      <c r="W675" s="538">
        <f t="shared" si="71"/>
        <v>180</v>
      </c>
    </row>
    <row r="676" spans="1:23" s="533" customFormat="1" ht="12" customHeight="1" x14ac:dyDescent="0.2">
      <c r="A676" s="492"/>
      <c r="B676" s="652" t="s">
        <v>456</v>
      </c>
      <c r="C676" s="652"/>
      <c r="D676" s="652"/>
      <c r="E676" s="652"/>
      <c r="F676" s="652"/>
      <c r="G676" s="652"/>
      <c r="H676" s="652"/>
      <c r="I676" s="652"/>
      <c r="J676" s="652"/>
      <c r="K676" s="652"/>
      <c r="L676" s="652"/>
      <c r="M676" s="653"/>
      <c r="N676" s="423">
        <v>991</v>
      </c>
      <c r="O676" s="510">
        <v>11</v>
      </c>
      <c r="P676" s="510">
        <v>5</v>
      </c>
      <c r="Q676" s="512" t="s">
        <v>617</v>
      </c>
      <c r="R676" s="511" t="s">
        <v>29</v>
      </c>
      <c r="S676" s="624"/>
      <c r="T676" s="625"/>
      <c r="U676" s="479">
        <v>180</v>
      </c>
      <c r="V676" s="480">
        <v>0</v>
      </c>
      <c r="W676" s="538">
        <f t="shared" si="71"/>
        <v>180</v>
      </c>
    </row>
    <row r="677" spans="1:23" s="533" customFormat="1" ht="32.25" customHeight="1" x14ac:dyDescent="0.2">
      <c r="A677" s="492"/>
      <c r="B677" s="652" t="s">
        <v>603</v>
      </c>
      <c r="C677" s="652"/>
      <c r="D677" s="652"/>
      <c r="E677" s="652"/>
      <c r="F677" s="652"/>
      <c r="G677" s="652"/>
      <c r="H677" s="652"/>
      <c r="I677" s="652"/>
      <c r="J677" s="652"/>
      <c r="K677" s="652"/>
      <c r="L677" s="652"/>
      <c r="M677" s="653"/>
      <c r="N677" s="423">
        <v>991</v>
      </c>
      <c r="O677" s="510">
        <v>11</v>
      </c>
      <c r="P677" s="510">
        <v>5</v>
      </c>
      <c r="Q677" s="512" t="s">
        <v>604</v>
      </c>
      <c r="R677" s="511">
        <v>0</v>
      </c>
      <c r="S677" s="624"/>
      <c r="T677" s="625"/>
      <c r="U677" s="479">
        <f t="shared" ref="U677:V681" si="74">+U678</f>
        <v>220</v>
      </c>
      <c r="V677" s="479">
        <f t="shared" si="74"/>
        <v>553.58873999999992</v>
      </c>
      <c r="W677" s="538">
        <f t="shared" si="71"/>
        <v>773.58873999999992</v>
      </c>
    </row>
    <row r="678" spans="1:23" s="533" customFormat="1" ht="12" customHeight="1" x14ac:dyDescent="0.2">
      <c r="A678" s="492"/>
      <c r="B678" s="652" t="s">
        <v>605</v>
      </c>
      <c r="C678" s="652"/>
      <c r="D678" s="652"/>
      <c r="E678" s="652"/>
      <c r="F678" s="652"/>
      <c r="G678" s="652"/>
      <c r="H678" s="652"/>
      <c r="I678" s="652"/>
      <c r="J678" s="652"/>
      <c r="K678" s="652"/>
      <c r="L678" s="652"/>
      <c r="M678" s="653"/>
      <c r="N678" s="423">
        <v>991</v>
      </c>
      <c r="O678" s="510">
        <v>11</v>
      </c>
      <c r="P678" s="510">
        <v>5</v>
      </c>
      <c r="Q678" s="512" t="s">
        <v>606</v>
      </c>
      <c r="R678" s="511">
        <v>0</v>
      </c>
      <c r="S678" s="624"/>
      <c r="T678" s="625"/>
      <c r="U678" s="479">
        <f t="shared" si="74"/>
        <v>220</v>
      </c>
      <c r="V678" s="479">
        <f t="shared" si="74"/>
        <v>553.58873999999992</v>
      </c>
      <c r="W678" s="538">
        <f t="shared" si="71"/>
        <v>773.58873999999992</v>
      </c>
    </row>
    <row r="679" spans="1:23" s="533" customFormat="1" ht="12" customHeight="1" x14ac:dyDescent="0.2">
      <c r="A679" s="492"/>
      <c r="B679" s="652" t="s">
        <v>114</v>
      </c>
      <c r="C679" s="652"/>
      <c r="D679" s="652"/>
      <c r="E679" s="652"/>
      <c r="F679" s="652"/>
      <c r="G679" s="652"/>
      <c r="H679" s="652"/>
      <c r="I679" s="652"/>
      <c r="J679" s="652"/>
      <c r="K679" s="652"/>
      <c r="L679" s="652"/>
      <c r="M679" s="653"/>
      <c r="N679" s="423">
        <v>991</v>
      </c>
      <c r="O679" s="510">
        <v>11</v>
      </c>
      <c r="P679" s="510">
        <v>5</v>
      </c>
      <c r="Q679" s="512" t="s">
        <v>618</v>
      </c>
      <c r="R679" s="511">
        <v>0</v>
      </c>
      <c r="S679" s="624"/>
      <c r="T679" s="625"/>
      <c r="U679" s="479">
        <f t="shared" si="74"/>
        <v>220</v>
      </c>
      <c r="V679" s="479">
        <f t="shared" si="74"/>
        <v>553.58873999999992</v>
      </c>
      <c r="W679" s="538">
        <f t="shared" si="71"/>
        <v>773.58873999999992</v>
      </c>
    </row>
    <row r="680" spans="1:23" s="533" customFormat="1" ht="21.75" customHeight="1" x14ac:dyDescent="0.2">
      <c r="A680" s="492"/>
      <c r="B680" s="652" t="s">
        <v>453</v>
      </c>
      <c r="C680" s="652"/>
      <c r="D680" s="652"/>
      <c r="E680" s="652"/>
      <c r="F680" s="652"/>
      <c r="G680" s="652"/>
      <c r="H680" s="652"/>
      <c r="I680" s="652"/>
      <c r="J680" s="652"/>
      <c r="K680" s="652"/>
      <c r="L680" s="652"/>
      <c r="M680" s="653"/>
      <c r="N680" s="423">
        <v>991</v>
      </c>
      <c r="O680" s="510">
        <v>11</v>
      </c>
      <c r="P680" s="510">
        <v>5</v>
      </c>
      <c r="Q680" s="512" t="s">
        <v>618</v>
      </c>
      <c r="R680" s="511" t="s">
        <v>25</v>
      </c>
      <c r="S680" s="624"/>
      <c r="T680" s="625"/>
      <c r="U680" s="479">
        <f t="shared" si="74"/>
        <v>220</v>
      </c>
      <c r="V680" s="479">
        <f t="shared" si="74"/>
        <v>553.58873999999992</v>
      </c>
      <c r="W680" s="538">
        <f t="shared" si="71"/>
        <v>773.58873999999992</v>
      </c>
    </row>
    <row r="681" spans="1:23" s="533" customFormat="1" ht="21.75" customHeight="1" x14ac:dyDescent="0.2">
      <c r="A681" s="492"/>
      <c r="B681" s="652" t="s">
        <v>454</v>
      </c>
      <c r="C681" s="652"/>
      <c r="D681" s="652"/>
      <c r="E681" s="652"/>
      <c r="F681" s="652"/>
      <c r="G681" s="652"/>
      <c r="H681" s="652"/>
      <c r="I681" s="652"/>
      <c r="J681" s="652"/>
      <c r="K681" s="652"/>
      <c r="L681" s="652"/>
      <c r="M681" s="653"/>
      <c r="N681" s="423">
        <v>991</v>
      </c>
      <c r="O681" s="510">
        <v>11</v>
      </c>
      <c r="P681" s="510">
        <v>5</v>
      </c>
      <c r="Q681" s="512" t="s">
        <v>618</v>
      </c>
      <c r="R681" s="511" t="s">
        <v>27</v>
      </c>
      <c r="S681" s="624"/>
      <c r="T681" s="625"/>
      <c r="U681" s="479">
        <f t="shared" si="74"/>
        <v>220</v>
      </c>
      <c r="V681" s="479">
        <f t="shared" si="74"/>
        <v>553.58873999999992</v>
      </c>
      <c r="W681" s="538">
        <f t="shared" si="71"/>
        <v>773.58873999999992</v>
      </c>
    </row>
    <row r="682" spans="1:23" s="533" customFormat="1" ht="12" customHeight="1" x14ac:dyDescent="0.2">
      <c r="A682" s="492"/>
      <c r="B682" s="652" t="s">
        <v>456</v>
      </c>
      <c r="C682" s="652"/>
      <c r="D682" s="652"/>
      <c r="E682" s="652"/>
      <c r="F682" s="652"/>
      <c r="G682" s="652"/>
      <c r="H682" s="652"/>
      <c r="I682" s="652"/>
      <c r="J682" s="652"/>
      <c r="K682" s="652"/>
      <c r="L682" s="652"/>
      <c r="M682" s="653"/>
      <c r="N682" s="423">
        <v>991</v>
      </c>
      <c r="O682" s="510">
        <v>11</v>
      </c>
      <c r="P682" s="510">
        <v>5</v>
      </c>
      <c r="Q682" s="512" t="s">
        <v>618</v>
      </c>
      <c r="R682" s="511" t="s">
        <v>29</v>
      </c>
      <c r="S682" s="624"/>
      <c r="T682" s="625"/>
      <c r="U682" s="479">
        <v>220</v>
      </c>
      <c r="V682" s="480">
        <f>100+453.58874</f>
        <v>553.58873999999992</v>
      </c>
      <c r="W682" s="538">
        <f t="shared" si="71"/>
        <v>773.58873999999992</v>
      </c>
    </row>
    <row r="683" spans="1:23" s="533" customFormat="1" ht="12" customHeight="1" x14ac:dyDescent="0.2">
      <c r="A683" s="492"/>
      <c r="B683" s="652" t="s">
        <v>619</v>
      </c>
      <c r="C683" s="652"/>
      <c r="D683" s="652"/>
      <c r="E683" s="652"/>
      <c r="F683" s="652"/>
      <c r="G683" s="652"/>
      <c r="H683" s="652"/>
      <c r="I683" s="652"/>
      <c r="J683" s="652"/>
      <c r="K683" s="652"/>
      <c r="L683" s="652"/>
      <c r="M683" s="653"/>
      <c r="N683" s="423">
        <v>991</v>
      </c>
      <c r="O683" s="510">
        <v>12</v>
      </c>
      <c r="P683" s="510">
        <v>0</v>
      </c>
      <c r="Q683" s="512">
        <v>0</v>
      </c>
      <c r="R683" s="511">
        <v>0</v>
      </c>
      <c r="S683" s="624"/>
      <c r="T683" s="625"/>
      <c r="U683" s="479">
        <f t="shared" ref="U683:V688" si="75">+U684</f>
        <v>180</v>
      </c>
      <c r="V683" s="479">
        <f t="shared" si="75"/>
        <v>-110</v>
      </c>
      <c r="W683" s="538">
        <f t="shared" si="71"/>
        <v>70</v>
      </c>
    </row>
    <row r="684" spans="1:23" s="533" customFormat="1" ht="12" customHeight="1" x14ac:dyDescent="0.2">
      <c r="A684" s="492"/>
      <c r="B684" s="652" t="s">
        <v>115</v>
      </c>
      <c r="C684" s="652"/>
      <c r="D684" s="652"/>
      <c r="E684" s="652"/>
      <c r="F684" s="652"/>
      <c r="G684" s="652"/>
      <c r="H684" s="652"/>
      <c r="I684" s="652"/>
      <c r="J684" s="652"/>
      <c r="K684" s="652"/>
      <c r="L684" s="652"/>
      <c r="M684" s="653"/>
      <c r="N684" s="423">
        <v>991</v>
      </c>
      <c r="O684" s="510">
        <v>12</v>
      </c>
      <c r="P684" s="510">
        <v>2</v>
      </c>
      <c r="Q684" s="512">
        <v>0</v>
      </c>
      <c r="R684" s="511">
        <v>0</v>
      </c>
      <c r="S684" s="624"/>
      <c r="T684" s="625"/>
      <c r="U684" s="479">
        <f t="shared" si="75"/>
        <v>180</v>
      </c>
      <c r="V684" s="479">
        <f t="shared" si="75"/>
        <v>-110</v>
      </c>
      <c r="W684" s="538">
        <f t="shared" si="71"/>
        <v>70</v>
      </c>
    </row>
    <row r="685" spans="1:23" s="533" customFormat="1" ht="32.25" customHeight="1" x14ac:dyDescent="0.2">
      <c r="A685" s="492"/>
      <c r="B685" s="652" t="s">
        <v>437</v>
      </c>
      <c r="C685" s="652"/>
      <c r="D685" s="652"/>
      <c r="E685" s="652"/>
      <c r="F685" s="652"/>
      <c r="G685" s="652"/>
      <c r="H685" s="652"/>
      <c r="I685" s="652"/>
      <c r="J685" s="652"/>
      <c r="K685" s="652"/>
      <c r="L685" s="652"/>
      <c r="M685" s="653"/>
      <c r="N685" s="423">
        <v>991</v>
      </c>
      <c r="O685" s="510">
        <v>12</v>
      </c>
      <c r="P685" s="510">
        <v>2</v>
      </c>
      <c r="Q685" s="512" t="s">
        <v>438</v>
      </c>
      <c r="R685" s="511">
        <v>0</v>
      </c>
      <c r="S685" s="624"/>
      <c r="T685" s="625"/>
      <c r="U685" s="479">
        <f t="shared" si="75"/>
        <v>180</v>
      </c>
      <c r="V685" s="479">
        <f t="shared" si="75"/>
        <v>-110</v>
      </c>
      <c r="W685" s="538">
        <f t="shared" si="71"/>
        <v>70</v>
      </c>
    </row>
    <row r="686" spans="1:23" s="533" customFormat="1" ht="21.75" customHeight="1" x14ac:dyDescent="0.2">
      <c r="A686" s="492"/>
      <c r="B686" s="652" t="s">
        <v>620</v>
      </c>
      <c r="C686" s="652"/>
      <c r="D686" s="652"/>
      <c r="E686" s="652"/>
      <c r="F686" s="652"/>
      <c r="G686" s="652"/>
      <c r="H686" s="652"/>
      <c r="I686" s="652"/>
      <c r="J686" s="652"/>
      <c r="K686" s="652"/>
      <c r="L686" s="652"/>
      <c r="M686" s="653"/>
      <c r="N686" s="423">
        <v>991</v>
      </c>
      <c r="O686" s="510">
        <v>12</v>
      </c>
      <c r="P686" s="510">
        <v>2</v>
      </c>
      <c r="Q686" s="512" t="s">
        <v>621</v>
      </c>
      <c r="R686" s="511">
        <v>0</v>
      </c>
      <c r="S686" s="624"/>
      <c r="T686" s="625"/>
      <c r="U686" s="479">
        <f t="shared" si="75"/>
        <v>180</v>
      </c>
      <c r="V686" s="479">
        <f t="shared" si="75"/>
        <v>-110</v>
      </c>
      <c r="W686" s="538">
        <f t="shared" si="71"/>
        <v>70</v>
      </c>
    </row>
    <row r="687" spans="1:23" s="533" customFormat="1" ht="21.75" customHeight="1" x14ac:dyDescent="0.2">
      <c r="A687" s="492"/>
      <c r="B687" s="652" t="s">
        <v>453</v>
      </c>
      <c r="C687" s="652"/>
      <c r="D687" s="652"/>
      <c r="E687" s="652"/>
      <c r="F687" s="652"/>
      <c r="G687" s="652"/>
      <c r="H687" s="652"/>
      <c r="I687" s="652"/>
      <c r="J687" s="652"/>
      <c r="K687" s="652"/>
      <c r="L687" s="652"/>
      <c r="M687" s="653"/>
      <c r="N687" s="423">
        <v>991</v>
      </c>
      <c r="O687" s="510">
        <v>12</v>
      </c>
      <c r="P687" s="510">
        <v>2</v>
      </c>
      <c r="Q687" s="512" t="s">
        <v>621</v>
      </c>
      <c r="R687" s="511" t="s">
        <v>25</v>
      </c>
      <c r="S687" s="624"/>
      <c r="T687" s="625"/>
      <c r="U687" s="479">
        <f t="shared" si="75"/>
        <v>180</v>
      </c>
      <c r="V687" s="479">
        <f t="shared" si="75"/>
        <v>-110</v>
      </c>
      <c r="W687" s="538">
        <f t="shared" si="71"/>
        <v>70</v>
      </c>
    </row>
    <row r="688" spans="1:23" s="533" customFormat="1" ht="21.75" customHeight="1" x14ac:dyDescent="0.2">
      <c r="A688" s="492"/>
      <c r="B688" s="652" t="s">
        <v>454</v>
      </c>
      <c r="C688" s="652"/>
      <c r="D688" s="652"/>
      <c r="E688" s="652"/>
      <c r="F688" s="652"/>
      <c r="G688" s="652"/>
      <c r="H688" s="652"/>
      <c r="I688" s="652"/>
      <c r="J688" s="652"/>
      <c r="K688" s="652"/>
      <c r="L688" s="652"/>
      <c r="M688" s="653"/>
      <c r="N688" s="423">
        <v>991</v>
      </c>
      <c r="O688" s="510">
        <v>12</v>
      </c>
      <c r="P688" s="510">
        <v>2</v>
      </c>
      <c r="Q688" s="512" t="s">
        <v>621</v>
      </c>
      <c r="R688" s="511" t="s">
        <v>27</v>
      </c>
      <c r="S688" s="624"/>
      <c r="T688" s="625"/>
      <c r="U688" s="479">
        <f t="shared" si="75"/>
        <v>180</v>
      </c>
      <c r="V688" s="479">
        <f t="shared" si="75"/>
        <v>-110</v>
      </c>
      <c r="W688" s="538">
        <f t="shared" si="71"/>
        <v>70</v>
      </c>
    </row>
    <row r="689" spans="1:28" s="533" customFormat="1" ht="12" customHeight="1" x14ac:dyDescent="0.2">
      <c r="A689" s="492"/>
      <c r="B689" s="652" t="s">
        <v>456</v>
      </c>
      <c r="C689" s="652"/>
      <c r="D689" s="652"/>
      <c r="E689" s="652"/>
      <c r="F689" s="652"/>
      <c r="G689" s="652"/>
      <c r="H689" s="652"/>
      <c r="I689" s="652"/>
      <c r="J689" s="652"/>
      <c r="K689" s="652"/>
      <c r="L689" s="652"/>
      <c r="M689" s="653"/>
      <c r="N689" s="423">
        <v>991</v>
      </c>
      <c r="O689" s="510">
        <v>12</v>
      </c>
      <c r="P689" s="510">
        <v>2</v>
      </c>
      <c r="Q689" s="512" t="s">
        <v>621</v>
      </c>
      <c r="R689" s="511" t="s">
        <v>29</v>
      </c>
      <c r="S689" s="624"/>
      <c r="T689" s="625"/>
      <c r="U689" s="479">
        <v>180</v>
      </c>
      <c r="V689" s="480">
        <v>-110</v>
      </c>
      <c r="W689" s="538">
        <f t="shared" si="71"/>
        <v>70</v>
      </c>
    </row>
    <row r="690" spans="1:28" s="533" customFormat="1" ht="21.75" customHeight="1" x14ac:dyDescent="0.2">
      <c r="A690" s="492"/>
      <c r="B690" s="652" t="s">
        <v>116</v>
      </c>
      <c r="C690" s="652"/>
      <c r="D690" s="652"/>
      <c r="E690" s="652"/>
      <c r="F690" s="652"/>
      <c r="G690" s="652"/>
      <c r="H690" s="652"/>
      <c r="I690" s="652"/>
      <c r="J690" s="652"/>
      <c r="K690" s="652"/>
      <c r="L690" s="652"/>
      <c r="M690" s="653"/>
      <c r="N690" s="423">
        <v>998</v>
      </c>
      <c r="O690" s="510">
        <v>0</v>
      </c>
      <c r="P690" s="510">
        <v>0</v>
      </c>
      <c r="Q690" s="512">
        <v>0</v>
      </c>
      <c r="R690" s="511">
        <v>0</v>
      </c>
      <c r="S690" s="624"/>
      <c r="T690" s="625"/>
      <c r="U690" s="538">
        <f>+U691+U728+U734</f>
        <v>24485.437040000001</v>
      </c>
      <c r="V690" s="538">
        <f>+V691+V728+V734</f>
        <v>-135</v>
      </c>
      <c r="W690" s="538">
        <f t="shared" si="71"/>
        <v>24350.437040000001</v>
      </c>
    </row>
    <row r="691" spans="1:28" s="533" customFormat="1" ht="12" customHeight="1" x14ac:dyDescent="0.2">
      <c r="A691" s="492"/>
      <c r="B691" s="652" t="s">
        <v>436</v>
      </c>
      <c r="C691" s="652"/>
      <c r="D691" s="652"/>
      <c r="E691" s="652"/>
      <c r="F691" s="652"/>
      <c r="G691" s="652"/>
      <c r="H691" s="652"/>
      <c r="I691" s="652"/>
      <c r="J691" s="652"/>
      <c r="K691" s="652"/>
      <c r="L691" s="652"/>
      <c r="M691" s="653"/>
      <c r="N691" s="423">
        <v>998</v>
      </c>
      <c r="O691" s="510">
        <v>1</v>
      </c>
      <c r="P691" s="510">
        <v>0</v>
      </c>
      <c r="Q691" s="512">
        <v>0</v>
      </c>
      <c r="R691" s="511">
        <v>0</v>
      </c>
      <c r="S691" s="624"/>
      <c r="T691" s="625"/>
      <c r="U691" s="479">
        <f>+U692+U713</f>
        <v>6882.0498999999991</v>
      </c>
      <c r="V691" s="479">
        <f>+V692+V713</f>
        <v>-135</v>
      </c>
      <c r="W691" s="538">
        <f t="shared" si="71"/>
        <v>6747.0498999999991</v>
      </c>
    </row>
    <row r="692" spans="1:28" s="533" customFormat="1" ht="32.25" customHeight="1" x14ac:dyDescent="0.2">
      <c r="A692" s="492"/>
      <c r="B692" s="652" t="s">
        <v>84</v>
      </c>
      <c r="C692" s="652"/>
      <c r="D692" s="652"/>
      <c r="E692" s="652"/>
      <c r="F692" s="652"/>
      <c r="G692" s="652"/>
      <c r="H692" s="652"/>
      <c r="I692" s="652"/>
      <c r="J692" s="652"/>
      <c r="K692" s="652"/>
      <c r="L692" s="652"/>
      <c r="M692" s="653"/>
      <c r="N692" s="423">
        <v>998</v>
      </c>
      <c r="O692" s="510">
        <v>1</v>
      </c>
      <c r="P692" s="510">
        <v>6</v>
      </c>
      <c r="Q692" s="512">
        <v>0</v>
      </c>
      <c r="R692" s="511">
        <v>0</v>
      </c>
      <c r="S692" s="624"/>
      <c r="T692" s="625"/>
      <c r="U692" s="479">
        <f>+U693</f>
        <v>6496.827949999999</v>
      </c>
      <c r="V692" s="479">
        <f>+V693</f>
        <v>-135</v>
      </c>
      <c r="W692" s="538">
        <f t="shared" si="71"/>
        <v>6361.827949999999</v>
      </c>
      <c r="Z692" s="539"/>
      <c r="AA692" s="539"/>
      <c r="AB692" s="539"/>
    </row>
    <row r="693" spans="1:28" s="533" customFormat="1" ht="21.75" customHeight="1" x14ac:dyDescent="0.2">
      <c r="A693" s="492"/>
      <c r="B693" s="652" t="s">
        <v>61</v>
      </c>
      <c r="C693" s="652"/>
      <c r="D693" s="652"/>
      <c r="E693" s="652"/>
      <c r="F693" s="652"/>
      <c r="G693" s="652"/>
      <c r="H693" s="652"/>
      <c r="I693" s="652"/>
      <c r="J693" s="652"/>
      <c r="K693" s="652"/>
      <c r="L693" s="652"/>
      <c r="M693" s="653"/>
      <c r="N693" s="423">
        <v>998</v>
      </c>
      <c r="O693" s="510">
        <v>1</v>
      </c>
      <c r="P693" s="510">
        <v>6</v>
      </c>
      <c r="Q693" s="512" t="s">
        <v>469</v>
      </c>
      <c r="R693" s="511">
        <v>0</v>
      </c>
      <c r="S693" s="624"/>
      <c r="T693" s="625"/>
      <c r="U693" s="479">
        <f>+U694+U699+U709</f>
        <v>6496.827949999999</v>
      </c>
      <c r="V693" s="479">
        <f>+V694+V699+V709</f>
        <v>-135</v>
      </c>
      <c r="W693" s="538">
        <f t="shared" si="71"/>
        <v>6361.827949999999</v>
      </c>
    </row>
    <row r="694" spans="1:28" s="533" customFormat="1" ht="42.75" customHeight="1" x14ac:dyDescent="0.2">
      <c r="A694" s="492"/>
      <c r="B694" s="652" t="s">
        <v>470</v>
      </c>
      <c r="C694" s="652"/>
      <c r="D694" s="652"/>
      <c r="E694" s="652"/>
      <c r="F694" s="652"/>
      <c r="G694" s="652"/>
      <c r="H694" s="652"/>
      <c r="I694" s="652"/>
      <c r="J694" s="652"/>
      <c r="K694" s="652"/>
      <c r="L694" s="652"/>
      <c r="M694" s="653"/>
      <c r="N694" s="423">
        <v>998</v>
      </c>
      <c r="O694" s="510">
        <v>1</v>
      </c>
      <c r="P694" s="510">
        <v>6</v>
      </c>
      <c r="Q694" s="512" t="s">
        <v>471</v>
      </c>
      <c r="R694" s="511">
        <v>0</v>
      </c>
      <c r="S694" s="624"/>
      <c r="T694" s="625"/>
      <c r="U694" s="479">
        <f>+U695</f>
        <v>4116.5279499999997</v>
      </c>
      <c r="V694" s="479">
        <f>+V695</f>
        <v>0</v>
      </c>
      <c r="W694" s="538">
        <f t="shared" si="71"/>
        <v>4116.5279499999997</v>
      </c>
    </row>
    <row r="695" spans="1:28" s="533" customFormat="1" ht="53.25" customHeight="1" x14ac:dyDescent="0.2">
      <c r="A695" s="492"/>
      <c r="B695" s="652" t="s">
        <v>18</v>
      </c>
      <c r="C695" s="652"/>
      <c r="D695" s="652"/>
      <c r="E695" s="652"/>
      <c r="F695" s="652"/>
      <c r="G695" s="652"/>
      <c r="H695" s="652"/>
      <c r="I695" s="652"/>
      <c r="J695" s="652"/>
      <c r="K695" s="652"/>
      <c r="L695" s="652"/>
      <c r="M695" s="653"/>
      <c r="N695" s="423">
        <v>998</v>
      </c>
      <c r="O695" s="510">
        <v>1</v>
      </c>
      <c r="P695" s="510">
        <v>6</v>
      </c>
      <c r="Q695" s="512" t="s">
        <v>471</v>
      </c>
      <c r="R695" s="511" t="s">
        <v>19</v>
      </c>
      <c r="S695" s="624"/>
      <c r="T695" s="625"/>
      <c r="U695" s="479">
        <f>+U696</f>
        <v>4116.5279499999997</v>
      </c>
      <c r="V695" s="479">
        <f>+V696</f>
        <v>0</v>
      </c>
      <c r="W695" s="538">
        <f t="shared" si="71"/>
        <v>4116.5279499999997</v>
      </c>
    </row>
    <row r="696" spans="1:28" s="533" customFormat="1" ht="21.75" customHeight="1" x14ac:dyDescent="0.2">
      <c r="A696" s="492"/>
      <c r="B696" s="652" t="s">
        <v>38</v>
      </c>
      <c r="C696" s="652"/>
      <c r="D696" s="652"/>
      <c r="E696" s="652"/>
      <c r="F696" s="652"/>
      <c r="G696" s="652"/>
      <c r="H696" s="652"/>
      <c r="I696" s="652"/>
      <c r="J696" s="652"/>
      <c r="K696" s="652"/>
      <c r="L696" s="652"/>
      <c r="M696" s="653"/>
      <c r="N696" s="423">
        <v>998</v>
      </c>
      <c r="O696" s="510">
        <v>1</v>
      </c>
      <c r="P696" s="510">
        <v>6</v>
      </c>
      <c r="Q696" s="512" t="s">
        <v>471</v>
      </c>
      <c r="R696" s="511" t="s">
        <v>39</v>
      </c>
      <c r="S696" s="624"/>
      <c r="T696" s="625"/>
      <c r="U696" s="479">
        <f>+U697+U698</f>
        <v>4116.5279499999997</v>
      </c>
      <c r="V696" s="479">
        <f>+V697+V698</f>
        <v>0</v>
      </c>
      <c r="W696" s="538">
        <f t="shared" si="71"/>
        <v>4116.5279499999997</v>
      </c>
    </row>
    <row r="697" spans="1:28" s="533" customFormat="1" ht="21.75" customHeight="1" x14ac:dyDescent="0.2">
      <c r="A697" s="492"/>
      <c r="B697" s="652" t="s">
        <v>441</v>
      </c>
      <c r="C697" s="652"/>
      <c r="D697" s="652"/>
      <c r="E697" s="652"/>
      <c r="F697" s="652"/>
      <c r="G697" s="652"/>
      <c r="H697" s="652"/>
      <c r="I697" s="652"/>
      <c r="J697" s="652"/>
      <c r="K697" s="652"/>
      <c r="L697" s="652"/>
      <c r="M697" s="653"/>
      <c r="N697" s="423">
        <v>998</v>
      </c>
      <c r="O697" s="510">
        <v>1</v>
      </c>
      <c r="P697" s="510">
        <v>6</v>
      </c>
      <c r="Q697" s="512" t="s">
        <v>471</v>
      </c>
      <c r="R697" s="511" t="s">
        <v>40</v>
      </c>
      <c r="S697" s="624"/>
      <c r="T697" s="625"/>
      <c r="U697" s="479">
        <v>3161.7076000000002</v>
      </c>
      <c r="V697" s="480">
        <v>0</v>
      </c>
      <c r="W697" s="538">
        <f t="shared" si="71"/>
        <v>3161.7076000000002</v>
      </c>
    </row>
    <row r="698" spans="1:28" s="533" customFormat="1" ht="32.25" customHeight="1" x14ac:dyDescent="0.2">
      <c r="A698" s="492"/>
      <c r="B698" s="652" t="s">
        <v>442</v>
      </c>
      <c r="C698" s="652"/>
      <c r="D698" s="652"/>
      <c r="E698" s="652"/>
      <c r="F698" s="652"/>
      <c r="G698" s="652"/>
      <c r="H698" s="652"/>
      <c r="I698" s="652"/>
      <c r="J698" s="652"/>
      <c r="K698" s="652"/>
      <c r="L698" s="652"/>
      <c r="M698" s="653"/>
      <c r="N698" s="423">
        <v>998</v>
      </c>
      <c r="O698" s="510">
        <v>1</v>
      </c>
      <c r="P698" s="510">
        <v>6</v>
      </c>
      <c r="Q698" s="512" t="s">
        <v>471</v>
      </c>
      <c r="R698" s="511" t="s">
        <v>42</v>
      </c>
      <c r="S698" s="624"/>
      <c r="T698" s="625"/>
      <c r="U698" s="479">
        <v>954.82034999999996</v>
      </c>
      <c r="V698" s="480">
        <v>0</v>
      </c>
      <c r="W698" s="538">
        <f t="shared" si="71"/>
        <v>954.82034999999996</v>
      </c>
    </row>
    <row r="699" spans="1:28" s="533" customFormat="1" ht="21.75" customHeight="1" x14ac:dyDescent="0.2">
      <c r="A699" s="492"/>
      <c r="B699" s="652" t="s">
        <v>61</v>
      </c>
      <c r="C699" s="652"/>
      <c r="D699" s="652"/>
      <c r="E699" s="652"/>
      <c r="F699" s="652"/>
      <c r="G699" s="652"/>
      <c r="H699" s="652"/>
      <c r="I699" s="652"/>
      <c r="J699" s="652"/>
      <c r="K699" s="652"/>
      <c r="L699" s="652"/>
      <c r="M699" s="653"/>
      <c r="N699" s="423">
        <v>998</v>
      </c>
      <c r="O699" s="510">
        <v>1</v>
      </c>
      <c r="P699" s="510">
        <v>6</v>
      </c>
      <c r="Q699" s="512" t="s">
        <v>472</v>
      </c>
      <c r="R699" s="511">
        <v>0</v>
      </c>
      <c r="S699" s="624"/>
      <c r="T699" s="625"/>
      <c r="U699" s="479">
        <f>+U700+U704</f>
        <v>2221.4</v>
      </c>
      <c r="V699" s="479">
        <f>+V700+V704</f>
        <v>-135</v>
      </c>
      <c r="W699" s="538">
        <f t="shared" si="71"/>
        <v>2086.4</v>
      </c>
    </row>
    <row r="700" spans="1:28" s="533" customFormat="1" ht="21.75" customHeight="1" x14ac:dyDescent="0.2">
      <c r="A700" s="492"/>
      <c r="B700" s="652" t="s">
        <v>453</v>
      </c>
      <c r="C700" s="652"/>
      <c r="D700" s="652"/>
      <c r="E700" s="652"/>
      <c r="F700" s="652"/>
      <c r="G700" s="652"/>
      <c r="H700" s="652"/>
      <c r="I700" s="652"/>
      <c r="J700" s="652"/>
      <c r="K700" s="652"/>
      <c r="L700" s="652"/>
      <c r="M700" s="653"/>
      <c r="N700" s="423">
        <v>998</v>
      </c>
      <c r="O700" s="510">
        <v>1</v>
      </c>
      <c r="P700" s="510">
        <v>6</v>
      </c>
      <c r="Q700" s="512" t="s">
        <v>472</v>
      </c>
      <c r="R700" s="511" t="s">
        <v>25</v>
      </c>
      <c r="S700" s="624"/>
      <c r="T700" s="625"/>
      <c r="U700" s="479">
        <f>+U701</f>
        <v>2212.4</v>
      </c>
      <c r="V700" s="479">
        <f>+V701</f>
        <v>-135</v>
      </c>
      <c r="W700" s="538">
        <f t="shared" si="71"/>
        <v>2077.4</v>
      </c>
    </row>
    <row r="701" spans="1:28" s="533" customFormat="1" ht="21.75" customHeight="1" x14ac:dyDescent="0.2">
      <c r="A701" s="492"/>
      <c r="B701" s="652" t="s">
        <v>454</v>
      </c>
      <c r="C701" s="652"/>
      <c r="D701" s="652"/>
      <c r="E701" s="652"/>
      <c r="F701" s="652"/>
      <c r="G701" s="652"/>
      <c r="H701" s="652"/>
      <c r="I701" s="652"/>
      <c r="J701" s="652"/>
      <c r="K701" s="652"/>
      <c r="L701" s="652"/>
      <c r="M701" s="653"/>
      <c r="N701" s="423">
        <v>998</v>
      </c>
      <c r="O701" s="510">
        <v>1</v>
      </c>
      <c r="P701" s="510">
        <v>6</v>
      </c>
      <c r="Q701" s="512" t="s">
        <v>472</v>
      </c>
      <c r="R701" s="511" t="s">
        <v>27</v>
      </c>
      <c r="S701" s="624"/>
      <c r="T701" s="625"/>
      <c r="U701" s="479">
        <f>+U702+U703</f>
        <v>2212.4</v>
      </c>
      <c r="V701" s="479">
        <f>+V702+V703</f>
        <v>-135</v>
      </c>
      <c r="W701" s="538">
        <f t="shared" si="71"/>
        <v>2077.4</v>
      </c>
    </row>
    <row r="702" spans="1:28" s="533" customFormat="1" ht="21.75" customHeight="1" x14ac:dyDescent="0.2">
      <c r="A702" s="492"/>
      <c r="B702" s="652" t="s">
        <v>455</v>
      </c>
      <c r="C702" s="652"/>
      <c r="D702" s="652"/>
      <c r="E702" s="652"/>
      <c r="F702" s="652"/>
      <c r="G702" s="652"/>
      <c r="H702" s="652"/>
      <c r="I702" s="652"/>
      <c r="J702" s="652"/>
      <c r="K702" s="652"/>
      <c r="L702" s="652"/>
      <c r="M702" s="653"/>
      <c r="N702" s="423">
        <v>998</v>
      </c>
      <c r="O702" s="510">
        <v>1</v>
      </c>
      <c r="P702" s="510">
        <v>6</v>
      </c>
      <c r="Q702" s="512" t="s">
        <v>472</v>
      </c>
      <c r="R702" s="511" t="s">
        <v>28</v>
      </c>
      <c r="S702" s="624"/>
      <c r="T702" s="625"/>
      <c r="U702" s="479">
        <v>567.20000000000005</v>
      </c>
      <c r="V702" s="480">
        <v>0</v>
      </c>
      <c r="W702" s="538">
        <f t="shared" si="71"/>
        <v>567.20000000000005</v>
      </c>
    </row>
    <row r="703" spans="1:28" s="533" customFormat="1" ht="12" customHeight="1" x14ac:dyDescent="0.2">
      <c r="A703" s="492"/>
      <c r="B703" s="652" t="s">
        <v>456</v>
      </c>
      <c r="C703" s="652"/>
      <c r="D703" s="652"/>
      <c r="E703" s="652"/>
      <c r="F703" s="652"/>
      <c r="G703" s="652"/>
      <c r="H703" s="652"/>
      <c r="I703" s="652"/>
      <c r="J703" s="652"/>
      <c r="K703" s="652"/>
      <c r="L703" s="652"/>
      <c r="M703" s="653"/>
      <c r="N703" s="423">
        <v>998</v>
      </c>
      <c r="O703" s="510">
        <v>1</v>
      </c>
      <c r="P703" s="510">
        <v>6</v>
      </c>
      <c r="Q703" s="512" t="s">
        <v>472</v>
      </c>
      <c r="R703" s="511" t="s">
        <v>29</v>
      </c>
      <c r="S703" s="624"/>
      <c r="T703" s="625"/>
      <c r="U703" s="479">
        <v>1645.2</v>
      </c>
      <c r="V703" s="480">
        <f>-100-35</f>
        <v>-135</v>
      </c>
      <c r="W703" s="538">
        <f t="shared" si="71"/>
        <v>1510.2</v>
      </c>
    </row>
    <row r="704" spans="1:28" s="533" customFormat="1" ht="12" customHeight="1" x14ac:dyDescent="0.2">
      <c r="A704" s="492"/>
      <c r="B704" s="652" t="s">
        <v>30</v>
      </c>
      <c r="C704" s="652"/>
      <c r="D704" s="652"/>
      <c r="E704" s="652"/>
      <c r="F704" s="652"/>
      <c r="G704" s="652"/>
      <c r="H704" s="652"/>
      <c r="I704" s="652"/>
      <c r="J704" s="652"/>
      <c r="K704" s="652"/>
      <c r="L704" s="652"/>
      <c r="M704" s="653"/>
      <c r="N704" s="423">
        <v>998</v>
      </c>
      <c r="O704" s="510">
        <v>1</v>
      </c>
      <c r="P704" s="510">
        <v>6</v>
      </c>
      <c r="Q704" s="512" t="s">
        <v>472</v>
      </c>
      <c r="R704" s="511" t="s">
        <v>31</v>
      </c>
      <c r="S704" s="624"/>
      <c r="T704" s="625"/>
      <c r="U704" s="479">
        <f>+U705</f>
        <v>9</v>
      </c>
      <c r="V704" s="479">
        <f>+V705</f>
        <v>0</v>
      </c>
      <c r="W704" s="538">
        <f t="shared" si="71"/>
        <v>9</v>
      </c>
    </row>
    <row r="705" spans="1:23" s="533" customFormat="1" ht="12" customHeight="1" x14ac:dyDescent="0.2">
      <c r="A705" s="492"/>
      <c r="B705" s="652" t="s">
        <v>457</v>
      </c>
      <c r="C705" s="652"/>
      <c r="D705" s="652"/>
      <c r="E705" s="652"/>
      <c r="F705" s="652"/>
      <c r="G705" s="652"/>
      <c r="H705" s="652"/>
      <c r="I705" s="652"/>
      <c r="J705" s="652"/>
      <c r="K705" s="652"/>
      <c r="L705" s="652"/>
      <c r="M705" s="653"/>
      <c r="N705" s="423">
        <v>998</v>
      </c>
      <c r="O705" s="510">
        <v>1</v>
      </c>
      <c r="P705" s="510">
        <v>6</v>
      </c>
      <c r="Q705" s="512" t="s">
        <v>472</v>
      </c>
      <c r="R705" s="511" t="s">
        <v>32</v>
      </c>
      <c r="S705" s="624"/>
      <c r="T705" s="625"/>
      <c r="U705" s="479">
        <f>+U706+U707+U708</f>
        <v>9</v>
      </c>
      <c r="V705" s="479">
        <f>+V706+V707+V708</f>
        <v>0</v>
      </c>
      <c r="W705" s="538">
        <f t="shared" si="71"/>
        <v>9</v>
      </c>
    </row>
    <row r="706" spans="1:23" s="533" customFormat="1" ht="21.75" customHeight="1" x14ac:dyDescent="0.2">
      <c r="A706" s="492"/>
      <c r="B706" s="652" t="s">
        <v>33</v>
      </c>
      <c r="C706" s="652"/>
      <c r="D706" s="652"/>
      <c r="E706" s="652"/>
      <c r="F706" s="652"/>
      <c r="G706" s="652"/>
      <c r="H706" s="652"/>
      <c r="I706" s="652"/>
      <c r="J706" s="652"/>
      <c r="K706" s="652"/>
      <c r="L706" s="652"/>
      <c r="M706" s="653"/>
      <c r="N706" s="423">
        <v>998</v>
      </c>
      <c r="O706" s="510">
        <v>1</v>
      </c>
      <c r="P706" s="510">
        <v>6</v>
      </c>
      <c r="Q706" s="512" t="s">
        <v>472</v>
      </c>
      <c r="R706" s="511" t="s">
        <v>34</v>
      </c>
      <c r="S706" s="624"/>
      <c r="T706" s="625"/>
      <c r="U706" s="479">
        <v>5</v>
      </c>
      <c r="V706" s="480">
        <v>0</v>
      </c>
      <c r="W706" s="538">
        <f t="shared" si="71"/>
        <v>5</v>
      </c>
    </row>
    <row r="707" spans="1:23" s="533" customFormat="1" ht="12" customHeight="1" x14ac:dyDescent="0.2">
      <c r="A707" s="492"/>
      <c r="B707" s="652" t="s">
        <v>458</v>
      </c>
      <c r="C707" s="652"/>
      <c r="D707" s="652"/>
      <c r="E707" s="652"/>
      <c r="F707" s="652"/>
      <c r="G707" s="652"/>
      <c r="H707" s="652"/>
      <c r="I707" s="652"/>
      <c r="J707" s="652"/>
      <c r="K707" s="652"/>
      <c r="L707" s="652"/>
      <c r="M707" s="653"/>
      <c r="N707" s="423">
        <v>998</v>
      </c>
      <c r="O707" s="510">
        <v>1</v>
      </c>
      <c r="P707" s="510">
        <v>6</v>
      </c>
      <c r="Q707" s="512" t="s">
        <v>472</v>
      </c>
      <c r="R707" s="511" t="s">
        <v>35</v>
      </c>
      <c r="S707" s="624"/>
      <c r="T707" s="625"/>
      <c r="U707" s="479">
        <v>3</v>
      </c>
      <c r="V707" s="480">
        <v>0</v>
      </c>
      <c r="W707" s="538">
        <f t="shared" si="71"/>
        <v>3</v>
      </c>
    </row>
    <row r="708" spans="1:23" s="533" customFormat="1" ht="12" customHeight="1" x14ac:dyDescent="0.2">
      <c r="A708" s="492"/>
      <c r="B708" s="652" t="s">
        <v>88</v>
      </c>
      <c r="C708" s="652"/>
      <c r="D708" s="652"/>
      <c r="E708" s="652"/>
      <c r="F708" s="652"/>
      <c r="G708" s="652"/>
      <c r="H708" s="652"/>
      <c r="I708" s="652"/>
      <c r="J708" s="652"/>
      <c r="K708" s="652"/>
      <c r="L708" s="652"/>
      <c r="M708" s="653"/>
      <c r="N708" s="423">
        <v>998</v>
      </c>
      <c r="O708" s="510">
        <v>1</v>
      </c>
      <c r="P708" s="510">
        <v>6</v>
      </c>
      <c r="Q708" s="512" t="s">
        <v>472</v>
      </c>
      <c r="R708" s="511" t="s">
        <v>89</v>
      </c>
      <c r="S708" s="624"/>
      <c r="T708" s="625"/>
      <c r="U708" s="479">
        <v>1</v>
      </c>
      <c r="V708" s="480">
        <v>0</v>
      </c>
      <c r="W708" s="538">
        <f t="shared" si="71"/>
        <v>1</v>
      </c>
    </row>
    <row r="709" spans="1:23" s="533" customFormat="1" ht="42.75" customHeight="1" x14ac:dyDescent="0.2">
      <c r="A709" s="492"/>
      <c r="B709" s="652" t="s">
        <v>473</v>
      </c>
      <c r="C709" s="652"/>
      <c r="D709" s="652"/>
      <c r="E709" s="652"/>
      <c r="F709" s="652"/>
      <c r="G709" s="652"/>
      <c r="H709" s="652"/>
      <c r="I709" s="652"/>
      <c r="J709" s="652"/>
      <c r="K709" s="652"/>
      <c r="L709" s="652"/>
      <c r="M709" s="653"/>
      <c r="N709" s="423">
        <v>998</v>
      </c>
      <c r="O709" s="510">
        <v>1</v>
      </c>
      <c r="P709" s="510">
        <v>6</v>
      </c>
      <c r="Q709" s="512" t="s">
        <v>474</v>
      </c>
      <c r="R709" s="511">
        <v>0</v>
      </c>
      <c r="S709" s="624"/>
      <c r="T709" s="625"/>
      <c r="U709" s="479">
        <f t="shared" ref="U709:V711" si="76">+U710</f>
        <v>158.9</v>
      </c>
      <c r="V709" s="479">
        <f t="shared" si="76"/>
        <v>0</v>
      </c>
      <c r="W709" s="538">
        <f t="shared" si="71"/>
        <v>158.9</v>
      </c>
    </row>
    <row r="710" spans="1:23" s="533" customFormat="1" ht="53.25" customHeight="1" x14ac:dyDescent="0.2">
      <c r="A710" s="492"/>
      <c r="B710" s="652" t="s">
        <v>18</v>
      </c>
      <c r="C710" s="652"/>
      <c r="D710" s="652"/>
      <c r="E710" s="652"/>
      <c r="F710" s="652"/>
      <c r="G710" s="652"/>
      <c r="H710" s="652"/>
      <c r="I710" s="652"/>
      <c r="J710" s="652"/>
      <c r="K710" s="652"/>
      <c r="L710" s="652"/>
      <c r="M710" s="653"/>
      <c r="N710" s="423">
        <v>998</v>
      </c>
      <c r="O710" s="510">
        <v>1</v>
      </c>
      <c r="P710" s="510">
        <v>6</v>
      </c>
      <c r="Q710" s="512" t="s">
        <v>474</v>
      </c>
      <c r="R710" s="511" t="s">
        <v>19</v>
      </c>
      <c r="S710" s="624"/>
      <c r="T710" s="625"/>
      <c r="U710" s="479">
        <f t="shared" si="76"/>
        <v>158.9</v>
      </c>
      <c r="V710" s="479">
        <f t="shared" si="76"/>
        <v>0</v>
      </c>
      <c r="W710" s="538">
        <f t="shared" si="71"/>
        <v>158.9</v>
      </c>
    </row>
    <row r="711" spans="1:23" s="533" customFormat="1" ht="21.75" customHeight="1" x14ac:dyDescent="0.2">
      <c r="A711" s="492"/>
      <c r="B711" s="652" t="s">
        <v>38</v>
      </c>
      <c r="C711" s="652"/>
      <c r="D711" s="652"/>
      <c r="E711" s="652"/>
      <c r="F711" s="652"/>
      <c r="G711" s="652"/>
      <c r="H711" s="652"/>
      <c r="I711" s="652"/>
      <c r="J711" s="652"/>
      <c r="K711" s="652"/>
      <c r="L711" s="652"/>
      <c r="M711" s="653"/>
      <c r="N711" s="423">
        <v>998</v>
      </c>
      <c r="O711" s="510">
        <v>1</v>
      </c>
      <c r="P711" s="510">
        <v>6</v>
      </c>
      <c r="Q711" s="512" t="s">
        <v>474</v>
      </c>
      <c r="R711" s="511" t="s">
        <v>39</v>
      </c>
      <c r="S711" s="624"/>
      <c r="T711" s="625"/>
      <c r="U711" s="479">
        <f t="shared" si="76"/>
        <v>158.9</v>
      </c>
      <c r="V711" s="479">
        <f t="shared" si="76"/>
        <v>0</v>
      </c>
      <c r="W711" s="538">
        <f t="shared" si="71"/>
        <v>158.9</v>
      </c>
    </row>
    <row r="712" spans="1:23" s="533" customFormat="1" ht="32.25" customHeight="1" x14ac:dyDescent="0.2">
      <c r="A712" s="492"/>
      <c r="B712" s="652" t="s">
        <v>459</v>
      </c>
      <c r="C712" s="652"/>
      <c r="D712" s="652"/>
      <c r="E712" s="652"/>
      <c r="F712" s="652"/>
      <c r="G712" s="652"/>
      <c r="H712" s="652"/>
      <c r="I712" s="652"/>
      <c r="J712" s="652"/>
      <c r="K712" s="652"/>
      <c r="L712" s="652"/>
      <c r="M712" s="653"/>
      <c r="N712" s="423">
        <v>998</v>
      </c>
      <c r="O712" s="510">
        <v>1</v>
      </c>
      <c r="P712" s="510">
        <v>6</v>
      </c>
      <c r="Q712" s="512" t="s">
        <v>474</v>
      </c>
      <c r="R712" s="511" t="s">
        <v>41</v>
      </c>
      <c r="S712" s="624"/>
      <c r="T712" s="625"/>
      <c r="U712" s="479">
        <v>158.9</v>
      </c>
      <c r="V712" s="480">
        <v>0</v>
      </c>
      <c r="W712" s="538">
        <f t="shared" si="71"/>
        <v>158.9</v>
      </c>
    </row>
    <row r="713" spans="1:23" s="533" customFormat="1" ht="12" customHeight="1" x14ac:dyDescent="0.2">
      <c r="A713" s="492"/>
      <c r="B713" s="652" t="s">
        <v>93</v>
      </c>
      <c r="C713" s="652"/>
      <c r="D713" s="652"/>
      <c r="E713" s="652"/>
      <c r="F713" s="652"/>
      <c r="G713" s="652"/>
      <c r="H713" s="652"/>
      <c r="I713" s="652"/>
      <c r="J713" s="652"/>
      <c r="K713" s="652"/>
      <c r="L713" s="652"/>
      <c r="M713" s="653"/>
      <c r="N713" s="423">
        <v>998</v>
      </c>
      <c r="O713" s="510">
        <v>1</v>
      </c>
      <c r="P713" s="510">
        <v>13</v>
      </c>
      <c r="Q713" s="512">
        <v>0</v>
      </c>
      <c r="R713" s="511">
        <v>0</v>
      </c>
      <c r="S713" s="624"/>
      <c r="T713" s="625"/>
      <c r="U713" s="479">
        <f>+U714+U724</f>
        <v>385.22194999999999</v>
      </c>
      <c r="V713" s="479">
        <f>+V714+V724</f>
        <v>0</v>
      </c>
      <c r="W713" s="538">
        <f t="shared" si="71"/>
        <v>385.22194999999999</v>
      </c>
    </row>
    <row r="714" spans="1:23" s="533" customFormat="1" ht="21.75" customHeight="1" x14ac:dyDescent="0.2">
      <c r="A714" s="492"/>
      <c r="B714" s="652" t="s">
        <v>61</v>
      </c>
      <c r="C714" s="652"/>
      <c r="D714" s="652"/>
      <c r="E714" s="652"/>
      <c r="F714" s="652"/>
      <c r="G714" s="652"/>
      <c r="H714" s="652"/>
      <c r="I714" s="652"/>
      <c r="J714" s="652"/>
      <c r="K714" s="652"/>
      <c r="L714" s="652"/>
      <c r="M714" s="653"/>
      <c r="N714" s="423">
        <v>998</v>
      </c>
      <c r="O714" s="510">
        <v>1</v>
      </c>
      <c r="P714" s="510">
        <v>13</v>
      </c>
      <c r="Q714" s="512" t="s">
        <v>469</v>
      </c>
      <c r="R714" s="511">
        <v>0</v>
      </c>
      <c r="S714" s="624"/>
      <c r="T714" s="625"/>
      <c r="U714" s="479">
        <f>+U715+U720</f>
        <v>380.22194999999999</v>
      </c>
      <c r="V714" s="479">
        <f>+V715+V720</f>
        <v>0</v>
      </c>
      <c r="W714" s="538">
        <f t="shared" si="71"/>
        <v>380.22194999999999</v>
      </c>
    </row>
    <row r="715" spans="1:23" s="533" customFormat="1" ht="21.75" customHeight="1" x14ac:dyDescent="0.2">
      <c r="A715" s="492"/>
      <c r="B715" s="652" t="s">
        <v>503</v>
      </c>
      <c r="C715" s="652"/>
      <c r="D715" s="652"/>
      <c r="E715" s="652"/>
      <c r="F715" s="652"/>
      <c r="G715" s="652"/>
      <c r="H715" s="652"/>
      <c r="I715" s="652"/>
      <c r="J715" s="652"/>
      <c r="K715" s="652"/>
      <c r="L715" s="652"/>
      <c r="M715" s="653"/>
      <c r="N715" s="423">
        <v>998</v>
      </c>
      <c r="O715" s="510">
        <v>1</v>
      </c>
      <c r="P715" s="510">
        <v>13</v>
      </c>
      <c r="Q715" s="512" t="s">
        <v>504</v>
      </c>
      <c r="R715" s="511">
        <v>0</v>
      </c>
      <c r="S715" s="624"/>
      <c r="T715" s="625"/>
      <c r="U715" s="479">
        <f>+U716</f>
        <v>377.22194999999999</v>
      </c>
      <c r="V715" s="479">
        <f>+V716</f>
        <v>0</v>
      </c>
      <c r="W715" s="538">
        <f t="shared" si="71"/>
        <v>377.22194999999999</v>
      </c>
    </row>
    <row r="716" spans="1:23" s="533" customFormat="1" ht="53.25" customHeight="1" x14ac:dyDescent="0.2">
      <c r="A716" s="492"/>
      <c r="B716" s="652" t="s">
        <v>18</v>
      </c>
      <c r="C716" s="652"/>
      <c r="D716" s="652"/>
      <c r="E716" s="652"/>
      <c r="F716" s="652"/>
      <c r="G716" s="652"/>
      <c r="H716" s="652"/>
      <c r="I716" s="652"/>
      <c r="J716" s="652"/>
      <c r="K716" s="652"/>
      <c r="L716" s="652"/>
      <c r="M716" s="653"/>
      <c r="N716" s="423">
        <v>998</v>
      </c>
      <c r="O716" s="510">
        <v>1</v>
      </c>
      <c r="P716" s="510">
        <v>13</v>
      </c>
      <c r="Q716" s="512" t="s">
        <v>504</v>
      </c>
      <c r="R716" s="511" t="s">
        <v>19</v>
      </c>
      <c r="S716" s="624"/>
      <c r="T716" s="625"/>
      <c r="U716" s="479">
        <f>+U717</f>
        <v>377.22194999999999</v>
      </c>
      <c r="V716" s="479">
        <f>+V717</f>
        <v>0</v>
      </c>
      <c r="W716" s="538">
        <f t="shared" si="71"/>
        <v>377.22194999999999</v>
      </c>
    </row>
    <row r="717" spans="1:23" s="533" customFormat="1" ht="21.75" customHeight="1" x14ac:dyDescent="0.2">
      <c r="A717" s="492"/>
      <c r="B717" s="652" t="s">
        <v>38</v>
      </c>
      <c r="C717" s="652"/>
      <c r="D717" s="652"/>
      <c r="E717" s="652"/>
      <c r="F717" s="652"/>
      <c r="G717" s="652"/>
      <c r="H717" s="652"/>
      <c r="I717" s="652"/>
      <c r="J717" s="652"/>
      <c r="K717" s="652"/>
      <c r="L717" s="652"/>
      <c r="M717" s="653"/>
      <c r="N717" s="423">
        <v>998</v>
      </c>
      <c r="O717" s="510">
        <v>1</v>
      </c>
      <c r="P717" s="510">
        <v>13</v>
      </c>
      <c r="Q717" s="512" t="s">
        <v>504</v>
      </c>
      <c r="R717" s="511" t="s">
        <v>39</v>
      </c>
      <c r="S717" s="624"/>
      <c r="T717" s="625"/>
      <c r="U717" s="479">
        <f>+U718+U719</f>
        <v>377.22194999999999</v>
      </c>
      <c r="V717" s="479">
        <f>+V718+V719</f>
        <v>0</v>
      </c>
      <c r="W717" s="538">
        <f t="shared" si="71"/>
        <v>377.22194999999999</v>
      </c>
    </row>
    <row r="718" spans="1:23" s="533" customFormat="1" ht="21.75" customHeight="1" x14ac:dyDescent="0.2">
      <c r="A718" s="492"/>
      <c r="B718" s="652" t="s">
        <v>441</v>
      </c>
      <c r="C718" s="652"/>
      <c r="D718" s="652"/>
      <c r="E718" s="652"/>
      <c r="F718" s="652"/>
      <c r="G718" s="652"/>
      <c r="H718" s="652"/>
      <c r="I718" s="652"/>
      <c r="J718" s="652"/>
      <c r="K718" s="652"/>
      <c r="L718" s="652"/>
      <c r="M718" s="653"/>
      <c r="N718" s="423">
        <v>998</v>
      </c>
      <c r="O718" s="510">
        <v>1</v>
      </c>
      <c r="P718" s="510">
        <v>13</v>
      </c>
      <c r="Q718" s="512" t="s">
        <v>504</v>
      </c>
      <c r="R718" s="511" t="s">
        <v>40</v>
      </c>
      <c r="S718" s="624"/>
      <c r="T718" s="625"/>
      <c r="U718" s="479">
        <v>289.72500000000002</v>
      </c>
      <c r="V718" s="480">
        <v>0</v>
      </c>
      <c r="W718" s="538">
        <f t="shared" si="71"/>
        <v>289.72500000000002</v>
      </c>
    </row>
    <row r="719" spans="1:23" s="533" customFormat="1" ht="32.25" customHeight="1" x14ac:dyDescent="0.2">
      <c r="A719" s="492"/>
      <c r="B719" s="652" t="s">
        <v>442</v>
      </c>
      <c r="C719" s="652"/>
      <c r="D719" s="652"/>
      <c r="E719" s="652"/>
      <c r="F719" s="652"/>
      <c r="G719" s="652"/>
      <c r="H719" s="652"/>
      <c r="I719" s="652"/>
      <c r="J719" s="652"/>
      <c r="K719" s="652"/>
      <c r="L719" s="652"/>
      <c r="M719" s="653"/>
      <c r="N719" s="423">
        <v>998</v>
      </c>
      <c r="O719" s="510">
        <v>1</v>
      </c>
      <c r="P719" s="510">
        <v>13</v>
      </c>
      <c r="Q719" s="512" t="s">
        <v>504</v>
      </c>
      <c r="R719" s="511" t="s">
        <v>42</v>
      </c>
      <c r="S719" s="624"/>
      <c r="T719" s="625"/>
      <c r="U719" s="479">
        <v>87.496949999999998</v>
      </c>
      <c r="V719" s="480">
        <v>0</v>
      </c>
      <c r="W719" s="538">
        <f t="shared" si="71"/>
        <v>87.496949999999998</v>
      </c>
    </row>
    <row r="720" spans="1:23" s="533" customFormat="1" ht="42.75" customHeight="1" x14ac:dyDescent="0.2">
      <c r="A720" s="492"/>
      <c r="B720" s="652" t="s">
        <v>473</v>
      </c>
      <c r="C720" s="652"/>
      <c r="D720" s="652"/>
      <c r="E720" s="652"/>
      <c r="F720" s="652"/>
      <c r="G720" s="652"/>
      <c r="H720" s="652"/>
      <c r="I720" s="652"/>
      <c r="J720" s="652"/>
      <c r="K720" s="652"/>
      <c r="L720" s="652"/>
      <c r="M720" s="653"/>
      <c r="N720" s="423">
        <v>998</v>
      </c>
      <c r="O720" s="510">
        <v>1</v>
      </c>
      <c r="P720" s="510">
        <v>13</v>
      </c>
      <c r="Q720" s="512" t="s">
        <v>474</v>
      </c>
      <c r="R720" s="511">
        <v>0</v>
      </c>
      <c r="S720" s="624"/>
      <c r="T720" s="625"/>
      <c r="U720" s="479">
        <f t="shared" ref="U720:V722" si="77">+U721</f>
        <v>3</v>
      </c>
      <c r="V720" s="479">
        <f t="shared" si="77"/>
        <v>0</v>
      </c>
      <c r="W720" s="538">
        <f t="shared" si="71"/>
        <v>3</v>
      </c>
    </row>
    <row r="721" spans="1:23" s="533" customFormat="1" ht="53.25" customHeight="1" x14ac:dyDescent="0.2">
      <c r="A721" s="492"/>
      <c r="B721" s="652" t="s">
        <v>18</v>
      </c>
      <c r="C721" s="652"/>
      <c r="D721" s="652"/>
      <c r="E721" s="652"/>
      <c r="F721" s="652"/>
      <c r="G721" s="652"/>
      <c r="H721" s="652"/>
      <c r="I721" s="652"/>
      <c r="J721" s="652"/>
      <c r="K721" s="652"/>
      <c r="L721" s="652"/>
      <c r="M721" s="653"/>
      <c r="N721" s="423">
        <v>998</v>
      </c>
      <c r="O721" s="510">
        <v>1</v>
      </c>
      <c r="P721" s="510">
        <v>13</v>
      </c>
      <c r="Q721" s="512" t="s">
        <v>474</v>
      </c>
      <c r="R721" s="511" t="s">
        <v>19</v>
      </c>
      <c r="S721" s="624"/>
      <c r="T721" s="625"/>
      <c r="U721" s="479">
        <f t="shared" si="77"/>
        <v>3</v>
      </c>
      <c r="V721" s="479">
        <f t="shared" si="77"/>
        <v>0</v>
      </c>
      <c r="W721" s="538">
        <f t="shared" si="71"/>
        <v>3</v>
      </c>
    </row>
    <row r="722" spans="1:23" s="533" customFormat="1" ht="21.75" customHeight="1" x14ac:dyDescent="0.2">
      <c r="A722" s="492"/>
      <c r="B722" s="652" t="s">
        <v>38</v>
      </c>
      <c r="C722" s="652"/>
      <c r="D722" s="652"/>
      <c r="E722" s="652"/>
      <c r="F722" s="652"/>
      <c r="G722" s="652"/>
      <c r="H722" s="652"/>
      <c r="I722" s="652"/>
      <c r="J722" s="652"/>
      <c r="K722" s="652"/>
      <c r="L722" s="652"/>
      <c r="M722" s="653"/>
      <c r="N722" s="423">
        <v>998</v>
      </c>
      <c r="O722" s="510">
        <v>1</v>
      </c>
      <c r="P722" s="510">
        <v>13</v>
      </c>
      <c r="Q722" s="512" t="s">
        <v>474</v>
      </c>
      <c r="R722" s="511" t="s">
        <v>39</v>
      </c>
      <c r="S722" s="624"/>
      <c r="T722" s="625"/>
      <c r="U722" s="479">
        <f t="shared" si="77"/>
        <v>3</v>
      </c>
      <c r="V722" s="479">
        <f t="shared" si="77"/>
        <v>0</v>
      </c>
      <c r="W722" s="538">
        <f t="shared" si="71"/>
        <v>3</v>
      </c>
    </row>
    <row r="723" spans="1:23" s="533" customFormat="1" ht="32.25" customHeight="1" x14ac:dyDescent="0.2">
      <c r="A723" s="492"/>
      <c r="B723" s="652" t="s">
        <v>459</v>
      </c>
      <c r="C723" s="652"/>
      <c r="D723" s="652"/>
      <c r="E723" s="652"/>
      <c r="F723" s="652"/>
      <c r="G723" s="652"/>
      <c r="H723" s="652"/>
      <c r="I723" s="652"/>
      <c r="J723" s="652"/>
      <c r="K723" s="652"/>
      <c r="L723" s="652"/>
      <c r="M723" s="653"/>
      <c r="N723" s="423">
        <v>998</v>
      </c>
      <c r="O723" s="510">
        <v>1</v>
      </c>
      <c r="P723" s="510">
        <v>13</v>
      </c>
      <c r="Q723" s="512" t="s">
        <v>474</v>
      </c>
      <c r="R723" s="511" t="s">
        <v>41</v>
      </c>
      <c r="S723" s="624"/>
      <c r="T723" s="625"/>
      <c r="U723" s="479">
        <v>3</v>
      </c>
      <c r="V723" s="480">
        <v>0</v>
      </c>
      <c r="W723" s="538">
        <f t="shared" si="71"/>
        <v>3</v>
      </c>
    </row>
    <row r="724" spans="1:23" s="533" customFormat="1" ht="32.25" customHeight="1" x14ac:dyDescent="0.2">
      <c r="A724" s="492"/>
      <c r="B724" s="652" t="s">
        <v>465</v>
      </c>
      <c r="C724" s="652"/>
      <c r="D724" s="652"/>
      <c r="E724" s="652"/>
      <c r="F724" s="652"/>
      <c r="G724" s="652"/>
      <c r="H724" s="652"/>
      <c r="I724" s="652"/>
      <c r="J724" s="652"/>
      <c r="K724" s="652"/>
      <c r="L724" s="652"/>
      <c r="M724" s="653"/>
      <c r="N724" s="423">
        <v>998</v>
      </c>
      <c r="O724" s="510">
        <v>1</v>
      </c>
      <c r="P724" s="510">
        <v>13</v>
      </c>
      <c r="Q724" s="512" t="s">
        <v>466</v>
      </c>
      <c r="R724" s="511">
        <v>0</v>
      </c>
      <c r="S724" s="624"/>
      <c r="T724" s="625"/>
      <c r="U724" s="479">
        <f t="shared" ref="U724:V726" si="78">+U725</f>
        <v>5</v>
      </c>
      <c r="V724" s="479">
        <f t="shared" si="78"/>
        <v>0</v>
      </c>
      <c r="W724" s="538">
        <f t="shared" si="71"/>
        <v>5</v>
      </c>
    </row>
    <row r="725" spans="1:23" s="533" customFormat="1" ht="32.25" customHeight="1" x14ac:dyDescent="0.2">
      <c r="A725" s="492"/>
      <c r="B725" s="652" t="s">
        <v>505</v>
      </c>
      <c r="C725" s="652"/>
      <c r="D725" s="652"/>
      <c r="E725" s="652"/>
      <c r="F725" s="652"/>
      <c r="G725" s="652"/>
      <c r="H725" s="652"/>
      <c r="I725" s="652"/>
      <c r="J725" s="652"/>
      <c r="K725" s="652"/>
      <c r="L725" s="652"/>
      <c r="M725" s="653"/>
      <c r="N725" s="423">
        <v>998</v>
      </c>
      <c r="O725" s="510">
        <v>1</v>
      </c>
      <c r="P725" s="510">
        <v>13</v>
      </c>
      <c r="Q725" s="512" t="s">
        <v>506</v>
      </c>
      <c r="R725" s="511">
        <v>0</v>
      </c>
      <c r="S725" s="624"/>
      <c r="T725" s="625"/>
      <c r="U725" s="479">
        <f t="shared" si="78"/>
        <v>5</v>
      </c>
      <c r="V725" s="479">
        <f t="shared" si="78"/>
        <v>0</v>
      </c>
      <c r="W725" s="538">
        <f t="shared" si="71"/>
        <v>5</v>
      </c>
    </row>
    <row r="726" spans="1:23" s="533" customFormat="1" ht="12" customHeight="1" x14ac:dyDescent="0.2">
      <c r="A726" s="492"/>
      <c r="B726" s="652" t="s">
        <v>63</v>
      </c>
      <c r="C726" s="652"/>
      <c r="D726" s="652"/>
      <c r="E726" s="652"/>
      <c r="F726" s="652"/>
      <c r="G726" s="652"/>
      <c r="H726" s="652"/>
      <c r="I726" s="652"/>
      <c r="J726" s="652"/>
      <c r="K726" s="652"/>
      <c r="L726" s="652"/>
      <c r="M726" s="653"/>
      <c r="N726" s="423">
        <v>998</v>
      </c>
      <c r="O726" s="510">
        <v>1</v>
      </c>
      <c r="P726" s="510">
        <v>13</v>
      </c>
      <c r="Q726" s="512" t="s">
        <v>506</v>
      </c>
      <c r="R726" s="511" t="s">
        <v>117</v>
      </c>
      <c r="S726" s="624"/>
      <c r="T726" s="625"/>
      <c r="U726" s="479">
        <f t="shared" si="78"/>
        <v>5</v>
      </c>
      <c r="V726" s="479">
        <f t="shared" si="78"/>
        <v>0</v>
      </c>
      <c r="W726" s="538">
        <f t="shared" ref="W726:W755" si="79">+U726+V726</f>
        <v>5</v>
      </c>
    </row>
    <row r="727" spans="1:23" s="533" customFormat="1" ht="12" customHeight="1" x14ac:dyDescent="0.2">
      <c r="A727" s="492"/>
      <c r="B727" s="652" t="s">
        <v>118</v>
      </c>
      <c r="C727" s="652"/>
      <c r="D727" s="652"/>
      <c r="E727" s="652"/>
      <c r="F727" s="652"/>
      <c r="G727" s="652"/>
      <c r="H727" s="652"/>
      <c r="I727" s="652"/>
      <c r="J727" s="652"/>
      <c r="K727" s="652"/>
      <c r="L727" s="652"/>
      <c r="M727" s="653"/>
      <c r="N727" s="423">
        <v>998</v>
      </c>
      <c r="O727" s="510">
        <v>1</v>
      </c>
      <c r="P727" s="510">
        <v>13</v>
      </c>
      <c r="Q727" s="512" t="s">
        <v>506</v>
      </c>
      <c r="R727" s="511" t="s">
        <v>119</v>
      </c>
      <c r="S727" s="624"/>
      <c r="T727" s="625"/>
      <c r="U727" s="479">
        <v>5</v>
      </c>
      <c r="V727" s="480">
        <v>0</v>
      </c>
      <c r="W727" s="538">
        <f t="shared" si="79"/>
        <v>5</v>
      </c>
    </row>
    <row r="728" spans="1:23" s="533" customFormat="1" ht="12" customHeight="1" x14ac:dyDescent="0.2">
      <c r="A728" s="492"/>
      <c r="B728" s="652" t="s">
        <v>509</v>
      </c>
      <c r="C728" s="652"/>
      <c r="D728" s="652"/>
      <c r="E728" s="652"/>
      <c r="F728" s="652"/>
      <c r="G728" s="652"/>
      <c r="H728" s="652"/>
      <c r="I728" s="652"/>
      <c r="J728" s="652"/>
      <c r="K728" s="652"/>
      <c r="L728" s="652"/>
      <c r="M728" s="653"/>
      <c r="N728" s="423">
        <v>998</v>
      </c>
      <c r="O728" s="510">
        <v>2</v>
      </c>
      <c r="P728" s="510">
        <v>0</v>
      </c>
      <c r="Q728" s="512">
        <v>0</v>
      </c>
      <c r="R728" s="511">
        <v>0</v>
      </c>
      <c r="S728" s="624"/>
      <c r="T728" s="625"/>
      <c r="U728" s="479">
        <f>+U729</f>
        <v>706.7</v>
      </c>
      <c r="V728" s="480">
        <v>0</v>
      </c>
      <c r="W728" s="538">
        <f t="shared" si="79"/>
        <v>706.7</v>
      </c>
    </row>
    <row r="729" spans="1:23" s="533" customFormat="1" ht="12" customHeight="1" x14ac:dyDescent="0.2">
      <c r="A729" s="492"/>
      <c r="B729" s="652" t="s">
        <v>100</v>
      </c>
      <c r="C729" s="652"/>
      <c r="D729" s="652"/>
      <c r="E729" s="652"/>
      <c r="F729" s="652"/>
      <c r="G729" s="652"/>
      <c r="H729" s="652"/>
      <c r="I729" s="652"/>
      <c r="J729" s="652"/>
      <c r="K729" s="652"/>
      <c r="L729" s="652"/>
      <c r="M729" s="653"/>
      <c r="N729" s="423">
        <v>998</v>
      </c>
      <c r="O729" s="510">
        <v>2</v>
      </c>
      <c r="P729" s="510">
        <v>3</v>
      </c>
      <c r="Q729" s="512">
        <v>0</v>
      </c>
      <c r="R729" s="511">
        <v>0</v>
      </c>
      <c r="S729" s="624"/>
      <c r="T729" s="625"/>
      <c r="U729" s="479">
        <f>+U730</f>
        <v>706.7</v>
      </c>
      <c r="V729" s="480">
        <v>0</v>
      </c>
      <c r="W729" s="538">
        <f t="shared" si="79"/>
        <v>706.7</v>
      </c>
    </row>
    <row r="730" spans="1:23" s="533" customFormat="1" ht="32.25" customHeight="1" x14ac:dyDescent="0.2">
      <c r="A730" s="492"/>
      <c r="B730" s="652" t="s">
        <v>465</v>
      </c>
      <c r="C730" s="652"/>
      <c r="D730" s="652"/>
      <c r="E730" s="652"/>
      <c r="F730" s="652"/>
      <c r="G730" s="652"/>
      <c r="H730" s="652"/>
      <c r="I730" s="652"/>
      <c r="J730" s="652"/>
      <c r="K730" s="652"/>
      <c r="L730" s="652"/>
      <c r="M730" s="653"/>
      <c r="N730" s="423">
        <v>998</v>
      </c>
      <c r="O730" s="510">
        <v>2</v>
      </c>
      <c r="P730" s="510">
        <v>3</v>
      </c>
      <c r="Q730" s="512" t="s">
        <v>466</v>
      </c>
      <c r="R730" s="511">
        <v>0</v>
      </c>
      <c r="S730" s="624"/>
      <c r="T730" s="625"/>
      <c r="U730" s="479">
        <f>+U731</f>
        <v>706.7</v>
      </c>
      <c r="V730" s="480">
        <v>0</v>
      </c>
      <c r="W730" s="538">
        <f t="shared" si="79"/>
        <v>706.7</v>
      </c>
    </row>
    <row r="731" spans="1:23" s="533" customFormat="1" ht="32.25" customHeight="1" x14ac:dyDescent="0.2">
      <c r="A731" s="492"/>
      <c r="B731" s="652" t="s">
        <v>510</v>
      </c>
      <c r="C731" s="652"/>
      <c r="D731" s="652"/>
      <c r="E731" s="652"/>
      <c r="F731" s="652"/>
      <c r="G731" s="652"/>
      <c r="H731" s="652"/>
      <c r="I731" s="652"/>
      <c r="J731" s="652"/>
      <c r="K731" s="652"/>
      <c r="L731" s="652"/>
      <c r="M731" s="653"/>
      <c r="N731" s="423">
        <v>998</v>
      </c>
      <c r="O731" s="510">
        <v>2</v>
      </c>
      <c r="P731" s="510">
        <v>3</v>
      </c>
      <c r="Q731" s="512" t="s">
        <v>511</v>
      </c>
      <c r="R731" s="511">
        <v>0</v>
      </c>
      <c r="S731" s="624"/>
      <c r="T731" s="625"/>
      <c r="U731" s="479">
        <f>+U732</f>
        <v>706.7</v>
      </c>
      <c r="V731" s="480">
        <v>0</v>
      </c>
      <c r="W731" s="538">
        <f t="shared" si="79"/>
        <v>706.7</v>
      </c>
    </row>
    <row r="732" spans="1:23" s="533" customFormat="1" ht="12" customHeight="1" x14ac:dyDescent="0.2">
      <c r="A732" s="492"/>
      <c r="B732" s="652" t="s">
        <v>63</v>
      </c>
      <c r="C732" s="652"/>
      <c r="D732" s="652"/>
      <c r="E732" s="652"/>
      <c r="F732" s="652"/>
      <c r="G732" s="652"/>
      <c r="H732" s="652"/>
      <c r="I732" s="652"/>
      <c r="J732" s="652"/>
      <c r="K732" s="652"/>
      <c r="L732" s="652"/>
      <c r="M732" s="653"/>
      <c r="N732" s="423">
        <v>998</v>
      </c>
      <c r="O732" s="510">
        <v>2</v>
      </c>
      <c r="P732" s="510">
        <v>3</v>
      </c>
      <c r="Q732" s="512" t="s">
        <v>511</v>
      </c>
      <c r="R732" s="511" t="s">
        <v>117</v>
      </c>
      <c r="S732" s="624"/>
      <c r="T732" s="625"/>
      <c r="U732" s="479">
        <f>+U733</f>
        <v>706.7</v>
      </c>
      <c r="V732" s="480">
        <v>0</v>
      </c>
      <c r="W732" s="538">
        <f t="shared" si="79"/>
        <v>706.7</v>
      </c>
    </row>
    <row r="733" spans="1:23" s="533" customFormat="1" ht="12" customHeight="1" x14ac:dyDescent="0.2">
      <c r="A733" s="492"/>
      <c r="B733" s="652" t="s">
        <v>118</v>
      </c>
      <c r="C733" s="652"/>
      <c r="D733" s="652"/>
      <c r="E733" s="652"/>
      <c r="F733" s="652"/>
      <c r="G733" s="652"/>
      <c r="H733" s="652"/>
      <c r="I733" s="652"/>
      <c r="J733" s="652"/>
      <c r="K733" s="652"/>
      <c r="L733" s="652"/>
      <c r="M733" s="653"/>
      <c r="N733" s="423">
        <v>998</v>
      </c>
      <c r="O733" s="510">
        <v>2</v>
      </c>
      <c r="P733" s="510">
        <v>3</v>
      </c>
      <c r="Q733" s="512" t="s">
        <v>511</v>
      </c>
      <c r="R733" s="511" t="s">
        <v>119</v>
      </c>
      <c r="S733" s="624"/>
      <c r="T733" s="625"/>
      <c r="U733" s="479">
        <v>706.7</v>
      </c>
      <c r="V733" s="480">
        <v>0</v>
      </c>
      <c r="W733" s="538">
        <f t="shared" si="79"/>
        <v>706.7</v>
      </c>
    </row>
    <row r="734" spans="1:23" s="533" customFormat="1" ht="32.25" customHeight="1" x14ac:dyDescent="0.2">
      <c r="A734" s="492"/>
      <c r="B734" s="652" t="s">
        <v>622</v>
      </c>
      <c r="C734" s="652"/>
      <c r="D734" s="652"/>
      <c r="E734" s="652"/>
      <c r="F734" s="652"/>
      <c r="G734" s="652"/>
      <c r="H734" s="652"/>
      <c r="I734" s="652"/>
      <c r="J734" s="652"/>
      <c r="K734" s="652"/>
      <c r="L734" s="652"/>
      <c r="M734" s="653"/>
      <c r="N734" s="423">
        <v>998</v>
      </c>
      <c r="O734" s="510">
        <v>14</v>
      </c>
      <c r="P734" s="510">
        <v>0</v>
      </c>
      <c r="Q734" s="512">
        <v>0</v>
      </c>
      <c r="R734" s="511">
        <v>0</v>
      </c>
      <c r="S734" s="624"/>
      <c r="T734" s="625"/>
      <c r="U734" s="479">
        <f>+U735+U741+U747</f>
        <v>16896.687140000002</v>
      </c>
      <c r="V734" s="479">
        <f>+V735+V741+V747</f>
        <v>0</v>
      </c>
      <c r="W734" s="538">
        <f t="shared" si="79"/>
        <v>16896.687140000002</v>
      </c>
    </row>
    <row r="735" spans="1:23" s="533" customFormat="1" ht="32.25" customHeight="1" x14ac:dyDescent="0.2">
      <c r="A735" s="492"/>
      <c r="B735" s="652" t="s">
        <v>120</v>
      </c>
      <c r="C735" s="652"/>
      <c r="D735" s="652"/>
      <c r="E735" s="652"/>
      <c r="F735" s="652"/>
      <c r="G735" s="652"/>
      <c r="H735" s="652"/>
      <c r="I735" s="652"/>
      <c r="J735" s="652"/>
      <c r="K735" s="652"/>
      <c r="L735" s="652"/>
      <c r="M735" s="653"/>
      <c r="N735" s="423">
        <v>998</v>
      </c>
      <c r="O735" s="510">
        <v>14</v>
      </c>
      <c r="P735" s="510">
        <v>1</v>
      </c>
      <c r="Q735" s="512">
        <v>0</v>
      </c>
      <c r="R735" s="511">
        <v>0</v>
      </c>
      <c r="S735" s="624"/>
      <c r="T735" s="625"/>
      <c r="U735" s="479">
        <f t="shared" ref="U735:V739" si="80">+U736</f>
        <v>14844.9704</v>
      </c>
      <c r="V735" s="479">
        <f t="shared" si="80"/>
        <v>0</v>
      </c>
      <c r="W735" s="538">
        <f t="shared" si="79"/>
        <v>14844.9704</v>
      </c>
    </row>
    <row r="736" spans="1:23" s="533" customFormat="1" ht="21.75" customHeight="1" x14ac:dyDescent="0.2">
      <c r="A736" s="492"/>
      <c r="B736" s="652" t="s">
        <v>487</v>
      </c>
      <c r="C736" s="652"/>
      <c r="D736" s="652"/>
      <c r="E736" s="652"/>
      <c r="F736" s="652"/>
      <c r="G736" s="652"/>
      <c r="H736" s="652"/>
      <c r="I736" s="652"/>
      <c r="J736" s="652"/>
      <c r="K736" s="652"/>
      <c r="L736" s="652"/>
      <c r="M736" s="653"/>
      <c r="N736" s="423">
        <v>998</v>
      </c>
      <c r="O736" s="510">
        <v>14</v>
      </c>
      <c r="P736" s="510">
        <v>1</v>
      </c>
      <c r="Q736" s="512" t="s">
        <v>488</v>
      </c>
      <c r="R736" s="511">
        <v>0</v>
      </c>
      <c r="S736" s="624"/>
      <c r="T736" s="625"/>
      <c r="U736" s="479">
        <f t="shared" si="80"/>
        <v>14844.9704</v>
      </c>
      <c r="V736" s="479">
        <f t="shared" si="80"/>
        <v>0</v>
      </c>
      <c r="W736" s="538">
        <f t="shared" si="79"/>
        <v>14844.9704</v>
      </c>
    </row>
    <row r="737" spans="1:23" s="533" customFormat="1" ht="12" customHeight="1" x14ac:dyDescent="0.2">
      <c r="A737" s="492"/>
      <c r="B737" s="652" t="s">
        <v>623</v>
      </c>
      <c r="C737" s="652"/>
      <c r="D737" s="652"/>
      <c r="E737" s="652"/>
      <c r="F737" s="652"/>
      <c r="G737" s="652"/>
      <c r="H737" s="652"/>
      <c r="I737" s="652"/>
      <c r="J737" s="652"/>
      <c r="K737" s="652"/>
      <c r="L737" s="652"/>
      <c r="M737" s="653"/>
      <c r="N737" s="423">
        <v>998</v>
      </c>
      <c r="O737" s="510">
        <v>14</v>
      </c>
      <c r="P737" s="510">
        <v>1</v>
      </c>
      <c r="Q737" s="512" t="s">
        <v>624</v>
      </c>
      <c r="R737" s="511">
        <v>0</v>
      </c>
      <c r="S737" s="624"/>
      <c r="T737" s="625"/>
      <c r="U737" s="479">
        <f t="shared" si="80"/>
        <v>14844.9704</v>
      </c>
      <c r="V737" s="479">
        <f t="shared" si="80"/>
        <v>0</v>
      </c>
      <c r="W737" s="538">
        <f t="shared" si="79"/>
        <v>14844.9704</v>
      </c>
    </row>
    <row r="738" spans="1:23" s="533" customFormat="1" ht="12" customHeight="1" x14ac:dyDescent="0.2">
      <c r="A738" s="492"/>
      <c r="B738" s="652" t="s">
        <v>63</v>
      </c>
      <c r="C738" s="652"/>
      <c r="D738" s="652"/>
      <c r="E738" s="652"/>
      <c r="F738" s="652"/>
      <c r="G738" s="652"/>
      <c r="H738" s="652"/>
      <c r="I738" s="652"/>
      <c r="J738" s="652"/>
      <c r="K738" s="652"/>
      <c r="L738" s="652"/>
      <c r="M738" s="653"/>
      <c r="N738" s="423">
        <v>998</v>
      </c>
      <c r="O738" s="510">
        <v>14</v>
      </c>
      <c r="P738" s="510">
        <v>1</v>
      </c>
      <c r="Q738" s="512" t="s">
        <v>624</v>
      </c>
      <c r="R738" s="511" t="s">
        <v>117</v>
      </c>
      <c r="S738" s="624"/>
      <c r="T738" s="625"/>
      <c r="U738" s="479">
        <f t="shared" si="80"/>
        <v>14844.9704</v>
      </c>
      <c r="V738" s="479">
        <f t="shared" si="80"/>
        <v>0</v>
      </c>
      <c r="W738" s="538">
        <f t="shared" si="79"/>
        <v>14844.9704</v>
      </c>
    </row>
    <row r="739" spans="1:23" s="533" customFormat="1" ht="12" customHeight="1" x14ac:dyDescent="0.2">
      <c r="A739" s="492"/>
      <c r="B739" s="652" t="s">
        <v>121</v>
      </c>
      <c r="C739" s="652"/>
      <c r="D739" s="652"/>
      <c r="E739" s="652"/>
      <c r="F739" s="652"/>
      <c r="G739" s="652"/>
      <c r="H739" s="652"/>
      <c r="I739" s="652"/>
      <c r="J739" s="652"/>
      <c r="K739" s="652"/>
      <c r="L739" s="652"/>
      <c r="M739" s="653"/>
      <c r="N739" s="423">
        <v>998</v>
      </c>
      <c r="O739" s="510">
        <v>14</v>
      </c>
      <c r="P739" s="510">
        <v>1</v>
      </c>
      <c r="Q739" s="512" t="s">
        <v>624</v>
      </c>
      <c r="R739" s="511" t="s">
        <v>122</v>
      </c>
      <c r="S739" s="624"/>
      <c r="T739" s="625"/>
      <c r="U739" s="479">
        <f t="shared" si="80"/>
        <v>14844.9704</v>
      </c>
      <c r="V739" s="479">
        <f t="shared" si="80"/>
        <v>0</v>
      </c>
      <c r="W739" s="538">
        <f t="shared" si="79"/>
        <v>14844.9704</v>
      </c>
    </row>
    <row r="740" spans="1:23" s="533" customFormat="1" ht="12" customHeight="1" x14ac:dyDescent="0.2">
      <c r="A740" s="492"/>
      <c r="B740" s="652" t="s">
        <v>623</v>
      </c>
      <c r="C740" s="652"/>
      <c r="D740" s="652"/>
      <c r="E740" s="652"/>
      <c r="F740" s="652"/>
      <c r="G740" s="652"/>
      <c r="H740" s="652"/>
      <c r="I740" s="652"/>
      <c r="J740" s="652"/>
      <c r="K740" s="652"/>
      <c r="L740" s="652"/>
      <c r="M740" s="653"/>
      <c r="N740" s="423">
        <v>998</v>
      </c>
      <c r="O740" s="510">
        <v>14</v>
      </c>
      <c r="P740" s="510">
        <v>1</v>
      </c>
      <c r="Q740" s="512" t="s">
        <v>624</v>
      </c>
      <c r="R740" s="511" t="s">
        <v>123</v>
      </c>
      <c r="S740" s="624"/>
      <c r="T740" s="625"/>
      <c r="U740" s="479">
        <v>14844.9704</v>
      </c>
      <c r="V740" s="480">
        <v>0</v>
      </c>
      <c r="W740" s="538">
        <f t="shared" si="79"/>
        <v>14844.9704</v>
      </c>
    </row>
    <row r="741" spans="1:23" s="533" customFormat="1" ht="12" customHeight="1" x14ac:dyDescent="0.2">
      <c r="A741" s="492"/>
      <c r="B741" s="652" t="s">
        <v>702</v>
      </c>
      <c r="C741" s="652"/>
      <c r="D741" s="652"/>
      <c r="E741" s="652"/>
      <c r="F741" s="652"/>
      <c r="G741" s="652"/>
      <c r="H741" s="652"/>
      <c r="I741" s="652"/>
      <c r="J741" s="652"/>
      <c r="K741" s="652"/>
      <c r="L741" s="652"/>
      <c r="M741" s="653"/>
      <c r="N741" s="423">
        <v>998</v>
      </c>
      <c r="O741" s="510">
        <v>14</v>
      </c>
      <c r="P741" s="510">
        <v>2</v>
      </c>
      <c r="Q741" s="512">
        <v>0</v>
      </c>
      <c r="R741" s="511">
        <v>0</v>
      </c>
      <c r="S741" s="624"/>
      <c r="T741" s="625"/>
      <c r="U741" s="479">
        <f t="shared" ref="U741:V745" si="81">+U742</f>
        <v>932.2</v>
      </c>
      <c r="V741" s="479">
        <f t="shared" si="81"/>
        <v>0</v>
      </c>
      <c r="W741" s="538">
        <f t="shared" si="79"/>
        <v>932.2</v>
      </c>
    </row>
    <row r="742" spans="1:23" s="533" customFormat="1" ht="21.75" customHeight="1" x14ac:dyDescent="0.2">
      <c r="A742" s="492"/>
      <c r="B742" s="652" t="s">
        <v>487</v>
      </c>
      <c r="C742" s="652"/>
      <c r="D742" s="652"/>
      <c r="E742" s="652"/>
      <c r="F742" s="652"/>
      <c r="G742" s="652"/>
      <c r="H742" s="652"/>
      <c r="I742" s="652"/>
      <c r="J742" s="652"/>
      <c r="K742" s="652"/>
      <c r="L742" s="652"/>
      <c r="M742" s="653"/>
      <c r="N742" s="423">
        <v>998</v>
      </c>
      <c r="O742" s="510">
        <v>14</v>
      </c>
      <c r="P742" s="510">
        <v>2</v>
      </c>
      <c r="Q742" s="512" t="s">
        <v>488</v>
      </c>
      <c r="R742" s="511">
        <v>0</v>
      </c>
      <c r="S742" s="624"/>
      <c r="T742" s="625"/>
      <c r="U742" s="479">
        <f t="shared" si="81"/>
        <v>932.2</v>
      </c>
      <c r="V742" s="479">
        <f t="shared" si="81"/>
        <v>0</v>
      </c>
      <c r="W742" s="538">
        <f t="shared" si="79"/>
        <v>932.2</v>
      </c>
    </row>
    <row r="743" spans="1:23" s="533" customFormat="1" ht="21.75" customHeight="1" x14ac:dyDescent="0.2">
      <c r="A743" s="492"/>
      <c r="B743" s="652" t="s">
        <v>703</v>
      </c>
      <c r="C743" s="652"/>
      <c r="D743" s="652"/>
      <c r="E743" s="652"/>
      <c r="F743" s="652"/>
      <c r="G743" s="652"/>
      <c r="H743" s="652"/>
      <c r="I743" s="652"/>
      <c r="J743" s="652"/>
      <c r="K743" s="652"/>
      <c r="L743" s="652"/>
      <c r="M743" s="653"/>
      <c r="N743" s="423">
        <v>998</v>
      </c>
      <c r="O743" s="510">
        <v>14</v>
      </c>
      <c r="P743" s="510">
        <v>2</v>
      </c>
      <c r="Q743" s="512" t="s">
        <v>704</v>
      </c>
      <c r="R743" s="511">
        <v>0</v>
      </c>
      <c r="S743" s="624"/>
      <c r="T743" s="625"/>
      <c r="U743" s="479">
        <f t="shared" si="81"/>
        <v>932.2</v>
      </c>
      <c r="V743" s="479">
        <f t="shared" si="81"/>
        <v>0</v>
      </c>
      <c r="W743" s="538">
        <f t="shared" si="79"/>
        <v>932.2</v>
      </c>
    </row>
    <row r="744" spans="1:23" s="533" customFormat="1" ht="12" customHeight="1" x14ac:dyDescent="0.2">
      <c r="A744" s="492"/>
      <c r="B744" s="652" t="s">
        <v>63</v>
      </c>
      <c r="C744" s="652"/>
      <c r="D744" s="652"/>
      <c r="E744" s="652"/>
      <c r="F744" s="652"/>
      <c r="G744" s="652"/>
      <c r="H744" s="652"/>
      <c r="I744" s="652"/>
      <c r="J744" s="652"/>
      <c r="K744" s="652"/>
      <c r="L744" s="652"/>
      <c r="M744" s="653"/>
      <c r="N744" s="423">
        <v>998</v>
      </c>
      <c r="O744" s="510">
        <v>14</v>
      </c>
      <c r="P744" s="510">
        <v>2</v>
      </c>
      <c r="Q744" s="512" t="s">
        <v>704</v>
      </c>
      <c r="R744" s="511" t="s">
        <v>117</v>
      </c>
      <c r="S744" s="624"/>
      <c r="T744" s="625"/>
      <c r="U744" s="479">
        <f t="shared" si="81"/>
        <v>932.2</v>
      </c>
      <c r="V744" s="479">
        <f t="shared" si="81"/>
        <v>0</v>
      </c>
      <c r="W744" s="538">
        <f t="shared" si="79"/>
        <v>932.2</v>
      </c>
    </row>
    <row r="745" spans="1:23" s="533" customFormat="1" ht="12" customHeight="1" x14ac:dyDescent="0.2">
      <c r="A745" s="492"/>
      <c r="B745" s="652" t="s">
        <v>121</v>
      </c>
      <c r="C745" s="652"/>
      <c r="D745" s="652"/>
      <c r="E745" s="652"/>
      <c r="F745" s="652"/>
      <c r="G745" s="652"/>
      <c r="H745" s="652"/>
      <c r="I745" s="652"/>
      <c r="J745" s="652"/>
      <c r="K745" s="652"/>
      <c r="L745" s="652"/>
      <c r="M745" s="653"/>
      <c r="N745" s="423">
        <v>998</v>
      </c>
      <c r="O745" s="510">
        <v>14</v>
      </c>
      <c r="P745" s="510">
        <v>2</v>
      </c>
      <c r="Q745" s="512" t="s">
        <v>704</v>
      </c>
      <c r="R745" s="511" t="s">
        <v>122</v>
      </c>
      <c r="S745" s="624"/>
      <c r="T745" s="625"/>
      <c r="U745" s="479">
        <f t="shared" si="81"/>
        <v>932.2</v>
      </c>
      <c r="V745" s="479">
        <f t="shared" si="81"/>
        <v>0</v>
      </c>
      <c r="W745" s="538">
        <f t="shared" si="79"/>
        <v>932.2</v>
      </c>
    </row>
    <row r="746" spans="1:23" s="533" customFormat="1" ht="12" customHeight="1" x14ac:dyDescent="0.2">
      <c r="A746" s="492"/>
      <c r="B746" s="652" t="s">
        <v>702</v>
      </c>
      <c r="C746" s="652"/>
      <c r="D746" s="652"/>
      <c r="E746" s="652"/>
      <c r="F746" s="652"/>
      <c r="G746" s="652"/>
      <c r="H746" s="652"/>
      <c r="I746" s="652"/>
      <c r="J746" s="652"/>
      <c r="K746" s="652"/>
      <c r="L746" s="652"/>
      <c r="M746" s="653"/>
      <c r="N746" s="423">
        <v>998</v>
      </c>
      <c r="O746" s="510">
        <v>14</v>
      </c>
      <c r="P746" s="510">
        <v>2</v>
      </c>
      <c r="Q746" s="512" t="s">
        <v>704</v>
      </c>
      <c r="R746" s="511" t="s">
        <v>705</v>
      </c>
      <c r="S746" s="624"/>
      <c r="T746" s="625"/>
      <c r="U746" s="479">
        <v>932.2</v>
      </c>
      <c r="V746" s="480">
        <v>0</v>
      </c>
      <c r="W746" s="538">
        <f t="shared" si="79"/>
        <v>932.2</v>
      </c>
    </row>
    <row r="747" spans="1:23" s="533" customFormat="1" ht="12" customHeight="1" x14ac:dyDescent="0.2">
      <c r="A747" s="492"/>
      <c r="B747" s="652" t="s">
        <v>124</v>
      </c>
      <c r="C747" s="652"/>
      <c r="D747" s="652"/>
      <c r="E747" s="652"/>
      <c r="F747" s="652"/>
      <c r="G747" s="652"/>
      <c r="H747" s="652"/>
      <c r="I747" s="652"/>
      <c r="J747" s="652"/>
      <c r="K747" s="652"/>
      <c r="L747" s="652"/>
      <c r="M747" s="653"/>
      <c r="N747" s="423">
        <v>998</v>
      </c>
      <c r="O747" s="510">
        <v>14</v>
      </c>
      <c r="P747" s="510">
        <v>3</v>
      </c>
      <c r="Q747" s="512">
        <v>0</v>
      </c>
      <c r="R747" s="511">
        <v>0</v>
      </c>
      <c r="S747" s="624"/>
      <c r="T747" s="625"/>
      <c r="U747" s="479">
        <f>+U748</f>
        <v>1119.51674</v>
      </c>
      <c r="V747" s="479">
        <f>+V748</f>
        <v>0</v>
      </c>
      <c r="W747" s="538">
        <f t="shared" si="79"/>
        <v>1119.51674</v>
      </c>
    </row>
    <row r="748" spans="1:23" s="533" customFormat="1" ht="32.25" customHeight="1" x14ac:dyDescent="0.2">
      <c r="A748" s="492"/>
      <c r="B748" s="652" t="s">
        <v>465</v>
      </c>
      <c r="C748" s="652"/>
      <c r="D748" s="652"/>
      <c r="E748" s="652"/>
      <c r="F748" s="652"/>
      <c r="G748" s="652"/>
      <c r="H748" s="652"/>
      <c r="I748" s="652"/>
      <c r="J748" s="652"/>
      <c r="K748" s="652"/>
      <c r="L748" s="652"/>
      <c r="M748" s="653"/>
      <c r="N748" s="423">
        <v>998</v>
      </c>
      <c r="O748" s="510">
        <v>14</v>
      </c>
      <c r="P748" s="510">
        <v>3</v>
      </c>
      <c r="Q748" s="512" t="s">
        <v>466</v>
      </c>
      <c r="R748" s="511">
        <v>0</v>
      </c>
      <c r="S748" s="624"/>
      <c r="T748" s="625"/>
      <c r="U748" s="479">
        <f>+U749+U752</f>
        <v>1119.51674</v>
      </c>
      <c r="V748" s="479">
        <f>+V749+V752</f>
        <v>0</v>
      </c>
      <c r="W748" s="538">
        <f t="shared" si="79"/>
        <v>1119.51674</v>
      </c>
    </row>
    <row r="749" spans="1:23" s="533" customFormat="1" ht="63.75" customHeight="1" x14ac:dyDescent="0.2">
      <c r="A749" s="492"/>
      <c r="B749" s="652" t="s">
        <v>125</v>
      </c>
      <c r="C749" s="652"/>
      <c r="D749" s="652"/>
      <c r="E749" s="652"/>
      <c r="F749" s="652"/>
      <c r="G749" s="652"/>
      <c r="H749" s="652"/>
      <c r="I749" s="652"/>
      <c r="J749" s="652"/>
      <c r="K749" s="652"/>
      <c r="L749" s="652"/>
      <c r="M749" s="653"/>
      <c r="N749" s="423">
        <v>998</v>
      </c>
      <c r="O749" s="510">
        <v>14</v>
      </c>
      <c r="P749" s="510">
        <v>3</v>
      </c>
      <c r="Q749" s="512" t="s">
        <v>625</v>
      </c>
      <c r="R749" s="511">
        <v>0</v>
      </c>
      <c r="S749" s="624"/>
      <c r="T749" s="625"/>
      <c r="U749" s="479">
        <f>+U750</f>
        <v>595.13574000000006</v>
      </c>
      <c r="V749" s="479">
        <f>+V750</f>
        <v>0</v>
      </c>
      <c r="W749" s="538">
        <f t="shared" si="79"/>
        <v>595.13574000000006</v>
      </c>
    </row>
    <row r="750" spans="1:23" s="533" customFormat="1" ht="12" customHeight="1" x14ac:dyDescent="0.2">
      <c r="A750" s="492"/>
      <c r="B750" s="652" t="s">
        <v>63</v>
      </c>
      <c r="C750" s="652"/>
      <c r="D750" s="652"/>
      <c r="E750" s="652"/>
      <c r="F750" s="652"/>
      <c r="G750" s="652"/>
      <c r="H750" s="652"/>
      <c r="I750" s="652"/>
      <c r="J750" s="652"/>
      <c r="K750" s="652"/>
      <c r="L750" s="652"/>
      <c r="M750" s="653"/>
      <c r="N750" s="423">
        <v>998</v>
      </c>
      <c r="O750" s="510">
        <v>14</v>
      </c>
      <c r="P750" s="510">
        <v>3</v>
      </c>
      <c r="Q750" s="512" t="s">
        <v>625</v>
      </c>
      <c r="R750" s="511" t="s">
        <v>117</v>
      </c>
      <c r="S750" s="624"/>
      <c r="T750" s="625"/>
      <c r="U750" s="479">
        <f>+U751</f>
        <v>595.13574000000006</v>
      </c>
      <c r="V750" s="479">
        <f>+V751</f>
        <v>0</v>
      </c>
      <c r="W750" s="538">
        <f t="shared" si="79"/>
        <v>595.13574000000006</v>
      </c>
    </row>
    <row r="751" spans="1:23" s="533" customFormat="1" ht="12" customHeight="1" x14ac:dyDescent="0.2">
      <c r="A751" s="492"/>
      <c r="B751" s="652" t="s">
        <v>176</v>
      </c>
      <c r="C751" s="652"/>
      <c r="D751" s="652"/>
      <c r="E751" s="652"/>
      <c r="F751" s="652"/>
      <c r="G751" s="652"/>
      <c r="H751" s="652"/>
      <c r="I751" s="652"/>
      <c r="J751" s="652"/>
      <c r="K751" s="652"/>
      <c r="L751" s="652"/>
      <c r="M751" s="653"/>
      <c r="N751" s="423">
        <v>998</v>
      </c>
      <c r="O751" s="510">
        <v>14</v>
      </c>
      <c r="P751" s="510">
        <v>3</v>
      </c>
      <c r="Q751" s="512" t="s">
        <v>625</v>
      </c>
      <c r="R751" s="511" t="s">
        <v>177</v>
      </c>
      <c r="S751" s="624"/>
      <c r="T751" s="625"/>
      <c r="U751" s="479">
        <v>595.13574000000006</v>
      </c>
      <c r="V751" s="480">
        <v>0</v>
      </c>
      <c r="W751" s="538">
        <f t="shared" si="79"/>
        <v>595.13574000000006</v>
      </c>
    </row>
    <row r="752" spans="1:23" s="533" customFormat="1" ht="32.25" customHeight="1" x14ac:dyDescent="0.2">
      <c r="A752" s="492"/>
      <c r="B752" s="652" t="s">
        <v>126</v>
      </c>
      <c r="C752" s="652"/>
      <c r="D752" s="652"/>
      <c r="E752" s="652"/>
      <c r="F752" s="652"/>
      <c r="G752" s="652"/>
      <c r="H752" s="652"/>
      <c r="I752" s="652"/>
      <c r="J752" s="652"/>
      <c r="K752" s="652"/>
      <c r="L752" s="652"/>
      <c r="M752" s="653"/>
      <c r="N752" s="423">
        <v>998</v>
      </c>
      <c r="O752" s="510">
        <v>14</v>
      </c>
      <c r="P752" s="510">
        <v>3</v>
      </c>
      <c r="Q752" s="512" t="s">
        <v>626</v>
      </c>
      <c r="R752" s="511">
        <v>0</v>
      </c>
      <c r="S752" s="624"/>
      <c r="T752" s="625"/>
      <c r="U752" s="479">
        <f>+U753</f>
        <v>524.38099999999997</v>
      </c>
      <c r="V752" s="479">
        <f>+V753</f>
        <v>0</v>
      </c>
      <c r="W752" s="538">
        <f t="shared" si="79"/>
        <v>524.38099999999997</v>
      </c>
    </row>
    <row r="753" spans="1:23" s="533" customFormat="1" ht="12" customHeight="1" x14ac:dyDescent="0.2">
      <c r="A753" s="492"/>
      <c r="B753" s="652" t="s">
        <v>63</v>
      </c>
      <c r="C753" s="652"/>
      <c r="D753" s="652"/>
      <c r="E753" s="652"/>
      <c r="F753" s="652"/>
      <c r="G753" s="652"/>
      <c r="H753" s="652"/>
      <c r="I753" s="652"/>
      <c r="J753" s="652"/>
      <c r="K753" s="652"/>
      <c r="L753" s="652"/>
      <c r="M753" s="653"/>
      <c r="N753" s="423">
        <v>998</v>
      </c>
      <c r="O753" s="510">
        <v>14</v>
      </c>
      <c r="P753" s="510">
        <v>3</v>
      </c>
      <c r="Q753" s="512" t="s">
        <v>626</v>
      </c>
      <c r="R753" s="511" t="s">
        <v>117</v>
      </c>
      <c r="S753" s="624"/>
      <c r="T753" s="625"/>
      <c r="U753" s="479">
        <f>+U754</f>
        <v>524.38099999999997</v>
      </c>
      <c r="V753" s="479">
        <f>+V754</f>
        <v>0</v>
      </c>
      <c r="W753" s="538">
        <f t="shared" si="79"/>
        <v>524.38099999999997</v>
      </c>
    </row>
    <row r="754" spans="1:23" s="533" customFormat="1" ht="12" customHeight="1" thickBot="1" x14ac:dyDescent="0.25">
      <c r="A754" s="492"/>
      <c r="B754" s="662" t="s">
        <v>176</v>
      </c>
      <c r="C754" s="662"/>
      <c r="D754" s="662"/>
      <c r="E754" s="662"/>
      <c r="F754" s="662"/>
      <c r="G754" s="662"/>
      <c r="H754" s="662"/>
      <c r="I754" s="662"/>
      <c r="J754" s="662"/>
      <c r="K754" s="662"/>
      <c r="L754" s="662"/>
      <c r="M754" s="663"/>
      <c r="N754" s="418">
        <v>998</v>
      </c>
      <c r="O754" s="504">
        <v>14</v>
      </c>
      <c r="P754" s="504">
        <v>3</v>
      </c>
      <c r="Q754" s="506" t="s">
        <v>626</v>
      </c>
      <c r="R754" s="505" t="s">
        <v>177</v>
      </c>
      <c r="S754" s="649"/>
      <c r="T754" s="650"/>
      <c r="U754" s="477">
        <v>524.38099999999997</v>
      </c>
      <c r="V754" s="478">
        <v>0</v>
      </c>
      <c r="W754" s="538">
        <f t="shared" si="79"/>
        <v>524.38099999999997</v>
      </c>
    </row>
    <row r="755" spans="1:23" s="533" customFormat="1" ht="409.6" hidden="1" customHeight="1" x14ac:dyDescent="0.2">
      <c r="A755" s="492"/>
      <c r="B755" s="534"/>
      <c r="C755" s="535"/>
      <c r="D755" s="535"/>
      <c r="E755" s="535"/>
      <c r="F755" s="535"/>
      <c r="G755" s="535"/>
      <c r="H755" s="535"/>
      <c r="I755" s="535"/>
      <c r="J755" s="535"/>
      <c r="K755" s="535"/>
      <c r="L755" s="535"/>
      <c r="M755" s="536"/>
      <c r="N755" s="496">
        <v>998</v>
      </c>
      <c r="O755" s="496">
        <v>14</v>
      </c>
      <c r="P755" s="496">
        <v>3</v>
      </c>
      <c r="Q755" s="497" t="s">
        <v>626</v>
      </c>
      <c r="R755" s="497" t="s">
        <v>802</v>
      </c>
      <c r="S755" s="496">
        <v>0</v>
      </c>
      <c r="T755" s="499"/>
      <c r="U755" s="535">
        <v>526487.91599999997</v>
      </c>
      <c r="V755" s="535">
        <v>13138.474</v>
      </c>
      <c r="W755" s="479">
        <f t="shared" si="79"/>
        <v>539626.39</v>
      </c>
    </row>
    <row r="756" spans="1:23" s="533" customFormat="1" ht="12.75" customHeight="1" thickBot="1" x14ac:dyDescent="0.25">
      <c r="A756" s="492"/>
      <c r="B756" s="490"/>
      <c r="C756" s="411"/>
      <c r="D756" s="401"/>
      <c r="E756" s="402"/>
      <c r="F756" s="401"/>
      <c r="G756" s="401"/>
      <c r="H756" s="401"/>
      <c r="I756" s="401"/>
      <c r="J756" s="401"/>
      <c r="K756" s="401"/>
      <c r="L756" s="401"/>
      <c r="M756" s="489"/>
      <c r="N756" s="489"/>
      <c r="O756" s="488"/>
      <c r="P756" s="487"/>
      <c r="Q756" s="490" t="s">
        <v>709</v>
      </c>
      <c r="R756" s="489"/>
      <c r="S756" s="489"/>
      <c r="T756" s="490"/>
      <c r="U756" s="542">
        <f>+U21+U146+U245+U283+U370+U421+U690</f>
        <v>526487.91579999996</v>
      </c>
      <c r="V756" s="542">
        <f t="shared" ref="V756:W756" si="82">+V21+V146+V245+V283+V370+V421+V690</f>
        <v>13138.473869999998</v>
      </c>
      <c r="W756" s="542">
        <f t="shared" si="82"/>
        <v>539626.38967000006</v>
      </c>
    </row>
    <row r="757" spans="1:23" s="533" customFormat="1" ht="25.5" customHeight="1" x14ac:dyDescent="0.2">
      <c r="A757" s="482"/>
      <c r="B757" s="425" t="s">
        <v>803</v>
      </c>
      <c r="C757" s="425"/>
      <c r="D757" s="481"/>
      <c r="E757" s="481"/>
      <c r="F757" s="481"/>
      <c r="G757" s="481"/>
      <c r="H757" s="481"/>
      <c r="I757" s="481"/>
      <c r="J757" s="481"/>
      <c r="K757" s="481"/>
      <c r="L757" s="481"/>
      <c r="M757" s="481"/>
      <c r="N757" s="481"/>
      <c r="O757" s="481"/>
      <c r="P757" s="481"/>
      <c r="Q757" s="481"/>
      <c r="R757" s="481"/>
      <c r="S757" s="481"/>
      <c r="T757" s="481"/>
      <c r="U757" s="543"/>
      <c r="V757" s="543"/>
      <c r="W757" s="543"/>
    </row>
    <row r="759" spans="1:23" x14ac:dyDescent="0.2">
      <c r="U759" s="194">
        <v>526487.91579999996</v>
      </c>
      <c r="V759" s="194">
        <v>13138.47387</v>
      </c>
      <c r="W759" s="194">
        <f>+U759+V759</f>
        <v>539626.38966999995</v>
      </c>
    </row>
    <row r="761" spans="1:23" x14ac:dyDescent="0.2">
      <c r="U761" s="544">
        <f>U759-U756</f>
        <v>0</v>
      </c>
      <c r="V761" s="544">
        <f t="shared" ref="V761:W761" si="83">V759-V756</f>
        <v>0</v>
      </c>
      <c r="W761" s="544">
        <f t="shared" si="83"/>
        <v>0</v>
      </c>
    </row>
  </sheetData>
  <mergeCells count="1479">
    <mergeCell ref="U1:W1"/>
    <mergeCell ref="P2:W3"/>
    <mergeCell ref="M4:W4"/>
    <mergeCell ref="M5:W5"/>
    <mergeCell ref="M6:W6"/>
    <mergeCell ref="B689:M689"/>
    <mergeCell ref="S689:T689"/>
    <mergeCell ref="B697:M697"/>
    <mergeCell ref="S697:T697"/>
    <mergeCell ref="B695:M695"/>
    <mergeCell ref="S695:T695"/>
    <mergeCell ref="B693:M693"/>
    <mergeCell ref="S698:T698"/>
    <mergeCell ref="B702:M702"/>
    <mergeCell ref="S702:T702"/>
    <mergeCell ref="B703:M703"/>
    <mergeCell ref="S703:T703"/>
    <mergeCell ref="B701:M701"/>
    <mergeCell ref="S701:T701"/>
    <mergeCell ref="B652:M652"/>
    <mergeCell ref="S652:T652"/>
    <mergeCell ref="B658:M658"/>
    <mergeCell ref="S658:T658"/>
    <mergeCell ref="B656:M656"/>
    <mergeCell ref="S656:T656"/>
    <mergeCell ref="S664:T664"/>
    <mergeCell ref="B676:M676"/>
    <mergeCell ref="S676:T676"/>
    <mergeCell ref="B682:M682"/>
    <mergeCell ref="S682:T682"/>
    <mergeCell ref="B680:M680"/>
    <mergeCell ref="S680:T680"/>
    <mergeCell ref="S605:T605"/>
    <mergeCell ref="B597:M597"/>
    <mergeCell ref="S597:T597"/>
    <mergeCell ref="B612:M612"/>
    <mergeCell ref="S612:T612"/>
    <mergeCell ref="B618:M618"/>
    <mergeCell ref="S618:T618"/>
    <mergeCell ref="B614:M614"/>
    <mergeCell ref="S614:T614"/>
    <mergeCell ref="B631:M631"/>
    <mergeCell ref="S631:T631"/>
    <mergeCell ref="S628:T628"/>
    <mergeCell ref="B531:M531"/>
    <mergeCell ref="S531:T531"/>
    <mergeCell ref="B541:M541"/>
    <mergeCell ref="S541:T541"/>
    <mergeCell ref="B542:M542"/>
    <mergeCell ref="S542:T542"/>
    <mergeCell ref="S534:T534"/>
    <mergeCell ref="S539:T539"/>
    <mergeCell ref="B544:M544"/>
    <mergeCell ref="S544:T544"/>
    <mergeCell ref="B577:M577"/>
    <mergeCell ref="S577:T577"/>
    <mergeCell ref="B569:M569"/>
    <mergeCell ref="S569:T569"/>
    <mergeCell ref="S590:T590"/>
    <mergeCell ref="B598:M598"/>
    <mergeCell ref="S598:T598"/>
    <mergeCell ref="S533:T533"/>
    <mergeCell ref="B540:M540"/>
    <mergeCell ref="S451:T451"/>
    <mergeCell ref="B449:M449"/>
    <mergeCell ref="S460:T460"/>
    <mergeCell ref="B466:M466"/>
    <mergeCell ref="S466:T466"/>
    <mergeCell ref="S414:T414"/>
    <mergeCell ref="B415:M415"/>
    <mergeCell ref="S415:T415"/>
    <mergeCell ref="B428:M428"/>
    <mergeCell ref="S428:T428"/>
    <mergeCell ref="B420:M420"/>
    <mergeCell ref="S429:T429"/>
    <mergeCell ref="B435:M435"/>
    <mergeCell ref="S435:T435"/>
    <mergeCell ref="B440:M440"/>
    <mergeCell ref="S440:T440"/>
    <mergeCell ref="B438:M438"/>
    <mergeCell ref="S459:T459"/>
    <mergeCell ref="B461:M461"/>
    <mergeCell ref="S461:T461"/>
    <mergeCell ref="B462:M462"/>
    <mergeCell ref="S462:T462"/>
    <mergeCell ref="B463:M463"/>
    <mergeCell ref="S463:T463"/>
    <mergeCell ref="B464:M464"/>
    <mergeCell ref="S464:T464"/>
    <mergeCell ref="S241:T241"/>
    <mergeCell ref="S230:T230"/>
    <mergeCell ref="B228:M228"/>
    <mergeCell ref="B366:M366"/>
    <mergeCell ref="S366:T366"/>
    <mergeCell ref="B364:M364"/>
    <mergeCell ref="S377:T377"/>
    <mergeCell ref="B378:M378"/>
    <mergeCell ref="S378:T378"/>
    <mergeCell ref="B382:M382"/>
    <mergeCell ref="S382:T382"/>
    <mergeCell ref="S383:T383"/>
    <mergeCell ref="B387:M387"/>
    <mergeCell ref="S387:T387"/>
    <mergeCell ref="B383:M383"/>
    <mergeCell ref="B267:M267"/>
    <mergeCell ref="S267:T267"/>
    <mergeCell ref="S264:T264"/>
    <mergeCell ref="B271:M271"/>
    <mergeCell ref="S271:T271"/>
    <mergeCell ref="B275:M275"/>
    <mergeCell ref="S275:T275"/>
    <mergeCell ref="S282:T282"/>
    <mergeCell ref="B291:M291"/>
    <mergeCell ref="S291:T291"/>
    <mergeCell ref="B297:M297"/>
    <mergeCell ref="S297:T297"/>
    <mergeCell ref="B289:M289"/>
    <mergeCell ref="S289:T289"/>
    <mergeCell ref="B309:M309"/>
    <mergeCell ref="S309:T309"/>
    <mergeCell ref="B315:M315"/>
    <mergeCell ref="B751:M751"/>
    <mergeCell ref="S751:T751"/>
    <mergeCell ref="B754:M754"/>
    <mergeCell ref="S754:T754"/>
    <mergeCell ref="B746:M746"/>
    <mergeCell ref="S746:T746"/>
    <mergeCell ref="B752:M752"/>
    <mergeCell ref="B722:M722"/>
    <mergeCell ref="S722:T722"/>
    <mergeCell ref="B718:M718"/>
    <mergeCell ref="S718:T718"/>
    <mergeCell ref="B719:M719"/>
    <mergeCell ref="B733:M733"/>
    <mergeCell ref="S733:T733"/>
    <mergeCell ref="B739:M739"/>
    <mergeCell ref="S739:T739"/>
    <mergeCell ref="B736:M736"/>
    <mergeCell ref="S736:T736"/>
    <mergeCell ref="B734:M734"/>
    <mergeCell ref="S719:T719"/>
    <mergeCell ref="S745:T745"/>
    <mergeCell ref="B717:M717"/>
    <mergeCell ref="S717:T717"/>
    <mergeCell ref="S555:T555"/>
    <mergeCell ref="B563:M563"/>
    <mergeCell ref="S563:T563"/>
    <mergeCell ref="B549:M549"/>
    <mergeCell ref="S549:T549"/>
    <mergeCell ref="B604:M604"/>
    <mergeCell ref="S604:T604"/>
    <mergeCell ref="B576:M576"/>
    <mergeCell ref="S576:T576"/>
    <mergeCell ref="B583:M583"/>
    <mergeCell ref="S583:T583"/>
    <mergeCell ref="S564:T564"/>
    <mergeCell ref="B570:M570"/>
    <mergeCell ref="S570:T570"/>
    <mergeCell ref="S93:T93"/>
    <mergeCell ref="B96:M96"/>
    <mergeCell ref="S96:T96"/>
    <mergeCell ref="B97:M97"/>
    <mergeCell ref="S97:T97"/>
    <mergeCell ref="B101:M101"/>
    <mergeCell ref="S101:T101"/>
    <mergeCell ref="B107:M107"/>
    <mergeCell ref="S107:T107"/>
    <mergeCell ref="S108:T108"/>
    <mergeCell ref="B111:M111"/>
    <mergeCell ref="S111:T111"/>
    <mergeCell ref="B233:M233"/>
    <mergeCell ref="S233:T233"/>
    <mergeCell ref="B231:M231"/>
    <mergeCell ref="S231:T231"/>
    <mergeCell ref="S708:T708"/>
    <mergeCell ref="B712:M712"/>
    <mergeCell ref="S712:T712"/>
    <mergeCell ref="B37:M37"/>
    <mergeCell ref="S37:T37"/>
    <mergeCell ref="B43:M43"/>
    <mergeCell ref="S43:T43"/>
    <mergeCell ref="B41:M41"/>
    <mergeCell ref="S41:T41"/>
    <mergeCell ref="B39:M39"/>
    <mergeCell ref="B55:M55"/>
    <mergeCell ref="S55:T55"/>
    <mergeCell ref="B56:M56"/>
    <mergeCell ref="S56:T56"/>
    <mergeCell ref="S63:T63"/>
    <mergeCell ref="B66:M66"/>
    <mergeCell ref="S66:T66"/>
    <mergeCell ref="B67:M67"/>
    <mergeCell ref="S67:T67"/>
    <mergeCell ref="B236:M236"/>
    <mergeCell ref="S236:T236"/>
    <mergeCell ref="B237:M237"/>
    <mergeCell ref="S237:T237"/>
    <mergeCell ref="B243:M243"/>
    <mergeCell ref="S243:T243"/>
    <mergeCell ref="B244:M244"/>
    <mergeCell ref="S244:T244"/>
    <mergeCell ref="B160:M160"/>
    <mergeCell ref="S160:T160"/>
    <mergeCell ref="B163:M163"/>
    <mergeCell ref="S163:T163"/>
    <mergeCell ref="B159:M159"/>
    <mergeCell ref="S517:T517"/>
    <mergeCell ref="S516:T516"/>
    <mergeCell ref="B499:M499"/>
    <mergeCell ref="B501:M501"/>
    <mergeCell ref="S501:T501"/>
    <mergeCell ref="B502:M502"/>
    <mergeCell ref="S502:T502"/>
    <mergeCell ref="B500:M500"/>
    <mergeCell ref="S500:T500"/>
    <mergeCell ref="B495:M495"/>
    <mergeCell ref="S495:T495"/>
    <mergeCell ref="B723:M723"/>
    <mergeCell ref="S723:T723"/>
    <mergeCell ref="S635:T635"/>
    <mergeCell ref="B624:M624"/>
    <mergeCell ref="S624:T624"/>
    <mergeCell ref="S643:T643"/>
    <mergeCell ref="B651:M651"/>
    <mergeCell ref="S651:T651"/>
    <mergeCell ref="B657:M657"/>
    <mergeCell ref="S657:T657"/>
    <mergeCell ref="B644:M644"/>
    <mergeCell ref="S644:T644"/>
    <mergeCell ref="B705:M705"/>
    <mergeCell ref="S705:T705"/>
    <mergeCell ref="B668:M668"/>
    <mergeCell ref="S668:T668"/>
    <mergeCell ref="B675:M675"/>
    <mergeCell ref="S675:T675"/>
    <mergeCell ref="B632:M632"/>
    <mergeCell ref="S632:T632"/>
    <mergeCell ref="B636:M636"/>
    <mergeCell ref="S347:T347"/>
    <mergeCell ref="B344:M344"/>
    <mergeCell ref="S344:T344"/>
    <mergeCell ref="B345:M345"/>
    <mergeCell ref="B310:M310"/>
    <mergeCell ref="S310:T310"/>
    <mergeCell ref="B316:M316"/>
    <mergeCell ref="S316:T316"/>
    <mergeCell ref="B304:M304"/>
    <mergeCell ref="S304:T304"/>
    <mergeCell ref="B323:M323"/>
    <mergeCell ref="S323:T323"/>
    <mergeCell ref="B330:M330"/>
    <mergeCell ref="S330:T330"/>
    <mergeCell ref="S181:T181"/>
    <mergeCell ref="B195:M195"/>
    <mergeCell ref="S195:T195"/>
    <mergeCell ref="B198:M198"/>
    <mergeCell ref="S198:T198"/>
    <mergeCell ref="B221:M221"/>
    <mergeCell ref="S221:T221"/>
    <mergeCell ref="B204:M204"/>
    <mergeCell ref="S204:T204"/>
    <mergeCell ref="B207:M207"/>
    <mergeCell ref="S207:T207"/>
    <mergeCell ref="S206:T206"/>
    <mergeCell ref="B220:M220"/>
    <mergeCell ref="S220:T220"/>
    <mergeCell ref="S187:T187"/>
    <mergeCell ref="B190:M190"/>
    <mergeCell ref="S190:T190"/>
    <mergeCell ref="B196:M196"/>
    <mergeCell ref="S575:T575"/>
    <mergeCell ref="B582:M582"/>
    <mergeCell ref="S582:T582"/>
    <mergeCell ref="B588:M588"/>
    <mergeCell ref="S588:T588"/>
    <mergeCell ref="B589:M589"/>
    <mergeCell ref="S589:T589"/>
    <mergeCell ref="S700:T700"/>
    <mergeCell ref="B561:M561"/>
    <mergeCell ref="B750:M750"/>
    <mergeCell ref="S750:T750"/>
    <mergeCell ref="B753:M753"/>
    <mergeCell ref="S753:T753"/>
    <mergeCell ref="S721:T721"/>
    <mergeCell ref="B726:M726"/>
    <mergeCell ref="S49:T49"/>
    <mergeCell ref="B28:M28"/>
    <mergeCell ref="S28:T28"/>
    <mergeCell ref="B36:M36"/>
    <mergeCell ref="S36:T36"/>
    <mergeCell ref="B29:M29"/>
    <mergeCell ref="S29:T29"/>
    <mergeCell ref="S62:T62"/>
    <mergeCell ref="B63:M63"/>
    <mergeCell ref="B48:M48"/>
    <mergeCell ref="S48:T48"/>
    <mergeCell ref="B54:M54"/>
    <mergeCell ref="S54:T54"/>
    <mergeCell ref="B49:M49"/>
    <mergeCell ref="B70:M70"/>
    <mergeCell ref="S70:T70"/>
    <mergeCell ref="B696:M696"/>
    <mergeCell ref="S535:T535"/>
    <mergeCell ref="B536:M536"/>
    <mergeCell ref="S536:T536"/>
    <mergeCell ref="B533:M533"/>
    <mergeCell ref="B537:M537"/>
    <mergeCell ref="S537:T537"/>
    <mergeCell ref="B538:M538"/>
    <mergeCell ref="S538:T538"/>
    <mergeCell ref="B534:M534"/>
    <mergeCell ref="B709:M709"/>
    <mergeCell ref="S709:T709"/>
    <mergeCell ref="B642:M642"/>
    <mergeCell ref="S642:T642"/>
    <mergeCell ref="B641:M641"/>
    <mergeCell ref="S641:T641"/>
    <mergeCell ref="B639:M639"/>
    <mergeCell ref="B662:M662"/>
    <mergeCell ref="S662:T662"/>
    <mergeCell ref="B667:M667"/>
    <mergeCell ref="S667:T667"/>
    <mergeCell ref="B663:M663"/>
    <mergeCell ref="S663:T663"/>
    <mergeCell ref="B664:M664"/>
    <mergeCell ref="B547:M547"/>
    <mergeCell ref="S547:T547"/>
    <mergeCell ref="B554:M554"/>
    <mergeCell ref="S554:T554"/>
    <mergeCell ref="B548:M548"/>
    <mergeCell ref="S548:T548"/>
    <mergeCell ref="B590:M590"/>
    <mergeCell ref="S568:T568"/>
    <mergeCell ref="B575:M575"/>
    <mergeCell ref="B465:M465"/>
    <mergeCell ref="S465:T465"/>
    <mergeCell ref="S493:T493"/>
    <mergeCell ref="B482:M482"/>
    <mergeCell ref="S482:T482"/>
    <mergeCell ref="B487:M487"/>
    <mergeCell ref="S487:T487"/>
    <mergeCell ref="B483:M483"/>
    <mergeCell ref="S483:T483"/>
    <mergeCell ref="B497:M497"/>
    <mergeCell ref="S497:T497"/>
    <mergeCell ref="B503:M503"/>
    <mergeCell ref="S503:T503"/>
    <mergeCell ref="B498:M498"/>
    <mergeCell ref="S498:T498"/>
    <mergeCell ref="B477:M477"/>
    <mergeCell ref="S477:T477"/>
    <mergeCell ref="B494:M494"/>
    <mergeCell ref="S494:T494"/>
    <mergeCell ref="B493:M493"/>
    <mergeCell ref="S499:T499"/>
    <mergeCell ref="B478:M478"/>
    <mergeCell ref="S478:T478"/>
    <mergeCell ref="B471:M471"/>
    <mergeCell ref="S471:T471"/>
    <mergeCell ref="S484:T484"/>
    <mergeCell ref="B489:M489"/>
    <mergeCell ref="S489:T489"/>
    <mergeCell ref="B390:M390"/>
    <mergeCell ref="S390:T390"/>
    <mergeCell ref="B386:M386"/>
    <mergeCell ref="S386:T386"/>
    <mergeCell ref="B402:M402"/>
    <mergeCell ref="S402:T402"/>
    <mergeCell ref="B404:M404"/>
    <mergeCell ref="S404:T404"/>
    <mergeCell ref="S391:T391"/>
    <mergeCell ref="B395:M395"/>
    <mergeCell ref="S395:T395"/>
    <mergeCell ref="B403:M403"/>
    <mergeCell ref="S403:T403"/>
    <mergeCell ref="B392:M392"/>
    <mergeCell ref="B391:M391"/>
    <mergeCell ref="B389:M389"/>
    <mergeCell ref="S389:T389"/>
    <mergeCell ref="B394:M394"/>
    <mergeCell ref="S394:T394"/>
    <mergeCell ref="S392:T392"/>
    <mergeCell ref="B393:M393"/>
    <mergeCell ref="S393:T393"/>
    <mergeCell ref="B328:M328"/>
    <mergeCell ref="S328:T328"/>
    <mergeCell ref="B322:M322"/>
    <mergeCell ref="S322:T322"/>
    <mergeCell ref="B350:M350"/>
    <mergeCell ref="S350:T350"/>
    <mergeCell ref="B360:M360"/>
    <mergeCell ref="S360:T360"/>
    <mergeCell ref="B351:M351"/>
    <mergeCell ref="S351:T351"/>
    <mergeCell ref="S359:T359"/>
    <mergeCell ref="B336:M336"/>
    <mergeCell ref="S336:T336"/>
    <mergeCell ref="B352:M352"/>
    <mergeCell ref="S352:T352"/>
    <mergeCell ref="B329:M329"/>
    <mergeCell ref="S329:T329"/>
    <mergeCell ref="B324:M324"/>
    <mergeCell ref="B337:M337"/>
    <mergeCell ref="S337:T337"/>
    <mergeCell ref="B338:M338"/>
    <mergeCell ref="B353:M353"/>
    <mergeCell ref="S353:T353"/>
    <mergeCell ref="B348:M348"/>
    <mergeCell ref="S348:T348"/>
    <mergeCell ref="B349:M349"/>
    <mergeCell ref="S349:T349"/>
    <mergeCell ref="B354:M354"/>
    <mergeCell ref="S354:T354"/>
    <mergeCell ref="B342:M342"/>
    <mergeCell ref="S342:T342"/>
    <mergeCell ref="B347:M347"/>
    <mergeCell ref="B242:M242"/>
    <mergeCell ref="S242:T242"/>
    <mergeCell ref="S254:T254"/>
    <mergeCell ref="B259:M259"/>
    <mergeCell ref="S259:T259"/>
    <mergeCell ref="B256:M256"/>
    <mergeCell ref="S256:T256"/>
    <mergeCell ref="B235:M235"/>
    <mergeCell ref="S235:T235"/>
    <mergeCell ref="B224:M224"/>
    <mergeCell ref="S224:T224"/>
    <mergeCell ref="B252:M252"/>
    <mergeCell ref="S252:T252"/>
    <mergeCell ref="B255:M255"/>
    <mergeCell ref="S255:T255"/>
    <mergeCell ref="S246:T246"/>
    <mergeCell ref="B257:M257"/>
    <mergeCell ref="S257:T257"/>
    <mergeCell ref="S258:T258"/>
    <mergeCell ref="B258:M258"/>
    <mergeCell ref="B240:M240"/>
    <mergeCell ref="S240:T240"/>
    <mergeCell ref="B239:M239"/>
    <mergeCell ref="S239:T239"/>
    <mergeCell ref="B238:M238"/>
    <mergeCell ref="S238:T238"/>
    <mergeCell ref="B234:M234"/>
    <mergeCell ref="B227:M227"/>
    <mergeCell ref="S227:T227"/>
    <mergeCell ref="B230:M230"/>
    <mergeCell ref="S234:T234"/>
    <mergeCell ref="B241:M241"/>
    <mergeCell ref="S752:T752"/>
    <mergeCell ref="B27:M27"/>
    <mergeCell ref="S27:T27"/>
    <mergeCell ref="B35:M35"/>
    <mergeCell ref="B743:M743"/>
    <mergeCell ref="B47:M47"/>
    <mergeCell ref="S47:T47"/>
    <mergeCell ref="B42:M42"/>
    <mergeCell ref="S42:T42"/>
    <mergeCell ref="S45:T45"/>
    <mergeCell ref="B46:M46"/>
    <mergeCell ref="B68:M68"/>
    <mergeCell ref="S68:T68"/>
    <mergeCell ref="B75:M75"/>
    <mergeCell ref="S75:T75"/>
    <mergeCell ref="B69:M69"/>
    <mergeCell ref="S69:T69"/>
    <mergeCell ref="B73:M73"/>
    <mergeCell ref="S73:T73"/>
    <mergeCell ref="B99:M99"/>
    <mergeCell ref="S99:T99"/>
    <mergeCell ref="B83:M83"/>
    <mergeCell ref="S83:T83"/>
    <mergeCell ref="B725:M725"/>
    <mergeCell ref="S725:T725"/>
    <mergeCell ref="B731:M731"/>
    <mergeCell ref="S731:T731"/>
    <mergeCell ref="S730:T730"/>
    <mergeCell ref="B728:M728"/>
    <mergeCell ref="S743:T743"/>
    <mergeCell ref="B749:M749"/>
    <mergeCell ref="S749:T749"/>
    <mergeCell ref="B745:M745"/>
    <mergeCell ref="S726:T726"/>
    <mergeCell ref="B732:M732"/>
    <mergeCell ref="S732:T732"/>
    <mergeCell ref="B727:M727"/>
    <mergeCell ref="S727:T727"/>
    <mergeCell ref="S728:T728"/>
    <mergeCell ref="B740:M740"/>
    <mergeCell ref="S740:T740"/>
    <mergeCell ref="B674:M674"/>
    <mergeCell ref="S674:T674"/>
    <mergeCell ref="B655:M655"/>
    <mergeCell ref="S655:T655"/>
    <mergeCell ref="B661:M661"/>
    <mergeCell ref="S661:T661"/>
    <mergeCell ref="B715:M715"/>
    <mergeCell ref="S715:T715"/>
    <mergeCell ref="B704:M704"/>
    <mergeCell ref="S704:T704"/>
    <mergeCell ref="B673:M673"/>
    <mergeCell ref="S673:T673"/>
    <mergeCell ref="B679:M679"/>
    <mergeCell ref="S679:T679"/>
    <mergeCell ref="B687:M687"/>
    <mergeCell ref="S687:T687"/>
    <mergeCell ref="B681:M681"/>
    <mergeCell ref="S681:T681"/>
    <mergeCell ref="B683:M683"/>
    <mergeCell ref="S683:T683"/>
    <mergeCell ref="B700:M700"/>
    <mergeCell ref="S696:T696"/>
    <mergeCell ref="B698:M698"/>
    <mergeCell ref="B596:M596"/>
    <mergeCell ref="S596:T596"/>
    <mergeCell ref="B633:M633"/>
    <mergeCell ref="S633:T633"/>
    <mergeCell ref="S603:T603"/>
    <mergeCell ref="B648:M648"/>
    <mergeCell ref="S648:T648"/>
    <mergeCell ref="S599:T599"/>
    <mergeCell ref="B602:M602"/>
    <mergeCell ref="S602:T602"/>
    <mergeCell ref="B603:M603"/>
    <mergeCell ref="S600:T600"/>
    <mergeCell ref="B600:M600"/>
    <mergeCell ref="S601:T601"/>
    <mergeCell ref="B601:M601"/>
    <mergeCell ref="B744:M744"/>
    <mergeCell ref="S744:T744"/>
    <mergeCell ref="S699:T699"/>
    <mergeCell ref="B710:M710"/>
    <mergeCell ref="S710:T710"/>
    <mergeCell ref="B716:M716"/>
    <mergeCell ref="S716:T716"/>
    <mergeCell ref="B711:M711"/>
    <mergeCell ref="S711:T711"/>
    <mergeCell ref="S636:T636"/>
    <mergeCell ref="B637:M637"/>
    <mergeCell ref="S637:T637"/>
    <mergeCell ref="B706:M706"/>
    <mergeCell ref="S706:T706"/>
    <mergeCell ref="B707:M707"/>
    <mergeCell ref="S707:T707"/>
    <mergeCell ref="B708:M708"/>
    <mergeCell ref="B672:M672"/>
    <mergeCell ref="S672:T672"/>
    <mergeCell ref="B678:M678"/>
    <mergeCell ref="S678:T678"/>
    <mergeCell ref="B666:M666"/>
    <mergeCell ref="S666:T666"/>
    <mergeCell ref="B51:M51"/>
    <mergeCell ref="S51:T51"/>
    <mergeCell ref="B58:M58"/>
    <mergeCell ref="S58:T58"/>
    <mergeCell ref="B57:M57"/>
    <mergeCell ref="S57:T57"/>
    <mergeCell ref="B88:M88"/>
    <mergeCell ref="S88:T88"/>
    <mergeCell ref="B74:M74"/>
    <mergeCell ref="S74:T74"/>
    <mergeCell ref="B79:M79"/>
    <mergeCell ref="S80:T80"/>
    <mergeCell ref="S671:T671"/>
    <mergeCell ref="B677:M677"/>
    <mergeCell ref="B136:M136"/>
    <mergeCell ref="S136:T136"/>
    <mergeCell ref="B147:M147"/>
    <mergeCell ref="S147:T147"/>
    <mergeCell ref="B137:M137"/>
    <mergeCell ref="S137:T137"/>
    <mergeCell ref="B138:M138"/>
    <mergeCell ref="B246:M246"/>
    <mergeCell ref="S561:T561"/>
    <mergeCell ref="B621:M621"/>
    <mergeCell ref="S621:T621"/>
    <mergeCell ref="B617:M617"/>
    <mergeCell ref="S35:T35"/>
    <mergeCell ref="B52:M52"/>
    <mergeCell ref="S52:T52"/>
    <mergeCell ref="B59:M59"/>
    <mergeCell ref="S59:T59"/>
    <mergeCell ref="S677:T677"/>
    <mergeCell ref="B685:M685"/>
    <mergeCell ref="S685:T685"/>
    <mergeCell ref="B742:M742"/>
    <mergeCell ref="S742:T742"/>
    <mergeCell ref="B737:M737"/>
    <mergeCell ref="S737:T737"/>
    <mergeCell ref="B714:M714"/>
    <mergeCell ref="S714:T714"/>
    <mergeCell ref="B724:M724"/>
    <mergeCell ref="S724:T724"/>
    <mergeCell ref="S46:T46"/>
    <mergeCell ref="B44:M44"/>
    <mergeCell ref="S44:T44"/>
    <mergeCell ref="B50:M50"/>
    <mergeCell ref="S50:T50"/>
    <mergeCell ref="B741:M741"/>
    <mergeCell ref="S741:T741"/>
    <mergeCell ref="B738:M738"/>
    <mergeCell ref="S738:T738"/>
    <mergeCell ref="B684:M684"/>
    <mergeCell ref="S684:T684"/>
    <mergeCell ref="B671:M671"/>
    <mergeCell ref="B654:M654"/>
    <mergeCell ref="S654:T654"/>
    <mergeCell ref="B650:M650"/>
    <mergeCell ref="S650:T650"/>
    <mergeCell ref="B748:M748"/>
    <mergeCell ref="S748:T748"/>
    <mergeCell ref="B113:M113"/>
    <mergeCell ref="S113:T113"/>
    <mergeCell ref="B124:M124"/>
    <mergeCell ref="S124:T124"/>
    <mergeCell ref="B114:M114"/>
    <mergeCell ref="S114:T114"/>
    <mergeCell ref="B115:M115"/>
    <mergeCell ref="B130:M130"/>
    <mergeCell ref="S130:T130"/>
    <mergeCell ref="B747:M747"/>
    <mergeCell ref="S747:T747"/>
    <mergeCell ref="B692:M692"/>
    <mergeCell ref="S692:T692"/>
    <mergeCell ref="B60:M60"/>
    <mergeCell ref="S60:T60"/>
    <mergeCell ref="B64:M64"/>
    <mergeCell ref="B108:M108"/>
    <mergeCell ref="B78:M78"/>
    <mergeCell ref="S78:T78"/>
    <mergeCell ref="B87:M87"/>
    <mergeCell ref="S87:T87"/>
    <mergeCell ref="S79:T79"/>
    <mergeCell ref="B80:M80"/>
    <mergeCell ref="B128:M128"/>
    <mergeCell ref="B102:M102"/>
    <mergeCell ref="S102:T102"/>
    <mergeCell ref="B112:M112"/>
    <mergeCell ref="S112:T112"/>
    <mergeCell ref="B735:M735"/>
    <mergeCell ref="S735:T735"/>
    <mergeCell ref="B103:M103"/>
    <mergeCell ref="S103:T103"/>
    <mergeCell ref="B123:M123"/>
    <mergeCell ref="S123:T123"/>
    <mergeCell ref="B129:M129"/>
    <mergeCell ref="S129:T129"/>
    <mergeCell ref="B125:M125"/>
    <mergeCell ref="S125:T125"/>
    <mergeCell ref="B643:M643"/>
    <mergeCell ref="B645:M645"/>
    <mergeCell ref="B670:M670"/>
    <mergeCell ref="S670:T670"/>
    <mergeCell ref="B170:M170"/>
    <mergeCell ref="S170:T170"/>
    <mergeCell ref="B166:M166"/>
    <mergeCell ref="S645:T645"/>
    <mergeCell ref="B669:M669"/>
    <mergeCell ref="S669:T669"/>
    <mergeCell ref="B647:M647"/>
    <mergeCell ref="S647:T647"/>
    <mergeCell ref="B653:M653"/>
    <mergeCell ref="B581:M581"/>
    <mergeCell ref="S581:T581"/>
    <mergeCell ref="B587:M587"/>
    <mergeCell ref="S587:T587"/>
    <mergeCell ref="B649:M649"/>
    <mergeCell ref="S649:T649"/>
    <mergeCell ref="B629:M629"/>
    <mergeCell ref="S629:T629"/>
    <mergeCell ref="S609:T609"/>
    <mergeCell ref="B615:M615"/>
    <mergeCell ref="S615:T615"/>
    <mergeCell ref="B713:M713"/>
    <mergeCell ref="S713:T713"/>
    <mergeCell ref="B694:M694"/>
    <mergeCell ref="S694:T694"/>
    <mergeCell ref="B699:M699"/>
    <mergeCell ref="S665:T665"/>
    <mergeCell ref="B660:M660"/>
    <mergeCell ref="S660:T660"/>
    <mergeCell ref="S693:T693"/>
    <mergeCell ref="B686:M686"/>
    <mergeCell ref="S686:T686"/>
    <mergeCell ref="S653:T653"/>
    <mergeCell ref="B659:M659"/>
    <mergeCell ref="S659:T659"/>
    <mergeCell ref="B86:M86"/>
    <mergeCell ref="S86:T86"/>
    <mergeCell ref="S32:T32"/>
    <mergeCell ref="B38:M38"/>
    <mergeCell ref="S38:T38"/>
    <mergeCell ref="S209:T209"/>
    <mergeCell ref="B226:M226"/>
    <mergeCell ref="S226:T226"/>
    <mergeCell ref="B247:M247"/>
    <mergeCell ref="S247:T247"/>
    <mergeCell ref="B210:M210"/>
    <mergeCell ref="S210:T210"/>
    <mergeCell ref="B32:M32"/>
    <mergeCell ref="B149:M149"/>
    <mergeCell ref="S149:T149"/>
    <mergeCell ref="B155:M155"/>
    <mergeCell ref="S155:T155"/>
    <mergeCell ref="S164:T164"/>
    <mergeCell ref="B691:M691"/>
    <mergeCell ref="S691:T691"/>
    <mergeCell ref="B688:M688"/>
    <mergeCell ref="S688:T688"/>
    <mergeCell ref="S734:T734"/>
    <mergeCell ref="B729:M729"/>
    <mergeCell ref="S729:T729"/>
    <mergeCell ref="B730:M730"/>
    <mergeCell ref="B646:M646"/>
    <mergeCell ref="S646:T646"/>
    <mergeCell ref="B665:M665"/>
    <mergeCell ref="B720:M720"/>
    <mergeCell ref="S720:T720"/>
    <mergeCell ref="B721:M721"/>
    <mergeCell ref="B690:M690"/>
    <mergeCell ref="S690:T690"/>
    <mergeCell ref="B521:M521"/>
    <mergeCell ref="S521:T521"/>
    <mergeCell ref="B535:M535"/>
    <mergeCell ref="B616:M616"/>
    <mergeCell ref="S616:T616"/>
    <mergeCell ref="B606:M606"/>
    <mergeCell ref="S606:T606"/>
    <mergeCell ref="B608:M608"/>
    <mergeCell ref="S608:T608"/>
    <mergeCell ref="B609:M609"/>
    <mergeCell ref="B607:M607"/>
    <mergeCell ref="S607:T607"/>
    <mergeCell ref="B610:M610"/>
    <mergeCell ref="S610:T610"/>
    <mergeCell ref="B605:M605"/>
    <mergeCell ref="B599:M599"/>
    <mergeCell ref="B276:M276"/>
    <mergeCell ref="S276:T276"/>
    <mergeCell ref="B638:M638"/>
    <mergeCell ref="S638:T638"/>
    <mergeCell ref="S639:T639"/>
    <mergeCell ref="B640:M640"/>
    <mergeCell ref="S640:T640"/>
    <mergeCell ref="B634:M634"/>
    <mergeCell ref="S634:T634"/>
    <mergeCell ref="B630:M630"/>
    <mergeCell ref="S630:T630"/>
    <mergeCell ref="B635:M635"/>
    <mergeCell ref="B625:M625"/>
    <mergeCell ref="S625:T625"/>
    <mergeCell ref="B626:M626"/>
    <mergeCell ref="S626:T626"/>
    <mergeCell ref="B628:M628"/>
    <mergeCell ref="B623:M623"/>
    <mergeCell ref="B627:M627"/>
    <mergeCell ref="S627:T627"/>
    <mergeCell ref="S623:T623"/>
    <mergeCell ref="B622:M622"/>
    <mergeCell ref="S622:T622"/>
    <mergeCell ref="B619:M619"/>
    <mergeCell ref="S619:T619"/>
    <mergeCell ref="B620:M620"/>
    <mergeCell ref="S620:T620"/>
    <mergeCell ref="S617:T617"/>
    <mergeCell ref="B613:M613"/>
    <mergeCell ref="S613:T613"/>
    <mergeCell ref="B611:M611"/>
    <mergeCell ref="S611:T611"/>
    <mergeCell ref="B593:M593"/>
    <mergeCell ref="S593:T593"/>
    <mergeCell ref="B595:M595"/>
    <mergeCell ref="S595:T595"/>
    <mergeCell ref="B594:M594"/>
    <mergeCell ref="S594:T594"/>
    <mergeCell ref="B591:M591"/>
    <mergeCell ref="S591:T591"/>
    <mergeCell ref="B592:M592"/>
    <mergeCell ref="S592:T592"/>
    <mergeCell ref="B585:M585"/>
    <mergeCell ref="B586:M586"/>
    <mergeCell ref="S586:T586"/>
    <mergeCell ref="S585:T585"/>
    <mergeCell ref="B584:M584"/>
    <mergeCell ref="S584:T584"/>
    <mergeCell ref="B578:M578"/>
    <mergeCell ref="S578:T578"/>
    <mergeCell ref="B579:M579"/>
    <mergeCell ref="S579:T579"/>
    <mergeCell ref="B580:M580"/>
    <mergeCell ref="S580:T580"/>
    <mergeCell ref="B571:M571"/>
    <mergeCell ref="S571:T571"/>
    <mergeCell ref="B572:M572"/>
    <mergeCell ref="S572:T572"/>
    <mergeCell ref="B574:M574"/>
    <mergeCell ref="S574:T574"/>
    <mergeCell ref="B573:M573"/>
    <mergeCell ref="S573:T573"/>
    <mergeCell ref="B567:M567"/>
    <mergeCell ref="S567:T567"/>
    <mergeCell ref="B568:M568"/>
    <mergeCell ref="B565:M565"/>
    <mergeCell ref="S565:T565"/>
    <mergeCell ref="B564:M564"/>
    <mergeCell ref="B566:M566"/>
    <mergeCell ref="S566:T566"/>
    <mergeCell ref="B557:M557"/>
    <mergeCell ref="S557:T557"/>
    <mergeCell ref="B558:M558"/>
    <mergeCell ref="S558:T558"/>
    <mergeCell ref="B559:M559"/>
    <mergeCell ref="S559:T559"/>
    <mergeCell ref="B562:M562"/>
    <mergeCell ref="S562:T562"/>
    <mergeCell ref="B560:M560"/>
    <mergeCell ref="S560:T560"/>
    <mergeCell ref="B551:M551"/>
    <mergeCell ref="S551:T551"/>
    <mergeCell ref="B552:M552"/>
    <mergeCell ref="S552:T552"/>
    <mergeCell ref="B556:M556"/>
    <mergeCell ref="S556:T556"/>
    <mergeCell ref="B553:M553"/>
    <mergeCell ref="S553:T553"/>
    <mergeCell ref="B555:M555"/>
    <mergeCell ref="B550:M550"/>
    <mergeCell ref="S550:T550"/>
    <mergeCell ref="B546:M546"/>
    <mergeCell ref="S546:T546"/>
    <mergeCell ref="B545:M545"/>
    <mergeCell ref="S545:T545"/>
    <mergeCell ref="B539:M539"/>
    <mergeCell ref="S543:T543"/>
    <mergeCell ref="S540:T540"/>
    <mergeCell ref="B543:M543"/>
    <mergeCell ref="B529:M529"/>
    <mergeCell ref="S529:T529"/>
    <mergeCell ref="B532:M532"/>
    <mergeCell ref="S532:T532"/>
    <mergeCell ref="B527:M527"/>
    <mergeCell ref="S527:T527"/>
    <mergeCell ref="B528:M528"/>
    <mergeCell ref="S528:T528"/>
    <mergeCell ref="B530:M530"/>
    <mergeCell ref="S530:T530"/>
    <mergeCell ref="B522:M522"/>
    <mergeCell ref="S522:T522"/>
    <mergeCell ref="B523:M523"/>
    <mergeCell ref="S523:T523"/>
    <mergeCell ref="B524:M524"/>
    <mergeCell ref="S524:T524"/>
    <mergeCell ref="B525:M525"/>
    <mergeCell ref="S525:T525"/>
    <mergeCell ref="B526:M526"/>
    <mergeCell ref="S526:T526"/>
    <mergeCell ref="B519:M519"/>
    <mergeCell ref="S519:T519"/>
    <mergeCell ref="B520:M520"/>
    <mergeCell ref="S520:T520"/>
    <mergeCell ref="B512:M512"/>
    <mergeCell ref="S512:T512"/>
    <mergeCell ref="B513:M513"/>
    <mergeCell ref="S513:T513"/>
    <mergeCell ref="B511:M511"/>
    <mergeCell ref="S511:T511"/>
    <mergeCell ref="B508:M508"/>
    <mergeCell ref="S508:T508"/>
    <mergeCell ref="B507:M507"/>
    <mergeCell ref="S507:T507"/>
    <mergeCell ref="B505:M505"/>
    <mergeCell ref="S505:T505"/>
    <mergeCell ref="B504:M504"/>
    <mergeCell ref="S504:T504"/>
    <mergeCell ref="B510:M510"/>
    <mergeCell ref="S510:T510"/>
    <mergeCell ref="B506:M506"/>
    <mergeCell ref="S506:T506"/>
    <mergeCell ref="B509:M509"/>
    <mergeCell ref="S509:T509"/>
    <mergeCell ref="B514:M514"/>
    <mergeCell ref="S514:T514"/>
    <mergeCell ref="B518:M518"/>
    <mergeCell ref="S518:T518"/>
    <mergeCell ref="B515:M515"/>
    <mergeCell ref="S515:T515"/>
    <mergeCell ref="B516:M516"/>
    <mergeCell ref="B517:M517"/>
    <mergeCell ref="B491:M491"/>
    <mergeCell ref="B492:M492"/>
    <mergeCell ref="S492:T492"/>
    <mergeCell ref="S491:T491"/>
    <mergeCell ref="B496:M496"/>
    <mergeCell ref="S496:T496"/>
    <mergeCell ref="B485:M485"/>
    <mergeCell ref="S485:T485"/>
    <mergeCell ref="B490:M490"/>
    <mergeCell ref="S490:T490"/>
    <mergeCell ref="B488:M488"/>
    <mergeCell ref="S488:T488"/>
    <mergeCell ref="B486:M486"/>
    <mergeCell ref="S486:T486"/>
    <mergeCell ref="B479:M479"/>
    <mergeCell ref="S479:T479"/>
    <mergeCell ref="B480:M480"/>
    <mergeCell ref="S480:T480"/>
    <mergeCell ref="B481:M481"/>
    <mergeCell ref="S481:T481"/>
    <mergeCell ref="B484:M484"/>
    <mergeCell ref="B473:M473"/>
    <mergeCell ref="S473:T473"/>
    <mergeCell ref="B474:M474"/>
    <mergeCell ref="S474:T474"/>
    <mergeCell ref="B476:M476"/>
    <mergeCell ref="S476:T476"/>
    <mergeCell ref="B475:M475"/>
    <mergeCell ref="S475:T475"/>
    <mergeCell ref="B467:M467"/>
    <mergeCell ref="S467:T467"/>
    <mergeCell ref="B472:M472"/>
    <mergeCell ref="S472:T472"/>
    <mergeCell ref="B468:M468"/>
    <mergeCell ref="S468:T468"/>
    <mergeCell ref="B469:M469"/>
    <mergeCell ref="S469:T469"/>
    <mergeCell ref="B470:M470"/>
    <mergeCell ref="S470:T470"/>
    <mergeCell ref="B456:M456"/>
    <mergeCell ref="S456:T456"/>
    <mergeCell ref="B460:M460"/>
    <mergeCell ref="B457:M457"/>
    <mergeCell ref="S457:T457"/>
    <mergeCell ref="B458:M458"/>
    <mergeCell ref="S458:T458"/>
    <mergeCell ref="B455:M455"/>
    <mergeCell ref="S455:T455"/>
    <mergeCell ref="B459:M459"/>
    <mergeCell ref="B452:M452"/>
    <mergeCell ref="S452:T452"/>
    <mergeCell ref="B453:M453"/>
    <mergeCell ref="S453:T453"/>
    <mergeCell ref="B454:M454"/>
    <mergeCell ref="S454:T454"/>
    <mergeCell ref="S443:T443"/>
    <mergeCell ref="B443:M443"/>
    <mergeCell ref="B447:M447"/>
    <mergeCell ref="S447:T447"/>
    <mergeCell ref="B448:M448"/>
    <mergeCell ref="S448:T448"/>
    <mergeCell ref="B444:M444"/>
    <mergeCell ref="S444:T444"/>
    <mergeCell ref="B445:M445"/>
    <mergeCell ref="S445:T445"/>
    <mergeCell ref="B446:M446"/>
    <mergeCell ref="S446:T446"/>
    <mergeCell ref="S449:T449"/>
    <mergeCell ref="B450:M450"/>
    <mergeCell ref="S450:T450"/>
    <mergeCell ref="B451:M451"/>
    <mergeCell ref="B437:M437"/>
    <mergeCell ref="S437:T437"/>
    <mergeCell ref="B442:M442"/>
    <mergeCell ref="S442:T442"/>
    <mergeCell ref="S438:T438"/>
    <mergeCell ref="S441:T441"/>
    <mergeCell ref="B439:M439"/>
    <mergeCell ref="S439:T439"/>
    <mergeCell ref="B441:M441"/>
    <mergeCell ref="B431:M431"/>
    <mergeCell ref="S431:T431"/>
    <mergeCell ref="B436:M436"/>
    <mergeCell ref="S436:T436"/>
    <mergeCell ref="B432:M432"/>
    <mergeCell ref="S432:T432"/>
    <mergeCell ref="B434:M434"/>
    <mergeCell ref="S434:T434"/>
    <mergeCell ref="B433:M433"/>
    <mergeCell ref="S433:T433"/>
    <mergeCell ref="B430:M430"/>
    <mergeCell ref="S430:T430"/>
    <mergeCell ref="B429:M429"/>
    <mergeCell ref="B425:M425"/>
    <mergeCell ref="S425:T425"/>
    <mergeCell ref="B427:M427"/>
    <mergeCell ref="S427:T427"/>
    <mergeCell ref="B426:M426"/>
    <mergeCell ref="S426:T426"/>
    <mergeCell ref="S421:T421"/>
    <mergeCell ref="B422:M422"/>
    <mergeCell ref="S422:T422"/>
    <mergeCell ref="B421:M421"/>
    <mergeCell ref="B423:M423"/>
    <mergeCell ref="S423:T423"/>
    <mergeCell ref="B424:M424"/>
    <mergeCell ref="S424:T424"/>
    <mergeCell ref="S420:T420"/>
    <mergeCell ref="B416:M416"/>
    <mergeCell ref="S416:T416"/>
    <mergeCell ref="B417:M417"/>
    <mergeCell ref="S417:T417"/>
    <mergeCell ref="B414:M414"/>
    <mergeCell ref="B418:M418"/>
    <mergeCell ref="S418:T418"/>
    <mergeCell ref="B419:M419"/>
    <mergeCell ref="S419:T419"/>
    <mergeCell ref="B413:M413"/>
    <mergeCell ref="B411:M411"/>
    <mergeCell ref="S411:T411"/>
    <mergeCell ref="B412:M412"/>
    <mergeCell ref="S412:T412"/>
    <mergeCell ref="B407:M407"/>
    <mergeCell ref="S407:T407"/>
    <mergeCell ref="B408:M408"/>
    <mergeCell ref="S408:T408"/>
    <mergeCell ref="S413:T413"/>
    <mergeCell ref="B406:M406"/>
    <mergeCell ref="S406:T406"/>
    <mergeCell ref="B401:M401"/>
    <mergeCell ref="S401:T401"/>
    <mergeCell ref="S405:T405"/>
    <mergeCell ref="B409:M409"/>
    <mergeCell ref="S409:T409"/>
    <mergeCell ref="B410:M410"/>
    <mergeCell ref="S410:T410"/>
    <mergeCell ref="B399:M399"/>
    <mergeCell ref="S399:T399"/>
    <mergeCell ref="B400:M400"/>
    <mergeCell ref="S400:T400"/>
    <mergeCell ref="B396:M396"/>
    <mergeCell ref="S396:T396"/>
    <mergeCell ref="B397:M397"/>
    <mergeCell ref="S397:T397"/>
    <mergeCell ref="B398:M398"/>
    <mergeCell ref="S398:T398"/>
    <mergeCell ref="B405:M405"/>
    <mergeCell ref="B388:M388"/>
    <mergeCell ref="S388:T388"/>
    <mergeCell ref="B379:M379"/>
    <mergeCell ref="S379:T379"/>
    <mergeCell ref="B381:M381"/>
    <mergeCell ref="S381:T381"/>
    <mergeCell ref="S371:T371"/>
    <mergeCell ref="B372:M372"/>
    <mergeCell ref="S372:T372"/>
    <mergeCell ref="B373:M373"/>
    <mergeCell ref="S373:T373"/>
    <mergeCell ref="B371:M371"/>
    <mergeCell ref="B374:M374"/>
    <mergeCell ref="S374:T374"/>
    <mergeCell ref="B375:M375"/>
    <mergeCell ref="S375:T375"/>
    <mergeCell ref="B370:M370"/>
    <mergeCell ref="S370:T370"/>
    <mergeCell ref="B380:M380"/>
    <mergeCell ref="S380:T380"/>
    <mergeCell ref="B376:M376"/>
    <mergeCell ref="S376:T376"/>
    <mergeCell ref="B377:M377"/>
    <mergeCell ref="B385:M385"/>
    <mergeCell ref="S385:T385"/>
    <mergeCell ref="B384:M384"/>
    <mergeCell ref="S384:T384"/>
    <mergeCell ref="B365:M365"/>
    <mergeCell ref="S365:T365"/>
    <mergeCell ref="B367:M367"/>
    <mergeCell ref="S367:T367"/>
    <mergeCell ref="B368:M368"/>
    <mergeCell ref="S368:T368"/>
    <mergeCell ref="B369:M369"/>
    <mergeCell ref="S369:T369"/>
    <mergeCell ref="B363:M363"/>
    <mergeCell ref="S363:T363"/>
    <mergeCell ref="B359:M359"/>
    <mergeCell ref="S364:T364"/>
    <mergeCell ref="B361:M361"/>
    <mergeCell ref="S361:T361"/>
    <mergeCell ref="B362:M362"/>
    <mergeCell ref="S362:T362"/>
    <mergeCell ref="B355:M355"/>
    <mergeCell ref="S355:T355"/>
    <mergeCell ref="B356:M356"/>
    <mergeCell ref="S356:T356"/>
    <mergeCell ref="B357:M357"/>
    <mergeCell ref="S357:T357"/>
    <mergeCell ref="B358:M358"/>
    <mergeCell ref="S358:T358"/>
    <mergeCell ref="B346:M346"/>
    <mergeCell ref="B341:M341"/>
    <mergeCell ref="S341:T341"/>
    <mergeCell ref="S345:T345"/>
    <mergeCell ref="S346:T346"/>
    <mergeCell ref="B339:M339"/>
    <mergeCell ref="S339:T339"/>
    <mergeCell ref="B340:M340"/>
    <mergeCell ref="S340:T340"/>
    <mergeCell ref="B335:M335"/>
    <mergeCell ref="S335:T335"/>
    <mergeCell ref="S338:T338"/>
    <mergeCell ref="B331:M331"/>
    <mergeCell ref="S331:T331"/>
    <mergeCell ref="B332:M332"/>
    <mergeCell ref="S332:T332"/>
    <mergeCell ref="B333:M333"/>
    <mergeCell ref="S333:T333"/>
    <mergeCell ref="B334:M334"/>
    <mergeCell ref="S334:T334"/>
    <mergeCell ref="B343:M343"/>
    <mergeCell ref="S343:T343"/>
    <mergeCell ref="S324:T324"/>
    <mergeCell ref="B325:M325"/>
    <mergeCell ref="S325:T325"/>
    <mergeCell ref="B327:M327"/>
    <mergeCell ref="B326:M326"/>
    <mergeCell ref="S326:T326"/>
    <mergeCell ref="S327:T327"/>
    <mergeCell ref="B317:M317"/>
    <mergeCell ref="S317:T317"/>
    <mergeCell ref="B318:M318"/>
    <mergeCell ref="S318:T318"/>
    <mergeCell ref="B320:M320"/>
    <mergeCell ref="S320:T320"/>
    <mergeCell ref="B319:M319"/>
    <mergeCell ref="S319:T319"/>
    <mergeCell ref="B321:M321"/>
    <mergeCell ref="B311:M311"/>
    <mergeCell ref="S311:T311"/>
    <mergeCell ref="B312:M312"/>
    <mergeCell ref="S312:T312"/>
    <mergeCell ref="B314:M314"/>
    <mergeCell ref="B313:M313"/>
    <mergeCell ref="S313:T313"/>
    <mergeCell ref="S314:T314"/>
    <mergeCell ref="S321:T321"/>
    <mergeCell ref="S315:T315"/>
    <mergeCell ref="B305:M305"/>
    <mergeCell ref="S305:T305"/>
    <mergeCell ref="B306:M306"/>
    <mergeCell ref="S306:T306"/>
    <mergeCell ref="B308:M308"/>
    <mergeCell ref="S308:T308"/>
    <mergeCell ref="B307:M307"/>
    <mergeCell ref="S307:T307"/>
    <mergeCell ref="B299:M299"/>
    <mergeCell ref="S299:T299"/>
    <mergeCell ref="B302:M302"/>
    <mergeCell ref="S302:T302"/>
    <mergeCell ref="B303:M303"/>
    <mergeCell ref="B300:M300"/>
    <mergeCell ref="S300:T300"/>
    <mergeCell ref="B301:M301"/>
    <mergeCell ref="S301:T301"/>
    <mergeCell ref="S303:T303"/>
    <mergeCell ref="B298:M298"/>
    <mergeCell ref="S298:T298"/>
    <mergeCell ref="B296:M296"/>
    <mergeCell ref="S296:T296"/>
    <mergeCell ref="B294:M294"/>
    <mergeCell ref="S294:T294"/>
    <mergeCell ref="B295:M295"/>
    <mergeCell ref="S295:T295"/>
    <mergeCell ref="B293:M293"/>
    <mergeCell ref="B292:M292"/>
    <mergeCell ref="S292:T292"/>
    <mergeCell ref="B287:M287"/>
    <mergeCell ref="S287:T287"/>
    <mergeCell ref="B288:M288"/>
    <mergeCell ref="S288:T288"/>
    <mergeCell ref="B290:M290"/>
    <mergeCell ref="S290:T290"/>
    <mergeCell ref="S293:T293"/>
    <mergeCell ref="B283:M283"/>
    <mergeCell ref="S283:T283"/>
    <mergeCell ref="B285:M285"/>
    <mergeCell ref="S285:T285"/>
    <mergeCell ref="B286:M286"/>
    <mergeCell ref="S286:T286"/>
    <mergeCell ref="S281:T281"/>
    <mergeCell ref="B282:M282"/>
    <mergeCell ref="B281:M281"/>
    <mergeCell ref="B277:M277"/>
    <mergeCell ref="S277:T277"/>
    <mergeCell ref="B278:M278"/>
    <mergeCell ref="S278:T278"/>
    <mergeCell ref="B279:M279"/>
    <mergeCell ref="S279:T279"/>
    <mergeCell ref="B280:M280"/>
    <mergeCell ref="S280:T280"/>
    <mergeCell ref="B284:M284"/>
    <mergeCell ref="S284:T284"/>
    <mergeCell ref="B272:M272"/>
    <mergeCell ref="S272:T272"/>
    <mergeCell ref="B273:M273"/>
    <mergeCell ref="S273:T273"/>
    <mergeCell ref="B269:M269"/>
    <mergeCell ref="S269:T269"/>
    <mergeCell ref="B274:M274"/>
    <mergeCell ref="S274:T274"/>
    <mergeCell ref="B270:M270"/>
    <mergeCell ref="S270:T270"/>
    <mergeCell ref="B268:M268"/>
    <mergeCell ref="B263:M263"/>
    <mergeCell ref="S263:T263"/>
    <mergeCell ref="B264:M264"/>
    <mergeCell ref="S268:T268"/>
    <mergeCell ref="B265:M265"/>
    <mergeCell ref="S265:T265"/>
    <mergeCell ref="B266:M266"/>
    <mergeCell ref="S266:T266"/>
    <mergeCell ref="B260:M260"/>
    <mergeCell ref="S260:T260"/>
    <mergeCell ref="B261:M261"/>
    <mergeCell ref="S261:T261"/>
    <mergeCell ref="B262:M262"/>
    <mergeCell ref="S262:T262"/>
    <mergeCell ref="B253:M253"/>
    <mergeCell ref="S253:T253"/>
    <mergeCell ref="B254:M254"/>
    <mergeCell ref="B245:M245"/>
    <mergeCell ref="S245:T245"/>
    <mergeCell ref="B248:M248"/>
    <mergeCell ref="S248:T248"/>
    <mergeCell ref="B250:M250"/>
    <mergeCell ref="S250:T250"/>
    <mergeCell ref="B249:M249"/>
    <mergeCell ref="S249:T249"/>
    <mergeCell ref="B251:M251"/>
    <mergeCell ref="S251:T251"/>
    <mergeCell ref="S228:T228"/>
    <mergeCell ref="B229:M229"/>
    <mergeCell ref="S229:T229"/>
    <mergeCell ref="B232:M232"/>
    <mergeCell ref="S232:T232"/>
    <mergeCell ref="B225:M225"/>
    <mergeCell ref="B222:M222"/>
    <mergeCell ref="S222:T222"/>
    <mergeCell ref="B223:M223"/>
    <mergeCell ref="S223:T223"/>
    <mergeCell ref="S225:T225"/>
    <mergeCell ref="B216:M216"/>
    <mergeCell ref="S216:T216"/>
    <mergeCell ref="B217:M217"/>
    <mergeCell ref="S217:T217"/>
    <mergeCell ref="B218:M218"/>
    <mergeCell ref="S218:T218"/>
    <mergeCell ref="B215:M215"/>
    <mergeCell ref="S215:T215"/>
    <mergeCell ref="B219:M219"/>
    <mergeCell ref="S219:T219"/>
    <mergeCell ref="B209:M209"/>
    <mergeCell ref="B211:M211"/>
    <mergeCell ref="S211:T211"/>
    <mergeCell ref="B212:M212"/>
    <mergeCell ref="S212:T212"/>
    <mergeCell ref="B213:M213"/>
    <mergeCell ref="S213:T213"/>
    <mergeCell ref="B214:M214"/>
    <mergeCell ref="S214:T214"/>
    <mergeCell ref="B206:M206"/>
    <mergeCell ref="B203:M203"/>
    <mergeCell ref="S203:T203"/>
    <mergeCell ref="B205:M205"/>
    <mergeCell ref="S205:T205"/>
    <mergeCell ref="B208:M208"/>
    <mergeCell ref="S208:T208"/>
    <mergeCell ref="B200:M200"/>
    <mergeCell ref="S200:T200"/>
    <mergeCell ref="B201:M201"/>
    <mergeCell ref="S201:T201"/>
    <mergeCell ref="B197:M197"/>
    <mergeCell ref="S197:T197"/>
    <mergeCell ref="B199:M199"/>
    <mergeCell ref="S199:T199"/>
    <mergeCell ref="B202:M202"/>
    <mergeCell ref="S202:T202"/>
    <mergeCell ref="B191:M191"/>
    <mergeCell ref="S191:T191"/>
    <mergeCell ref="B193:M193"/>
    <mergeCell ref="S193:T193"/>
    <mergeCell ref="B194:M194"/>
    <mergeCell ref="B192:M192"/>
    <mergeCell ref="S192:T192"/>
    <mergeCell ref="S194:T194"/>
    <mergeCell ref="S196:T196"/>
    <mergeCell ref="B189:M189"/>
    <mergeCell ref="B185:M185"/>
    <mergeCell ref="S185:T185"/>
    <mergeCell ref="B188:M188"/>
    <mergeCell ref="S188:T188"/>
    <mergeCell ref="B187:M187"/>
    <mergeCell ref="B186:M186"/>
    <mergeCell ref="S186:T186"/>
    <mergeCell ref="B182:M182"/>
    <mergeCell ref="S182:T182"/>
    <mergeCell ref="B179:M179"/>
    <mergeCell ref="B183:M183"/>
    <mergeCell ref="S183:T183"/>
    <mergeCell ref="B184:M184"/>
    <mergeCell ref="S184:T184"/>
    <mergeCell ref="S179:T179"/>
    <mergeCell ref="B180:M180"/>
    <mergeCell ref="S180:T180"/>
    <mergeCell ref="S189:T189"/>
    <mergeCell ref="B176:M176"/>
    <mergeCell ref="S176:T176"/>
    <mergeCell ref="B178:M178"/>
    <mergeCell ref="S178:T178"/>
    <mergeCell ref="B177:M177"/>
    <mergeCell ref="S177:T177"/>
    <mergeCell ref="B173:M173"/>
    <mergeCell ref="S173:T173"/>
    <mergeCell ref="B181:M181"/>
    <mergeCell ref="B171:M171"/>
    <mergeCell ref="S171:T171"/>
    <mergeCell ref="B172:M172"/>
    <mergeCell ref="S172:T172"/>
    <mergeCell ref="B167:M167"/>
    <mergeCell ref="S167:T167"/>
    <mergeCell ref="B168:M168"/>
    <mergeCell ref="S168:T168"/>
    <mergeCell ref="B169:M169"/>
    <mergeCell ref="S169:T169"/>
    <mergeCell ref="B175:M175"/>
    <mergeCell ref="S175:T175"/>
    <mergeCell ref="S174:T174"/>
    <mergeCell ref="B174:M174"/>
    <mergeCell ref="S166:T166"/>
    <mergeCell ref="B165:M165"/>
    <mergeCell ref="S165:T165"/>
    <mergeCell ref="B161:M161"/>
    <mergeCell ref="B164:M164"/>
    <mergeCell ref="S161:T161"/>
    <mergeCell ref="B162:M162"/>
    <mergeCell ref="S162:T162"/>
    <mergeCell ref="S156:T156"/>
    <mergeCell ref="B158:M158"/>
    <mergeCell ref="S158:T158"/>
    <mergeCell ref="B157:M157"/>
    <mergeCell ref="S157:T157"/>
    <mergeCell ref="B156:M156"/>
    <mergeCell ref="B150:M150"/>
    <mergeCell ref="S150:T150"/>
    <mergeCell ref="S151:T151"/>
    <mergeCell ref="B153:M153"/>
    <mergeCell ref="S153:T153"/>
    <mergeCell ref="B154:M154"/>
    <mergeCell ref="B152:M152"/>
    <mergeCell ref="S152:T152"/>
    <mergeCell ref="B151:M151"/>
    <mergeCell ref="S154:T154"/>
    <mergeCell ref="S159:T159"/>
    <mergeCell ref="B146:M146"/>
    <mergeCell ref="S146:T146"/>
    <mergeCell ref="B148:M148"/>
    <mergeCell ref="S148:T148"/>
    <mergeCell ref="B143:M143"/>
    <mergeCell ref="S143:T143"/>
    <mergeCell ref="B145:M145"/>
    <mergeCell ref="S145:T145"/>
    <mergeCell ref="B144:M144"/>
    <mergeCell ref="S144:T144"/>
    <mergeCell ref="B139:M139"/>
    <mergeCell ref="B140:M140"/>
    <mergeCell ref="S140:T140"/>
    <mergeCell ref="S138:T138"/>
    <mergeCell ref="S139:T139"/>
    <mergeCell ref="B142:M142"/>
    <mergeCell ref="S142:T142"/>
    <mergeCell ref="B141:M141"/>
    <mergeCell ref="S141:T141"/>
    <mergeCell ref="B131:M131"/>
    <mergeCell ref="S131:T131"/>
    <mergeCell ref="B133:M133"/>
    <mergeCell ref="S133:T133"/>
    <mergeCell ref="B134:M134"/>
    <mergeCell ref="S134:T134"/>
    <mergeCell ref="B135:M135"/>
    <mergeCell ref="S135:T135"/>
    <mergeCell ref="B132:M132"/>
    <mergeCell ref="B126:M126"/>
    <mergeCell ref="S126:T126"/>
    <mergeCell ref="B127:M127"/>
    <mergeCell ref="S127:T127"/>
    <mergeCell ref="S128:T128"/>
    <mergeCell ref="S132:T132"/>
    <mergeCell ref="B119:M119"/>
    <mergeCell ref="S119:T119"/>
    <mergeCell ref="B120:M120"/>
    <mergeCell ref="S120:T120"/>
    <mergeCell ref="B121:M121"/>
    <mergeCell ref="S121:T121"/>
    <mergeCell ref="B122:M122"/>
    <mergeCell ref="S122:T122"/>
    <mergeCell ref="B116:M116"/>
    <mergeCell ref="S116:T116"/>
    <mergeCell ref="B118:M118"/>
    <mergeCell ref="S118:T118"/>
    <mergeCell ref="B117:M117"/>
    <mergeCell ref="S117:T117"/>
    <mergeCell ref="S115:T115"/>
    <mergeCell ref="B109:M109"/>
    <mergeCell ref="S109:T109"/>
    <mergeCell ref="B110:M110"/>
    <mergeCell ref="S110:T110"/>
    <mergeCell ref="B104:M104"/>
    <mergeCell ref="S104:T104"/>
    <mergeCell ref="B105:M105"/>
    <mergeCell ref="S105:T105"/>
    <mergeCell ref="B106:M106"/>
    <mergeCell ref="S106:T106"/>
    <mergeCell ref="B98:M98"/>
    <mergeCell ref="S98:T98"/>
    <mergeCell ref="B100:M100"/>
    <mergeCell ref="S100:T100"/>
    <mergeCell ref="B95:M95"/>
    <mergeCell ref="S95:T95"/>
    <mergeCell ref="B89:M89"/>
    <mergeCell ref="S89:T89"/>
    <mergeCell ref="B94:M94"/>
    <mergeCell ref="S94:T94"/>
    <mergeCell ref="B90:M90"/>
    <mergeCell ref="S90:T90"/>
    <mergeCell ref="S92:T92"/>
    <mergeCell ref="B93:M93"/>
    <mergeCell ref="B91:M91"/>
    <mergeCell ref="S91:T91"/>
    <mergeCell ref="B84:M84"/>
    <mergeCell ref="B92:M92"/>
    <mergeCell ref="B85:M85"/>
    <mergeCell ref="S85:T85"/>
    <mergeCell ref="S84:T84"/>
    <mergeCell ref="B81:M81"/>
    <mergeCell ref="S81:T81"/>
    <mergeCell ref="B77:M77"/>
    <mergeCell ref="S77:T77"/>
    <mergeCell ref="B82:M82"/>
    <mergeCell ref="S82:T82"/>
    <mergeCell ref="B76:M76"/>
    <mergeCell ref="S76:T76"/>
    <mergeCell ref="B71:M71"/>
    <mergeCell ref="S71:T71"/>
    <mergeCell ref="B72:M72"/>
    <mergeCell ref="S72:T72"/>
    <mergeCell ref="B65:M65"/>
    <mergeCell ref="S65:T65"/>
    <mergeCell ref="B61:M61"/>
    <mergeCell ref="S61:T61"/>
    <mergeCell ref="B62:M62"/>
    <mergeCell ref="S64:T64"/>
    <mergeCell ref="B53:M53"/>
    <mergeCell ref="S53:T53"/>
    <mergeCell ref="B19:M19"/>
    <mergeCell ref="S19:T19"/>
    <mergeCell ref="B20:M20"/>
    <mergeCell ref="S20:T20"/>
    <mergeCell ref="B21:M21"/>
    <mergeCell ref="S21:T21"/>
    <mergeCell ref="B31:M31"/>
    <mergeCell ref="S31:T31"/>
    <mergeCell ref="B25:M25"/>
    <mergeCell ref="S25:T25"/>
    <mergeCell ref="B33:M33"/>
    <mergeCell ref="S33:T33"/>
    <mergeCell ref="S26:T26"/>
    <mergeCell ref="B18:M18"/>
    <mergeCell ref="S18:T18"/>
    <mergeCell ref="B24:M24"/>
    <mergeCell ref="S24:T24"/>
    <mergeCell ref="B22:M22"/>
    <mergeCell ref="S22:T22"/>
    <mergeCell ref="S39:T39"/>
    <mergeCell ref="B45:M45"/>
    <mergeCell ref="B30:M30"/>
    <mergeCell ref="S30:T30"/>
    <mergeCell ref="B23:M23"/>
    <mergeCell ref="S23:T23"/>
    <mergeCell ref="B26:M26"/>
    <mergeCell ref="B34:M34"/>
    <mergeCell ref="S34:T34"/>
    <mergeCell ref="B40:M40"/>
    <mergeCell ref="S40:T40"/>
  </mergeCells>
  <pageMargins left="0.39370078740157499" right="0.39370078740157499" top="0.999999984981507" bottom="0.999999984981507" header="0.499999992490753" footer="0.499999992490753"/>
  <pageSetup paperSize="9" scale="86" fitToHeight="0" orientation="portrait" r:id="rId1"/>
  <headerFooter alignWithMargins="0">
    <oddHeader>&amp;CСтраница &amp;P из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54"/>
  <sheetViews>
    <sheetView showGridLines="0" zoomScaleNormal="100" workbookViewId="0">
      <selection activeCell="N2" sqref="N2:V3"/>
    </sheetView>
  </sheetViews>
  <sheetFormatPr defaultColWidth="9.140625" defaultRowHeight="12.75" x14ac:dyDescent="0.2"/>
  <cols>
    <col min="1" max="1" width="1.7109375" style="194" customWidth="1"/>
    <col min="2" max="12" width="0" style="194" hidden="1" customWidth="1"/>
    <col min="13" max="13" width="44" style="194" customWidth="1"/>
    <col min="14" max="14" width="6.28515625" style="194" customWidth="1"/>
    <col min="15" max="16" width="5.7109375" style="194" customWidth="1"/>
    <col min="17" max="17" width="9.5703125" style="194" customWidth="1"/>
    <col min="18" max="18" width="5.7109375" style="194" customWidth="1"/>
    <col min="19" max="20" width="0" style="194" hidden="1" customWidth="1"/>
    <col min="21" max="22" width="9.140625" style="194" customWidth="1"/>
    <col min="23" max="28" width="0" style="194" hidden="1" customWidth="1"/>
    <col min="29" max="256" width="9.140625" style="194" customWidth="1"/>
    <col min="257" max="16384" width="9.140625" style="194"/>
  </cols>
  <sheetData>
    <row r="1" spans="1:28" s="141" customFormat="1" ht="12.75" customHeight="1" x14ac:dyDescent="0.2">
      <c r="A1" s="138"/>
      <c r="B1" s="138"/>
      <c r="C1" s="138"/>
      <c r="D1" s="138"/>
      <c r="E1" s="138"/>
      <c r="F1" s="138"/>
      <c r="G1" s="139"/>
      <c r="H1" s="140"/>
      <c r="I1" s="140"/>
      <c r="J1" s="140"/>
      <c r="K1" s="140"/>
      <c r="L1" s="140"/>
      <c r="M1" s="147"/>
      <c r="N1" s="147"/>
      <c r="O1" s="147"/>
      <c r="P1" s="616" t="s">
        <v>800</v>
      </c>
      <c r="Q1" s="616"/>
      <c r="R1" s="616"/>
      <c r="S1" s="616"/>
      <c r="T1" s="616"/>
      <c r="U1" s="616"/>
      <c r="V1" s="616"/>
      <c r="W1" s="140"/>
      <c r="X1" s="140"/>
      <c r="Y1" s="140"/>
      <c r="Z1" s="140"/>
      <c r="AA1" s="140"/>
      <c r="AB1" s="140"/>
    </row>
    <row r="2" spans="1:28" s="141" customFormat="1" ht="4.5" customHeight="1" x14ac:dyDescent="0.2">
      <c r="A2" s="142"/>
      <c r="B2" s="143"/>
      <c r="C2" s="143"/>
      <c r="D2" s="143"/>
      <c r="E2" s="143"/>
      <c r="F2" s="143"/>
      <c r="G2" s="139"/>
      <c r="H2" s="140"/>
      <c r="I2" s="140"/>
      <c r="J2" s="140"/>
      <c r="K2" s="140"/>
      <c r="L2" s="140"/>
      <c r="M2" s="147"/>
      <c r="N2" s="617" t="s">
        <v>144</v>
      </c>
      <c r="O2" s="617"/>
      <c r="P2" s="617"/>
      <c r="Q2" s="617"/>
      <c r="R2" s="617"/>
      <c r="S2" s="617"/>
      <c r="T2" s="617"/>
      <c r="U2" s="617"/>
      <c r="V2" s="617"/>
      <c r="W2" s="140"/>
      <c r="X2" s="140"/>
      <c r="Y2" s="140"/>
      <c r="Z2" s="140"/>
      <c r="AA2" s="140"/>
      <c r="AB2" s="140"/>
    </row>
    <row r="3" spans="1:28" s="141" customFormat="1" ht="9" customHeight="1" x14ac:dyDescent="0.2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67"/>
      <c r="N3" s="617"/>
      <c r="O3" s="617"/>
      <c r="P3" s="617"/>
      <c r="Q3" s="617"/>
      <c r="R3" s="617"/>
      <c r="S3" s="617"/>
      <c r="T3" s="617"/>
      <c r="U3" s="617"/>
      <c r="V3" s="617"/>
      <c r="W3" s="140"/>
      <c r="X3" s="140"/>
      <c r="Y3" s="140"/>
      <c r="Z3" s="140"/>
      <c r="AA3" s="140"/>
      <c r="AB3" s="140"/>
    </row>
    <row r="4" spans="1:28" s="141" customFormat="1" ht="13.5" customHeight="1" x14ac:dyDescent="0.2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617" t="s">
        <v>185</v>
      </c>
      <c r="N4" s="617"/>
      <c r="O4" s="617"/>
      <c r="P4" s="617"/>
      <c r="Q4" s="617"/>
      <c r="R4" s="617"/>
      <c r="S4" s="617"/>
      <c r="T4" s="617"/>
      <c r="U4" s="617"/>
      <c r="V4" s="617"/>
      <c r="W4" s="140"/>
      <c r="X4" s="140"/>
      <c r="Y4" s="140"/>
      <c r="Z4" s="140"/>
      <c r="AA4" s="140"/>
      <c r="AB4" s="140"/>
    </row>
    <row r="5" spans="1:28" s="141" customFormat="1" ht="12.75" customHeight="1" x14ac:dyDescent="0.2">
      <c r="A5" s="144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617" t="s">
        <v>644</v>
      </c>
      <c r="N5" s="617"/>
      <c r="O5" s="617"/>
      <c r="P5" s="617"/>
      <c r="Q5" s="617"/>
      <c r="R5" s="617"/>
      <c r="S5" s="617"/>
      <c r="T5" s="617"/>
      <c r="U5" s="617"/>
      <c r="V5" s="617"/>
      <c r="W5" s="140"/>
      <c r="X5" s="140"/>
      <c r="Y5" s="140"/>
      <c r="Z5" s="140"/>
      <c r="AA5" s="140"/>
      <c r="AB5" s="140"/>
    </row>
    <row r="6" spans="1:28" s="141" customFormat="1" ht="12.75" customHeight="1" x14ac:dyDescent="0.2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616" t="s">
        <v>646</v>
      </c>
      <c r="N6" s="616"/>
      <c r="O6" s="616"/>
      <c r="P6" s="616"/>
      <c r="Q6" s="616"/>
      <c r="R6" s="616"/>
      <c r="S6" s="616"/>
      <c r="T6" s="616"/>
      <c r="U6" s="616"/>
      <c r="V6" s="616"/>
      <c r="W6" s="140"/>
      <c r="X6" s="140"/>
      <c r="Y6" s="140"/>
      <c r="Z6" s="140"/>
      <c r="AA6" s="140"/>
      <c r="AB6" s="140"/>
    </row>
    <row r="7" spans="1:28" s="146" customFormat="1" ht="12.75" customHeight="1" x14ac:dyDescent="0.2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268"/>
      <c r="O7" s="268"/>
      <c r="P7" s="268"/>
      <c r="Q7" s="268"/>
      <c r="R7" s="268"/>
      <c r="S7" s="268"/>
      <c r="T7" s="268"/>
      <c r="U7" s="148"/>
      <c r="V7" s="148"/>
      <c r="W7" s="148"/>
      <c r="X7" s="148"/>
      <c r="Y7" s="148"/>
      <c r="Z7" s="148"/>
      <c r="AA7" s="148"/>
      <c r="AB7" s="148"/>
    </row>
    <row r="8" spans="1:28" s="146" customFormat="1" ht="12.75" customHeight="1" x14ac:dyDescent="0.2">
      <c r="A8" s="148"/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</row>
    <row r="9" spans="1:28" s="146" customFormat="1" ht="12.75" customHeight="1" x14ac:dyDescent="0.2">
      <c r="A9" s="645" t="s">
        <v>639</v>
      </c>
      <c r="B9" s="645"/>
      <c r="C9" s="645"/>
      <c r="D9" s="645"/>
      <c r="E9" s="645"/>
      <c r="F9" s="645"/>
      <c r="G9" s="645"/>
      <c r="H9" s="645"/>
      <c r="I9" s="645"/>
      <c r="J9" s="645"/>
      <c r="K9" s="645"/>
      <c r="L9" s="645"/>
      <c r="M9" s="645"/>
      <c r="N9" s="645"/>
      <c r="O9" s="645"/>
      <c r="P9" s="645"/>
      <c r="Q9" s="645"/>
      <c r="R9" s="645"/>
      <c r="S9" s="645"/>
      <c r="T9" s="645"/>
      <c r="U9" s="645"/>
      <c r="V9" s="645"/>
      <c r="W9" s="148"/>
      <c r="X9" s="148"/>
      <c r="Y9" s="148"/>
      <c r="Z9" s="148"/>
      <c r="AA9" s="148"/>
      <c r="AB9" s="148"/>
    </row>
    <row r="10" spans="1:28" s="146" customFormat="1" ht="12.75" customHeight="1" x14ac:dyDescent="0.2">
      <c r="A10" s="645" t="s">
        <v>710</v>
      </c>
      <c r="B10" s="645"/>
      <c r="C10" s="645"/>
      <c r="D10" s="645"/>
      <c r="E10" s="645"/>
      <c r="F10" s="645"/>
      <c r="G10" s="645"/>
      <c r="H10" s="645"/>
      <c r="I10" s="645"/>
      <c r="J10" s="645"/>
      <c r="K10" s="645"/>
      <c r="L10" s="645"/>
      <c r="M10" s="645"/>
      <c r="N10" s="645"/>
      <c r="O10" s="645"/>
      <c r="P10" s="645"/>
      <c r="Q10" s="645"/>
      <c r="R10" s="645"/>
      <c r="S10" s="645"/>
      <c r="T10" s="645"/>
      <c r="U10" s="645"/>
      <c r="V10" s="645"/>
      <c r="W10" s="148"/>
      <c r="X10" s="148"/>
      <c r="Y10" s="148"/>
      <c r="Z10" s="148"/>
      <c r="AA10" s="148"/>
      <c r="AB10" s="148"/>
    </row>
    <row r="11" spans="1:28" ht="12.75" customHeight="1" x14ac:dyDescent="0.2">
      <c r="A11" s="201"/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193"/>
      <c r="V11" s="193"/>
      <c r="W11" s="193"/>
      <c r="X11" s="193"/>
      <c r="Y11" s="193"/>
      <c r="Z11" s="193"/>
      <c r="AA11" s="193"/>
      <c r="AB11" s="193"/>
    </row>
    <row r="12" spans="1:28" ht="12.75" customHeight="1" x14ac:dyDescent="0.2">
      <c r="A12" s="202" t="s">
        <v>423</v>
      </c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3"/>
      <c r="O12" s="201"/>
      <c r="P12" s="201"/>
      <c r="Q12" s="201"/>
      <c r="R12" s="201"/>
      <c r="S12" s="201"/>
      <c r="T12" s="201"/>
      <c r="U12" s="193"/>
      <c r="V12" s="193"/>
      <c r="W12" s="193"/>
      <c r="X12" s="193"/>
      <c r="Y12" s="193"/>
      <c r="Z12" s="193"/>
      <c r="AA12" s="193"/>
      <c r="AB12" s="193"/>
    </row>
    <row r="13" spans="1:28" ht="12.75" customHeight="1" x14ac:dyDescent="0.2">
      <c r="A13" s="202" t="s">
        <v>424</v>
      </c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2"/>
      <c r="N13" s="201"/>
      <c r="O13" s="201"/>
      <c r="P13" s="201"/>
      <c r="Q13" s="201"/>
      <c r="R13" s="201"/>
      <c r="S13" s="201"/>
      <c r="T13" s="201"/>
      <c r="U13" s="193"/>
      <c r="V13" s="193"/>
      <c r="W13" s="193"/>
      <c r="X13" s="193"/>
      <c r="Y13" s="193"/>
      <c r="Z13" s="193"/>
      <c r="AA13" s="193"/>
      <c r="AB13" s="193"/>
    </row>
    <row r="14" spans="1:28" ht="8.25" customHeight="1" x14ac:dyDescent="0.2">
      <c r="A14" s="201"/>
      <c r="B14" s="201"/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3"/>
      <c r="N14" s="201"/>
      <c r="O14" s="201"/>
      <c r="P14" s="201"/>
      <c r="Q14" s="201"/>
      <c r="R14" s="201"/>
      <c r="S14" s="201"/>
      <c r="T14" s="201"/>
      <c r="U14" s="193"/>
      <c r="V14" s="193"/>
      <c r="W14" s="193"/>
      <c r="X14" s="193"/>
      <c r="Y14" s="193"/>
      <c r="Z14" s="193"/>
      <c r="AA14" s="193"/>
      <c r="AB14" s="193"/>
    </row>
    <row r="15" spans="1:28" ht="6.75" customHeight="1" thickBot="1" x14ac:dyDescent="0.25">
      <c r="A15" s="201"/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2"/>
      <c r="O15" s="201"/>
      <c r="P15" s="201"/>
      <c r="Q15" s="201"/>
      <c r="R15" s="201"/>
      <c r="S15" s="201"/>
      <c r="T15" s="201"/>
      <c r="U15" s="193"/>
      <c r="V15" s="193"/>
      <c r="W15" s="193"/>
      <c r="X15" s="193"/>
      <c r="Y15" s="193"/>
      <c r="Z15" s="193"/>
      <c r="AA15" s="193"/>
      <c r="AB15" s="193"/>
    </row>
    <row r="16" spans="1:28" ht="12.75" customHeight="1" thickBot="1" x14ac:dyDescent="0.25">
      <c r="A16" s="201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79"/>
      <c r="N16" s="665" t="s">
        <v>630</v>
      </c>
      <c r="O16" s="666"/>
      <c r="P16" s="666"/>
      <c r="Q16" s="666"/>
      <c r="R16" s="666"/>
      <c r="S16" s="667"/>
      <c r="T16" s="668"/>
      <c r="U16" s="668"/>
      <c r="V16" s="668"/>
      <c r="W16" s="195"/>
      <c r="X16" s="196" t="s">
        <v>372</v>
      </c>
      <c r="Y16" s="197"/>
      <c r="Z16" s="198"/>
      <c r="AA16" s="199"/>
      <c r="AB16" s="193"/>
    </row>
    <row r="17" spans="1:28" ht="102" customHeight="1" thickBot="1" x14ac:dyDescent="0.25">
      <c r="A17" s="211"/>
      <c r="B17" s="212" t="s">
        <v>631</v>
      </c>
      <c r="C17" s="212" t="s">
        <v>425</v>
      </c>
      <c r="D17" s="213" t="s">
        <v>426</v>
      </c>
      <c r="E17" s="213"/>
      <c r="F17" s="213"/>
      <c r="G17" s="213"/>
      <c r="H17" s="213" t="s">
        <v>427</v>
      </c>
      <c r="I17" s="213"/>
      <c r="J17" s="213"/>
      <c r="K17" s="213" t="s">
        <v>428</v>
      </c>
      <c r="L17" s="213" t="s">
        <v>429</v>
      </c>
      <c r="M17" s="214" t="s">
        <v>0</v>
      </c>
      <c r="N17" s="215" t="s">
        <v>632</v>
      </c>
      <c r="O17" s="215" t="s">
        <v>1</v>
      </c>
      <c r="P17" s="215" t="s">
        <v>2</v>
      </c>
      <c r="Q17" s="215" t="s">
        <v>3</v>
      </c>
      <c r="R17" s="215" t="s">
        <v>4</v>
      </c>
      <c r="S17" s="215" t="s">
        <v>430</v>
      </c>
      <c r="T17" s="215" t="s">
        <v>654</v>
      </c>
      <c r="U17" s="215" t="s">
        <v>325</v>
      </c>
      <c r="V17" s="215" t="s">
        <v>653</v>
      </c>
      <c r="W17" s="217"/>
      <c r="X17" s="215" t="s">
        <v>431</v>
      </c>
      <c r="Y17" s="222" t="s">
        <v>432</v>
      </c>
      <c r="Z17" s="223" t="s">
        <v>433</v>
      </c>
      <c r="AA17" s="224" t="s">
        <v>434</v>
      </c>
      <c r="AB17" s="225"/>
    </row>
    <row r="18" spans="1:28" ht="12.75" customHeight="1" thickBot="1" x14ac:dyDescent="0.25">
      <c r="A18" s="211"/>
      <c r="B18" s="226"/>
      <c r="C18" s="226"/>
      <c r="D18" s="226"/>
      <c r="E18" s="226"/>
      <c r="F18" s="226"/>
      <c r="G18" s="226"/>
      <c r="H18" s="226"/>
      <c r="I18" s="226"/>
      <c r="J18" s="226"/>
      <c r="K18" s="226"/>
      <c r="L18" s="227"/>
      <c r="M18" s="228">
        <v>1</v>
      </c>
      <c r="N18" s="229">
        <v>2</v>
      </c>
      <c r="O18" s="229">
        <v>3</v>
      </c>
      <c r="P18" s="229">
        <v>4</v>
      </c>
      <c r="Q18" s="229">
        <v>5</v>
      </c>
      <c r="R18" s="229">
        <v>6</v>
      </c>
      <c r="S18" s="231">
        <v>7</v>
      </c>
      <c r="T18" s="231">
        <v>8</v>
      </c>
      <c r="U18" s="229">
        <v>7</v>
      </c>
      <c r="V18" s="229">
        <v>8</v>
      </c>
      <c r="W18" s="231"/>
      <c r="X18" s="233">
        <v>9</v>
      </c>
      <c r="Y18" s="233">
        <v>10</v>
      </c>
      <c r="Z18" s="231">
        <v>11</v>
      </c>
      <c r="AA18" s="234">
        <v>12</v>
      </c>
      <c r="AB18" s="225"/>
    </row>
    <row r="19" spans="1:28" ht="12" customHeight="1" x14ac:dyDescent="0.2">
      <c r="A19" s="412"/>
      <c r="B19" s="652" t="s">
        <v>317</v>
      </c>
      <c r="C19" s="652"/>
      <c r="D19" s="652"/>
      <c r="E19" s="652"/>
      <c r="F19" s="652"/>
      <c r="G19" s="652"/>
      <c r="H19" s="652"/>
      <c r="I19" s="652"/>
      <c r="J19" s="652"/>
      <c r="K19" s="652"/>
      <c r="L19" s="652"/>
      <c r="M19" s="653"/>
      <c r="N19" s="423">
        <v>0</v>
      </c>
      <c r="O19" s="420">
        <v>0</v>
      </c>
      <c r="P19" s="420">
        <v>0</v>
      </c>
      <c r="Q19" s="422" t="s">
        <v>435</v>
      </c>
      <c r="R19" s="421" t="s">
        <v>321</v>
      </c>
      <c r="S19" s="624"/>
      <c r="T19" s="625"/>
      <c r="U19" s="419">
        <v>4663</v>
      </c>
      <c r="V19" s="419">
        <v>9394</v>
      </c>
      <c r="W19" s="626"/>
      <c r="X19" s="626"/>
      <c r="Y19" s="626"/>
      <c r="Z19" s="626"/>
      <c r="AA19" s="626"/>
      <c r="AB19" s="413"/>
    </row>
    <row r="20" spans="1:28" ht="12" customHeight="1" x14ac:dyDescent="0.2">
      <c r="A20" s="412"/>
      <c r="B20" s="652" t="s">
        <v>633</v>
      </c>
      <c r="C20" s="652"/>
      <c r="D20" s="652"/>
      <c r="E20" s="652"/>
      <c r="F20" s="652"/>
      <c r="G20" s="652"/>
      <c r="H20" s="652"/>
      <c r="I20" s="652"/>
      <c r="J20" s="652"/>
      <c r="K20" s="652"/>
      <c r="L20" s="652"/>
      <c r="M20" s="653"/>
      <c r="N20" s="423">
        <v>802</v>
      </c>
      <c r="O20" s="420">
        <v>0</v>
      </c>
      <c r="P20" s="420">
        <v>0</v>
      </c>
      <c r="Q20" s="422">
        <v>0</v>
      </c>
      <c r="R20" s="421">
        <v>0</v>
      </c>
      <c r="S20" s="624"/>
      <c r="T20" s="625"/>
      <c r="U20" s="419">
        <v>64945</v>
      </c>
      <c r="V20" s="419">
        <v>64462</v>
      </c>
      <c r="W20" s="626"/>
      <c r="X20" s="626"/>
      <c r="Y20" s="626"/>
      <c r="Z20" s="626"/>
      <c r="AA20" s="626"/>
      <c r="AB20" s="413"/>
    </row>
    <row r="21" spans="1:28" ht="21.75" customHeight="1" x14ac:dyDescent="0.2">
      <c r="A21" s="412"/>
      <c r="B21" s="652" t="s">
        <v>5</v>
      </c>
      <c r="C21" s="652"/>
      <c r="D21" s="652"/>
      <c r="E21" s="652"/>
      <c r="F21" s="652"/>
      <c r="G21" s="652"/>
      <c r="H21" s="652"/>
      <c r="I21" s="652"/>
      <c r="J21" s="652"/>
      <c r="K21" s="652"/>
      <c r="L21" s="652"/>
      <c r="M21" s="653"/>
      <c r="N21" s="423">
        <v>802</v>
      </c>
      <c r="O21" s="420">
        <v>7</v>
      </c>
      <c r="P21" s="420">
        <v>0</v>
      </c>
      <c r="Q21" s="422">
        <v>0</v>
      </c>
      <c r="R21" s="421">
        <v>0</v>
      </c>
      <c r="S21" s="624"/>
      <c r="T21" s="625"/>
      <c r="U21" s="419">
        <v>14527</v>
      </c>
      <c r="V21" s="419">
        <v>14475</v>
      </c>
      <c r="W21" s="626"/>
      <c r="X21" s="626"/>
      <c r="Y21" s="626"/>
      <c r="Z21" s="626"/>
      <c r="AA21" s="626"/>
      <c r="AB21" s="413"/>
    </row>
    <row r="22" spans="1:28" ht="12" customHeight="1" x14ac:dyDescent="0.2">
      <c r="A22" s="412"/>
      <c r="B22" s="652" t="s">
        <v>549</v>
      </c>
      <c r="C22" s="652"/>
      <c r="D22" s="652"/>
      <c r="E22" s="652"/>
      <c r="F22" s="652"/>
      <c r="G22" s="652"/>
      <c r="H22" s="652"/>
      <c r="I22" s="652"/>
      <c r="J22" s="652"/>
      <c r="K22" s="652"/>
      <c r="L22" s="652"/>
      <c r="M22" s="653"/>
      <c r="N22" s="423">
        <v>802</v>
      </c>
      <c r="O22" s="420">
        <v>7</v>
      </c>
      <c r="P22" s="420">
        <v>3</v>
      </c>
      <c r="Q22" s="422">
        <v>0</v>
      </c>
      <c r="R22" s="421">
        <v>0</v>
      </c>
      <c r="S22" s="624"/>
      <c r="T22" s="625"/>
      <c r="U22" s="419">
        <v>14527</v>
      </c>
      <c r="V22" s="419">
        <v>14475</v>
      </c>
      <c r="W22" s="626"/>
      <c r="X22" s="626"/>
      <c r="Y22" s="626"/>
      <c r="Z22" s="626"/>
      <c r="AA22" s="626"/>
      <c r="AB22" s="413"/>
    </row>
    <row r="23" spans="1:28" ht="21.75" customHeight="1" x14ac:dyDescent="0.2">
      <c r="A23" s="412"/>
      <c r="B23" s="652" t="s">
        <v>539</v>
      </c>
      <c r="C23" s="652"/>
      <c r="D23" s="652"/>
      <c r="E23" s="652"/>
      <c r="F23" s="652"/>
      <c r="G23" s="652"/>
      <c r="H23" s="652"/>
      <c r="I23" s="652"/>
      <c r="J23" s="652"/>
      <c r="K23" s="652"/>
      <c r="L23" s="652"/>
      <c r="M23" s="653"/>
      <c r="N23" s="423">
        <v>802</v>
      </c>
      <c r="O23" s="420">
        <v>7</v>
      </c>
      <c r="P23" s="420">
        <v>3</v>
      </c>
      <c r="Q23" s="422" t="s">
        <v>540</v>
      </c>
      <c r="R23" s="421">
        <v>0</v>
      </c>
      <c r="S23" s="624"/>
      <c r="T23" s="625"/>
      <c r="U23" s="419">
        <v>14527</v>
      </c>
      <c r="V23" s="419">
        <v>14475</v>
      </c>
      <c r="W23" s="626"/>
      <c r="X23" s="626"/>
      <c r="Y23" s="626"/>
      <c r="Z23" s="626"/>
      <c r="AA23" s="626"/>
      <c r="AB23" s="413"/>
    </row>
    <row r="24" spans="1:28" ht="21.75" customHeight="1" x14ac:dyDescent="0.2">
      <c r="A24" s="412"/>
      <c r="B24" s="652" t="s">
        <v>550</v>
      </c>
      <c r="C24" s="652"/>
      <c r="D24" s="652"/>
      <c r="E24" s="652"/>
      <c r="F24" s="652"/>
      <c r="G24" s="652"/>
      <c r="H24" s="652"/>
      <c r="I24" s="652"/>
      <c r="J24" s="652"/>
      <c r="K24" s="652"/>
      <c r="L24" s="652"/>
      <c r="M24" s="653"/>
      <c r="N24" s="423">
        <v>802</v>
      </c>
      <c r="O24" s="420">
        <v>7</v>
      </c>
      <c r="P24" s="420">
        <v>3</v>
      </c>
      <c r="Q24" s="422" t="s">
        <v>551</v>
      </c>
      <c r="R24" s="421">
        <v>0</v>
      </c>
      <c r="S24" s="624"/>
      <c r="T24" s="625"/>
      <c r="U24" s="419">
        <v>14527</v>
      </c>
      <c r="V24" s="419">
        <v>14475</v>
      </c>
      <c r="W24" s="626"/>
      <c r="X24" s="626"/>
      <c r="Y24" s="626"/>
      <c r="Z24" s="626"/>
      <c r="AA24" s="626"/>
      <c r="AB24" s="413"/>
    </row>
    <row r="25" spans="1:28" ht="12" customHeight="1" x14ac:dyDescent="0.2">
      <c r="A25" s="412"/>
      <c r="B25" s="652" t="s">
        <v>6</v>
      </c>
      <c r="C25" s="652"/>
      <c r="D25" s="652"/>
      <c r="E25" s="652"/>
      <c r="F25" s="652"/>
      <c r="G25" s="652"/>
      <c r="H25" s="652"/>
      <c r="I25" s="652"/>
      <c r="J25" s="652"/>
      <c r="K25" s="652"/>
      <c r="L25" s="652"/>
      <c r="M25" s="653"/>
      <c r="N25" s="423">
        <v>802</v>
      </c>
      <c r="O25" s="420">
        <v>7</v>
      </c>
      <c r="P25" s="420">
        <v>3</v>
      </c>
      <c r="Q25" s="422" t="s">
        <v>552</v>
      </c>
      <c r="R25" s="421">
        <v>0</v>
      </c>
      <c r="S25" s="624"/>
      <c r="T25" s="625"/>
      <c r="U25" s="419">
        <v>14527</v>
      </c>
      <c r="V25" s="419">
        <v>14475</v>
      </c>
      <c r="W25" s="626"/>
      <c r="X25" s="626"/>
      <c r="Y25" s="626"/>
      <c r="Z25" s="626"/>
      <c r="AA25" s="626"/>
      <c r="AB25" s="413"/>
    </row>
    <row r="26" spans="1:28" ht="42.75" customHeight="1" x14ac:dyDescent="0.2">
      <c r="A26" s="412"/>
      <c r="B26" s="652" t="s">
        <v>544</v>
      </c>
      <c r="C26" s="652"/>
      <c r="D26" s="652"/>
      <c r="E26" s="652"/>
      <c r="F26" s="652"/>
      <c r="G26" s="652"/>
      <c r="H26" s="652"/>
      <c r="I26" s="652"/>
      <c r="J26" s="652"/>
      <c r="K26" s="652"/>
      <c r="L26" s="652"/>
      <c r="M26" s="653"/>
      <c r="N26" s="423">
        <v>802</v>
      </c>
      <c r="O26" s="420">
        <v>7</v>
      </c>
      <c r="P26" s="420">
        <v>3</v>
      </c>
      <c r="Q26" s="422" t="s">
        <v>552</v>
      </c>
      <c r="R26" s="421" t="s">
        <v>8</v>
      </c>
      <c r="S26" s="624"/>
      <c r="T26" s="625"/>
      <c r="U26" s="419">
        <v>14527</v>
      </c>
      <c r="V26" s="419">
        <v>14475</v>
      </c>
      <c r="W26" s="626"/>
      <c r="X26" s="626"/>
      <c r="Y26" s="626"/>
      <c r="Z26" s="626"/>
      <c r="AA26" s="626"/>
      <c r="AB26" s="413"/>
    </row>
    <row r="27" spans="1:28" ht="12" customHeight="1" x14ac:dyDescent="0.2">
      <c r="A27" s="412"/>
      <c r="B27" s="652" t="s">
        <v>9</v>
      </c>
      <c r="C27" s="652"/>
      <c r="D27" s="652"/>
      <c r="E27" s="652"/>
      <c r="F27" s="652"/>
      <c r="G27" s="652"/>
      <c r="H27" s="652"/>
      <c r="I27" s="652"/>
      <c r="J27" s="652"/>
      <c r="K27" s="652"/>
      <c r="L27" s="652"/>
      <c r="M27" s="653"/>
      <c r="N27" s="423">
        <v>802</v>
      </c>
      <c r="O27" s="420">
        <v>7</v>
      </c>
      <c r="P27" s="420">
        <v>3</v>
      </c>
      <c r="Q27" s="422" t="s">
        <v>552</v>
      </c>
      <c r="R27" s="421" t="s">
        <v>10</v>
      </c>
      <c r="S27" s="624"/>
      <c r="T27" s="625"/>
      <c r="U27" s="419">
        <v>14527</v>
      </c>
      <c r="V27" s="419">
        <v>14475</v>
      </c>
      <c r="W27" s="626"/>
      <c r="X27" s="626"/>
      <c r="Y27" s="626"/>
      <c r="Z27" s="626"/>
      <c r="AA27" s="626"/>
      <c r="AB27" s="413"/>
    </row>
    <row r="28" spans="1:28" ht="12" customHeight="1" x14ac:dyDescent="0.2">
      <c r="A28" s="412"/>
      <c r="B28" s="652" t="s">
        <v>11</v>
      </c>
      <c r="C28" s="652"/>
      <c r="D28" s="652"/>
      <c r="E28" s="652"/>
      <c r="F28" s="652"/>
      <c r="G28" s="652"/>
      <c r="H28" s="652"/>
      <c r="I28" s="652"/>
      <c r="J28" s="652"/>
      <c r="K28" s="652"/>
      <c r="L28" s="652"/>
      <c r="M28" s="653"/>
      <c r="N28" s="423">
        <v>802</v>
      </c>
      <c r="O28" s="420">
        <v>7</v>
      </c>
      <c r="P28" s="420">
        <v>3</v>
      </c>
      <c r="Q28" s="422" t="s">
        <v>552</v>
      </c>
      <c r="R28" s="421" t="s">
        <v>12</v>
      </c>
      <c r="S28" s="624"/>
      <c r="T28" s="625"/>
      <c r="U28" s="419">
        <v>14527</v>
      </c>
      <c r="V28" s="419">
        <v>14475</v>
      </c>
      <c r="W28" s="626"/>
      <c r="X28" s="626"/>
      <c r="Y28" s="626"/>
      <c r="Z28" s="626"/>
      <c r="AA28" s="626"/>
      <c r="AB28" s="413"/>
    </row>
    <row r="29" spans="1:28" ht="21.75" customHeight="1" x14ac:dyDescent="0.2">
      <c r="A29" s="412"/>
      <c r="B29" s="652" t="s">
        <v>564</v>
      </c>
      <c r="C29" s="652"/>
      <c r="D29" s="652"/>
      <c r="E29" s="652"/>
      <c r="F29" s="652"/>
      <c r="G29" s="652"/>
      <c r="H29" s="652"/>
      <c r="I29" s="652"/>
      <c r="J29" s="652"/>
      <c r="K29" s="652"/>
      <c r="L29" s="652"/>
      <c r="M29" s="653"/>
      <c r="N29" s="423">
        <v>802</v>
      </c>
      <c r="O29" s="420">
        <v>8</v>
      </c>
      <c r="P29" s="420">
        <v>0</v>
      </c>
      <c r="Q29" s="422">
        <v>0</v>
      </c>
      <c r="R29" s="421">
        <v>0</v>
      </c>
      <c r="S29" s="624"/>
      <c r="T29" s="625"/>
      <c r="U29" s="419">
        <v>50418</v>
      </c>
      <c r="V29" s="419">
        <v>49987</v>
      </c>
      <c r="W29" s="626"/>
      <c r="X29" s="626"/>
      <c r="Y29" s="626"/>
      <c r="Z29" s="626"/>
      <c r="AA29" s="626"/>
      <c r="AB29" s="413"/>
    </row>
    <row r="30" spans="1:28" ht="12" customHeight="1" x14ac:dyDescent="0.2">
      <c r="A30" s="412"/>
      <c r="B30" s="652" t="s">
        <v>14</v>
      </c>
      <c r="C30" s="652"/>
      <c r="D30" s="652"/>
      <c r="E30" s="652"/>
      <c r="F30" s="652"/>
      <c r="G30" s="652"/>
      <c r="H30" s="652"/>
      <c r="I30" s="652"/>
      <c r="J30" s="652"/>
      <c r="K30" s="652"/>
      <c r="L30" s="652"/>
      <c r="M30" s="653"/>
      <c r="N30" s="423">
        <v>802</v>
      </c>
      <c r="O30" s="420">
        <v>8</v>
      </c>
      <c r="P30" s="420">
        <v>1</v>
      </c>
      <c r="Q30" s="422">
        <v>0</v>
      </c>
      <c r="R30" s="421">
        <v>0</v>
      </c>
      <c r="S30" s="624"/>
      <c r="T30" s="625"/>
      <c r="U30" s="419">
        <v>47822</v>
      </c>
      <c r="V30" s="419">
        <v>47452</v>
      </c>
      <c r="W30" s="626"/>
      <c r="X30" s="626"/>
      <c r="Y30" s="626"/>
      <c r="Z30" s="626"/>
      <c r="AA30" s="626"/>
      <c r="AB30" s="413"/>
    </row>
    <row r="31" spans="1:28" ht="21.75" customHeight="1" x14ac:dyDescent="0.2">
      <c r="A31" s="412"/>
      <c r="B31" s="652" t="s">
        <v>565</v>
      </c>
      <c r="C31" s="652"/>
      <c r="D31" s="652"/>
      <c r="E31" s="652"/>
      <c r="F31" s="652"/>
      <c r="G31" s="652"/>
      <c r="H31" s="652"/>
      <c r="I31" s="652"/>
      <c r="J31" s="652"/>
      <c r="K31" s="652"/>
      <c r="L31" s="652"/>
      <c r="M31" s="653"/>
      <c r="N31" s="423">
        <v>802</v>
      </c>
      <c r="O31" s="420">
        <v>8</v>
      </c>
      <c r="P31" s="420">
        <v>1</v>
      </c>
      <c r="Q31" s="422" t="s">
        <v>566</v>
      </c>
      <c r="R31" s="421">
        <v>0</v>
      </c>
      <c r="S31" s="624"/>
      <c r="T31" s="625"/>
      <c r="U31" s="419">
        <v>10278</v>
      </c>
      <c r="V31" s="419">
        <v>10168</v>
      </c>
      <c r="W31" s="626"/>
      <c r="X31" s="626"/>
      <c r="Y31" s="626"/>
      <c r="Z31" s="626"/>
      <c r="AA31" s="626"/>
      <c r="AB31" s="413"/>
    </row>
    <row r="32" spans="1:28" ht="21.75" customHeight="1" x14ac:dyDescent="0.2">
      <c r="A32" s="412"/>
      <c r="B32" s="652" t="s">
        <v>567</v>
      </c>
      <c r="C32" s="652"/>
      <c r="D32" s="652"/>
      <c r="E32" s="652"/>
      <c r="F32" s="652"/>
      <c r="G32" s="652"/>
      <c r="H32" s="652"/>
      <c r="I32" s="652"/>
      <c r="J32" s="652"/>
      <c r="K32" s="652"/>
      <c r="L32" s="652"/>
      <c r="M32" s="653"/>
      <c r="N32" s="423">
        <v>802</v>
      </c>
      <c r="O32" s="420">
        <v>8</v>
      </c>
      <c r="P32" s="420">
        <v>1</v>
      </c>
      <c r="Q32" s="422" t="s">
        <v>568</v>
      </c>
      <c r="R32" s="421">
        <v>0</v>
      </c>
      <c r="S32" s="624"/>
      <c r="T32" s="625"/>
      <c r="U32" s="419">
        <v>10278</v>
      </c>
      <c r="V32" s="419">
        <v>10168</v>
      </c>
      <c r="W32" s="626"/>
      <c r="X32" s="626"/>
      <c r="Y32" s="626"/>
      <c r="Z32" s="626"/>
      <c r="AA32" s="626"/>
      <c r="AB32" s="413"/>
    </row>
    <row r="33" spans="1:28" ht="12" customHeight="1" x14ac:dyDescent="0.2">
      <c r="A33" s="412"/>
      <c r="B33" s="652" t="s">
        <v>15</v>
      </c>
      <c r="C33" s="652"/>
      <c r="D33" s="652"/>
      <c r="E33" s="652"/>
      <c r="F33" s="652"/>
      <c r="G33" s="652"/>
      <c r="H33" s="652"/>
      <c r="I33" s="652"/>
      <c r="J33" s="652"/>
      <c r="K33" s="652"/>
      <c r="L33" s="652"/>
      <c r="M33" s="653"/>
      <c r="N33" s="423">
        <v>802</v>
      </c>
      <c r="O33" s="420">
        <v>8</v>
      </c>
      <c r="P33" s="420">
        <v>1</v>
      </c>
      <c r="Q33" s="422" t="s">
        <v>569</v>
      </c>
      <c r="R33" s="421">
        <v>0</v>
      </c>
      <c r="S33" s="624"/>
      <c r="T33" s="625"/>
      <c r="U33" s="419">
        <v>10278</v>
      </c>
      <c r="V33" s="419">
        <v>10168</v>
      </c>
      <c r="W33" s="626"/>
      <c r="X33" s="626"/>
      <c r="Y33" s="626"/>
      <c r="Z33" s="626"/>
      <c r="AA33" s="626"/>
      <c r="AB33" s="413"/>
    </row>
    <row r="34" spans="1:28" ht="42.75" customHeight="1" x14ac:dyDescent="0.2">
      <c r="A34" s="412"/>
      <c r="B34" s="652" t="s">
        <v>544</v>
      </c>
      <c r="C34" s="652"/>
      <c r="D34" s="652"/>
      <c r="E34" s="652"/>
      <c r="F34" s="652"/>
      <c r="G34" s="652"/>
      <c r="H34" s="652"/>
      <c r="I34" s="652"/>
      <c r="J34" s="652"/>
      <c r="K34" s="652"/>
      <c r="L34" s="652"/>
      <c r="M34" s="653"/>
      <c r="N34" s="423">
        <v>802</v>
      </c>
      <c r="O34" s="420">
        <v>8</v>
      </c>
      <c r="P34" s="420">
        <v>1</v>
      </c>
      <c r="Q34" s="422" t="s">
        <v>569</v>
      </c>
      <c r="R34" s="421" t="s">
        <v>8</v>
      </c>
      <c r="S34" s="624"/>
      <c r="T34" s="625"/>
      <c r="U34" s="419">
        <v>10278</v>
      </c>
      <c r="V34" s="419">
        <v>10168</v>
      </c>
      <c r="W34" s="626"/>
      <c r="X34" s="626"/>
      <c r="Y34" s="626"/>
      <c r="Z34" s="626"/>
      <c r="AA34" s="626"/>
      <c r="AB34" s="413"/>
    </row>
    <row r="35" spans="1:28" ht="21.75" customHeight="1" x14ac:dyDescent="0.2">
      <c r="A35" s="412"/>
      <c r="B35" s="652" t="s">
        <v>9</v>
      </c>
      <c r="C35" s="652"/>
      <c r="D35" s="652"/>
      <c r="E35" s="652"/>
      <c r="F35" s="652"/>
      <c r="G35" s="652"/>
      <c r="H35" s="652"/>
      <c r="I35" s="652"/>
      <c r="J35" s="652"/>
      <c r="K35" s="652"/>
      <c r="L35" s="652"/>
      <c r="M35" s="653"/>
      <c r="N35" s="423">
        <v>802</v>
      </c>
      <c r="O35" s="420">
        <v>8</v>
      </c>
      <c r="P35" s="420">
        <v>1</v>
      </c>
      <c r="Q35" s="422" t="s">
        <v>569</v>
      </c>
      <c r="R35" s="421" t="s">
        <v>10</v>
      </c>
      <c r="S35" s="624"/>
      <c r="T35" s="625"/>
      <c r="U35" s="419">
        <v>10278</v>
      </c>
      <c r="V35" s="419">
        <v>10168</v>
      </c>
      <c r="W35" s="626"/>
      <c r="X35" s="626"/>
      <c r="Y35" s="626"/>
      <c r="Z35" s="626"/>
      <c r="AA35" s="626"/>
      <c r="AB35" s="413"/>
    </row>
    <row r="36" spans="1:28" ht="12" customHeight="1" x14ac:dyDescent="0.2">
      <c r="A36" s="412"/>
      <c r="B36" s="652" t="s">
        <v>11</v>
      </c>
      <c r="C36" s="652"/>
      <c r="D36" s="652"/>
      <c r="E36" s="652"/>
      <c r="F36" s="652"/>
      <c r="G36" s="652"/>
      <c r="H36" s="652"/>
      <c r="I36" s="652"/>
      <c r="J36" s="652"/>
      <c r="K36" s="652"/>
      <c r="L36" s="652"/>
      <c r="M36" s="653"/>
      <c r="N36" s="423">
        <v>802</v>
      </c>
      <c r="O36" s="420">
        <v>8</v>
      </c>
      <c r="P36" s="420">
        <v>1</v>
      </c>
      <c r="Q36" s="422" t="s">
        <v>569</v>
      </c>
      <c r="R36" s="421" t="s">
        <v>12</v>
      </c>
      <c r="S36" s="624"/>
      <c r="T36" s="625"/>
      <c r="U36" s="419">
        <v>10278</v>
      </c>
      <c r="V36" s="419">
        <v>10168</v>
      </c>
      <c r="W36" s="626"/>
      <c r="X36" s="626"/>
      <c r="Y36" s="626"/>
      <c r="Z36" s="626"/>
      <c r="AA36" s="626"/>
      <c r="AB36" s="413"/>
    </row>
    <row r="37" spans="1:28" ht="21.75" customHeight="1" x14ac:dyDescent="0.2">
      <c r="A37" s="412"/>
      <c r="B37" s="652" t="s">
        <v>565</v>
      </c>
      <c r="C37" s="652"/>
      <c r="D37" s="652"/>
      <c r="E37" s="652"/>
      <c r="F37" s="652"/>
      <c r="G37" s="652"/>
      <c r="H37" s="652"/>
      <c r="I37" s="652"/>
      <c r="J37" s="652"/>
      <c r="K37" s="652"/>
      <c r="L37" s="652"/>
      <c r="M37" s="653"/>
      <c r="N37" s="423">
        <v>802</v>
      </c>
      <c r="O37" s="420">
        <v>8</v>
      </c>
      <c r="P37" s="420">
        <v>1</v>
      </c>
      <c r="Q37" s="422" t="s">
        <v>566</v>
      </c>
      <c r="R37" s="421">
        <v>0</v>
      </c>
      <c r="S37" s="624"/>
      <c r="T37" s="625"/>
      <c r="U37" s="419">
        <v>6</v>
      </c>
      <c r="V37" s="419">
        <v>6</v>
      </c>
      <c r="W37" s="626"/>
      <c r="X37" s="626"/>
      <c r="Y37" s="626"/>
      <c r="Z37" s="626"/>
      <c r="AA37" s="626"/>
      <c r="AB37" s="413"/>
    </row>
    <row r="38" spans="1:28" ht="21.75" customHeight="1" x14ac:dyDescent="0.2">
      <c r="A38" s="412"/>
      <c r="B38" s="652" t="s">
        <v>567</v>
      </c>
      <c r="C38" s="652"/>
      <c r="D38" s="652"/>
      <c r="E38" s="652"/>
      <c r="F38" s="652"/>
      <c r="G38" s="652"/>
      <c r="H38" s="652"/>
      <c r="I38" s="652"/>
      <c r="J38" s="652"/>
      <c r="K38" s="652"/>
      <c r="L38" s="652"/>
      <c r="M38" s="653"/>
      <c r="N38" s="423">
        <v>802</v>
      </c>
      <c r="O38" s="420">
        <v>8</v>
      </c>
      <c r="P38" s="420">
        <v>1</v>
      </c>
      <c r="Q38" s="422" t="s">
        <v>568</v>
      </c>
      <c r="R38" s="421">
        <v>0</v>
      </c>
      <c r="S38" s="624"/>
      <c r="T38" s="625"/>
      <c r="U38" s="419">
        <v>6</v>
      </c>
      <c r="V38" s="419">
        <v>6</v>
      </c>
      <c r="W38" s="626"/>
      <c r="X38" s="626"/>
      <c r="Y38" s="626"/>
      <c r="Z38" s="626"/>
      <c r="AA38" s="626"/>
      <c r="AB38" s="413"/>
    </row>
    <row r="39" spans="1:28" ht="12" customHeight="1" x14ac:dyDescent="0.2">
      <c r="A39" s="412"/>
      <c r="B39" s="652" t="s">
        <v>687</v>
      </c>
      <c r="C39" s="652"/>
      <c r="D39" s="652"/>
      <c r="E39" s="652"/>
      <c r="F39" s="652"/>
      <c r="G39" s="652"/>
      <c r="H39" s="652"/>
      <c r="I39" s="652"/>
      <c r="J39" s="652"/>
      <c r="K39" s="652"/>
      <c r="L39" s="652"/>
      <c r="M39" s="653"/>
      <c r="N39" s="423">
        <v>802</v>
      </c>
      <c r="O39" s="420">
        <v>8</v>
      </c>
      <c r="P39" s="420">
        <v>1</v>
      </c>
      <c r="Q39" s="422" t="s">
        <v>688</v>
      </c>
      <c r="R39" s="421">
        <v>0</v>
      </c>
      <c r="S39" s="624"/>
      <c r="T39" s="625"/>
      <c r="U39" s="419">
        <v>6</v>
      </c>
      <c r="V39" s="419">
        <v>6</v>
      </c>
      <c r="W39" s="626"/>
      <c r="X39" s="626"/>
      <c r="Y39" s="626"/>
      <c r="Z39" s="626"/>
      <c r="AA39" s="626"/>
      <c r="AB39" s="413"/>
    </row>
    <row r="40" spans="1:28" ht="12" customHeight="1" x14ac:dyDescent="0.2">
      <c r="A40" s="412"/>
      <c r="B40" s="652" t="s">
        <v>544</v>
      </c>
      <c r="C40" s="652"/>
      <c r="D40" s="652"/>
      <c r="E40" s="652"/>
      <c r="F40" s="652"/>
      <c r="G40" s="652"/>
      <c r="H40" s="652"/>
      <c r="I40" s="652"/>
      <c r="J40" s="652"/>
      <c r="K40" s="652"/>
      <c r="L40" s="652"/>
      <c r="M40" s="653"/>
      <c r="N40" s="423">
        <v>802</v>
      </c>
      <c r="O40" s="420">
        <v>8</v>
      </c>
      <c r="P40" s="420">
        <v>1</v>
      </c>
      <c r="Q40" s="422" t="s">
        <v>688</v>
      </c>
      <c r="R40" s="421" t="s">
        <v>8</v>
      </c>
      <c r="S40" s="624"/>
      <c r="T40" s="625"/>
      <c r="U40" s="419">
        <v>6</v>
      </c>
      <c r="V40" s="419">
        <v>6</v>
      </c>
      <c r="W40" s="626"/>
      <c r="X40" s="626"/>
      <c r="Y40" s="626"/>
      <c r="Z40" s="626"/>
      <c r="AA40" s="626"/>
      <c r="AB40" s="413"/>
    </row>
    <row r="41" spans="1:28" ht="21.75" customHeight="1" x14ac:dyDescent="0.2">
      <c r="A41" s="412"/>
      <c r="B41" s="652" t="s">
        <v>9</v>
      </c>
      <c r="C41" s="652"/>
      <c r="D41" s="652"/>
      <c r="E41" s="652"/>
      <c r="F41" s="652"/>
      <c r="G41" s="652"/>
      <c r="H41" s="652"/>
      <c r="I41" s="652"/>
      <c r="J41" s="652"/>
      <c r="K41" s="652"/>
      <c r="L41" s="652"/>
      <c r="M41" s="653"/>
      <c r="N41" s="423">
        <v>802</v>
      </c>
      <c r="O41" s="420">
        <v>8</v>
      </c>
      <c r="P41" s="420">
        <v>1</v>
      </c>
      <c r="Q41" s="422" t="s">
        <v>688</v>
      </c>
      <c r="R41" s="421" t="s">
        <v>10</v>
      </c>
      <c r="S41" s="624"/>
      <c r="T41" s="625"/>
      <c r="U41" s="419">
        <v>6</v>
      </c>
      <c r="V41" s="419">
        <v>6</v>
      </c>
      <c r="W41" s="626"/>
      <c r="X41" s="626"/>
      <c r="Y41" s="626"/>
      <c r="Z41" s="626"/>
      <c r="AA41" s="626"/>
      <c r="AB41" s="413"/>
    </row>
    <row r="42" spans="1:28" ht="21.75" customHeight="1" x14ac:dyDescent="0.2">
      <c r="A42" s="412"/>
      <c r="B42" s="652" t="s">
        <v>167</v>
      </c>
      <c r="C42" s="652"/>
      <c r="D42" s="652"/>
      <c r="E42" s="652"/>
      <c r="F42" s="652"/>
      <c r="G42" s="652"/>
      <c r="H42" s="652"/>
      <c r="I42" s="652"/>
      <c r="J42" s="652"/>
      <c r="K42" s="652"/>
      <c r="L42" s="652"/>
      <c r="M42" s="653"/>
      <c r="N42" s="423">
        <v>802</v>
      </c>
      <c r="O42" s="420">
        <v>8</v>
      </c>
      <c r="P42" s="420">
        <v>1</v>
      </c>
      <c r="Q42" s="422" t="s">
        <v>688</v>
      </c>
      <c r="R42" s="421" t="s">
        <v>166</v>
      </c>
      <c r="S42" s="624"/>
      <c r="T42" s="625"/>
      <c r="U42" s="419">
        <v>6</v>
      </c>
      <c r="V42" s="419">
        <v>6</v>
      </c>
      <c r="W42" s="626"/>
      <c r="X42" s="626"/>
      <c r="Y42" s="626"/>
      <c r="Z42" s="626"/>
      <c r="AA42" s="626"/>
      <c r="AB42" s="413"/>
    </row>
    <row r="43" spans="1:28" ht="21.75" customHeight="1" x14ac:dyDescent="0.2">
      <c r="A43" s="412"/>
      <c r="B43" s="652" t="s">
        <v>565</v>
      </c>
      <c r="C43" s="652"/>
      <c r="D43" s="652"/>
      <c r="E43" s="652"/>
      <c r="F43" s="652"/>
      <c r="G43" s="652"/>
      <c r="H43" s="652"/>
      <c r="I43" s="652"/>
      <c r="J43" s="652"/>
      <c r="K43" s="652"/>
      <c r="L43" s="652"/>
      <c r="M43" s="653"/>
      <c r="N43" s="423">
        <v>802</v>
      </c>
      <c r="O43" s="420">
        <v>8</v>
      </c>
      <c r="P43" s="420">
        <v>1</v>
      </c>
      <c r="Q43" s="422" t="s">
        <v>566</v>
      </c>
      <c r="R43" s="421">
        <v>0</v>
      </c>
      <c r="S43" s="624"/>
      <c r="T43" s="625"/>
      <c r="U43" s="419">
        <v>15043</v>
      </c>
      <c r="V43" s="419">
        <v>14884</v>
      </c>
      <c r="W43" s="626"/>
      <c r="X43" s="626"/>
      <c r="Y43" s="626"/>
      <c r="Z43" s="626"/>
      <c r="AA43" s="626"/>
      <c r="AB43" s="413"/>
    </row>
    <row r="44" spans="1:28" ht="21.75" customHeight="1" x14ac:dyDescent="0.2">
      <c r="A44" s="412"/>
      <c r="B44" s="652" t="s">
        <v>570</v>
      </c>
      <c r="C44" s="652"/>
      <c r="D44" s="652"/>
      <c r="E44" s="652"/>
      <c r="F44" s="652"/>
      <c r="G44" s="652"/>
      <c r="H44" s="652"/>
      <c r="I44" s="652"/>
      <c r="J44" s="652"/>
      <c r="K44" s="652"/>
      <c r="L44" s="652"/>
      <c r="M44" s="653"/>
      <c r="N44" s="423">
        <v>802</v>
      </c>
      <c r="O44" s="420">
        <v>8</v>
      </c>
      <c r="P44" s="420">
        <v>1</v>
      </c>
      <c r="Q44" s="422" t="s">
        <v>571</v>
      </c>
      <c r="R44" s="421">
        <v>0</v>
      </c>
      <c r="S44" s="624"/>
      <c r="T44" s="625"/>
      <c r="U44" s="419">
        <v>15043</v>
      </c>
      <c r="V44" s="419">
        <v>14884</v>
      </c>
      <c r="W44" s="626"/>
      <c r="X44" s="626"/>
      <c r="Y44" s="626"/>
      <c r="Z44" s="626"/>
      <c r="AA44" s="626"/>
      <c r="AB44" s="413"/>
    </row>
    <row r="45" spans="1:28" ht="12" customHeight="1" x14ac:dyDescent="0.2">
      <c r="A45" s="412"/>
      <c r="B45" s="652" t="s">
        <v>16</v>
      </c>
      <c r="C45" s="652"/>
      <c r="D45" s="652"/>
      <c r="E45" s="652"/>
      <c r="F45" s="652"/>
      <c r="G45" s="652"/>
      <c r="H45" s="652"/>
      <c r="I45" s="652"/>
      <c r="J45" s="652"/>
      <c r="K45" s="652"/>
      <c r="L45" s="652"/>
      <c r="M45" s="653"/>
      <c r="N45" s="423">
        <v>802</v>
      </c>
      <c r="O45" s="420">
        <v>8</v>
      </c>
      <c r="P45" s="420">
        <v>1</v>
      </c>
      <c r="Q45" s="422" t="s">
        <v>572</v>
      </c>
      <c r="R45" s="421">
        <v>0</v>
      </c>
      <c r="S45" s="624"/>
      <c r="T45" s="625"/>
      <c r="U45" s="419">
        <v>15043</v>
      </c>
      <c r="V45" s="419">
        <v>14884</v>
      </c>
      <c r="W45" s="626"/>
      <c r="X45" s="626"/>
      <c r="Y45" s="626"/>
      <c r="Z45" s="626"/>
      <c r="AA45" s="626"/>
      <c r="AB45" s="413"/>
    </row>
    <row r="46" spans="1:28" ht="42.75" customHeight="1" x14ac:dyDescent="0.2">
      <c r="A46" s="412"/>
      <c r="B46" s="652" t="s">
        <v>544</v>
      </c>
      <c r="C46" s="652"/>
      <c r="D46" s="652"/>
      <c r="E46" s="652"/>
      <c r="F46" s="652"/>
      <c r="G46" s="652"/>
      <c r="H46" s="652"/>
      <c r="I46" s="652"/>
      <c r="J46" s="652"/>
      <c r="K46" s="652"/>
      <c r="L46" s="652"/>
      <c r="M46" s="653"/>
      <c r="N46" s="423">
        <v>802</v>
      </c>
      <c r="O46" s="420">
        <v>8</v>
      </c>
      <c r="P46" s="420">
        <v>1</v>
      </c>
      <c r="Q46" s="422" t="s">
        <v>572</v>
      </c>
      <c r="R46" s="421" t="s">
        <v>8</v>
      </c>
      <c r="S46" s="624"/>
      <c r="T46" s="625"/>
      <c r="U46" s="419">
        <v>15043</v>
      </c>
      <c r="V46" s="419">
        <v>14884</v>
      </c>
      <c r="W46" s="626"/>
      <c r="X46" s="626"/>
      <c r="Y46" s="626"/>
      <c r="Z46" s="626"/>
      <c r="AA46" s="626"/>
      <c r="AB46" s="413"/>
    </row>
    <row r="47" spans="1:28" ht="21.75" customHeight="1" x14ac:dyDescent="0.2">
      <c r="A47" s="412"/>
      <c r="B47" s="652" t="s">
        <v>9</v>
      </c>
      <c r="C47" s="652"/>
      <c r="D47" s="652"/>
      <c r="E47" s="652"/>
      <c r="F47" s="652"/>
      <c r="G47" s="652"/>
      <c r="H47" s="652"/>
      <c r="I47" s="652"/>
      <c r="J47" s="652"/>
      <c r="K47" s="652"/>
      <c r="L47" s="652"/>
      <c r="M47" s="653"/>
      <c r="N47" s="423">
        <v>802</v>
      </c>
      <c r="O47" s="420">
        <v>8</v>
      </c>
      <c r="P47" s="420">
        <v>1</v>
      </c>
      <c r="Q47" s="422" t="s">
        <v>572</v>
      </c>
      <c r="R47" s="421" t="s">
        <v>10</v>
      </c>
      <c r="S47" s="624"/>
      <c r="T47" s="625"/>
      <c r="U47" s="419">
        <v>15043</v>
      </c>
      <c r="V47" s="419">
        <v>14884</v>
      </c>
      <c r="W47" s="626"/>
      <c r="X47" s="626"/>
      <c r="Y47" s="626"/>
      <c r="Z47" s="626"/>
      <c r="AA47" s="626"/>
      <c r="AB47" s="413"/>
    </row>
    <row r="48" spans="1:28" ht="21.75" customHeight="1" x14ac:dyDescent="0.2">
      <c r="A48" s="412"/>
      <c r="B48" s="652" t="s">
        <v>11</v>
      </c>
      <c r="C48" s="652"/>
      <c r="D48" s="652"/>
      <c r="E48" s="652"/>
      <c r="F48" s="652"/>
      <c r="G48" s="652"/>
      <c r="H48" s="652"/>
      <c r="I48" s="652"/>
      <c r="J48" s="652"/>
      <c r="K48" s="652"/>
      <c r="L48" s="652"/>
      <c r="M48" s="653"/>
      <c r="N48" s="423">
        <v>802</v>
      </c>
      <c r="O48" s="420">
        <v>8</v>
      </c>
      <c r="P48" s="420">
        <v>1</v>
      </c>
      <c r="Q48" s="422" t="s">
        <v>572</v>
      </c>
      <c r="R48" s="421" t="s">
        <v>12</v>
      </c>
      <c r="S48" s="624"/>
      <c r="T48" s="625"/>
      <c r="U48" s="419">
        <v>15043</v>
      </c>
      <c r="V48" s="419">
        <v>14884</v>
      </c>
      <c r="W48" s="626"/>
      <c r="X48" s="626"/>
      <c r="Y48" s="626"/>
      <c r="Z48" s="626"/>
      <c r="AA48" s="626"/>
      <c r="AB48" s="413"/>
    </row>
    <row r="49" spans="1:28" ht="42.75" customHeight="1" x14ac:dyDescent="0.2">
      <c r="A49" s="412"/>
      <c r="B49" s="652" t="s">
        <v>565</v>
      </c>
      <c r="C49" s="652"/>
      <c r="D49" s="652"/>
      <c r="E49" s="652"/>
      <c r="F49" s="652"/>
      <c r="G49" s="652"/>
      <c r="H49" s="652"/>
      <c r="I49" s="652"/>
      <c r="J49" s="652"/>
      <c r="K49" s="652"/>
      <c r="L49" s="652"/>
      <c r="M49" s="653"/>
      <c r="N49" s="423">
        <v>802</v>
      </c>
      <c r="O49" s="420">
        <v>8</v>
      </c>
      <c r="P49" s="420">
        <v>1</v>
      </c>
      <c r="Q49" s="422" t="s">
        <v>566</v>
      </c>
      <c r="R49" s="421">
        <v>0</v>
      </c>
      <c r="S49" s="624"/>
      <c r="T49" s="625"/>
      <c r="U49" s="419">
        <v>1008</v>
      </c>
      <c r="V49" s="419">
        <v>1002</v>
      </c>
      <c r="W49" s="626"/>
      <c r="X49" s="626"/>
      <c r="Y49" s="626"/>
      <c r="Z49" s="626"/>
      <c r="AA49" s="626"/>
      <c r="AB49" s="413"/>
    </row>
    <row r="50" spans="1:28" ht="21.75" customHeight="1" x14ac:dyDescent="0.2">
      <c r="A50" s="412"/>
      <c r="B50" s="652" t="s">
        <v>570</v>
      </c>
      <c r="C50" s="652"/>
      <c r="D50" s="652"/>
      <c r="E50" s="652"/>
      <c r="F50" s="652"/>
      <c r="G50" s="652"/>
      <c r="H50" s="652"/>
      <c r="I50" s="652"/>
      <c r="J50" s="652"/>
      <c r="K50" s="652"/>
      <c r="L50" s="652"/>
      <c r="M50" s="653"/>
      <c r="N50" s="423">
        <v>802</v>
      </c>
      <c r="O50" s="420">
        <v>8</v>
      </c>
      <c r="P50" s="420">
        <v>1</v>
      </c>
      <c r="Q50" s="422" t="s">
        <v>571</v>
      </c>
      <c r="R50" s="421">
        <v>0</v>
      </c>
      <c r="S50" s="624"/>
      <c r="T50" s="625"/>
      <c r="U50" s="419">
        <v>1008</v>
      </c>
      <c r="V50" s="419">
        <v>1002</v>
      </c>
      <c r="W50" s="626"/>
      <c r="X50" s="626"/>
      <c r="Y50" s="626"/>
      <c r="Z50" s="626"/>
      <c r="AA50" s="626"/>
      <c r="AB50" s="413"/>
    </row>
    <row r="51" spans="1:28" ht="12" customHeight="1" x14ac:dyDescent="0.2">
      <c r="A51" s="412"/>
      <c r="B51" s="652" t="s">
        <v>689</v>
      </c>
      <c r="C51" s="652"/>
      <c r="D51" s="652"/>
      <c r="E51" s="652"/>
      <c r="F51" s="652"/>
      <c r="G51" s="652"/>
      <c r="H51" s="652"/>
      <c r="I51" s="652"/>
      <c r="J51" s="652"/>
      <c r="K51" s="652"/>
      <c r="L51" s="652"/>
      <c r="M51" s="653"/>
      <c r="N51" s="423">
        <v>802</v>
      </c>
      <c r="O51" s="420">
        <v>8</v>
      </c>
      <c r="P51" s="420">
        <v>1</v>
      </c>
      <c r="Q51" s="422" t="s">
        <v>690</v>
      </c>
      <c r="R51" s="421">
        <v>0</v>
      </c>
      <c r="S51" s="624"/>
      <c r="T51" s="625"/>
      <c r="U51" s="419">
        <v>1008</v>
      </c>
      <c r="V51" s="419">
        <v>1002</v>
      </c>
      <c r="W51" s="626"/>
      <c r="X51" s="626"/>
      <c r="Y51" s="626"/>
      <c r="Z51" s="626"/>
      <c r="AA51" s="626"/>
      <c r="AB51" s="413"/>
    </row>
    <row r="52" spans="1:28" ht="42.75" customHeight="1" x14ac:dyDescent="0.2">
      <c r="A52" s="412"/>
      <c r="B52" s="652" t="s">
        <v>544</v>
      </c>
      <c r="C52" s="652"/>
      <c r="D52" s="652"/>
      <c r="E52" s="652"/>
      <c r="F52" s="652"/>
      <c r="G52" s="652"/>
      <c r="H52" s="652"/>
      <c r="I52" s="652"/>
      <c r="J52" s="652"/>
      <c r="K52" s="652"/>
      <c r="L52" s="652"/>
      <c r="M52" s="653"/>
      <c r="N52" s="423">
        <v>802</v>
      </c>
      <c r="O52" s="420">
        <v>8</v>
      </c>
      <c r="P52" s="420">
        <v>1</v>
      </c>
      <c r="Q52" s="422" t="s">
        <v>690</v>
      </c>
      <c r="R52" s="421" t="s">
        <v>8</v>
      </c>
      <c r="S52" s="624"/>
      <c r="T52" s="625"/>
      <c r="U52" s="419">
        <v>1008</v>
      </c>
      <c r="V52" s="419">
        <v>1002</v>
      </c>
      <c r="W52" s="626"/>
      <c r="X52" s="626"/>
      <c r="Y52" s="626"/>
      <c r="Z52" s="626"/>
      <c r="AA52" s="626"/>
      <c r="AB52" s="413"/>
    </row>
    <row r="53" spans="1:28" ht="12" customHeight="1" x14ac:dyDescent="0.2">
      <c r="A53" s="412"/>
      <c r="B53" s="652" t="s">
        <v>9</v>
      </c>
      <c r="C53" s="652"/>
      <c r="D53" s="652"/>
      <c r="E53" s="652"/>
      <c r="F53" s="652"/>
      <c r="G53" s="652"/>
      <c r="H53" s="652"/>
      <c r="I53" s="652"/>
      <c r="J53" s="652"/>
      <c r="K53" s="652"/>
      <c r="L53" s="652"/>
      <c r="M53" s="653"/>
      <c r="N53" s="423">
        <v>802</v>
      </c>
      <c r="O53" s="420">
        <v>8</v>
      </c>
      <c r="P53" s="420">
        <v>1</v>
      </c>
      <c r="Q53" s="422" t="s">
        <v>690</v>
      </c>
      <c r="R53" s="421" t="s">
        <v>10</v>
      </c>
      <c r="S53" s="624"/>
      <c r="T53" s="625"/>
      <c r="U53" s="419">
        <v>1008</v>
      </c>
      <c r="V53" s="419">
        <v>1002</v>
      </c>
      <c r="W53" s="626"/>
      <c r="X53" s="626"/>
      <c r="Y53" s="626"/>
      <c r="Z53" s="626"/>
      <c r="AA53" s="626"/>
      <c r="AB53" s="413"/>
    </row>
    <row r="54" spans="1:28" ht="21.75" customHeight="1" x14ac:dyDescent="0.2">
      <c r="A54" s="412"/>
      <c r="B54" s="652" t="s">
        <v>11</v>
      </c>
      <c r="C54" s="652"/>
      <c r="D54" s="652"/>
      <c r="E54" s="652"/>
      <c r="F54" s="652"/>
      <c r="G54" s="652"/>
      <c r="H54" s="652"/>
      <c r="I54" s="652"/>
      <c r="J54" s="652"/>
      <c r="K54" s="652"/>
      <c r="L54" s="652"/>
      <c r="M54" s="653"/>
      <c r="N54" s="423">
        <v>802</v>
      </c>
      <c r="O54" s="420">
        <v>8</v>
      </c>
      <c r="P54" s="420">
        <v>1</v>
      </c>
      <c r="Q54" s="422" t="s">
        <v>690</v>
      </c>
      <c r="R54" s="421" t="s">
        <v>12</v>
      </c>
      <c r="S54" s="624"/>
      <c r="T54" s="625"/>
      <c r="U54" s="419">
        <v>25</v>
      </c>
      <c r="V54" s="419">
        <v>25</v>
      </c>
      <c r="W54" s="626"/>
      <c r="X54" s="626"/>
      <c r="Y54" s="626"/>
      <c r="Z54" s="626"/>
      <c r="AA54" s="626"/>
      <c r="AB54" s="413"/>
    </row>
    <row r="55" spans="1:28" ht="21.75" customHeight="1" x14ac:dyDescent="0.2">
      <c r="A55" s="412"/>
      <c r="B55" s="652" t="s">
        <v>167</v>
      </c>
      <c r="C55" s="652"/>
      <c r="D55" s="652"/>
      <c r="E55" s="652"/>
      <c r="F55" s="652"/>
      <c r="G55" s="652"/>
      <c r="H55" s="652"/>
      <c r="I55" s="652"/>
      <c r="J55" s="652"/>
      <c r="K55" s="652"/>
      <c r="L55" s="652"/>
      <c r="M55" s="653"/>
      <c r="N55" s="423">
        <v>802</v>
      </c>
      <c r="O55" s="420">
        <v>8</v>
      </c>
      <c r="P55" s="420">
        <v>1</v>
      </c>
      <c r="Q55" s="422" t="s">
        <v>690</v>
      </c>
      <c r="R55" s="421" t="s">
        <v>166</v>
      </c>
      <c r="S55" s="624"/>
      <c r="T55" s="625"/>
      <c r="U55" s="419">
        <v>983</v>
      </c>
      <c r="V55" s="419">
        <v>977</v>
      </c>
      <c r="W55" s="626"/>
      <c r="X55" s="626"/>
      <c r="Y55" s="626"/>
      <c r="Z55" s="626"/>
      <c r="AA55" s="626"/>
      <c r="AB55" s="413"/>
    </row>
    <row r="56" spans="1:28" ht="21.75" customHeight="1" x14ac:dyDescent="0.2">
      <c r="A56" s="412"/>
      <c r="B56" s="652" t="s">
        <v>565</v>
      </c>
      <c r="C56" s="652"/>
      <c r="D56" s="652"/>
      <c r="E56" s="652"/>
      <c r="F56" s="652"/>
      <c r="G56" s="652"/>
      <c r="H56" s="652"/>
      <c r="I56" s="652"/>
      <c r="J56" s="652"/>
      <c r="K56" s="652"/>
      <c r="L56" s="652"/>
      <c r="M56" s="653"/>
      <c r="N56" s="423">
        <v>802</v>
      </c>
      <c r="O56" s="420">
        <v>8</v>
      </c>
      <c r="P56" s="420">
        <v>1</v>
      </c>
      <c r="Q56" s="422" t="s">
        <v>566</v>
      </c>
      <c r="R56" s="421">
        <v>0</v>
      </c>
      <c r="S56" s="624"/>
      <c r="T56" s="625"/>
      <c r="U56" s="419">
        <v>21359</v>
      </c>
      <c r="V56" s="419">
        <v>21271</v>
      </c>
      <c r="W56" s="626"/>
      <c r="X56" s="626"/>
      <c r="Y56" s="626"/>
      <c r="Z56" s="626"/>
      <c r="AA56" s="626"/>
      <c r="AB56" s="413"/>
    </row>
    <row r="57" spans="1:28" ht="53.25" customHeight="1" x14ac:dyDescent="0.2">
      <c r="A57" s="412"/>
      <c r="B57" s="652" t="s">
        <v>570</v>
      </c>
      <c r="C57" s="652"/>
      <c r="D57" s="652"/>
      <c r="E57" s="652"/>
      <c r="F57" s="652"/>
      <c r="G57" s="652"/>
      <c r="H57" s="652"/>
      <c r="I57" s="652"/>
      <c r="J57" s="652"/>
      <c r="K57" s="652"/>
      <c r="L57" s="652"/>
      <c r="M57" s="653"/>
      <c r="N57" s="423">
        <v>802</v>
      </c>
      <c r="O57" s="420">
        <v>8</v>
      </c>
      <c r="P57" s="420">
        <v>1</v>
      </c>
      <c r="Q57" s="422" t="s">
        <v>571</v>
      </c>
      <c r="R57" s="421">
        <v>0</v>
      </c>
      <c r="S57" s="624"/>
      <c r="T57" s="625"/>
      <c r="U57" s="419">
        <v>21359</v>
      </c>
      <c r="V57" s="419">
        <v>21271</v>
      </c>
      <c r="W57" s="626"/>
      <c r="X57" s="626"/>
      <c r="Y57" s="626"/>
      <c r="Z57" s="626"/>
      <c r="AA57" s="626"/>
      <c r="AB57" s="413"/>
    </row>
    <row r="58" spans="1:28" ht="12" customHeight="1" x14ac:dyDescent="0.2">
      <c r="A58" s="412"/>
      <c r="B58" s="652" t="s">
        <v>17</v>
      </c>
      <c r="C58" s="652"/>
      <c r="D58" s="652"/>
      <c r="E58" s="652"/>
      <c r="F58" s="652"/>
      <c r="G58" s="652"/>
      <c r="H58" s="652"/>
      <c r="I58" s="652"/>
      <c r="J58" s="652"/>
      <c r="K58" s="652"/>
      <c r="L58" s="652"/>
      <c r="M58" s="653"/>
      <c r="N58" s="423">
        <v>802</v>
      </c>
      <c r="O58" s="420">
        <v>8</v>
      </c>
      <c r="P58" s="420">
        <v>1</v>
      </c>
      <c r="Q58" s="422" t="s">
        <v>573</v>
      </c>
      <c r="R58" s="421">
        <v>0</v>
      </c>
      <c r="S58" s="624"/>
      <c r="T58" s="625"/>
      <c r="U58" s="419">
        <v>21359</v>
      </c>
      <c r="V58" s="419">
        <v>21271</v>
      </c>
      <c r="W58" s="626"/>
      <c r="X58" s="626"/>
      <c r="Y58" s="626"/>
      <c r="Z58" s="626"/>
      <c r="AA58" s="626"/>
      <c r="AB58" s="413"/>
    </row>
    <row r="59" spans="1:28" ht="12" customHeight="1" x14ac:dyDescent="0.2">
      <c r="A59" s="412"/>
      <c r="B59" s="652" t="s">
        <v>18</v>
      </c>
      <c r="C59" s="652"/>
      <c r="D59" s="652"/>
      <c r="E59" s="652"/>
      <c r="F59" s="652"/>
      <c r="G59" s="652"/>
      <c r="H59" s="652"/>
      <c r="I59" s="652"/>
      <c r="J59" s="652"/>
      <c r="K59" s="652"/>
      <c r="L59" s="652"/>
      <c r="M59" s="653"/>
      <c r="N59" s="423">
        <v>802</v>
      </c>
      <c r="O59" s="420">
        <v>8</v>
      </c>
      <c r="P59" s="420">
        <v>1</v>
      </c>
      <c r="Q59" s="422" t="s">
        <v>573</v>
      </c>
      <c r="R59" s="421" t="s">
        <v>19</v>
      </c>
      <c r="S59" s="624"/>
      <c r="T59" s="625"/>
      <c r="U59" s="419">
        <v>21167</v>
      </c>
      <c r="V59" s="419">
        <v>21167</v>
      </c>
      <c r="W59" s="626"/>
      <c r="X59" s="626"/>
      <c r="Y59" s="626"/>
      <c r="Z59" s="626"/>
      <c r="AA59" s="626"/>
      <c r="AB59" s="413"/>
    </row>
    <row r="60" spans="1:28" ht="32.25" customHeight="1" x14ac:dyDescent="0.2">
      <c r="A60" s="412"/>
      <c r="B60" s="652" t="s">
        <v>20</v>
      </c>
      <c r="C60" s="652"/>
      <c r="D60" s="652"/>
      <c r="E60" s="652"/>
      <c r="F60" s="652"/>
      <c r="G60" s="652"/>
      <c r="H60" s="652"/>
      <c r="I60" s="652"/>
      <c r="J60" s="652"/>
      <c r="K60" s="652"/>
      <c r="L60" s="652"/>
      <c r="M60" s="653"/>
      <c r="N60" s="423">
        <v>802</v>
      </c>
      <c r="O60" s="420">
        <v>8</v>
      </c>
      <c r="P60" s="420">
        <v>1</v>
      </c>
      <c r="Q60" s="422" t="s">
        <v>573</v>
      </c>
      <c r="R60" s="421" t="s">
        <v>21</v>
      </c>
      <c r="S60" s="624"/>
      <c r="T60" s="625"/>
      <c r="U60" s="419">
        <v>21167</v>
      </c>
      <c r="V60" s="419">
        <v>21167</v>
      </c>
      <c r="W60" s="626"/>
      <c r="X60" s="626"/>
      <c r="Y60" s="626"/>
      <c r="Z60" s="626"/>
      <c r="AA60" s="626"/>
      <c r="AB60" s="413"/>
    </row>
    <row r="61" spans="1:28" ht="21.75" customHeight="1" x14ac:dyDescent="0.2">
      <c r="A61" s="412"/>
      <c r="B61" s="652" t="s">
        <v>512</v>
      </c>
      <c r="C61" s="652"/>
      <c r="D61" s="652"/>
      <c r="E61" s="652"/>
      <c r="F61" s="652"/>
      <c r="G61" s="652"/>
      <c r="H61" s="652"/>
      <c r="I61" s="652"/>
      <c r="J61" s="652"/>
      <c r="K61" s="652"/>
      <c r="L61" s="652"/>
      <c r="M61" s="653"/>
      <c r="N61" s="423">
        <v>802</v>
      </c>
      <c r="O61" s="420">
        <v>8</v>
      </c>
      <c r="P61" s="420">
        <v>1</v>
      </c>
      <c r="Q61" s="422" t="s">
        <v>573</v>
      </c>
      <c r="R61" s="421" t="s">
        <v>22</v>
      </c>
      <c r="S61" s="624"/>
      <c r="T61" s="625"/>
      <c r="U61" s="419">
        <v>16257</v>
      </c>
      <c r="V61" s="419">
        <v>16257</v>
      </c>
      <c r="W61" s="626"/>
      <c r="X61" s="626"/>
      <c r="Y61" s="626"/>
      <c r="Z61" s="626"/>
      <c r="AA61" s="626"/>
      <c r="AB61" s="413"/>
    </row>
    <row r="62" spans="1:28" ht="21.75" customHeight="1" x14ac:dyDescent="0.2">
      <c r="A62" s="412"/>
      <c r="B62" s="652" t="s">
        <v>514</v>
      </c>
      <c r="C62" s="652"/>
      <c r="D62" s="652"/>
      <c r="E62" s="652"/>
      <c r="F62" s="652"/>
      <c r="G62" s="652"/>
      <c r="H62" s="652"/>
      <c r="I62" s="652"/>
      <c r="J62" s="652"/>
      <c r="K62" s="652"/>
      <c r="L62" s="652"/>
      <c r="M62" s="653"/>
      <c r="N62" s="423">
        <v>802</v>
      </c>
      <c r="O62" s="420">
        <v>8</v>
      </c>
      <c r="P62" s="420">
        <v>1</v>
      </c>
      <c r="Q62" s="422" t="s">
        <v>573</v>
      </c>
      <c r="R62" s="421" t="s">
        <v>24</v>
      </c>
      <c r="S62" s="624"/>
      <c r="T62" s="625"/>
      <c r="U62" s="419">
        <v>4910</v>
      </c>
      <c r="V62" s="419">
        <v>4910</v>
      </c>
      <c r="W62" s="626"/>
      <c r="X62" s="626"/>
      <c r="Y62" s="626"/>
      <c r="Z62" s="626"/>
      <c r="AA62" s="626"/>
      <c r="AB62" s="413"/>
    </row>
    <row r="63" spans="1:28" ht="21.75" customHeight="1" x14ac:dyDescent="0.2">
      <c r="A63" s="412"/>
      <c r="B63" s="652" t="s">
        <v>453</v>
      </c>
      <c r="C63" s="652"/>
      <c r="D63" s="652"/>
      <c r="E63" s="652"/>
      <c r="F63" s="652"/>
      <c r="G63" s="652"/>
      <c r="H63" s="652"/>
      <c r="I63" s="652"/>
      <c r="J63" s="652"/>
      <c r="K63" s="652"/>
      <c r="L63" s="652"/>
      <c r="M63" s="653"/>
      <c r="N63" s="423">
        <v>802</v>
      </c>
      <c r="O63" s="420">
        <v>8</v>
      </c>
      <c r="P63" s="420">
        <v>1</v>
      </c>
      <c r="Q63" s="422" t="s">
        <v>573</v>
      </c>
      <c r="R63" s="421" t="s">
        <v>25</v>
      </c>
      <c r="S63" s="624"/>
      <c r="T63" s="625"/>
      <c r="U63" s="419">
        <v>189</v>
      </c>
      <c r="V63" s="419">
        <v>102</v>
      </c>
      <c r="W63" s="626"/>
      <c r="X63" s="626"/>
      <c r="Y63" s="626"/>
      <c r="Z63" s="626"/>
      <c r="AA63" s="626"/>
      <c r="AB63" s="413"/>
    </row>
    <row r="64" spans="1:28" ht="12" customHeight="1" x14ac:dyDescent="0.2">
      <c r="A64" s="412"/>
      <c r="B64" s="652" t="s">
        <v>454</v>
      </c>
      <c r="C64" s="652"/>
      <c r="D64" s="652"/>
      <c r="E64" s="652"/>
      <c r="F64" s="652"/>
      <c r="G64" s="652"/>
      <c r="H64" s="652"/>
      <c r="I64" s="652"/>
      <c r="J64" s="652"/>
      <c r="K64" s="652"/>
      <c r="L64" s="652"/>
      <c r="M64" s="653"/>
      <c r="N64" s="423">
        <v>802</v>
      </c>
      <c r="O64" s="420">
        <v>8</v>
      </c>
      <c r="P64" s="420">
        <v>1</v>
      </c>
      <c r="Q64" s="422" t="s">
        <v>573</v>
      </c>
      <c r="R64" s="421" t="s">
        <v>27</v>
      </c>
      <c r="S64" s="624"/>
      <c r="T64" s="625"/>
      <c r="U64" s="419">
        <v>189</v>
      </c>
      <c r="V64" s="419">
        <v>102</v>
      </c>
      <c r="W64" s="626"/>
      <c r="X64" s="626"/>
      <c r="Y64" s="626"/>
      <c r="Z64" s="626"/>
      <c r="AA64" s="626"/>
      <c r="AB64" s="413"/>
    </row>
    <row r="65" spans="1:28" ht="12" customHeight="1" x14ac:dyDescent="0.2">
      <c r="A65" s="412"/>
      <c r="B65" s="652" t="s">
        <v>455</v>
      </c>
      <c r="C65" s="652"/>
      <c r="D65" s="652"/>
      <c r="E65" s="652"/>
      <c r="F65" s="652"/>
      <c r="G65" s="652"/>
      <c r="H65" s="652"/>
      <c r="I65" s="652"/>
      <c r="J65" s="652"/>
      <c r="K65" s="652"/>
      <c r="L65" s="652"/>
      <c r="M65" s="653"/>
      <c r="N65" s="423">
        <v>802</v>
      </c>
      <c r="O65" s="420">
        <v>8</v>
      </c>
      <c r="P65" s="420">
        <v>1</v>
      </c>
      <c r="Q65" s="422" t="s">
        <v>573</v>
      </c>
      <c r="R65" s="421" t="s">
        <v>28</v>
      </c>
      <c r="S65" s="624"/>
      <c r="T65" s="625"/>
      <c r="U65" s="419">
        <v>25</v>
      </c>
      <c r="V65" s="419">
        <v>13</v>
      </c>
      <c r="W65" s="626"/>
      <c r="X65" s="626"/>
      <c r="Y65" s="626"/>
      <c r="Z65" s="626"/>
      <c r="AA65" s="626"/>
      <c r="AB65" s="413"/>
    </row>
    <row r="66" spans="1:28" ht="12" customHeight="1" x14ac:dyDescent="0.2">
      <c r="A66" s="412"/>
      <c r="B66" s="652" t="s">
        <v>456</v>
      </c>
      <c r="C66" s="652"/>
      <c r="D66" s="652"/>
      <c r="E66" s="652"/>
      <c r="F66" s="652"/>
      <c r="G66" s="652"/>
      <c r="H66" s="652"/>
      <c r="I66" s="652"/>
      <c r="J66" s="652"/>
      <c r="K66" s="652"/>
      <c r="L66" s="652"/>
      <c r="M66" s="653"/>
      <c r="N66" s="423">
        <v>802</v>
      </c>
      <c r="O66" s="420">
        <v>8</v>
      </c>
      <c r="P66" s="420">
        <v>1</v>
      </c>
      <c r="Q66" s="422" t="s">
        <v>573</v>
      </c>
      <c r="R66" s="421" t="s">
        <v>29</v>
      </c>
      <c r="S66" s="624"/>
      <c r="T66" s="625"/>
      <c r="U66" s="419">
        <v>164</v>
      </c>
      <c r="V66" s="419">
        <v>89</v>
      </c>
      <c r="W66" s="626"/>
      <c r="X66" s="626"/>
      <c r="Y66" s="626"/>
      <c r="Z66" s="626"/>
      <c r="AA66" s="626"/>
      <c r="AB66" s="413"/>
    </row>
    <row r="67" spans="1:28" ht="21.75" customHeight="1" x14ac:dyDescent="0.2">
      <c r="A67" s="412"/>
      <c r="B67" s="652" t="s">
        <v>30</v>
      </c>
      <c r="C67" s="652"/>
      <c r="D67" s="652"/>
      <c r="E67" s="652"/>
      <c r="F67" s="652"/>
      <c r="G67" s="652"/>
      <c r="H67" s="652"/>
      <c r="I67" s="652"/>
      <c r="J67" s="652"/>
      <c r="K67" s="652"/>
      <c r="L67" s="652"/>
      <c r="M67" s="653"/>
      <c r="N67" s="423">
        <v>802</v>
      </c>
      <c r="O67" s="420">
        <v>8</v>
      </c>
      <c r="P67" s="420">
        <v>1</v>
      </c>
      <c r="Q67" s="422" t="s">
        <v>573</v>
      </c>
      <c r="R67" s="421" t="s">
        <v>31</v>
      </c>
      <c r="S67" s="624"/>
      <c r="T67" s="625"/>
      <c r="U67" s="419">
        <v>3</v>
      </c>
      <c r="V67" s="419">
        <v>2</v>
      </c>
      <c r="W67" s="626"/>
      <c r="X67" s="626"/>
      <c r="Y67" s="626"/>
      <c r="Z67" s="626"/>
      <c r="AA67" s="626"/>
      <c r="AB67" s="413"/>
    </row>
    <row r="68" spans="1:28" ht="12" customHeight="1" x14ac:dyDescent="0.2">
      <c r="A68" s="412"/>
      <c r="B68" s="652" t="s">
        <v>457</v>
      </c>
      <c r="C68" s="652"/>
      <c r="D68" s="652"/>
      <c r="E68" s="652"/>
      <c r="F68" s="652"/>
      <c r="G68" s="652"/>
      <c r="H68" s="652"/>
      <c r="I68" s="652"/>
      <c r="J68" s="652"/>
      <c r="K68" s="652"/>
      <c r="L68" s="652"/>
      <c r="M68" s="653"/>
      <c r="N68" s="423">
        <v>802</v>
      </c>
      <c r="O68" s="420">
        <v>8</v>
      </c>
      <c r="P68" s="420">
        <v>1</v>
      </c>
      <c r="Q68" s="422" t="s">
        <v>573</v>
      </c>
      <c r="R68" s="421" t="s">
        <v>32</v>
      </c>
      <c r="S68" s="624"/>
      <c r="T68" s="625"/>
      <c r="U68" s="419">
        <v>3</v>
      </c>
      <c r="V68" s="419">
        <v>2</v>
      </c>
      <c r="W68" s="626"/>
      <c r="X68" s="626"/>
      <c r="Y68" s="626"/>
      <c r="Z68" s="626"/>
      <c r="AA68" s="626"/>
      <c r="AB68" s="413"/>
    </row>
    <row r="69" spans="1:28" ht="21.75" customHeight="1" x14ac:dyDescent="0.2">
      <c r="A69" s="412"/>
      <c r="B69" s="652" t="s">
        <v>33</v>
      </c>
      <c r="C69" s="652"/>
      <c r="D69" s="652"/>
      <c r="E69" s="652"/>
      <c r="F69" s="652"/>
      <c r="G69" s="652"/>
      <c r="H69" s="652"/>
      <c r="I69" s="652"/>
      <c r="J69" s="652"/>
      <c r="K69" s="652"/>
      <c r="L69" s="652"/>
      <c r="M69" s="653"/>
      <c r="N69" s="423">
        <v>802</v>
      </c>
      <c r="O69" s="420">
        <v>8</v>
      </c>
      <c r="P69" s="420">
        <v>1</v>
      </c>
      <c r="Q69" s="422" t="s">
        <v>573</v>
      </c>
      <c r="R69" s="421" t="s">
        <v>34</v>
      </c>
      <c r="S69" s="624"/>
      <c r="T69" s="625"/>
      <c r="U69" s="419">
        <v>3</v>
      </c>
      <c r="V69" s="419">
        <v>2</v>
      </c>
      <c r="W69" s="626"/>
      <c r="X69" s="626"/>
      <c r="Y69" s="626"/>
      <c r="Z69" s="626"/>
      <c r="AA69" s="626"/>
      <c r="AB69" s="413"/>
    </row>
    <row r="70" spans="1:28" ht="21.75" customHeight="1" x14ac:dyDescent="0.2">
      <c r="A70" s="412"/>
      <c r="B70" s="652" t="s">
        <v>458</v>
      </c>
      <c r="C70" s="652"/>
      <c r="D70" s="652"/>
      <c r="E70" s="652"/>
      <c r="F70" s="652"/>
      <c r="G70" s="652"/>
      <c r="H70" s="652"/>
      <c r="I70" s="652"/>
      <c r="J70" s="652"/>
      <c r="K70" s="652"/>
      <c r="L70" s="652"/>
      <c r="M70" s="653"/>
      <c r="N70" s="423">
        <v>802</v>
      </c>
      <c r="O70" s="420">
        <v>8</v>
      </c>
      <c r="P70" s="420">
        <v>1</v>
      </c>
      <c r="Q70" s="422" t="s">
        <v>573</v>
      </c>
      <c r="R70" s="421" t="s">
        <v>35</v>
      </c>
      <c r="S70" s="624"/>
      <c r="T70" s="625"/>
      <c r="U70" s="419">
        <v>0</v>
      </c>
      <c r="V70" s="419">
        <v>0</v>
      </c>
      <c r="W70" s="626"/>
      <c r="X70" s="626"/>
      <c r="Y70" s="626"/>
      <c r="Z70" s="626"/>
      <c r="AA70" s="626"/>
      <c r="AB70" s="413"/>
    </row>
    <row r="71" spans="1:28" ht="21.75" customHeight="1" x14ac:dyDescent="0.2">
      <c r="A71" s="412"/>
      <c r="B71" s="652" t="s">
        <v>565</v>
      </c>
      <c r="C71" s="652"/>
      <c r="D71" s="652"/>
      <c r="E71" s="652"/>
      <c r="F71" s="652"/>
      <c r="G71" s="652"/>
      <c r="H71" s="652"/>
      <c r="I71" s="652"/>
      <c r="J71" s="652"/>
      <c r="K71" s="652"/>
      <c r="L71" s="652"/>
      <c r="M71" s="653"/>
      <c r="N71" s="423">
        <v>802</v>
      </c>
      <c r="O71" s="420">
        <v>8</v>
      </c>
      <c r="P71" s="420">
        <v>1</v>
      </c>
      <c r="Q71" s="422" t="s">
        <v>566</v>
      </c>
      <c r="R71" s="421">
        <v>0</v>
      </c>
      <c r="S71" s="624"/>
      <c r="T71" s="625"/>
      <c r="U71" s="419">
        <v>0</v>
      </c>
      <c r="V71" s="419">
        <v>0</v>
      </c>
      <c r="W71" s="626"/>
      <c r="X71" s="626"/>
      <c r="Y71" s="626"/>
      <c r="Z71" s="626"/>
      <c r="AA71" s="626"/>
      <c r="AB71" s="413"/>
    </row>
    <row r="72" spans="1:28" ht="21.75" customHeight="1" x14ac:dyDescent="0.2">
      <c r="A72" s="412"/>
      <c r="B72" s="652" t="s">
        <v>750</v>
      </c>
      <c r="C72" s="652"/>
      <c r="D72" s="652"/>
      <c r="E72" s="652"/>
      <c r="F72" s="652"/>
      <c r="G72" s="652"/>
      <c r="H72" s="652"/>
      <c r="I72" s="652"/>
      <c r="J72" s="652"/>
      <c r="K72" s="652"/>
      <c r="L72" s="652"/>
      <c r="M72" s="653"/>
      <c r="N72" s="423">
        <v>802</v>
      </c>
      <c r="O72" s="420">
        <v>8</v>
      </c>
      <c r="P72" s="420">
        <v>1</v>
      </c>
      <c r="Q72" s="422" t="s">
        <v>751</v>
      </c>
      <c r="R72" s="421">
        <v>0</v>
      </c>
      <c r="S72" s="624"/>
      <c r="T72" s="625"/>
      <c r="U72" s="419">
        <v>0</v>
      </c>
      <c r="V72" s="419">
        <v>0</v>
      </c>
      <c r="W72" s="626"/>
      <c r="X72" s="626"/>
      <c r="Y72" s="626"/>
      <c r="Z72" s="626"/>
      <c r="AA72" s="626"/>
      <c r="AB72" s="413"/>
    </row>
    <row r="73" spans="1:28" ht="21.75" customHeight="1" x14ac:dyDescent="0.2">
      <c r="A73" s="412"/>
      <c r="B73" s="652" t="s">
        <v>752</v>
      </c>
      <c r="C73" s="652"/>
      <c r="D73" s="652"/>
      <c r="E73" s="652"/>
      <c r="F73" s="652"/>
      <c r="G73" s="652"/>
      <c r="H73" s="652"/>
      <c r="I73" s="652"/>
      <c r="J73" s="652"/>
      <c r="K73" s="652"/>
      <c r="L73" s="652"/>
      <c r="M73" s="653"/>
      <c r="N73" s="423">
        <v>802</v>
      </c>
      <c r="O73" s="420">
        <v>8</v>
      </c>
      <c r="P73" s="420">
        <v>1</v>
      </c>
      <c r="Q73" s="422" t="s">
        <v>753</v>
      </c>
      <c r="R73" s="421">
        <v>0</v>
      </c>
      <c r="S73" s="624"/>
      <c r="T73" s="625"/>
      <c r="U73" s="419">
        <v>0</v>
      </c>
      <c r="V73" s="419">
        <v>0</v>
      </c>
      <c r="W73" s="626"/>
      <c r="X73" s="626"/>
      <c r="Y73" s="626"/>
      <c r="Z73" s="626"/>
      <c r="AA73" s="626"/>
      <c r="AB73" s="413"/>
    </row>
    <row r="74" spans="1:28" ht="12" customHeight="1" x14ac:dyDescent="0.2">
      <c r="A74" s="412"/>
      <c r="B74" s="652" t="s">
        <v>453</v>
      </c>
      <c r="C74" s="652"/>
      <c r="D74" s="652"/>
      <c r="E74" s="652"/>
      <c r="F74" s="652"/>
      <c r="G74" s="652"/>
      <c r="H74" s="652"/>
      <c r="I74" s="652"/>
      <c r="J74" s="652"/>
      <c r="K74" s="652"/>
      <c r="L74" s="652"/>
      <c r="M74" s="653"/>
      <c r="N74" s="423">
        <v>802</v>
      </c>
      <c r="O74" s="420">
        <v>8</v>
      </c>
      <c r="P74" s="420">
        <v>1</v>
      </c>
      <c r="Q74" s="422" t="s">
        <v>753</v>
      </c>
      <c r="R74" s="421" t="s">
        <v>25</v>
      </c>
      <c r="S74" s="624"/>
      <c r="T74" s="625"/>
      <c r="U74" s="419">
        <v>0</v>
      </c>
      <c r="V74" s="419">
        <v>0</v>
      </c>
      <c r="W74" s="626"/>
      <c r="X74" s="626"/>
      <c r="Y74" s="626"/>
      <c r="Z74" s="626"/>
      <c r="AA74" s="626"/>
      <c r="AB74" s="413"/>
    </row>
    <row r="75" spans="1:28" ht="32.25" customHeight="1" x14ac:dyDescent="0.2">
      <c r="A75" s="412"/>
      <c r="B75" s="652" t="s">
        <v>454</v>
      </c>
      <c r="C75" s="652"/>
      <c r="D75" s="652"/>
      <c r="E75" s="652"/>
      <c r="F75" s="652"/>
      <c r="G75" s="652"/>
      <c r="H75" s="652"/>
      <c r="I75" s="652"/>
      <c r="J75" s="652"/>
      <c r="K75" s="652"/>
      <c r="L75" s="652"/>
      <c r="M75" s="653"/>
      <c r="N75" s="423">
        <v>802</v>
      </c>
      <c r="O75" s="420">
        <v>8</v>
      </c>
      <c r="P75" s="420">
        <v>1</v>
      </c>
      <c r="Q75" s="422" t="s">
        <v>753</v>
      </c>
      <c r="R75" s="421" t="s">
        <v>27</v>
      </c>
      <c r="S75" s="624"/>
      <c r="T75" s="625"/>
      <c r="U75" s="419">
        <v>0</v>
      </c>
      <c r="V75" s="419">
        <v>0</v>
      </c>
      <c r="W75" s="626"/>
      <c r="X75" s="626"/>
      <c r="Y75" s="626"/>
      <c r="Z75" s="626"/>
      <c r="AA75" s="626"/>
      <c r="AB75" s="413"/>
    </row>
    <row r="76" spans="1:28" ht="21.75" customHeight="1" x14ac:dyDescent="0.2">
      <c r="A76" s="412"/>
      <c r="B76" s="652" t="s">
        <v>456</v>
      </c>
      <c r="C76" s="652"/>
      <c r="D76" s="652"/>
      <c r="E76" s="652"/>
      <c r="F76" s="652"/>
      <c r="G76" s="652"/>
      <c r="H76" s="652"/>
      <c r="I76" s="652"/>
      <c r="J76" s="652"/>
      <c r="K76" s="652"/>
      <c r="L76" s="652"/>
      <c r="M76" s="653"/>
      <c r="N76" s="423">
        <v>802</v>
      </c>
      <c r="O76" s="420">
        <v>8</v>
      </c>
      <c r="P76" s="420">
        <v>1</v>
      </c>
      <c r="Q76" s="422" t="s">
        <v>753</v>
      </c>
      <c r="R76" s="421" t="s">
        <v>29</v>
      </c>
      <c r="S76" s="624"/>
      <c r="T76" s="625"/>
      <c r="U76" s="419">
        <v>0</v>
      </c>
      <c r="V76" s="419">
        <v>0</v>
      </c>
      <c r="W76" s="626"/>
      <c r="X76" s="626"/>
      <c r="Y76" s="626"/>
      <c r="Z76" s="626"/>
      <c r="AA76" s="626"/>
      <c r="AB76" s="413"/>
    </row>
    <row r="77" spans="1:28" ht="53.25" customHeight="1" x14ac:dyDescent="0.2">
      <c r="A77" s="412"/>
      <c r="B77" s="652" t="s">
        <v>465</v>
      </c>
      <c r="C77" s="652"/>
      <c r="D77" s="652"/>
      <c r="E77" s="652"/>
      <c r="F77" s="652"/>
      <c r="G77" s="652"/>
      <c r="H77" s="652"/>
      <c r="I77" s="652"/>
      <c r="J77" s="652"/>
      <c r="K77" s="652"/>
      <c r="L77" s="652"/>
      <c r="M77" s="653"/>
      <c r="N77" s="423">
        <v>802</v>
      </c>
      <c r="O77" s="420">
        <v>8</v>
      </c>
      <c r="P77" s="420">
        <v>1</v>
      </c>
      <c r="Q77" s="422" t="s">
        <v>466</v>
      </c>
      <c r="R77" s="421">
        <v>0</v>
      </c>
      <c r="S77" s="624"/>
      <c r="T77" s="625"/>
      <c r="U77" s="419">
        <v>128</v>
      </c>
      <c r="V77" s="419">
        <v>121</v>
      </c>
      <c r="W77" s="626"/>
      <c r="X77" s="626"/>
      <c r="Y77" s="626"/>
      <c r="Z77" s="626"/>
      <c r="AA77" s="626"/>
      <c r="AB77" s="413"/>
    </row>
    <row r="78" spans="1:28" ht="12" customHeight="1" x14ac:dyDescent="0.2">
      <c r="A78" s="412"/>
      <c r="B78" s="652" t="s">
        <v>574</v>
      </c>
      <c r="C78" s="652"/>
      <c r="D78" s="652"/>
      <c r="E78" s="652"/>
      <c r="F78" s="652"/>
      <c r="G78" s="652"/>
      <c r="H78" s="652"/>
      <c r="I78" s="652"/>
      <c r="J78" s="652"/>
      <c r="K78" s="652"/>
      <c r="L78" s="652"/>
      <c r="M78" s="653"/>
      <c r="N78" s="423">
        <v>802</v>
      </c>
      <c r="O78" s="420">
        <v>8</v>
      </c>
      <c r="P78" s="420">
        <v>1</v>
      </c>
      <c r="Q78" s="422" t="s">
        <v>575</v>
      </c>
      <c r="R78" s="421">
        <v>0</v>
      </c>
      <c r="S78" s="624"/>
      <c r="T78" s="625"/>
      <c r="U78" s="419">
        <v>128</v>
      </c>
      <c r="V78" s="419">
        <v>121</v>
      </c>
      <c r="W78" s="626"/>
      <c r="X78" s="626"/>
      <c r="Y78" s="626"/>
      <c r="Z78" s="626"/>
      <c r="AA78" s="626"/>
      <c r="AB78" s="413"/>
    </row>
    <row r="79" spans="1:28" ht="21.75" customHeight="1" x14ac:dyDescent="0.2">
      <c r="A79" s="412"/>
      <c r="B79" s="652" t="s">
        <v>18</v>
      </c>
      <c r="C79" s="652"/>
      <c r="D79" s="652"/>
      <c r="E79" s="652"/>
      <c r="F79" s="652"/>
      <c r="G79" s="652"/>
      <c r="H79" s="652"/>
      <c r="I79" s="652"/>
      <c r="J79" s="652"/>
      <c r="K79" s="652"/>
      <c r="L79" s="652"/>
      <c r="M79" s="653"/>
      <c r="N79" s="423">
        <v>802</v>
      </c>
      <c r="O79" s="420">
        <v>8</v>
      </c>
      <c r="P79" s="420">
        <v>1</v>
      </c>
      <c r="Q79" s="422" t="s">
        <v>575</v>
      </c>
      <c r="R79" s="421" t="s">
        <v>19</v>
      </c>
      <c r="S79" s="624"/>
      <c r="T79" s="625"/>
      <c r="U79" s="419">
        <v>0</v>
      </c>
      <c r="V79" s="419">
        <v>0</v>
      </c>
      <c r="W79" s="626"/>
      <c r="X79" s="626"/>
      <c r="Y79" s="626"/>
      <c r="Z79" s="626"/>
      <c r="AA79" s="626"/>
      <c r="AB79" s="413"/>
    </row>
    <row r="80" spans="1:28" ht="21.75" customHeight="1" x14ac:dyDescent="0.2">
      <c r="A80" s="412"/>
      <c r="B80" s="652" t="s">
        <v>20</v>
      </c>
      <c r="C80" s="652"/>
      <c r="D80" s="652"/>
      <c r="E80" s="652"/>
      <c r="F80" s="652"/>
      <c r="G80" s="652"/>
      <c r="H80" s="652"/>
      <c r="I80" s="652"/>
      <c r="J80" s="652"/>
      <c r="K80" s="652"/>
      <c r="L80" s="652"/>
      <c r="M80" s="653"/>
      <c r="N80" s="423">
        <v>802</v>
      </c>
      <c r="O80" s="420">
        <v>8</v>
      </c>
      <c r="P80" s="420">
        <v>1</v>
      </c>
      <c r="Q80" s="422" t="s">
        <v>575</v>
      </c>
      <c r="R80" s="421" t="s">
        <v>21</v>
      </c>
      <c r="S80" s="624"/>
      <c r="T80" s="625"/>
      <c r="U80" s="419">
        <v>0</v>
      </c>
      <c r="V80" s="419">
        <v>0</v>
      </c>
      <c r="W80" s="626"/>
      <c r="X80" s="626"/>
      <c r="Y80" s="626"/>
      <c r="Z80" s="626"/>
      <c r="AA80" s="626"/>
      <c r="AB80" s="413"/>
    </row>
    <row r="81" spans="1:28" ht="12" customHeight="1" x14ac:dyDescent="0.2">
      <c r="A81" s="412"/>
      <c r="B81" s="652" t="s">
        <v>513</v>
      </c>
      <c r="C81" s="652"/>
      <c r="D81" s="652"/>
      <c r="E81" s="652"/>
      <c r="F81" s="652"/>
      <c r="G81" s="652"/>
      <c r="H81" s="652"/>
      <c r="I81" s="652"/>
      <c r="J81" s="652"/>
      <c r="K81" s="652"/>
      <c r="L81" s="652"/>
      <c r="M81" s="653"/>
      <c r="N81" s="423">
        <v>802</v>
      </c>
      <c r="O81" s="420">
        <v>8</v>
      </c>
      <c r="P81" s="420">
        <v>1</v>
      </c>
      <c r="Q81" s="422" t="s">
        <v>575</v>
      </c>
      <c r="R81" s="421" t="s">
        <v>23</v>
      </c>
      <c r="S81" s="624"/>
      <c r="T81" s="625"/>
      <c r="U81" s="419">
        <v>0</v>
      </c>
      <c r="V81" s="419">
        <v>0</v>
      </c>
      <c r="W81" s="626"/>
      <c r="X81" s="626"/>
      <c r="Y81" s="626"/>
      <c r="Z81" s="626"/>
      <c r="AA81" s="626"/>
      <c r="AB81" s="413"/>
    </row>
    <row r="82" spans="1:28" ht="42.75" customHeight="1" x14ac:dyDescent="0.2">
      <c r="A82" s="412"/>
      <c r="B82" s="652" t="s">
        <v>544</v>
      </c>
      <c r="C82" s="652"/>
      <c r="D82" s="652"/>
      <c r="E82" s="652"/>
      <c r="F82" s="652"/>
      <c r="G82" s="652"/>
      <c r="H82" s="652"/>
      <c r="I82" s="652"/>
      <c r="J82" s="652"/>
      <c r="K82" s="652"/>
      <c r="L82" s="652"/>
      <c r="M82" s="653"/>
      <c r="N82" s="423">
        <v>802</v>
      </c>
      <c r="O82" s="420">
        <v>8</v>
      </c>
      <c r="P82" s="420">
        <v>1</v>
      </c>
      <c r="Q82" s="422" t="s">
        <v>575</v>
      </c>
      <c r="R82" s="421" t="s">
        <v>8</v>
      </c>
      <c r="S82" s="624"/>
      <c r="T82" s="625"/>
      <c r="U82" s="419">
        <v>128</v>
      </c>
      <c r="V82" s="419">
        <v>121</v>
      </c>
      <c r="W82" s="626"/>
      <c r="X82" s="626"/>
      <c r="Y82" s="626"/>
      <c r="Z82" s="626"/>
      <c r="AA82" s="626"/>
      <c r="AB82" s="413"/>
    </row>
    <row r="83" spans="1:28" ht="12" customHeight="1" x14ac:dyDescent="0.2">
      <c r="A83" s="412"/>
      <c r="B83" s="652" t="s">
        <v>9</v>
      </c>
      <c r="C83" s="652"/>
      <c r="D83" s="652"/>
      <c r="E83" s="652"/>
      <c r="F83" s="652"/>
      <c r="G83" s="652"/>
      <c r="H83" s="652"/>
      <c r="I83" s="652"/>
      <c r="J83" s="652"/>
      <c r="K83" s="652"/>
      <c r="L83" s="652"/>
      <c r="M83" s="653"/>
      <c r="N83" s="423">
        <v>802</v>
      </c>
      <c r="O83" s="420">
        <v>8</v>
      </c>
      <c r="P83" s="420">
        <v>1</v>
      </c>
      <c r="Q83" s="422" t="s">
        <v>575</v>
      </c>
      <c r="R83" s="421" t="s">
        <v>10</v>
      </c>
      <c r="S83" s="624"/>
      <c r="T83" s="625"/>
      <c r="U83" s="419">
        <v>128</v>
      </c>
      <c r="V83" s="419">
        <v>121</v>
      </c>
      <c r="W83" s="626"/>
      <c r="X83" s="626"/>
      <c r="Y83" s="626"/>
      <c r="Z83" s="626"/>
      <c r="AA83" s="626"/>
      <c r="AB83" s="413"/>
    </row>
    <row r="84" spans="1:28" ht="21.75" customHeight="1" x14ac:dyDescent="0.2">
      <c r="A84" s="412"/>
      <c r="B84" s="652" t="s">
        <v>11</v>
      </c>
      <c r="C84" s="652"/>
      <c r="D84" s="652"/>
      <c r="E84" s="652"/>
      <c r="F84" s="652"/>
      <c r="G84" s="652"/>
      <c r="H84" s="652"/>
      <c r="I84" s="652"/>
      <c r="J84" s="652"/>
      <c r="K84" s="652"/>
      <c r="L84" s="652"/>
      <c r="M84" s="653"/>
      <c r="N84" s="423">
        <v>802</v>
      </c>
      <c r="O84" s="420">
        <v>8</v>
      </c>
      <c r="P84" s="420">
        <v>1</v>
      </c>
      <c r="Q84" s="422" t="s">
        <v>575</v>
      </c>
      <c r="R84" s="421" t="s">
        <v>12</v>
      </c>
      <c r="S84" s="624"/>
      <c r="T84" s="625"/>
      <c r="U84" s="419">
        <v>128</v>
      </c>
      <c r="V84" s="419">
        <v>121</v>
      </c>
      <c r="W84" s="626"/>
      <c r="X84" s="626"/>
      <c r="Y84" s="626"/>
      <c r="Z84" s="626"/>
      <c r="AA84" s="626"/>
      <c r="AB84" s="413"/>
    </row>
    <row r="85" spans="1:28" ht="21.75" customHeight="1" x14ac:dyDescent="0.2">
      <c r="A85" s="412"/>
      <c r="B85" s="652" t="s">
        <v>36</v>
      </c>
      <c r="C85" s="652"/>
      <c r="D85" s="652"/>
      <c r="E85" s="652"/>
      <c r="F85" s="652"/>
      <c r="G85" s="652"/>
      <c r="H85" s="652"/>
      <c r="I85" s="652"/>
      <c r="J85" s="652"/>
      <c r="K85" s="652"/>
      <c r="L85" s="652"/>
      <c r="M85" s="653"/>
      <c r="N85" s="423">
        <v>802</v>
      </c>
      <c r="O85" s="420">
        <v>8</v>
      </c>
      <c r="P85" s="420">
        <v>4</v>
      </c>
      <c r="Q85" s="422">
        <v>0</v>
      </c>
      <c r="R85" s="421">
        <v>0</v>
      </c>
      <c r="S85" s="624"/>
      <c r="T85" s="625"/>
      <c r="U85" s="419">
        <v>2596</v>
      </c>
      <c r="V85" s="419">
        <v>2535</v>
      </c>
      <c r="W85" s="626"/>
      <c r="X85" s="626"/>
      <c r="Y85" s="626"/>
      <c r="Z85" s="626"/>
      <c r="AA85" s="626"/>
      <c r="AB85" s="413"/>
    </row>
    <row r="86" spans="1:28" ht="32.25" customHeight="1" x14ac:dyDescent="0.2">
      <c r="A86" s="412"/>
      <c r="B86" s="652" t="s">
        <v>565</v>
      </c>
      <c r="C86" s="652"/>
      <c r="D86" s="652"/>
      <c r="E86" s="652"/>
      <c r="F86" s="652"/>
      <c r="G86" s="652"/>
      <c r="H86" s="652"/>
      <c r="I86" s="652"/>
      <c r="J86" s="652"/>
      <c r="K86" s="652"/>
      <c r="L86" s="652"/>
      <c r="M86" s="653"/>
      <c r="N86" s="423">
        <v>802</v>
      </c>
      <c r="O86" s="420">
        <v>8</v>
      </c>
      <c r="P86" s="420">
        <v>4</v>
      </c>
      <c r="Q86" s="422" t="s">
        <v>566</v>
      </c>
      <c r="R86" s="421">
        <v>0</v>
      </c>
      <c r="S86" s="624"/>
      <c r="T86" s="625"/>
      <c r="U86" s="419">
        <v>0</v>
      </c>
      <c r="V86" s="419">
        <v>0</v>
      </c>
      <c r="W86" s="626"/>
      <c r="X86" s="626"/>
      <c r="Y86" s="626"/>
      <c r="Z86" s="626"/>
      <c r="AA86" s="626"/>
      <c r="AB86" s="413"/>
    </row>
    <row r="87" spans="1:28" ht="53.25" customHeight="1" x14ac:dyDescent="0.2">
      <c r="A87" s="412"/>
      <c r="B87" s="652" t="s">
        <v>570</v>
      </c>
      <c r="C87" s="652"/>
      <c r="D87" s="652"/>
      <c r="E87" s="652"/>
      <c r="F87" s="652"/>
      <c r="G87" s="652"/>
      <c r="H87" s="652"/>
      <c r="I87" s="652"/>
      <c r="J87" s="652"/>
      <c r="K87" s="652"/>
      <c r="L87" s="652"/>
      <c r="M87" s="653"/>
      <c r="N87" s="423">
        <v>802</v>
      </c>
      <c r="O87" s="420">
        <v>8</v>
      </c>
      <c r="P87" s="420">
        <v>4</v>
      </c>
      <c r="Q87" s="422" t="s">
        <v>571</v>
      </c>
      <c r="R87" s="421">
        <v>0</v>
      </c>
      <c r="S87" s="624"/>
      <c r="T87" s="625"/>
      <c r="U87" s="419">
        <v>0</v>
      </c>
      <c r="V87" s="419">
        <v>0</v>
      </c>
      <c r="W87" s="626"/>
      <c r="X87" s="626"/>
      <c r="Y87" s="626"/>
      <c r="Z87" s="626"/>
      <c r="AA87" s="626"/>
      <c r="AB87" s="413"/>
    </row>
    <row r="88" spans="1:28" ht="21.75" customHeight="1" x14ac:dyDescent="0.2">
      <c r="A88" s="412"/>
      <c r="B88" s="652" t="s">
        <v>17</v>
      </c>
      <c r="C88" s="652"/>
      <c r="D88" s="652"/>
      <c r="E88" s="652"/>
      <c r="F88" s="652"/>
      <c r="G88" s="652"/>
      <c r="H88" s="652"/>
      <c r="I88" s="652"/>
      <c r="J88" s="652"/>
      <c r="K88" s="652"/>
      <c r="L88" s="652"/>
      <c r="M88" s="653"/>
      <c r="N88" s="423">
        <v>802</v>
      </c>
      <c r="O88" s="420">
        <v>8</v>
      </c>
      <c r="P88" s="420">
        <v>4</v>
      </c>
      <c r="Q88" s="422" t="s">
        <v>573</v>
      </c>
      <c r="R88" s="421">
        <v>0</v>
      </c>
      <c r="S88" s="624"/>
      <c r="T88" s="625"/>
      <c r="U88" s="419">
        <v>0</v>
      </c>
      <c r="V88" s="419">
        <v>0</v>
      </c>
      <c r="W88" s="626"/>
      <c r="X88" s="626"/>
      <c r="Y88" s="626"/>
      <c r="Z88" s="626"/>
      <c r="AA88" s="626"/>
      <c r="AB88" s="413"/>
    </row>
    <row r="89" spans="1:28" ht="21.75" customHeight="1" x14ac:dyDescent="0.2">
      <c r="A89" s="412"/>
      <c r="B89" s="652" t="s">
        <v>18</v>
      </c>
      <c r="C89" s="652"/>
      <c r="D89" s="652"/>
      <c r="E89" s="652"/>
      <c r="F89" s="652"/>
      <c r="G89" s="652"/>
      <c r="H89" s="652"/>
      <c r="I89" s="652"/>
      <c r="J89" s="652"/>
      <c r="K89" s="652"/>
      <c r="L89" s="652"/>
      <c r="M89" s="653"/>
      <c r="N89" s="423">
        <v>802</v>
      </c>
      <c r="O89" s="420">
        <v>8</v>
      </c>
      <c r="P89" s="420">
        <v>4</v>
      </c>
      <c r="Q89" s="422" t="s">
        <v>573</v>
      </c>
      <c r="R89" s="421" t="s">
        <v>19</v>
      </c>
      <c r="S89" s="624"/>
      <c r="T89" s="625"/>
      <c r="U89" s="419">
        <v>0</v>
      </c>
      <c r="V89" s="419">
        <v>0</v>
      </c>
      <c r="W89" s="626"/>
      <c r="X89" s="626"/>
      <c r="Y89" s="626"/>
      <c r="Z89" s="626"/>
      <c r="AA89" s="626"/>
      <c r="AB89" s="413"/>
    </row>
    <row r="90" spans="1:28" ht="32.25" customHeight="1" x14ac:dyDescent="0.2">
      <c r="A90" s="412"/>
      <c r="B90" s="652" t="s">
        <v>20</v>
      </c>
      <c r="C90" s="652"/>
      <c r="D90" s="652"/>
      <c r="E90" s="652"/>
      <c r="F90" s="652"/>
      <c r="G90" s="652"/>
      <c r="H90" s="652"/>
      <c r="I90" s="652"/>
      <c r="J90" s="652"/>
      <c r="K90" s="652"/>
      <c r="L90" s="652"/>
      <c r="M90" s="653"/>
      <c r="N90" s="423">
        <v>802</v>
      </c>
      <c r="O90" s="420">
        <v>8</v>
      </c>
      <c r="P90" s="420">
        <v>4</v>
      </c>
      <c r="Q90" s="422" t="s">
        <v>573</v>
      </c>
      <c r="R90" s="421" t="s">
        <v>21</v>
      </c>
      <c r="S90" s="624"/>
      <c r="T90" s="625"/>
      <c r="U90" s="419">
        <v>0</v>
      </c>
      <c r="V90" s="419">
        <v>0</v>
      </c>
      <c r="W90" s="626"/>
      <c r="X90" s="626"/>
      <c r="Y90" s="626"/>
      <c r="Z90" s="626"/>
      <c r="AA90" s="626"/>
      <c r="AB90" s="413"/>
    </row>
    <row r="91" spans="1:28" ht="21.75" customHeight="1" x14ac:dyDescent="0.2">
      <c r="A91" s="412"/>
      <c r="B91" s="652" t="s">
        <v>512</v>
      </c>
      <c r="C91" s="652"/>
      <c r="D91" s="652"/>
      <c r="E91" s="652"/>
      <c r="F91" s="652"/>
      <c r="G91" s="652"/>
      <c r="H91" s="652"/>
      <c r="I91" s="652"/>
      <c r="J91" s="652"/>
      <c r="K91" s="652"/>
      <c r="L91" s="652"/>
      <c r="M91" s="653"/>
      <c r="N91" s="423">
        <v>802</v>
      </c>
      <c r="O91" s="420">
        <v>8</v>
      </c>
      <c r="P91" s="420">
        <v>4</v>
      </c>
      <c r="Q91" s="422" t="s">
        <v>573</v>
      </c>
      <c r="R91" s="421" t="s">
        <v>22</v>
      </c>
      <c r="S91" s="624"/>
      <c r="T91" s="625"/>
      <c r="U91" s="419">
        <v>0</v>
      </c>
      <c r="V91" s="419">
        <v>0</v>
      </c>
      <c r="W91" s="626"/>
      <c r="X91" s="626"/>
      <c r="Y91" s="626"/>
      <c r="Z91" s="626"/>
      <c r="AA91" s="626"/>
      <c r="AB91" s="413"/>
    </row>
    <row r="92" spans="1:28" ht="21.75" customHeight="1" x14ac:dyDescent="0.2">
      <c r="A92" s="412"/>
      <c r="B92" s="652" t="s">
        <v>514</v>
      </c>
      <c r="C92" s="652"/>
      <c r="D92" s="652"/>
      <c r="E92" s="652"/>
      <c r="F92" s="652"/>
      <c r="G92" s="652"/>
      <c r="H92" s="652"/>
      <c r="I92" s="652"/>
      <c r="J92" s="652"/>
      <c r="K92" s="652"/>
      <c r="L92" s="652"/>
      <c r="M92" s="653"/>
      <c r="N92" s="423">
        <v>802</v>
      </c>
      <c r="O92" s="420">
        <v>8</v>
      </c>
      <c r="P92" s="420">
        <v>4</v>
      </c>
      <c r="Q92" s="422" t="s">
        <v>573</v>
      </c>
      <c r="R92" s="421" t="s">
        <v>24</v>
      </c>
      <c r="S92" s="624"/>
      <c r="T92" s="625"/>
      <c r="U92" s="419">
        <v>0</v>
      </c>
      <c r="V92" s="419">
        <v>0</v>
      </c>
      <c r="W92" s="626"/>
      <c r="X92" s="626"/>
      <c r="Y92" s="626"/>
      <c r="Z92" s="626"/>
      <c r="AA92" s="626"/>
      <c r="AB92" s="413"/>
    </row>
    <row r="93" spans="1:28" ht="12" customHeight="1" x14ac:dyDescent="0.2">
      <c r="A93" s="412"/>
      <c r="B93" s="652" t="s">
        <v>453</v>
      </c>
      <c r="C93" s="652"/>
      <c r="D93" s="652"/>
      <c r="E93" s="652"/>
      <c r="F93" s="652"/>
      <c r="G93" s="652"/>
      <c r="H93" s="652"/>
      <c r="I93" s="652"/>
      <c r="J93" s="652"/>
      <c r="K93" s="652"/>
      <c r="L93" s="652"/>
      <c r="M93" s="653"/>
      <c r="N93" s="423">
        <v>802</v>
      </c>
      <c r="O93" s="420">
        <v>8</v>
      </c>
      <c r="P93" s="420">
        <v>4</v>
      </c>
      <c r="Q93" s="422" t="s">
        <v>573</v>
      </c>
      <c r="R93" s="421" t="s">
        <v>25</v>
      </c>
      <c r="S93" s="624"/>
      <c r="T93" s="625"/>
      <c r="U93" s="419">
        <v>0</v>
      </c>
      <c r="V93" s="419">
        <v>0</v>
      </c>
      <c r="W93" s="626"/>
      <c r="X93" s="626"/>
      <c r="Y93" s="626"/>
      <c r="Z93" s="626"/>
      <c r="AA93" s="626"/>
      <c r="AB93" s="413"/>
    </row>
    <row r="94" spans="1:28" ht="21.75" customHeight="1" x14ac:dyDescent="0.2">
      <c r="A94" s="412"/>
      <c r="B94" s="652" t="s">
        <v>454</v>
      </c>
      <c r="C94" s="652"/>
      <c r="D94" s="652"/>
      <c r="E94" s="652"/>
      <c r="F94" s="652"/>
      <c r="G94" s="652"/>
      <c r="H94" s="652"/>
      <c r="I94" s="652"/>
      <c r="J94" s="652"/>
      <c r="K94" s="652"/>
      <c r="L94" s="652"/>
      <c r="M94" s="653"/>
      <c r="N94" s="423">
        <v>802</v>
      </c>
      <c r="O94" s="420">
        <v>8</v>
      </c>
      <c r="P94" s="420">
        <v>4</v>
      </c>
      <c r="Q94" s="422" t="s">
        <v>573</v>
      </c>
      <c r="R94" s="421" t="s">
        <v>27</v>
      </c>
      <c r="S94" s="624"/>
      <c r="T94" s="625"/>
      <c r="U94" s="419">
        <v>0</v>
      </c>
      <c r="V94" s="419">
        <v>0</v>
      </c>
      <c r="W94" s="626"/>
      <c r="X94" s="626"/>
      <c r="Y94" s="626"/>
      <c r="Z94" s="626"/>
      <c r="AA94" s="626"/>
      <c r="AB94" s="413"/>
    </row>
    <row r="95" spans="1:28" ht="21.75" customHeight="1" x14ac:dyDescent="0.2">
      <c r="A95" s="412"/>
      <c r="B95" s="652" t="s">
        <v>455</v>
      </c>
      <c r="C95" s="652"/>
      <c r="D95" s="652"/>
      <c r="E95" s="652"/>
      <c r="F95" s="652"/>
      <c r="G95" s="652"/>
      <c r="H95" s="652"/>
      <c r="I95" s="652"/>
      <c r="J95" s="652"/>
      <c r="K95" s="652"/>
      <c r="L95" s="652"/>
      <c r="M95" s="653"/>
      <c r="N95" s="423">
        <v>802</v>
      </c>
      <c r="O95" s="420">
        <v>8</v>
      </c>
      <c r="P95" s="420">
        <v>4</v>
      </c>
      <c r="Q95" s="422" t="s">
        <v>573</v>
      </c>
      <c r="R95" s="421" t="s">
        <v>28</v>
      </c>
      <c r="S95" s="624"/>
      <c r="T95" s="625"/>
      <c r="U95" s="419">
        <v>0</v>
      </c>
      <c r="V95" s="419">
        <v>0</v>
      </c>
      <c r="W95" s="626"/>
      <c r="X95" s="626"/>
      <c r="Y95" s="626"/>
      <c r="Z95" s="626"/>
      <c r="AA95" s="626"/>
      <c r="AB95" s="413"/>
    </row>
    <row r="96" spans="1:28" ht="21.75" customHeight="1" x14ac:dyDescent="0.2">
      <c r="A96" s="412"/>
      <c r="B96" s="652" t="s">
        <v>456</v>
      </c>
      <c r="C96" s="652"/>
      <c r="D96" s="652"/>
      <c r="E96" s="652"/>
      <c r="F96" s="652"/>
      <c r="G96" s="652"/>
      <c r="H96" s="652"/>
      <c r="I96" s="652"/>
      <c r="J96" s="652"/>
      <c r="K96" s="652"/>
      <c r="L96" s="652"/>
      <c r="M96" s="653"/>
      <c r="N96" s="423">
        <v>802</v>
      </c>
      <c r="O96" s="420">
        <v>8</v>
      </c>
      <c r="P96" s="420">
        <v>4</v>
      </c>
      <c r="Q96" s="422" t="s">
        <v>573</v>
      </c>
      <c r="R96" s="421" t="s">
        <v>29</v>
      </c>
      <c r="S96" s="624"/>
      <c r="T96" s="625"/>
      <c r="U96" s="419">
        <v>0</v>
      </c>
      <c r="V96" s="419">
        <v>0</v>
      </c>
      <c r="W96" s="626"/>
      <c r="X96" s="626"/>
      <c r="Y96" s="626"/>
      <c r="Z96" s="626"/>
      <c r="AA96" s="626"/>
      <c r="AB96" s="413"/>
    </row>
    <row r="97" spans="1:28" ht="53.25" customHeight="1" x14ac:dyDescent="0.2">
      <c r="A97" s="412"/>
      <c r="B97" s="652" t="s">
        <v>30</v>
      </c>
      <c r="C97" s="652"/>
      <c r="D97" s="652"/>
      <c r="E97" s="652"/>
      <c r="F97" s="652"/>
      <c r="G97" s="652"/>
      <c r="H97" s="652"/>
      <c r="I97" s="652"/>
      <c r="J97" s="652"/>
      <c r="K97" s="652"/>
      <c r="L97" s="652"/>
      <c r="M97" s="653"/>
      <c r="N97" s="423">
        <v>802</v>
      </c>
      <c r="O97" s="420">
        <v>8</v>
      </c>
      <c r="P97" s="420">
        <v>4</v>
      </c>
      <c r="Q97" s="422" t="s">
        <v>573</v>
      </c>
      <c r="R97" s="421" t="s">
        <v>31</v>
      </c>
      <c r="S97" s="624"/>
      <c r="T97" s="625"/>
      <c r="U97" s="419">
        <v>0</v>
      </c>
      <c r="V97" s="419">
        <v>0</v>
      </c>
      <c r="W97" s="626"/>
      <c r="X97" s="626"/>
      <c r="Y97" s="626"/>
      <c r="Z97" s="626"/>
      <c r="AA97" s="626"/>
      <c r="AB97" s="413"/>
    </row>
    <row r="98" spans="1:28" ht="12" customHeight="1" x14ac:dyDescent="0.2">
      <c r="A98" s="412"/>
      <c r="B98" s="652" t="s">
        <v>457</v>
      </c>
      <c r="C98" s="652"/>
      <c r="D98" s="652"/>
      <c r="E98" s="652"/>
      <c r="F98" s="652"/>
      <c r="G98" s="652"/>
      <c r="H98" s="652"/>
      <c r="I98" s="652"/>
      <c r="J98" s="652"/>
      <c r="K98" s="652"/>
      <c r="L98" s="652"/>
      <c r="M98" s="653"/>
      <c r="N98" s="423">
        <v>802</v>
      </c>
      <c r="O98" s="420">
        <v>8</v>
      </c>
      <c r="P98" s="420">
        <v>4</v>
      </c>
      <c r="Q98" s="422" t="s">
        <v>573</v>
      </c>
      <c r="R98" s="421" t="s">
        <v>32</v>
      </c>
      <c r="S98" s="624"/>
      <c r="T98" s="625"/>
      <c r="U98" s="419">
        <v>0</v>
      </c>
      <c r="V98" s="419">
        <v>0</v>
      </c>
      <c r="W98" s="626"/>
      <c r="X98" s="626"/>
      <c r="Y98" s="626"/>
      <c r="Z98" s="626"/>
      <c r="AA98" s="626"/>
      <c r="AB98" s="413"/>
    </row>
    <row r="99" spans="1:28" ht="12" customHeight="1" x14ac:dyDescent="0.2">
      <c r="A99" s="412"/>
      <c r="B99" s="652" t="s">
        <v>33</v>
      </c>
      <c r="C99" s="652"/>
      <c r="D99" s="652"/>
      <c r="E99" s="652"/>
      <c r="F99" s="652"/>
      <c r="G99" s="652"/>
      <c r="H99" s="652"/>
      <c r="I99" s="652"/>
      <c r="J99" s="652"/>
      <c r="K99" s="652"/>
      <c r="L99" s="652"/>
      <c r="M99" s="653"/>
      <c r="N99" s="423">
        <v>802</v>
      </c>
      <c r="O99" s="420">
        <v>8</v>
      </c>
      <c r="P99" s="420">
        <v>4</v>
      </c>
      <c r="Q99" s="422" t="s">
        <v>573</v>
      </c>
      <c r="R99" s="421" t="s">
        <v>34</v>
      </c>
      <c r="S99" s="624"/>
      <c r="T99" s="625"/>
      <c r="U99" s="419">
        <v>0</v>
      </c>
      <c r="V99" s="419">
        <v>0</v>
      </c>
      <c r="W99" s="626"/>
      <c r="X99" s="626"/>
      <c r="Y99" s="626"/>
      <c r="Z99" s="626"/>
      <c r="AA99" s="626"/>
      <c r="AB99" s="413"/>
    </row>
    <row r="100" spans="1:28" ht="32.25" customHeight="1" x14ac:dyDescent="0.2">
      <c r="A100" s="412"/>
      <c r="B100" s="652" t="s">
        <v>458</v>
      </c>
      <c r="C100" s="652"/>
      <c r="D100" s="652"/>
      <c r="E100" s="652"/>
      <c r="F100" s="652"/>
      <c r="G100" s="652"/>
      <c r="H100" s="652"/>
      <c r="I100" s="652"/>
      <c r="J100" s="652"/>
      <c r="K100" s="652"/>
      <c r="L100" s="652"/>
      <c r="M100" s="653"/>
      <c r="N100" s="423">
        <v>802</v>
      </c>
      <c r="O100" s="420">
        <v>8</v>
      </c>
      <c r="P100" s="420">
        <v>4</v>
      </c>
      <c r="Q100" s="422" t="s">
        <v>573</v>
      </c>
      <c r="R100" s="421" t="s">
        <v>35</v>
      </c>
      <c r="S100" s="624"/>
      <c r="T100" s="625"/>
      <c r="U100" s="419">
        <v>0</v>
      </c>
      <c r="V100" s="419">
        <v>0</v>
      </c>
      <c r="W100" s="626"/>
      <c r="X100" s="626"/>
      <c r="Y100" s="626"/>
      <c r="Z100" s="626"/>
      <c r="AA100" s="626"/>
      <c r="AB100" s="413"/>
    </row>
    <row r="101" spans="1:28" ht="21.75" customHeight="1" x14ac:dyDescent="0.2">
      <c r="A101" s="412"/>
      <c r="B101" s="652" t="s">
        <v>565</v>
      </c>
      <c r="C101" s="652"/>
      <c r="D101" s="652"/>
      <c r="E101" s="652"/>
      <c r="F101" s="652"/>
      <c r="G101" s="652"/>
      <c r="H101" s="652"/>
      <c r="I101" s="652"/>
      <c r="J101" s="652"/>
      <c r="K101" s="652"/>
      <c r="L101" s="652"/>
      <c r="M101" s="653"/>
      <c r="N101" s="423">
        <v>802</v>
      </c>
      <c r="O101" s="420">
        <v>8</v>
      </c>
      <c r="P101" s="420">
        <v>4</v>
      </c>
      <c r="Q101" s="422" t="s">
        <v>566</v>
      </c>
      <c r="R101" s="421">
        <v>0</v>
      </c>
      <c r="S101" s="624"/>
      <c r="T101" s="625"/>
      <c r="U101" s="419">
        <v>821</v>
      </c>
      <c r="V101" s="419">
        <v>821</v>
      </c>
      <c r="W101" s="626"/>
      <c r="X101" s="626"/>
      <c r="Y101" s="626"/>
      <c r="Z101" s="626"/>
      <c r="AA101" s="626"/>
      <c r="AB101" s="413"/>
    </row>
    <row r="102" spans="1:28" ht="21.75" customHeight="1" x14ac:dyDescent="0.2">
      <c r="A102" s="412"/>
      <c r="B102" s="652" t="s">
        <v>37</v>
      </c>
      <c r="C102" s="652"/>
      <c r="D102" s="652"/>
      <c r="E102" s="652"/>
      <c r="F102" s="652"/>
      <c r="G102" s="652"/>
      <c r="H102" s="652"/>
      <c r="I102" s="652"/>
      <c r="J102" s="652"/>
      <c r="K102" s="652"/>
      <c r="L102" s="652"/>
      <c r="M102" s="653"/>
      <c r="N102" s="423">
        <v>802</v>
      </c>
      <c r="O102" s="420">
        <v>8</v>
      </c>
      <c r="P102" s="420">
        <v>4</v>
      </c>
      <c r="Q102" s="422" t="s">
        <v>576</v>
      </c>
      <c r="R102" s="421">
        <v>0</v>
      </c>
      <c r="S102" s="624"/>
      <c r="T102" s="625"/>
      <c r="U102" s="419">
        <v>821</v>
      </c>
      <c r="V102" s="419">
        <v>821</v>
      </c>
      <c r="W102" s="626"/>
      <c r="X102" s="626"/>
      <c r="Y102" s="626"/>
      <c r="Z102" s="626"/>
      <c r="AA102" s="626"/>
      <c r="AB102" s="413"/>
    </row>
    <row r="103" spans="1:28" ht="21.75" customHeight="1" x14ac:dyDescent="0.2">
      <c r="A103" s="412"/>
      <c r="B103" s="652" t="s">
        <v>577</v>
      </c>
      <c r="C103" s="652"/>
      <c r="D103" s="652"/>
      <c r="E103" s="652"/>
      <c r="F103" s="652"/>
      <c r="G103" s="652"/>
      <c r="H103" s="652"/>
      <c r="I103" s="652"/>
      <c r="J103" s="652"/>
      <c r="K103" s="652"/>
      <c r="L103" s="652"/>
      <c r="M103" s="653"/>
      <c r="N103" s="423">
        <v>802</v>
      </c>
      <c r="O103" s="420">
        <v>8</v>
      </c>
      <c r="P103" s="420">
        <v>4</v>
      </c>
      <c r="Q103" s="422" t="s">
        <v>578</v>
      </c>
      <c r="R103" s="421">
        <v>0</v>
      </c>
      <c r="S103" s="624"/>
      <c r="T103" s="625"/>
      <c r="U103" s="419">
        <v>821</v>
      </c>
      <c r="V103" s="419">
        <v>821</v>
      </c>
      <c r="W103" s="626"/>
      <c r="X103" s="626"/>
      <c r="Y103" s="626"/>
      <c r="Z103" s="626"/>
      <c r="AA103" s="626"/>
      <c r="AB103" s="413"/>
    </row>
    <row r="104" spans="1:28" ht="12" customHeight="1" x14ac:dyDescent="0.2">
      <c r="A104" s="412"/>
      <c r="B104" s="652" t="s">
        <v>18</v>
      </c>
      <c r="C104" s="652"/>
      <c r="D104" s="652"/>
      <c r="E104" s="652"/>
      <c r="F104" s="652"/>
      <c r="G104" s="652"/>
      <c r="H104" s="652"/>
      <c r="I104" s="652"/>
      <c r="J104" s="652"/>
      <c r="K104" s="652"/>
      <c r="L104" s="652"/>
      <c r="M104" s="653"/>
      <c r="N104" s="423">
        <v>802</v>
      </c>
      <c r="O104" s="420">
        <v>8</v>
      </c>
      <c r="P104" s="420">
        <v>4</v>
      </c>
      <c r="Q104" s="422" t="s">
        <v>578</v>
      </c>
      <c r="R104" s="421" t="s">
        <v>19</v>
      </c>
      <c r="S104" s="624"/>
      <c r="T104" s="625"/>
      <c r="U104" s="419">
        <v>821</v>
      </c>
      <c r="V104" s="419">
        <v>821</v>
      </c>
      <c r="W104" s="626"/>
      <c r="X104" s="626"/>
      <c r="Y104" s="626"/>
      <c r="Z104" s="626"/>
      <c r="AA104" s="626"/>
      <c r="AB104" s="413"/>
    </row>
    <row r="105" spans="1:28" ht="21.75" customHeight="1" x14ac:dyDescent="0.2">
      <c r="A105" s="412"/>
      <c r="B105" s="652" t="s">
        <v>38</v>
      </c>
      <c r="C105" s="652"/>
      <c r="D105" s="652"/>
      <c r="E105" s="652"/>
      <c r="F105" s="652"/>
      <c r="G105" s="652"/>
      <c r="H105" s="652"/>
      <c r="I105" s="652"/>
      <c r="J105" s="652"/>
      <c r="K105" s="652"/>
      <c r="L105" s="652"/>
      <c r="M105" s="653"/>
      <c r="N105" s="423">
        <v>802</v>
      </c>
      <c r="O105" s="420">
        <v>8</v>
      </c>
      <c r="P105" s="420">
        <v>4</v>
      </c>
      <c r="Q105" s="422" t="s">
        <v>578</v>
      </c>
      <c r="R105" s="421" t="s">
        <v>39</v>
      </c>
      <c r="S105" s="624"/>
      <c r="T105" s="625"/>
      <c r="U105" s="419">
        <v>821</v>
      </c>
      <c r="V105" s="419">
        <v>821</v>
      </c>
      <c r="W105" s="626"/>
      <c r="X105" s="626"/>
      <c r="Y105" s="626"/>
      <c r="Z105" s="626"/>
      <c r="AA105" s="626"/>
      <c r="AB105" s="413"/>
    </row>
    <row r="106" spans="1:28" ht="12" customHeight="1" x14ac:dyDescent="0.2">
      <c r="A106" s="412"/>
      <c r="B106" s="652" t="s">
        <v>441</v>
      </c>
      <c r="C106" s="652"/>
      <c r="D106" s="652"/>
      <c r="E106" s="652"/>
      <c r="F106" s="652"/>
      <c r="G106" s="652"/>
      <c r="H106" s="652"/>
      <c r="I106" s="652"/>
      <c r="J106" s="652"/>
      <c r="K106" s="652"/>
      <c r="L106" s="652"/>
      <c r="M106" s="653"/>
      <c r="N106" s="423">
        <v>802</v>
      </c>
      <c r="O106" s="420">
        <v>8</v>
      </c>
      <c r="P106" s="420">
        <v>4</v>
      </c>
      <c r="Q106" s="422" t="s">
        <v>578</v>
      </c>
      <c r="R106" s="421" t="s">
        <v>40</v>
      </c>
      <c r="S106" s="624"/>
      <c r="T106" s="625"/>
      <c r="U106" s="419">
        <v>630</v>
      </c>
      <c r="V106" s="419">
        <v>630</v>
      </c>
      <c r="W106" s="626"/>
      <c r="X106" s="626"/>
      <c r="Y106" s="626"/>
      <c r="Z106" s="626"/>
      <c r="AA106" s="626"/>
      <c r="AB106" s="413"/>
    </row>
    <row r="107" spans="1:28" ht="12" customHeight="1" x14ac:dyDescent="0.2">
      <c r="A107" s="412"/>
      <c r="B107" s="652" t="s">
        <v>442</v>
      </c>
      <c r="C107" s="652"/>
      <c r="D107" s="652"/>
      <c r="E107" s="652"/>
      <c r="F107" s="652"/>
      <c r="G107" s="652"/>
      <c r="H107" s="652"/>
      <c r="I107" s="652"/>
      <c r="J107" s="652"/>
      <c r="K107" s="652"/>
      <c r="L107" s="652"/>
      <c r="M107" s="653"/>
      <c r="N107" s="423">
        <v>802</v>
      </c>
      <c r="O107" s="420">
        <v>8</v>
      </c>
      <c r="P107" s="420">
        <v>4</v>
      </c>
      <c r="Q107" s="422" t="s">
        <v>578</v>
      </c>
      <c r="R107" s="421" t="s">
        <v>42</v>
      </c>
      <c r="S107" s="624"/>
      <c r="T107" s="625"/>
      <c r="U107" s="419">
        <v>191</v>
      </c>
      <c r="V107" s="419">
        <v>191</v>
      </c>
      <c r="W107" s="626"/>
      <c r="X107" s="626"/>
      <c r="Y107" s="626"/>
      <c r="Z107" s="626"/>
      <c r="AA107" s="626"/>
      <c r="AB107" s="413"/>
    </row>
    <row r="108" spans="1:28" ht="21.75" customHeight="1" x14ac:dyDescent="0.2">
      <c r="A108" s="412"/>
      <c r="B108" s="652" t="s">
        <v>453</v>
      </c>
      <c r="C108" s="652"/>
      <c r="D108" s="652"/>
      <c r="E108" s="652"/>
      <c r="F108" s="652"/>
      <c r="G108" s="652"/>
      <c r="H108" s="652"/>
      <c r="I108" s="652"/>
      <c r="J108" s="652"/>
      <c r="K108" s="652"/>
      <c r="L108" s="652"/>
      <c r="M108" s="653"/>
      <c r="N108" s="423">
        <v>802</v>
      </c>
      <c r="O108" s="420">
        <v>8</v>
      </c>
      <c r="P108" s="420">
        <v>4</v>
      </c>
      <c r="Q108" s="422" t="s">
        <v>578</v>
      </c>
      <c r="R108" s="421" t="s">
        <v>25</v>
      </c>
      <c r="S108" s="624"/>
      <c r="T108" s="625"/>
      <c r="U108" s="419">
        <v>0</v>
      </c>
      <c r="V108" s="419">
        <v>0</v>
      </c>
      <c r="W108" s="626"/>
      <c r="X108" s="626"/>
      <c r="Y108" s="626"/>
      <c r="Z108" s="626"/>
      <c r="AA108" s="626"/>
      <c r="AB108" s="413"/>
    </row>
    <row r="109" spans="1:28" ht="21.75" customHeight="1" x14ac:dyDescent="0.2">
      <c r="A109" s="412"/>
      <c r="B109" s="652" t="s">
        <v>454</v>
      </c>
      <c r="C109" s="652"/>
      <c r="D109" s="652"/>
      <c r="E109" s="652"/>
      <c r="F109" s="652"/>
      <c r="G109" s="652"/>
      <c r="H109" s="652"/>
      <c r="I109" s="652"/>
      <c r="J109" s="652"/>
      <c r="K109" s="652"/>
      <c r="L109" s="652"/>
      <c r="M109" s="653"/>
      <c r="N109" s="423">
        <v>802</v>
      </c>
      <c r="O109" s="420">
        <v>8</v>
      </c>
      <c r="P109" s="420">
        <v>4</v>
      </c>
      <c r="Q109" s="422" t="s">
        <v>578</v>
      </c>
      <c r="R109" s="421" t="s">
        <v>27</v>
      </c>
      <c r="S109" s="624"/>
      <c r="T109" s="625"/>
      <c r="U109" s="419">
        <v>0</v>
      </c>
      <c r="V109" s="419">
        <v>0</v>
      </c>
      <c r="W109" s="626"/>
      <c r="X109" s="626"/>
      <c r="Y109" s="626"/>
      <c r="Z109" s="626"/>
      <c r="AA109" s="626"/>
      <c r="AB109" s="413"/>
    </row>
    <row r="110" spans="1:28" ht="32.25" customHeight="1" x14ac:dyDescent="0.2">
      <c r="A110" s="412"/>
      <c r="B110" s="652" t="s">
        <v>456</v>
      </c>
      <c r="C110" s="652"/>
      <c r="D110" s="652"/>
      <c r="E110" s="652"/>
      <c r="F110" s="652"/>
      <c r="G110" s="652"/>
      <c r="H110" s="652"/>
      <c r="I110" s="652"/>
      <c r="J110" s="652"/>
      <c r="K110" s="652"/>
      <c r="L110" s="652"/>
      <c r="M110" s="653"/>
      <c r="N110" s="423">
        <v>802</v>
      </c>
      <c r="O110" s="420">
        <v>8</v>
      </c>
      <c r="P110" s="420">
        <v>4</v>
      </c>
      <c r="Q110" s="422" t="s">
        <v>578</v>
      </c>
      <c r="R110" s="421" t="s">
        <v>29</v>
      </c>
      <c r="S110" s="624"/>
      <c r="T110" s="625"/>
      <c r="U110" s="419">
        <v>0</v>
      </c>
      <c r="V110" s="419">
        <v>0</v>
      </c>
      <c r="W110" s="626"/>
      <c r="X110" s="626"/>
      <c r="Y110" s="626"/>
      <c r="Z110" s="626"/>
      <c r="AA110" s="626"/>
      <c r="AB110" s="413"/>
    </row>
    <row r="111" spans="1:28" ht="12" customHeight="1" x14ac:dyDescent="0.2">
      <c r="A111" s="412"/>
      <c r="B111" s="652" t="s">
        <v>565</v>
      </c>
      <c r="C111" s="652"/>
      <c r="D111" s="652"/>
      <c r="E111" s="652"/>
      <c r="F111" s="652"/>
      <c r="G111" s="652"/>
      <c r="H111" s="652"/>
      <c r="I111" s="652"/>
      <c r="J111" s="652"/>
      <c r="K111" s="652"/>
      <c r="L111" s="652"/>
      <c r="M111" s="653"/>
      <c r="N111" s="423">
        <v>802</v>
      </c>
      <c r="O111" s="420">
        <v>8</v>
      </c>
      <c r="P111" s="420">
        <v>4</v>
      </c>
      <c r="Q111" s="422" t="s">
        <v>566</v>
      </c>
      <c r="R111" s="421">
        <v>0</v>
      </c>
      <c r="S111" s="624"/>
      <c r="T111" s="625"/>
      <c r="U111" s="419">
        <v>1775</v>
      </c>
      <c r="V111" s="419">
        <v>1714</v>
      </c>
      <c r="W111" s="626"/>
      <c r="X111" s="626"/>
      <c r="Y111" s="626"/>
      <c r="Z111" s="626"/>
      <c r="AA111" s="626"/>
      <c r="AB111" s="413"/>
    </row>
    <row r="112" spans="1:28" ht="21.75" customHeight="1" x14ac:dyDescent="0.2">
      <c r="A112" s="412"/>
      <c r="B112" s="652" t="s">
        <v>37</v>
      </c>
      <c r="C112" s="652"/>
      <c r="D112" s="652"/>
      <c r="E112" s="652"/>
      <c r="F112" s="652"/>
      <c r="G112" s="652"/>
      <c r="H112" s="652"/>
      <c r="I112" s="652"/>
      <c r="J112" s="652"/>
      <c r="K112" s="652"/>
      <c r="L112" s="652"/>
      <c r="M112" s="653"/>
      <c r="N112" s="423">
        <v>802</v>
      </c>
      <c r="O112" s="420">
        <v>8</v>
      </c>
      <c r="P112" s="420">
        <v>4</v>
      </c>
      <c r="Q112" s="422" t="s">
        <v>576</v>
      </c>
      <c r="R112" s="421">
        <v>0</v>
      </c>
      <c r="S112" s="624"/>
      <c r="T112" s="625"/>
      <c r="U112" s="419">
        <v>1775</v>
      </c>
      <c r="V112" s="419">
        <v>1714</v>
      </c>
      <c r="W112" s="626"/>
      <c r="X112" s="626"/>
      <c r="Y112" s="626"/>
      <c r="Z112" s="626"/>
      <c r="AA112" s="626"/>
      <c r="AB112" s="413"/>
    </row>
    <row r="113" spans="1:28" ht="21.75" customHeight="1" x14ac:dyDescent="0.2">
      <c r="A113" s="412"/>
      <c r="B113" s="652" t="s">
        <v>579</v>
      </c>
      <c r="C113" s="652"/>
      <c r="D113" s="652"/>
      <c r="E113" s="652"/>
      <c r="F113" s="652"/>
      <c r="G113" s="652"/>
      <c r="H113" s="652"/>
      <c r="I113" s="652"/>
      <c r="J113" s="652"/>
      <c r="K113" s="652"/>
      <c r="L113" s="652"/>
      <c r="M113" s="653"/>
      <c r="N113" s="423">
        <v>802</v>
      </c>
      <c r="O113" s="420">
        <v>8</v>
      </c>
      <c r="P113" s="420">
        <v>4</v>
      </c>
      <c r="Q113" s="422" t="s">
        <v>580</v>
      </c>
      <c r="R113" s="421">
        <v>0</v>
      </c>
      <c r="S113" s="624"/>
      <c r="T113" s="625"/>
      <c r="U113" s="419">
        <v>1775</v>
      </c>
      <c r="V113" s="419">
        <v>1714</v>
      </c>
      <c r="W113" s="626"/>
      <c r="X113" s="626"/>
      <c r="Y113" s="626"/>
      <c r="Z113" s="626"/>
      <c r="AA113" s="626"/>
      <c r="AB113" s="413"/>
    </row>
    <row r="114" spans="1:28" ht="21.75" customHeight="1" x14ac:dyDescent="0.2">
      <c r="A114" s="412"/>
      <c r="B114" s="652" t="s">
        <v>18</v>
      </c>
      <c r="C114" s="652"/>
      <c r="D114" s="652"/>
      <c r="E114" s="652"/>
      <c r="F114" s="652"/>
      <c r="G114" s="652"/>
      <c r="H114" s="652"/>
      <c r="I114" s="652"/>
      <c r="J114" s="652"/>
      <c r="K114" s="652"/>
      <c r="L114" s="652"/>
      <c r="M114" s="653"/>
      <c r="N114" s="423">
        <v>802</v>
      </c>
      <c r="O114" s="420">
        <v>8</v>
      </c>
      <c r="P114" s="420">
        <v>4</v>
      </c>
      <c r="Q114" s="422" t="s">
        <v>580</v>
      </c>
      <c r="R114" s="421" t="s">
        <v>19</v>
      </c>
      <c r="S114" s="624"/>
      <c r="T114" s="625"/>
      <c r="U114" s="419">
        <v>1663</v>
      </c>
      <c r="V114" s="419">
        <v>1663</v>
      </c>
      <c r="W114" s="626"/>
      <c r="X114" s="626"/>
      <c r="Y114" s="626"/>
      <c r="Z114" s="626"/>
      <c r="AA114" s="626"/>
      <c r="AB114" s="413"/>
    </row>
    <row r="115" spans="1:28" ht="21.75" customHeight="1" x14ac:dyDescent="0.2">
      <c r="A115" s="412"/>
      <c r="B115" s="652" t="s">
        <v>20</v>
      </c>
      <c r="C115" s="652"/>
      <c r="D115" s="652"/>
      <c r="E115" s="652"/>
      <c r="F115" s="652"/>
      <c r="G115" s="652"/>
      <c r="H115" s="652"/>
      <c r="I115" s="652"/>
      <c r="J115" s="652"/>
      <c r="K115" s="652"/>
      <c r="L115" s="652"/>
      <c r="M115" s="653"/>
      <c r="N115" s="423">
        <v>802</v>
      </c>
      <c r="O115" s="420">
        <v>8</v>
      </c>
      <c r="P115" s="420">
        <v>4</v>
      </c>
      <c r="Q115" s="422" t="s">
        <v>580</v>
      </c>
      <c r="R115" s="421" t="s">
        <v>21</v>
      </c>
      <c r="S115" s="624"/>
      <c r="T115" s="625"/>
      <c r="U115" s="419">
        <v>1663</v>
      </c>
      <c r="V115" s="419">
        <v>1663</v>
      </c>
      <c r="W115" s="626"/>
      <c r="X115" s="626"/>
      <c r="Y115" s="626"/>
      <c r="Z115" s="626"/>
      <c r="AA115" s="626"/>
      <c r="AB115" s="413"/>
    </row>
    <row r="116" spans="1:28" ht="21.75" customHeight="1" x14ac:dyDescent="0.2">
      <c r="A116" s="412"/>
      <c r="B116" s="652" t="s">
        <v>512</v>
      </c>
      <c r="C116" s="652"/>
      <c r="D116" s="652"/>
      <c r="E116" s="652"/>
      <c r="F116" s="652"/>
      <c r="G116" s="652"/>
      <c r="H116" s="652"/>
      <c r="I116" s="652"/>
      <c r="J116" s="652"/>
      <c r="K116" s="652"/>
      <c r="L116" s="652"/>
      <c r="M116" s="653"/>
      <c r="N116" s="423">
        <v>802</v>
      </c>
      <c r="O116" s="420">
        <v>8</v>
      </c>
      <c r="P116" s="420">
        <v>4</v>
      </c>
      <c r="Q116" s="422" t="s">
        <v>580</v>
      </c>
      <c r="R116" s="421" t="s">
        <v>22</v>
      </c>
      <c r="S116" s="624"/>
      <c r="T116" s="625"/>
      <c r="U116" s="419">
        <v>1277</v>
      </c>
      <c r="V116" s="419">
        <v>1277</v>
      </c>
      <c r="W116" s="626"/>
      <c r="X116" s="626"/>
      <c r="Y116" s="626"/>
      <c r="Z116" s="626"/>
      <c r="AA116" s="626"/>
      <c r="AB116" s="413"/>
    </row>
    <row r="117" spans="1:28" ht="21.75" customHeight="1" x14ac:dyDescent="0.2">
      <c r="A117" s="412"/>
      <c r="B117" s="652" t="s">
        <v>514</v>
      </c>
      <c r="C117" s="652"/>
      <c r="D117" s="652"/>
      <c r="E117" s="652"/>
      <c r="F117" s="652"/>
      <c r="G117" s="652"/>
      <c r="H117" s="652"/>
      <c r="I117" s="652"/>
      <c r="J117" s="652"/>
      <c r="K117" s="652"/>
      <c r="L117" s="652"/>
      <c r="M117" s="653"/>
      <c r="N117" s="423">
        <v>802</v>
      </c>
      <c r="O117" s="420">
        <v>8</v>
      </c>
      <c r="P117" s="420">
        <v>4</v>
      </c>
      <c r="Q117" s="422" t="s">
        <v>580</v>
      </c>
      <c r="R117" s="421" t="s">
        <v>24</v>
      </c>
      <c r="S117" s="624"/>
      <c r="T117" s="625"/>
      <c r="U117" s="419">
        <v>386</v>
      </c>
      <c r="V117" s="419">
        <v>386</v>
      </c>
      <c r="W117" s="626"/>
      <c r="X117" s="626"/>
      <c r="Y117" s="626"/>
      <c r="Z117" s="626"/>
      <c r="AA117" s="626"/>
      <c r="AB117" s="413"/>
    </row>
    <row r="118" spans="1:28" ht="21.75" customHeight="1" x14ac:dyDescent="0.2">
      <c r="A118" s="412"/>
      <c r="B118" s="652" t="s">
        <v>453</v>
      </c>
      <c r="C118" s="652"/>
      <c r="D118" s="652"/>
      <c r="E118" s="652"/>
      <c r="F118" s="652"/>
      <c r="G118" s="652"/>
      <c r="H118" s="652"/>
      <c r="I118" s="652"/>
      <c r="J118" s="652"/>
      <c r="K118" s="652"/>
      <c r="L118" s="652"/>
      <c r="M118" s="653"/>
      <c r="N118" s="423">
        <v>802</v>
      </c>
      <c r="O118" s="420">
        <v>8</v>
      </c>
      <c r="P118" s="420">
        <v>4</v>
      </c>
      <c r="Q118" s="422" t="s">
        <v>580</v>
      </c>
      <c r="R118" s="421" t="s">
        <v>25</v>
      </c>
      <c r="S118" s="624"/>
      <c r="T118" s="625"/>
      <c r="U118" s="419">
        <v>112</v>
      </c>
      <c r="V118" s="419">
        <v>51</v>
      </c>
      <c r="W118" s="626"/>
      <c r="X118" s="626"/>
      <c r="Y118" s="626"/>
      <c r="Z118" s="626"/>
      <c r="AA118" s="626"/>
      <c r="AB118" s="413"/>
    </row>
    <row r="119" spans="1:28" ht="12" customHeight="1" x14ac:dyDescent="0.2">
      <c r="A119" s="412"/>
      <c r="B119" s="652" t="s">
        <v>454</v>
      </c>
      <c r="C119" s="652"/>
      <c r="D119" s="652"/>
      <c r="E119" s="652"/>
      <c r="F119" s="652"/>
      <c r="G119" s="652"/>
      <c r="H119" s="652"/>
      <c r="I119" s="652"/>
      <c r="J119" s="652"/>
      <c r="K119" s="652"/>
      <c r="L119" s="652"/>
      <c r="M119" s="653"/>
      <c r="N119" s="423">
        <v>802</v>
      </c>
      <c r="O119" s="420">
        <v>8</v>
      </c>
      <c r="P119" s="420">
        <v>4</v>
      </c>
      <c r="Q119" s="422" t="s">
        <v>580</v>
      </c>
      <c r="R119" s="421" t="s">
        <v>27</v>
      </c>
      <c r="S119" s="624"/>
      <c r="T119" s="625"/>
      <c r="U119" s="419">
        <v>112</v>
      </c>
      <c r="V119" s="419">
        <v>51</v>
      </c>
      <c r="W119" s="626"/>
      <c r="X119" s="626"/>
      <c r="Y119" s="626"/>
      <c r="Z119" s="626"/>
      <c r="AA119" s="626"/>
      <c r="AB119" s="413"/>
    </row>
    <row r="120" spans="1:28" ht="12" customHeight="1" x14ac:dyDescent="0.2">
      <c r="A120" s="412"/>
      <c r="B120" s="652" t="s">
        <v>455</v>
      </c>
      <c r="C120" s="652"/>
      <c r="D120" s="652"/>
      <c r="E120" s="652"/>
      <c r="F120" s="652"/>
      <c r="G120" s="652"/>
      <c r="H120" s="652"/>
      <c r="I120" s="652"/>
      <c r="J120" s="652"/>
      <c r="K120" s="652"/>
      <c r="L120" s="652"/>
      <c r="M120" s="653"/>
      <c r="N120" s="423">
        <v>802</v>
      </c>
      <c r="O120" s="420">
        <v>8</v>
      </c>
      <c r="P120" s="420">
        <v>4</v>
      </c>
      <c r="Q120" s="422" t="s">
        <v>580</v>
      </c>
      <c r="R120" s="421" t="s">
        <v>28</v>
      </c>
      <c r="S120" s="624"/>
      <c r="T120" s="625"/>
      <c r="U120" s="419">
        <v>57</v>
      </c>
      <c r="V120" s="419">
        <v>26</v>
      </c>
      <c r="W120" s="626"/>
      <c r="X120" s="626"/>
      <c r="Y120" s="626"/>
      <c r="Z120" s="626"/>
      <c r="AA120" s="626"/>
      <c r="AB120" s="413"/>
    </row>
    <row r="121" spans="1:28" ht="12" customHeight="1" x14ac:dyDescent="0.2">
      <c r="A121" s="412"/>
      <c r="B121" s="652" t="s">
        <v>456</v>
      </c>
      <c r="C121" s="652"/>
      <c r="D121" s="652"/>
      <c r="E121" s="652"/>
      <c r="F121" s="652"/>
      <c r="G121" s="652"/>
      <c r="H121" s="652"/>
      <c r="I121" s="652"/>
      <c r="J121" s="652"/>
      <c r="K121" s="652"/>
      <c r="L121" s="652"/>
      <c r="M121" s="653"/>
      <c r="N121" s="423">
        <v>802</v>
      </c>
      <c r="O121" s="420">
        <v>8</v>
      </c>
      <c r="P121" s="420">
        <v>4</v>
      </c>
      <c r="Q121" s="422" t="s">
        <v>580</v>
      </c>
      <c r="R121" s="421" t="s">
        <v>29</v>
      </c>
      <c r="S121" s="624"/>
      <c r="T121" s="625"/>
      <c r="U121" s="419">
        <v>55</v>
      </c>
      <c r="V121" s="419">
        <v>25</v>
      </c>
      <c r="W121" s="626"/>
      <c r="X121" s="626"/>
      <c r="Y121" s="626"/>
      <c r="Z121" s="626"/>
      <c r="AA121" s="626"/>
      <c r="AB121" s="413"/>
    </row>
    <row r="122" spans="1:28" ht="21.75" customHeight="1" x14ac:dyDescent="0.2">
      <c r="A122" s="412"/>
      <c r="B122" s="652" t="s">
        <v>565</v>
      </c>
      <c r="C122" s="652"/>
      <c r="D122" s="652"/>
      <c r="E122" s="652"/>
      <c r="F122" s="652"/>
      <c r="G122" s="652"/>
      <c r="H122" s="652"/>
      <c r="I122" s="652"/>
      <c r="J122" s="652"/>
      <c r="K122" s="652"/>
      <c r="L122" s="652"/>
      <c r="M122" s="653"/>
      <c r="N122" s="423">
        <v>802</v>
      </c>
      <c r="O122" s="420">
        <v>8</v>
      </c>
      <c r="P122" s="420">
        <v>4</v>
      </c>
      <c r="Q122" s="422" t="s">
        <v>566</v>
      </c>
      <c r="R122" s="421">
        <v>0</v>
      </c>
      <c r="S122" s="624"/>
      <c r="T122" s="625"/>
      <c r="U122" s="419">
        <v>0</v>
      </c>
      <c r="V122" s="419">
        <v>0</v>
      </c>
      <c r="W122" s="626"/>
      <c r="X122" s="626"/>
      <c r="Y122" s="626"/>
      <c r="Z122" s="626"/>
      <c r="AA122" s="626"/>
      <c r="AB122" s="413"/>
    </row>
    <row r="123" spans="1:28" ht="21.75" customHeight="1" x14ac:dyDescent="0.2">
      <c r="A123" s="412"/>
      <c r="B123" s="652" t="s">
        <v>750</v>
      </c>
      <c r="C123" s="652"/>
      <c r="D123" s="652"/>
      <c r="E123" s="652"/>
      <c r="F123" s="652"/>
      <c r="G123" s="652"/>
      <c r="H123" s="652"/>
      <c r="I123" s="652"/>
      <c r="J123" s="652"/>
      <c r="K123" s="652"/>
      <c r="L123" s="652"/>
      <c r="M123" s="653"/>
      <c r="N123" s="423">
        <v>802</v>
      </c>
      <c r="O123" s="420">
        <v>8</v>
      </c>
      <c r="P123" s="420">
        <v>4</v>
      </c>
      <c r="Q123" s="422" t="s">
        <v>751</v>
      </c>
      <c r="R123" s="421">
        <v>0</v>
      </c>
      <c r="S123" s="624"/>
      <c r="T123" s="625"/>
      <c r="U123" s="419">
        <v>0</v>
      </c>
      <c r="V123" s="419">
        <v>0</v>
      </c>
      <c r="W123" s="626"/>
      <c r="X123" s="626"/>
      <c r="Y123" s="626"/>
      <c r="Z123" s="626"/>
      <c r="AA123" s="626"/>
      <c r="AB123" s="413"/>
    </row>
    <row r="124" spans="1:28" ht="21.75" customHeight="1" x14ac:dyDescent="0.2">
      <c r="A124" s="412"/>
      <c r="B124" s="652" t="s">
        <v>752</v>
      </c>
      <c r="C124" s="652"/>
      <c r="D124" s="652"/>
      <c r="E124" s="652"/>
      <c r="F124" s="652"/>
      <c r="G124" s="652"/>
      <c r="H124" s="652"/>
      <c r="I124" s="652"/>
      <c r="J124" s="652"/>
      <c r="K124" s="652"/>
      <c r="L124" s="652"/>
      <c r="M124" s="653"/>
      <c r="N124" s="423">
        <v>802</v>
      </c>
      <c r="O124" s="420">
        <v>8</v>
      </c>
      <c r="P124" s="420">
        <v>4</v>
      </c>
      <c r="Q124" s="422" t="s">
        <v>753</v>
      </c>
      <c r="R124" s="421">
        <v>0</v>
      </c>
      <c r="S124" s="624"/>
      <c r="T124" s="625"/>
      <c r="U124" s="419">
        <v>0</v>
      </c>
      <c r="V124" s="419">
        <v>0</v>
      </c>
      <c r="W124" s="626"/>
      <c r="X124" s="626"/>
      <c r="Y124" s="626"/>
      <c r="Z124" s="626"/>
      <c r="AA124" s="626"/>
      <c r="AB124" s="413"/>
    </row>
    <row r="125" spans="1:28" ht="53.25" customHeight="1" x14ac:dyDescent="0.2">
      <c r="A125" s="412"/>
      <c r="B125" s="652" t="s">
        <v>453</v>
      </c>
      <c r="C125" s="652"/>
      <c r="D125" s="652"/>
      <c r="E125" s="652"/>
      <c r="F125" s="652"/>
      <c r="G125" s="652"/>
      <c r="H125" s="652"/>
      <c r="I125" s="652"/>
      <c r="J125" s="652"/>
      <c r="K125" s="652"/>
      <c r="L125" s="652"/>
      <c r="M125" s="653"/>
      <c r="N125" s="423">
        <v>802</v>
      </c>
      <c r="O125" s="420">
        <v>8</v>
      </c>
      <c r="P125" s="420">
        <v>4</v>
      </c>
      <c r="Q125" s="422" t="s">
        <v>753</v>
      </c>
      <c r="R125" s="421" t="s">
        <v>25</v>
      </c>
      <c r="S125" s="624"/>
      <c r="T125" s="625"/>
      <c r="U125" s="419">
        <v>0</v>
      </c>
      <c r="V125" s="419">
        <v>0</v>
      </c>
      <c r="W125" s="626"/>
      <c r="X125" s="626"/>
      <c r="Y125" s="626"/>
      <c r="Z125" s="626"/>
      <c r="AA125" s="626"/>
      <c r="AB125" s="413"/>
    </row>
    <row r="126" spans="1:28" ht="12" customHeight="1" x14ac:dyDescent="0.2">
      <c r="A126" s="412"/>
      <c r="B126" s="652" t="s">
        <v>454</v>
      </c>
      <c r="C126" s="652"/>
      <c r="D126" s="652"/>
      <c r="E126" s="652"/>
      <c r="F126" s="652"/>
      <c r="G126" s="652"/>
      <c r="H126" s="652"/>
      <c r="I126" s="652"/>
      <c r="J126" s="652"/>
      <c r="K126" s="652"/>
      <c r="L126" s="652"/>
      <c r="M126" s="653"/>
      <c r="N126" s="423">
        <v>802</v>
      </c>
      <c r="O126" s="420">
        <v>8</v>
      </c>
      <c r="P126" s="420">
        <v>4</v>
      </c>
      <c r="Q126" s="422" t="s">
        <v>753</v>
      </c>
      <c r="R126" s="421" t="s">
        <v>27</v>
      </c>
      <c r="S126" s="624"/>
      <c r="T126" s="625"/>
      <c r="U126" s="419">
        <v>0</v>
      </c>
      <c r="V126" s="419">
        <v>0</v>
      </c>
      <c r="W126" s="626"/>
      <c r="X126" s="626"/>
      <c r="Y126" s="626"/>
      <c r="Z126" s="626"/>
      <c r="AA126" s="626"/>
      <c r="AB126" s="413"/>
    </row>
    <row r="127" spans="1:28" ht="12" customHeight="1" x14ac:dyDescent="0.2">
      <c r="A127" s="412"/>
      <c r="B127" s="652" t="s">
        <v>456</v>
      </c>
      <c r="C127" s="652"/>
      <c r="D127" s="652"/>
      <c r="E127" s="652"/>
      <c r="F127" s="652"/>
      <c r="G127" s="652"/>
      <c r="H127" s="652"/>
      <c r="I127" s="652"/>
      <c r="J127" s="652"/>
      <c r="K127" s="652"/>
      <c r="L127" s="652"/>
      <c r="M127" s="653"/>
      <c r="N127" s="423">
        <v>802</v>
      </c>
      <c r="O127" s="420">
        <v>8</v>
      </c>
      <c r="P127" s="420">
        <v>4</v>
      </c>
      <c r="Q127" s="422" t="s">
        <v>753</v>
      </c>
      <c r="R127" s="421" t="s">
        <v>29</v>
      </c>
      <c r="S127" s="624"/>
      <c r="T127" s="625"/>
      <c r="U127" s="419">
        <v>0</v>
      </c>
      <c r="V127" s="419">
        <v>0</v>
      </c>
      <c r="W127" s="626"/>
      <c r="X127" s="626"/>
      <c r="Y127" s="626"/>
      <c r="Z127" s="626"/>
      <c r="AA127" s="626"/>
      <c r="AB127" s="413"/>
    </row>
    <row r="128" spans="1:28" ht="21.75" customHeight="1" x14ac:dyDescent="0.2">
      <c r="A128" s="412"/>
      <c r="B128" s="652" t="s">
        <v>565</v>
      </c>
      <c r="C128" s="652"/>
      <c r="D128" s="652"/>
      <c r="E128" s="652"/>
      <c r="F128" s="652"/>
      <c r="G128" s="652"/>
      <c r="H128" s="652"/>
      <c r="I128" s="652"/>
      <c r="J128" s="652"/>
      <c r="K128" s="652"/>
      <c r="L128" s="652"/>
      <c r="M128" s="653"/>
      <c r="N128" s="423">
        <v>802</v>
      </c>
      <c r="O128" s="420">
        <v>8</v>
      </c>
      <c r="P128" s="420">
        <v>4</v>
      </c>
      <c r="Q128" s="422" t="s">
        <v>566</v>
      </c>
      <c r="R128" s="421">
        <v>0</v>
      </c>
      <c r="S128" s="624"/>
      <c r="T128" s="625"/>
      <c r="U128" s="419">
        <v>0</v>
      </c>
      <c r="V128" s="419">
        <v>0</v>
      </c>
      <c r="W128" s="626"/>
      <c r="X128" s="626"/>
      <c r="Y128" s="626"/>
      <c r="Z128" s="626"/>
      <c r="AA128" s="626"/>
      <c r="AB128" s="413"/>
    </row>
    <row r="129" spans="1:28" ht="21.75" customHeight="1" x14ac:dyDescent="0.2">
      <c r="A129" s="412"/>
      <c r="B129" s="652" t="s">
        <v>772</v>
      </c>
      <c r="C129" s="652"/>
      <c r="D129" s="652"/>
      <c r="E129" s="652"/>
      <c r="F129" s="652"/>
      <c r="G129" s="652"/>
      <c r="H129" s="652"/>
      <c r="I129" s="652"/>
      <c r="J129" s="652"/>
      <c r="K129" s="652"/>
      <c r="L129" s="652"/>
      <c r="M129" s="653"/>
      <c r="N129" s="423">
        <v>802</v>
      </c>
      <c r="O129" s="420">
        <v>8</v>
      </c>
      <c r="P129" s="420">
        <v>4</v>
      </c>
      <c r="Q129" s="422" t="s">
        <v>773</v>
      </c>
      <c r="R129" s="421">
        <v>0</v>
      </c>
      <c r="S129" s="624"/>
      <c r="T129" s="625"/>
      <c r="U129" s="419">
        <v>0</v>
      </c>
      <c r="V129" s="419">
        <v>0</v>
      </c>
      <c r="W129" s="626"/>
      <c r="X129" s="626"/>
      <c r="Y129" s="626"/>
      <c r="Z129" s="626"/>
      <c r="AA129" s="626"/>
      <c r="AB129" s="413"/>
    </row>
    <row r="130" spans="1:28" ht="21.75" customHeight="1" x14ac:dyDescent="0.2">
      <c r="A130" s="412"/>
      <c r="B130" s="652" t="s">
        <v>15</v>
      </c>
      <c r="C130" s="652"/>
      <c r="D130" s="652"/>
      <c r="E130" s="652"/>
      <c r="F130" s="652"/>
      <c r="G130" s="652"/>
      <c r="H130" s="652"/>
      <c r="I130" s="652"/>
      <c r="J130" s="652"/>
      <c r="K130" s="652"/>
      <c r="L130" s="652"/>
      <c r="M130" s="653"/>
      <c r="N130" s="423">
        <v>802</v>
      </c>
      <c r="O130" s="420">
        <v>8</v>
      </c>
      <c r="P130" s="420">
        <v>4</v>
      </c>
      <c r="Q130" s="422" t="s">
        <v>774</v>
      </c>
      <c r="R130" s="421">
        <v>0</v>
      </c>
      <c r="S130" s="624"/>
      <c r="T130" s="625"/>
      <c r="U130" s="419">
        <v>0</v>
      </c>
      <c r="V130" s="419">
        <v>0</v>
      </c>
      <c r="W130" s="626"/>
      <c r="X130" s="626"/>
      <c r="Y130" s="626"/>
      <c r="Z130" s="626"/>
      <c r="AA130" s="626"/>
      <c r="AB130" s="413"/>
    </row>
    <row r="131" spans="1:28" ht="21.75" customHeight="1" x14ac:dyDescent="0.2">
      <c r="A131" s="412"/>
      <c r="B131" s="652" t="s">
        <v>18</v>
      </c>
      <c r="C131" s="652"/>
      <c r="D131" s="652"/>
      <c r="E131" s="652"/>
      <c r="F131" s="652"/>
      <c r="G131" s="652"/>
      <c r="H131" s="652"/>
      <c r="I131" s="652"/>
      <c r="J131" s="652"/>
      <c r="K131" s="652"/>
      <c r="L131" s="652"/>
      <c r="M131" s="653"/>
      <c r="N131" s="423">
        <v>802</v>
      </c>
      <c r="O131" s="420">
        <v>8</v>
      </c>
      <c r="P131" s="420">
        <v>4</v>
      </c>
      <c r="Q131" s="422" t="s">
        <v>774</v>
      </c>
      <c r="R131" s="421" t="s">
        <v>19</v>
      </c>
      <c r="S131" s="624"/>
      <c r="T131" s="625"/>
      <c r="U131" s="419">
        <v>0</v>
      </c>
      <c r="V131" s="419">
        <v>0</v>
      </c>
      <c r="W131" s="626"/>
      <c r="X131" s="626"/>
      <c r="Y131" s="626"/>
      <c r="Z131" s="626"/>
      <c r="AA131" s="626"/>
      <c r="AB131" s="413"/>
    </row>
    <row r="132" spans="1:28" ht="12" customHeight="1" x14ac:dyDescent="0.2">
      <c r="A132" s="412"/>
      <c r="B132" s="652" t="s">
        <v>20</v>
      </c>
      <c r="C132" s="652"/>
      <c r="D132" s="652"/>
      <c r="E132" s="652"/>
      <c r="F132" s="652"/>
      <c r="G132" s="652"/>
      <c r="H132" s="652"/>
      <c r="I132" s="652"/>
      <c r="J132" s="652"/>
      <c r="K132" s="652"/>
      <c r="L132" s="652"/>
      <c r="M132" s="653"/>
      <c r="N132" s="423">
        <v>802</v>
      </c>
      <c r="O132" s="420">
        <v>8</v>
      </c>
      <c r="P132" s="420">
        <v>4</v>
      </c>
      <c r="Q132" s="422" t="s">
        <v>774</v>
      </c>
      <c r="R132" s="421" t="s">
        <v>21</v>
      </c>
      <c r="S132" s="624"/>
      <c r="T132" s="625"/>
      <c r="U132" s="419">
        <v>0</v>
      </c>
      <c r="V132" s="419">
        <v>0</v>
      </c>
      <c r="W132" s="626"/>
      <c r="X132" s="626"/>
      <c r="Y132" s="626"/>
      <c r="Z132" s="626"/>
      <c r="AA132" s="626"/>
      <c r="AB132" s="413"/>
    </row>
    <row r="133" spans="1:28" ht="12" customHeight="1" x14ac:dyDescent="0.2">
      <c r="A133" s="412"/>
      <c r="B133" s="652" t="s">
        <v>512</v>
      </c>
      <c r="C133" s="652"/>
      <c r="D133" s="652"/>
      <c r="E133" s="652"/>
      <c r="F133" s="652"/>
      <c r="G133" s="652"/>
      <c r="H133" s="652"/>
      <c r="I133" s="652"/>
      <c r="J133" s="652"/>
      <c r="K133" s="652"/>
      <c r="L133" s="652"/>
      <c r="M133" s="653"/>
      <c r="N133" s="423">
        <v>802</v>
      </c>
      <c r="O133" s="420">
        <v>8</v>
      </c>
      <c r="P133" s="420">
        <v>4</v>
      </c>
      <c r="Q133" s="422" t="s">
        <v>774</v>
      </c>
      <c r="R133" s="421" t="s">
        <v>22</v>
      </c>
      <c r="S133" s="624"/>
      <c r="T133" s="625"/>
      <c r="U133" s="419">
        <v>0</v>
      </c>
      <c r="V133" s="419">
        <v>0</v>
      </c>
      <c r="W133" s="626"/>
      <c r="X133" s="626"/>
      <c r="Y133" s="626"/>
      <c r="Z133" s="626"/>
      <c r="AA133" s="626"/>
      <c r="AB133" s="413"/>
    </row>
    <row r="134" spans="1:28" ht="21.75" customHeight="1" x14ac:dyDescent="0.2">
      <c r="A134" s="412"/>
      <c r="B134" s="652" t="s">
        <v>514</v>
      </c>
      <c r="C134" s="652"/>
      <c r="D134" s="652"/>
      <c r="E134" s="652"/>
      <c r="F134" s="652"/>
      <c r="G134" s="652"/>
      <c r="H134" s="652"/>
      <c r="I134" s="652"/>
      <c r="J134" s="652"/>
      <c r="K134" s="652"/>
      <c r="L134" s="652"/>
      <c r="M134" s="653"/>
      <c r="N134" s="423">
        <v>802</v>
      </c>
      <c r="O134" s="420">
        <v>8</v>
      </c>
      <c r="P134" s="420">
        <v>4</v>
      </c>
      <c r="Q134" s="422" t="s">
        <v>774</v>
      </c>
      <c r="R134" s="421" t="s">
        <v>24</v>
      </c>
      <c r="S134" s="624"/>
      <c r="T134" s="625"/>
      <c r="U134" s="419">
        <v>0</v>
      </c>
      <c r="V134" s="419">
        <v>0</v>
      </c>
      <c r="W134" s="626"/>
      <c r="X134" s="626"/>
      <c r="Y134" s="626"/>
      <c r="Z134" s="626"/>
      <c r="AA134" s="626"/>
      <c r="AB134" s="413"/>
    </row>
    <row r="135" spans="1:28" ht="21.75" customHeight="1" x14ac:dyDescent="0.2">
      <c r="A135" s="412"/>
      <c r="B135" s="652" t="s">
        <v>165</v>
      </c>
      <c r="C135" s="652"/>
      <c r="D135" s="652"/>
      <c r="E135" s="652"/>
      <c r="F135" s="652"/>
      <c r="G135" s="652"/>
      <c r="H135" s="652"/>
      <c r="I135" s="652"/>
      <c r="J135" s="652"/>
      <c r="K135" s="652"/>
      <c r="L135" s="652"/>
      <c r="M135" s="653"/>
      <c r="N135" s="423">
        <v>802</v>
      </c>
      <c r="O135" s="420">
        <v>10</v>
      </c>
      <c r="P135" s="420">
        <v>0</v>
      </c>
      <c r="Q135" s="422">
        <v>0</v>
      </c>
      <c r="R135" s="421">
        <v>0</v>
      </c>
      <c r="S135" s="624"/>
      <c r="T135" s="625"/>
      <c r="U135" s="419">
        <v>0</v>
      </c>
      <c r="V135" s="419">
        <v>0</v>
      </c>
      <c r="W135" s="626"/>
      <c r="X135" s="626"/>
      <c r="Y135" s="626"/>
      <c r="Z135" s="626"/>
      <c r="AA135" s="626"/>
      <c r="AB135" s="413"/>
    </row>
    <row r="136" spans="1:28" ht="21.75" customHeight="1" x14ac:dyDescent="0.2">
      <c r="A136" s="412"/>
      <c r="B136" s="652" t="s">
        <v>54</v>
      </c>
      <c r="C136" s="652"/>
      <c r="D136" s="652"/>
      <c r="E136" s="652"/>
      <c r="F136" s="652"/>
      <c r="G136" s="652"/>
      <c r="H136" s="652"/>
      <c r="I136" s="652"/>
      <c r="J136" s="652"/>
      <c r="K136" s="652"/>
      <c r="L136" s="652"/>
      <c r="M136" s="653"/>
      <c r="N136" s="423">
        <v>802</v>
      </c>
      <c r="O136" s="420">
        <v>10</v>
      </c>
      <c r="P136" s="420">
        <v>3</v>
      </c>
      <c r="Q136" s="422">
        <v>0</v>
      </c>
      <c r="R136" s="421">
        <v>0</v>
      </c>
      <c r="S136" s="624"/>
      <c r="T136" s="625"/>
      <c r="U136" s="419">
        <v>0</v>
      </c>
      <c r="V136" s="419">
        <v>0</v>
      </c>
      <c r="W136" s="626"/>
      <c r="X136" s="626"/>
      <c r="Y136" s="626"/>
      <c r="Z136" s="626"/>
      <c r="AA136" s="626"/>
      <c r="AB136" s="413"/>
    </row>
    <row r="137" spans="1:28" ht="21.75" customHeight="1" x14ac:dyDescent="0.2">
      <c r="A137" s="412"/>
      <c r="B137" s="652" t="s">
        <v>465</v>
      </c>
      <c r="C137" s="652"/>
      <c r="D137" s="652"/>
      <c r="E137" s="652"/>
      <c r="F137" s="652"/>
      <c r="G137" s="652"/>
      <c r="H137" s="652"/>
      <c r="I137" s="652"/>
      <c r="J137" s="652"/>
      <c r="K137" s="652"/>
      <c r="L137" s="652"/>
      <c r="M137" s="653"/>
      <c r="N137" s="423">
        <v>802</v>
      </c>
      <c r="O137" s="420">
        <v>10</v>
      </c>
      <c r="P137" s="420">
        <v>3</v>
      </c>
      <c r="Q137" s="422" t="s">
        <v>466</v>
      </c>
      <c r="R137" s="421">
        <v>0</v>
      </c>
      <c r="S137" s="624"/>
      <c r="T137" s="625"/>
      <c r="U137" s="419">
        <v>0</v>
      </c>
      <c r="V137" s="419">
        <v>0</v>
      </c>
      <c r="W137" s="626"/>
      <c r="X137" s="626"/>
      <c r="Y137" s="626"/>
      <c r="Z137" s="626"/>
      <c r="AA137" s="626"/>
      <c r="AB137" s="413"/>
    </row>
    <row r="138" spans="1:28" ht="21.75" customHeight="1" x14ac:dyDescent="0.2">
      <c r="A138" s="412"/>
      <c r="B138" s="652" t="s">
        <v>574</v>
      </c>
      <c r="C138" s="652"/>
      <c r="D138" s="652"/>
      <c r="E138" s="652"/>
      <c r="F138" s="652"/>
      <c r="G138" s="652"/>
      <c r="H138" s="652"/>
      <c r="I138" s="652"/>
      <c r="J138" s="652"/>
      <c r="K138" s="652"/>
      <c r="L138" s="652"/>
      <c r="M138" s="653"/>
      <c r="N138" s="423">
        <v>802</v>
      </c>
      <c r="O138" s="420">
        <v>10</v>
      </c>
      <c r="P138" s="420">
        <v>3</v>
      </c>
      <c r="Q138" s="422" t="s">
        <v>575</v>
      </c>
      <c r="R138" s="421">
        <v>0</v>
      </c>
      <c r="S138" s="624"/>
      <c r="T138" s="625"/>
      <c r="U138" s="419">
        <v>0</v>
      </c>
      <c r="V138" s="419">
        <v>0</v>
      </c>
      <c r="W138" s="626"/>
      <c r="X138" s="626"/>
      <c r="Y138" s="626"/>
      <c r="Z138" s="626"/>
      <c r="AA138" s="626"/>
      <c r="AB138" s="413"/>
    </row>
    <row r="139" spans="1:28" ht="21.75" customHeight="1" x14ac:dyDescent="0.2">
      <c r="A139" s="412"/>
      <c r="B139" s="652" t="s">
        <v>18</v>
      </c>
      <c r="C139" s="652"/>
      <c r="D139" s="652"/>
      <c r="E139" s="652"/>
      <c r="F139" s="652"/>
      <c r="G139" s="652"/>
      <c r="H139" s="652"/>
      <c r="I139" s="652"/>
      <c r="J139" s="652"/>
      <c r="K139" s="652"/>
      <c r="L139" s="652"/>
      <c r="M139" s="653"/>
      <c r="N139" s="423">
        <v>802</v>
      </c>
      <c r="O139" s="420">
        <v>10</v>
      </c>
      <c r="P139" s="420">
        <v>3</v>
      </c>
      <c r="Q139" s="422" t="s">
        <v>575</v>
      </c>
      <c r="R139" s="421" t="s">
        <v>19</v>
      </c>
      <c r="S139" s="624"/>
      <c r="T139" s="625"/>
      <c r="U139" s="419">
        <v>0</v>
      </c>
      <c r="V139" s="419">
        <v>0</v>
      </c>
      <c r="W139" s="626"/>
      <c r="X139" s="626"/>
      <c r="Y139" s="626"/>
      <c r="Z139" s="626"/>
      <c r="AA139" s="626"/>
      <c r="AB139" s="413"/>
    </row>
    <row r="140" spans="1:28" ht="12" customHeight="1" x14ac:dyDescent="0.2">
      <c r="A140" s="412"/>
      <c r="B140" s="652" t="s">
        <v>20</v>
      </c>
      <c r="C140" s="652"/>
      <c r="D140" s="652"/>
      <c r="E140" s="652"/>
      <c r="F140" s="652"/>
      <c r="G140" s="652"/>
      <c r="H140" s="652"/>
      <c r="I140" s="652"/>
      <c r="J140" s="652"/>
      <c r="K140" s="652"/>
      <c r="L140" s="652"/>
      <c r="M140" s="653"/>
      <c r="N140" s="423">
        <v>802</v>
      </c>
      <c r="O140" s="420">
        <v>10</v>
      </c>
      <c r="P140" s="420">
        <v>3</v>
      </c>
      <c r="Q140" s="422" t="s">
        <v>575</v>
      </c>
      <c r="R140" s="421" t="s">
        <v>21</v>
      </c>
      <c r="S140" s="624"/>
      <c r="T140" s="625"/>
      <c r="U140" s="419">
        <v>0</v>
      </c>
      <c r="V140" s="419">
        <v>0</v>
      </c>
      <c r="W140" s="626"/>
      <c r="X140" s="626"/>
      <c r="Y140" s="626"/>
      <c r="Z140" s="626"/>
      <c r="AA140" s="626"/>
      <c r="AB140" s="413"/>
    </row>
    <row r="141" spans="1:28" ht="21.75" customHeight="1" x14ac:dyDescent="0.2">
      <c r="A141" s="412"/>
      <c r="B141" s="652" t="s">
        <v>513</v>
      </c>
      <c r="C141" s="652"/>
      <c r="D141" s="652"/>
      <c r="E141" s="652"/>
      <c r="F141" s="652"/>
      <c r="G141" s="652"/>
      <c r="H141" s="652"/>
      <c r="I141" s="652"/>
      <c r="J141" s="652"/>
      <c r="K141" s="652"/>
      <c r="L141" s="652"/>
      <c r="M141" s="653"/>
      <c r="N141" s="423">
        <v>802</v>
      </c>
      <c r="O141" s="420">
        <v>10</v>
      </c>
      <c r="P141" s="420">
        <v>3</v>
      </c>
      <c r="Q141" s="422" t="s">
        <v>575</v>
      </c>
      <c r="R141" s="421" t="s">
        <v>23</v>
      </c>
      <c r="S141" s="624"/>
      <c r="T141" s="625"/>
      <c r="U141" s="419">
        <v>0</v>
      </c>
      <c r="V141" s="419">
        <v>0</v>
      </c>
      <c r="W141" s="626"/>
      <c r="X141" s="626"/>
      <c r="Y141" s="626"/>
      <c r="Z141" s="626"/>
      <c r="AA141" s="626"/>
      <c r="AB141" s="413"/>
    </row>
    <row r="142" spans="1:28" ht="12" customHeight="1" x14ac:dyDescent="0.2">
      <c r="A142" s="412"/>
      <c r="B142" s="652" t="s">
        <v>544</v>
      </c>
      <c r="C142" s="652"/>
      <c r="D142" s="652"/>
      <c r="E142" s="652"/>
      <c r="F142" s="652"/>
      <c r="G142" s="652"/>
      <c r="H142" s="652"/>
      <c r="I142" s="652"/>
      <c r="J142" s="652"/>
      <c r="K142" s="652"/>
      <c r="L142" s="652"/>
      <c r="M142" s="653"/>
      <c r="N142" s="423">
        <v>802</v>
      </c>
      <c r="O142" s="420">
        <v>10</v>
      </c>
      <c r="P142" s="420">
        <v>3</v>
      </c>
      <c r="Q142" s="422" t="s">
        <v>575</v>
      </c>
      <c r="R142" s="421" t="s">
        <v>8</v>
      </c>
      <c r="S142" s="624"/>
      <c r="T142" s="625"/>
      <c r="U142" s="419">
        <v>0</v>
      </c>
      <c r="V142" s="419">
        <v>0</v>
      </c>
      <c r="W142" s="626"/>
      <c r="X142" s="626"/>
      <c r="Y142" s="626"/>
      <c r="Z142" s="626"/>
      <c r="AA142" s="626"/>
      <c r="AB142" s="413"/>
    </row>
    <row r="143" spans="1:28" ht="12" customHeight="1" x14ac:dyDescent="0.2">
      <c r="A143" s="412"/>
      <c r="B143" s="652" t="s">
        <v>9</v>
      </c>
      <c r="C143" s="652"/>
      <c r="D143" s="652"/>
      <c r="E143" s="652"/>
      <c r="F143" s="652"/>
      <c r="G143" s="652"/>
      <c r="H143" s="652"/>
      <c r="I143" s="652"/>
      <c r="J143" s="652"/>
      <c r="K143" s="652"/>
      <c r="L143" s="652"/>
      <c r="M143" s="653"/>
      <c r="N143" s="423">
        <v>802</v>
      </c>
      <c r="O143" s="420">
        <v>10</v>
      </c>
      <c r="P143" s="420">
        <v>3</v>
      </c>
      <c r="Q143" s="422" t="s">
        <v>575</v>
      </c>
      <c r="R143" s="421" t="s">
        <v>10</v>
      </c>
      <c r="S143" s="624"/>
      <c r="T143" s="625"/>
      <c r="U143" s="419">
        <v>0</v>
      </c>
      <c r="V143" s="419">
        <v>0</v>
      </c>
      <c r="W143" s="626"/>
      <c r="X143" s="626"/>
      <c r="Y143" s="626"/>
      <c r="Z143" s="626"/>
      <c r="AA143" s="626"/>
      <c r="AB143" s="413"/>
    </row>
    <row r="144" spans="1:28" ht="21.75" customHeight="1" x14ac:dyDescent="0.2">
      <c r="A144" s="412"/>
      <c r="B144" s="652" t="s">
        <v>11</v>
      </c>
      <c r="C144" s="652"/>
      <c r="D144" s="652"/>
      <c r="E144" s="652"/>
      <c r="F144" s="652"/>
      <c r="G144" s="652"/>
      <c r="H144" s="652"/>
      <c r="I144" s="652"/>
      <c r="J144" s="652"/>
      <c r="K144" s="652"/>
      <c r="L144" s="652"/>
      <c r="M144" s="653"/>
      <c r="N144" s="423">
        <v>802</v>
      </c>
      <c r="O144" s="420">
        <v>10</v>
      </c>
      <c r="P144" s="420">
        <v>3</v>
      </c>
      <c r="Q144" s="422" t="s">
        <v>575</v>
      </c>
      <c r="R144" s="421" t="s">
        <v>12</v>
      </c>
      <c r="S144" s="624"/>
      <c r="T144" s="625"/>
      <c r="U144" s="419">
        <v>0</v>
      </c>
      <c r="V144" s="419">
        <v>0</v>
      </c>
      <c r="W144" s="626"/>
      <c r="X144" s="626"/>
      <c r="Y144" s="626"/>
      <c r="Z144" s="626"/>
      <c r="AA144" s="626"/>
      <c r="AB144" s="413"/>
    </row>
    <row r="145" spans="1:28" ht="21.75" customHeight="1" x14ac:dyDescent="0.2">
      <c r="A145" s="412"/>
      <c r="B145" s="652" t="s">
        <v>634</v>
      </c>
      <c r="C145" s="652"/>
      <c r="D145" s="652"/>
      <c r="E145" s="652"/>
      <c r="F145" s="652"/>
      <c r="G145" s="652"/>
      <c r="H145" s="652"/>
      <c r="I145" s="652"/>
      <c r="J145" s="652"/>
      <c r="K145" s="652"/>
      <c r="L145" s="652"/>
      <c r="M145" s="653"/>
      <c r="N145" s="423">
        <v>804</v>
      </c>
      <c r="O145" s="420">
        <v>0</v>
      </c>
      <c r="P145" s="420">
        <v>0</v>
      </c>
      <c r="Q145" s="422">
        <v>0</v>
      </c>
      <c r="R145" s="421">
        <v>0</v>
      </c>
      <c r="S145" s="624"/>
      <c r="T145" s="625"/>
      <c r="U145" s="419">
        <v>63931</v>
      </c>
      <c r="V145" s="419">
        <v>71106</v>
      </c>
      <c r="W145" s="626"/>
      <c r="X145" s="626"/>
      <c r="Y145" s="626"/>
      <c r="Z145" s="626"/>
      <c r="AA145" s="626"/>
      <c r="AB145" s="413"/>
    </row>
    <row r="146" spans="1:28" ht="12" customHeight="1" x14ac:dyDescent="0.2">
      <c r="A146" s="412"/>
      <c r="B146" s="652" t="s">
        <v>165</v>
      </c>
      <c r="C146" s="652"/>
      <c r="D146" s="652"/>
      <c r="E146" s="652"/>
      <c r="F146" s="652"/>
      <c r="G146" s="652"/>
      <c r="H146" s="652"/>
      <c r="I146" s="652"/>
      <c r="J146" s="652"/>
      <c r="K146" s="652"/>
      <c r="L146" s="652"/>
      <c r="M146" s="653"/>
      <c r="N146" s="423">
        <v>804</v>
      </c>
      <c r="O146" s="420">
        <v>10</v>
      </c>
      <c r="P146" s="420">
        <v>0</v>
      </c>
      <c r="Q146" s="422">
        <v>0</v>
      </c>
      <c r="R146" s="421">
        <v>0</v>
      </c>
      <c r="S146" s="624"/>
      <c r="T146" s="625"/>
      <c r="U146" s="419">
        <v>63931</v>
      </c>
      <c r="V146" s="419">
        <v>71106</v>
      </c>
      <c r="W146" s="626"/>
      <c r="X146" s="626"/>
      <c r="Y146" s="626"/>
      <c r="Z146" s="626"/>
      <c r="AA146" s="626"/>
      <c r="AB146" s="413"/>
    </row>
    <row r="147" spans="1:28" ht="12" customHeight="1" x14ac:dyDescent="0.2">
      <c r="A147" s="412"/>
      <c r="B147" s="652" t="s">
        <v>54</v>
      </c>
      <c r="C147" s="652"/>
      <c r="D147" s="652"/>
      <c r="E147" s="652"/>
      <c r="F147" s="652"/>
      <c r="G147" s="652"/>
      <c r="H147" s="652"/>
      <c r="I147" s="652"/>
      <c r="J147" s="652"/>
      <c r="K147" s="652"/>
      <c r="L147" s="652"/>
      <c r="M147" s="653"/>
      <c r="N147" s="423">
        <v>804</v>
      </c>
      <c r="O147" s="420">
        <v>10</v>
      </c>
      <c r="P147" s="420">
        <v>3</v>
      </c>
      <c r="Q147" s="422">
        <v>0</v>
      </c>
      <c r="R147" s="421">
        <v>0</v>
      </c>
      <c r="S147" s="624"/>
      <c r="T147" s="625"/>
      <c r="U147" s="419">
        <v>16623</v>
      </c>
      <c r="V147" s="419">
        <v>16470</v>
      </c>
      <c r="W147" s="626"/>
      <c r="X147" s="626"/>
      <c r="Y147" s="626"/>
      <c r="Z147" s="626"/>
      <c r="AA147" s="626"/>
      <c r="AB147" s="413"/>
    </row>
    <row r="148" spans="1:28" ht="12" customHeight="1" x14ac:dyDescent="0.2">
      <c r="A148" s="412"/>
      <c r="B148" s="652" t="s">
        <v>170</v>
      </c>
      <c r="C148" s="652"/>
      <c r="D148" s="652"/>
      <c r="E148" s="652"/>
      <c r="F148" s="652"/>
      <c r="G148" s="652"/>
      <c r="H148" s="652"/>
      <c r="I148" s="652"/>
      <c r="J148" s="652"/>
      <c r="K148" s="652"/>
      <c r="L148" s="652"/>
      <c r="M148" s="653"/>
      <c r="N148" s="423">
        <v>804</v>
      </c>
      <c r="O148" s="420">
        <v>10</v>
      </c>
      <c r="P148" s="420">
        <v>3</v>
      </c>
      <c r="Q148" s="422" t="s">
        <v>581</v>
      </c>
      <c r="R148" s="421">
        <v>0</v>
      </c>
      <c r="S148" s="624"/>
      <c r="T148" s="625"/>
      <c r="U148" s="419">
        <v>1710</v>
      </c>
      <c r="V148" s="419">
        <v>1700</v>
      </c>
      <c r="W148" s="626"/>
      <c r="X148" s="626"/>
      <c r="Y148" s="626"/>
      <c r="Z148" s="626"/>
      <c r="AA148" s="626"/>
      <c r="AB148" s="413"/>
    </row>
    <row r="149" spans="1:28" ht="21.75" customHeight="1" x14ac:dyDescent="0.2">
      <c r="A149" s="412"/>
      <c r="B149" s="652" t="s">
        <v>44</v>
      </c>
      <c r="C149" s="652"/>
      <c r="D149" s="652"/>
      <c r="E149" s="652"/>
      <c r="F149" s="652"/>
      <c r="G149" s="652"/>
      <c r="H149" s="652"/>
      <c r="I149" s="652"/>
      <c r="J149" s="652"/>
      <c r="K149" s="652"/>
      <c r="L149" s="652"/>
      <c r="M149" s="653"/>
      <c r="N149" s="423">
        <v>804</v>
      </c>
      <c r="O149" s="420">
        <v>10</v>
      </c>
      <c r="P149" s="420">
        <v>3</v>
      </c>
      <c r="Q149" s="422" t="s">
        <v>582</v>
      </c>
      <c r="R149" s="421">
        <v>0</v>
      </c>
      <c r="S149" s="624"/>
      <c r="T149" s="625"/>
      <c r="U149" s="419">
        <v>1710</v>
      </c>
      <c r="V149" s="419">
        <v>1700</v>
      </c>
      <c r="W149" s="626"/>
      <c r="X149" s="626"/>
      <c r="Y149" s="626"/>
      <c r="Z149" s="626"/>
      <c r="AA149" s="626"/>
      <c r="AB149" s="413"/>
    </row>
    <row r="150" spans="1:28" ht="21.75" customHeight="1" x14ac:dyDescent="0.2">
      <c r="A150" s="412"/>
      <c r="B150" s="652" t="s">
        <v>308</v>
      </c>
      <c r="C150" s="652"/>
      <c r="D150" s="652"/>
      <c r="E150" s="652"/>
      <c r="F150" s="652"/>
      <c r="G150" s="652"/>
      <c r="H150" s="652"/>
      <c r="I150" s="652"/>
      <c r="J150" s="652"/>
      <c r="K150" s="652"/>
      <c r="L150" s="652"/>
      <c r="M150" s="653"/>
      <c r="N150" s="423">
        <v>804</v>
      </c>
      <c r="O150" s="420">
        <v>10</v>
      </c>
      <c r="P150" s="420">
        <v>3</v>
      </c>
      <c r="Q150" s="422" t="s">
        <v>583</v>
      </c>
      <c r="R150" s="421">
        <v>0</v>
      </c>
      <c r="S150" s="624"/>
      <c r="T150" s="625"/>
      <c r="U150" s="419">
        <v>1710</v>
      </c>
      <c r="V150" s="419">
        <v>1700</v>
      </c>
      <c r="W150" s="626"/>
      <c r="X150" s="626"/>
      <c r="Y150" s="626"/>
      <c r="Z150" s="626"/>
      <c r="AA150" s="626"/>
      <c r="AB150" s="413"/>
    </row>
    <row r="151" spans="1:28" ht="32.25" customHeight="1" x14ac:dyDescent="0.2">
      <c r="A151" s="412"/>
      <c r="B151" s="652" t="s">
        <v>48</v>
      </c>
      <c r="C151" s="652"/>
      <c r="D151" s="652"/>
      <c r="E151" s="652"/>
      <c r="F151" s="652"/>
      <c r="G151" s="652"/>
      <c r="H151" s="652"/>
      <c r="I151" s="652"/>
      <c r="J151" s="652"/>
      <c r="K151" s="652"/>
      <c r="L151" s="652"/>
      <c r="M151" s="653"/>
      <c r="N151" s="423">
        <v>804</v>
      </c>
      <c r="O151" s="420">
        <v>10</v>
      </c>
      <c r="P151" s="420">
        <v>3</v>
      </c>
      <c r="Q151" s="422" t="s">
        <v>583</v>
      </c>
      <c r="R151" s="421" t="s">
        <v>45</v>
      </c>
      <c r="S151" s="624"/>
      <c r="T151" s="625"/>
      <c r="U151" s="419">
        <v>1710</v>
      </c>
      <c r="V151" s="419">
        <v>1700</v>
      </c>
      <c r="W151" s="626"/>
      <c r="X151" s="626"/>
      <c r="Y151" s="626"/>
      <c r="Z151" s="626"/>
      <c r="AA151" s="626"/>
      <c r="AB151" s="413"/>
    </row>
    <row r="152" spans="1:28" ht="21.75" customHeight="1" x14ac:dyDescent="0.2">
      <c r="A152" s="412"/>
      <c r="B152" s="652" t="s">
        <v>600</v>
      </c>
      <c r="C152" s="652"/>
      <c r="D152" s="652"/>
      <c r="E152" s="652"/>
      <c r="F152" s="652"/>
      <c r="G152" s="652"/>
      <c r="H152" s="652"/>
      <c r="I152" s="652"/>
      <c r="J152" s="652"/>
      <c r="K152" s="652"/>
      <c r="L152" s="652"/>
      <c r="M152" s="653"/>
      <c r="N152" s="423">
        <v>804</v>
      </c>
      <c r="O152" s="420">
        <v>10</v>
      </c>
      <c r="P152" s="420">
        <v>3</v>
      </c>
      <c r="Q152" s="422" t="s">
        <v>583</v>
      </c>
      <c r="R152" s="421" t="s">
        <v>601</v>
      </c>
      <c r="S152" s="624"/>
      <c r="T152" s="625"/>
      <c r="U152" s="419">
        <v>1710</v>
      </c>
      <c r="V152" s="419">
        <v>1700</v>
      </c>
      <c r="W152" s="626"/>
      <c r="X152" s="626"/>
      <c r="Y152" s="626"/>
      <c r="Z152" s="626"/>
      <c r="AA152" s="626"/>
      <c r="AB152" s="413"/>
    </row>
    <row r="153" spans="1:28" ht="21.75" customHeight="1" x14ac:dyDescent="0.2">
      <c r="A153" s="412"/>
      <c r="B153" s="652" t="s">
        <v>693</v>
      </c>
      <c r="C153" s="652"/>
      <c r="D153" s="652"/>
      <c r="E153" s="652"/>
      <c r="F153" s="652"/>
      <c r="G153" s="652"/>
      <c r="H153" s="652"/>
      <c r="I153" s="652"/>
      <c r="J153" s="652"/>
      <c r="K153" s="652"/>
      <c r="L153" s="652"/>
      <c r="M153" s="653"/>
      <c r="N153" s="423">
        <v>804</v>
      </c>
      <c r="O153" s="420">
        <v>10</v>
      </c>
      <c r="P153" s="420">
        <v>3</v>
      </c>
      <c r="Q153" s="422" t="s">
        <v>583</v>
      </c>
      <c r="R153" s="421" t="s">
        <v>694</v>
      </c>
      <c r="S153" s="624"/>
      <c r="T153" s="625"/>
      <c r="U153" s="419">
        <v>1710</v>
      </c>
      <c r="V153" s="419">
        <v>1700</v>
      </c>
      <c r="W153" s="626"/>
      <c r="X153" s="626"/>
      <c r="Y153" s="626"/>
      <c r="Z153" s="626"/>
      <c r="AA153" s="626"/>
      <c r="AB153" s="413"/>
    </row>
    <row r="154" spans="1:28" ht="21.75" customHeight="1" x14ac:dyDescent="0.2">
      <c r="A154" s="412"/>
      <c r="B154" s="652" t="s">
        <v>170</v>
      </c>
      <c r="C154" s="652"/>
      <c r="D154" s="652"/>
      <c r="E154" s="652"/>
      <c r="F154" s="652"/>
      <c r="G154" s="652"/>
      <c r="H154" s="652"/>
      <c r="I154" s="652"/>
      <c r="J154" s="652"/>
      <c r="K154" s="652"/>
      <c r="L154" s="652"/>
      <c r="M154" s="653"/>
      <c r="N154" s="423">
        <v>804</v>
      </c>
      <c r="O154" s="420">
        <v>10</v>
      </c>
      <c r="P154" s="420">
        <v>3</v>
      </c>
      <c r="Q154" s="422" t="s">
        <v>581</v>
      </c>
      <c r="R154" s="421">
        <v>0</v>
      </c>
      <c r="S154" s="624"/>
      <c r="T154" s="625"/>
      <c r="U154" s="419">
        <v>4204</v>
      </c>
      <c r="V154" s="419">
        <v>4181</v>
      </c>
      <c r="W154" s="626"/>
      <c r="X154" s="626"/>
      <c r="Y154" s="626"/>
      <c r="Z154" s="626"/>
      <c r="AA154" s="626"/>
      <c r="AB154" s="413"/>
    </row>
    <row r="155" spans="1:28" ht="12" customHeight="1" x14ac:dyDescent="0.2">
      <c r="A155" s="412"/>
      <c r="B155" s="652" t="s">
        <v>44</v>
      </c>
      <c r="C155" s="652"/>
      <c r="D155" s="652"/>
      <c r="E155" s="652"/>
      <c r="F155" s="652"/>
      <c r="G155" s="652"/>
      <c r="H155" s="652"/>
      <c r="I155" s="652"/>
      <c r="J155" s="652"/>
      <c r="K155" s="652"/>
      <c r="L155" s="652"/>
      <c r="M155" s="653"/>
      <c r="N155" s="423">
        <v>804</v>
      </c>
      <c r="O155" s="420">
        <v>10</v>
      </c>
      <c r="P155" s="420">
        <v>3</v>
      </c>
      <c r="Q155" s="422" t="s">
        <v>582</v>
      </c>
      <c r="R155" s="421">
        <v>0</v>
      </c>
      <c r="S155" s="624"/>
      <c r="T155" s="625"/>
      <c r="U155" s="419">
        <v>4204</v>
      </c>
      <c r="V155" s="419">
        <v>4181</v>
      </c>
      <c r="W155" s="626"/>
      <c r="X155" s="626"/>
      <c r="Y155" s="626"/>
      <c r="Z155" s="626"/>
      <c r="AA155" s="626"/>
      <c r="AB155" s="413"/>
    </row>
    <row r="156" spans="1:28" ht="12" customHeight="1" x14ac:dyDescent="0.2">
      <c r="A156" s="412"/>
      <c r="B156" s="652" t="s">
        <v>47</v>
      </c>
      <c r="C156" s="652"/>
      <c r="D156" s="652"/>
      <c r="E156" s="652"/>
      <c r="F156" s="652"/>
      <c r="G156" s="652"/>
      <c r="H156" s="652"/>
      <c r="I156" s="652"/>
      <c r="J156" s="652"/>
      <c r="K156" s="652"/>
      <c r="L156" s="652"/>
      <c r="M156" s="653"/>
      <c r="N156" s="423">
        <v>804</v>
      </c>
      <c r="O156" s="420">
        <v>10</v>
      </c>
      <c r="P156" s="420">
        <v>3</v>
      </c>
      <c r="Q156" s="422" t="s">
        <v>585</v>
      </c>
      <c r="R156" s="421">
        <v>0</v>
      </c>
      <c r="S156" s="624"/>
      <c r="T156" s="625"/>
      <c r="U156" s="419">
        <v>4204</v>
      </c>
      <c r="V156" s="419">
        <v>4181</v>
      </c>
      <c r="W156" s="626"/>
      <c r="X156" s="626"/>
      <c r="Y156" s="626"/>
      <c r="Z156" s="626"/>
      <c r="AA156" s="626"/>
      <c r="AB156" s="413"/>
    </row>
    <row r="157" spans="1:28" ht="21.75" customHeight="1" x14ac:dyDescent="0.2">
      <c r="A157" s="412"/>
      <c r="B157" s="652" t="s">
        <v>453</v>
      </c>
      <c r="C157" s="652"/>
      <c r="D157" s="652"/>
      <c r="E157" s="652"/>
      <c r="F157" s="652"/>
      <c r="G157" s="652"/>
      <c r="H157" s="652"/>
      <c r="I157" s="652"/>
      <c r="J157" s="652"/>
      <c r="K157" s="652"/>
      <c r="L157" s="652"/>
      <c r="M157" s="653"/>
      <c r="N157" s="423">
        <v>804</v>
      </c>
      <c r="O157" s="420">
        <v>10</v>
      </c>
      <c r="P157" s="420">
        <v>3</v>
      </c>
      <c r="Q157" s="422" t="s">
        <v>585</v>
      </c>
      <c r="R157" s="421" t="s">
        <v>25</v>
      </c>
      <c r="S157" s="624"/>
      <c r="T157" s="625"/>
      <c r="U157" s="419">
        <v>38</v>
      </c>
      <c r="V157" s="419">
        <v>39</v>
      </c>
      <c r="W157" s="626"/>
      <c r="X157" s="626"/>
      <c r="Y157" s="626"/>
      <c r="Z157" s="626"/>
      <c r="AA157" s="626"/>
      <c r="AB157" s="413"/>
    </row>
    <row r="158" spans="1:28" ht="21.75" customHeight="1" x14ac:dyDescent="0.2">
      <c r="A158" s="412"/>
      <c r="B158" s="652" t="s">
        <v>454</v>
      </c>
      <c r="C158" s="652"/>
      <c r="D158" s="652"/>
      <c r="E158" s="652"/>
      <c r="F158" s="652"/>
      <c r="G158" s="652"/>
      <c r="H158" s="652"/>
      <c r="I158" s="652"/>
      <c r="J158" s="652"/>
      <c r="K158" s="652"/>
      <c r="L158" s="652"/>
      <c r="M158" s="653"/>
      <c r="N158" s="423">
        <v>804</v>
      </c>
      <c r="O158" s="420">
        <v>10</v>
      </c>
      <c r="P158" s="420">
        <v>3</v>
      </c>
      <c r="Q158" s="422" t="s">
        <v>585</v>
      </c>
      <c r="R158" s="421" t="s">
        <v>27</v>
      </c>
      <c r="S158" s="624"/>
      <c r="T158" s="625"/>
      <c r="U158" s="419">
        <v>38</v>
      </c>
      <c r="V158" s="419">
        <v>39</v>
      </c>
      <c r="W158" s="626"/>
      <c r="X158" s="626"/>
      <c r="Y158" s="626"/>
      <c r="Z158" s="626"/>
      <c r="AA158" s="626"/>
      <c r="AB158" s="413"/>
    </row>
    <row r="159" spans="1:28" ht="21.75" customHeight="1" x14ac:dyDescent="0.2">
      <c r="A159" s="412"/>
      <c r="B159" s="652" t="s">
        <v>456</v>
      </c>
      <c r="C159" s="652"/>
      <c r="D159" s="652"/>
      <c r="E159" s="652"/>
      <c r="F159" s="652"/>
      <c r="G159" s="652"/>
      <c r="H159" s="652"/>
      <c r="I159" s="652"/>
      <c r="J159" s="652"/>
      <c r="K159" s="652"/>
      <c r="L159" s="652"/>
      <c r="M159" s="653"/>
      <c r="N159" s="423">
        <v>804</v>
      </c>
      <c r="O159" s="420">
        <v>10</v>
      </c>
      <c r="P159" s="420">
        <v>3</v>
      </c>
      <c r="Q159" s="422" t="s">
        <v>585</v>
      </c>
      <c r="R159" s="421" t="s">
        <v>29</v>
      </c>
      <c r="S159" s="624"/>
      <c r="T159" s="625"/>
      <c r="U159" s="419">
        <v>38</v>
      </c>
      <c r="V159" s="419">
        <v>39</v>
      </c>
      <c r="W159" s="626"/>
      <c r="X159" s="626"/>
      <c r="Y159" s="626"/>
      <c r="Z159" s="626"/>
      <c r="AA159" s="626"/>
      <c r="AB159" s="413"/>
    </row>
    <row r="160" spans="1:28" ht="32.25" customHeight="1" x14ac:dyDescent="0.2">
      <c r="A160" s="412"/>
      <c r="B160" s="652" t="s">
        <v>48</v>
      </c>
      <c r="C160" s="652"/>
      <c r="D160" s="652"/>
      <c r="E160" s="652"/>
      <c r="F160" s="652"/>
      <c r="G160" s="652"/>
      <c r="H160" s="652"/>
      <c r="I160" s="652"/>
      <c r="J160" s="652"/>
      <c r="K160" s="652"/>
      <c r="L160" s="652"/>
      <c r="M160" s="653"/>
      <c r="N160" s="423">
        <v>804</v>
      </c>
      <c r="O160" s="420">
        <v>10</v>
      </c>
      <c r="P160" s="420">
        <v>3</v>
      </c>
      <c r="Q160" s="422" t="s">
        <v>585</v>
      </c>
      <c r="R160" s="421" t="s">
        <v>45</v>
      </c>
      <c r="S160" s="624"/>
      <c r="T160" s="625"/>
      <c r="U160" s="419">
        <v>4166</v>
      </c>
      <c r="V160" s="419">
        <v>4142</v>
      </c>
      <c r="W160" s="626"/>
      <c r="X160" s="626"/>
      <c r="Y160" s="626"/>
      <c r="Z160" s="626"/>
      <c r="AA160" s="626"/>
      <c r="AB160" s="413"/>
    </row>
    <row r="161" spans="1:28" ht="21.75" customHeight="1" x14ac:dyDescent="0.2">
      <c r="A161" s="412"/>
      <c r="B161" s="652" t="s">
        <v>49</v>
      </c>
      <c r="C161" s="652"/>
      <c r="D161" s="652"/>
      <c r="E161" s="652"/>
      <c r="F161" s="652"/>
      <c r="G161" s="652"/>
      <c r="H161" s="652"/>
      <c r="I161" s="652"/>
      <c r="J161" s="652"/>
      <c r="K161" s="652"/>
      <c r="L161" s="652"/>
      <c r="M161" s="653"/>
      <c r="N161" s="423">
        <v>804</v>
      </c>
      <c r="O161" s="420">
        <v>10</v>
      </c>
      <c r="P161" s="420">
        <v>3</v>
      </c>
      <c r="Q161" s="422" t="s">
        <v>585</v>
      </c>
      <c r="R161" s="421" t="s">
        <v>46</v>
      </c>
      <c r="S161" s="624"/>
      <c r="T161" s="625"/>
      <c r="U161" s="419">
        <v>4166</v>
      </c>
      <c r="V161" s="419">
        <v>4142</v>
      </c>
      <c r="W161" s="626"/>
      <c r="X161" s="626"/>
      <c r="Y161" s="626"/>
      <c r="Z161" s="626"/>
      <c r="AA161" s="626"/>
      <c r="AB161" s="413"/>
    </row>
    <row r="162" spans="1:28" ht="21.75" customHeight="1" x14ac:dyDescent="0.2">
      <c r="A162" s="412"/>
      <c r="B162" s="652" t="s">
        <v>584</v>
      </c>
      <c r="C162" s="652"/>
      <c r="D162" s="652"/>
      <c r="E162" s="652"/>
      <c r="F162" s="652"/>
      <c r="G162" s="652"/>
      <c r="H162" s="652"/>
      <c r="I162" s="652"/>
      <c r="J162" s="652"/>
      <c r="K162" s="652"/>
      <c r="L162" s="652"/>
      <c r="M162" s="653"/>
      <c r="N162" s="423">
        <v>804</v>
      </c>
      <c r="O162" s="420">
        <v>10</v>
      </c>
      <c r="P162" s="420">
        <v>3</v>
      </c>
      <c r="Q162" s="422" t="s">
        <v>585</v>
      </c>
      <c r="R162" s="421" t="s">
        <v>50</v>
      </c>
      <c r="S162" s="624"/>
      <c r="T162" s="625"/>
      <c r="U162" s="419">
        <v>4166</v>
      </c>
      <c r="V162" s="419">
        <v>4142</v>
      </c>
      <c r="W162" s="626"/>
      <c r="X162" s="626"/>
      <c r="Y162" s="626"/>
      <c r="Z162" s="626"/>
      <c r="AA162" s="626"/>
      <c r="AB162" s="413"/>
    </row>
    <row r="163" spans="1:28" ht="21.75" customHeight="1" x14ac:dyDescent="0.2">
      <c r="A163" s="412"/>
      <c r="B163" s="652" t="s">
        <v>170</v>
      </c>
      <c r="C163" s="652"/>
      <c r="D163" s="652"/>
      <c r="E163" s="652"/>
      <c r="F163" s="652"/>
      <c r="G163" s="652"/>
      <c r="H163" s="652"/>
      <c r="I163" s="652"/>
      <c r="J163" s="652"/>
      <c r="K163" s="652"/>
      <c r="L163" s="652"/>
      <c r="M163" s="653"/>
      <c r="N163" s="423">
        <v>804</v>
      </c>
      <c r="O163" s="420">
        <v>10</v>
      </c>
      <c r="P163" s="420">
        <v>3</v>
      </c>
      <c r="Q163" s="422" t="s">
        <v>581</v>
      </c>
      <c r="R163" s="421">
        <v>0</v>
      </c>
      <c r="S163" s="624"/>
      <c r="T163" s="625"/>
      <c r="U163" s="419">
        <v>71</v>
      </c>
      <c r="V163" s="419">
        <v>71</v>
      </c>
      <c r="W163" s="626"/>
      <c r="X163" s="626"/>
      <c r="Y163" s="626"/>
      <c r="Z163" s="626"/>
      <c r="AA163" s="626"/>
      <c r="AB163" s="413"/>
    </row>
    <row r="164" spans="1:28" ht="12" customHeight="1" x14ac:dyDescent="0.2">
      <c r="A164" s="412"/>
      <c r="B164" s="652" t="s">
        <v>44</v>
      </c>
      <c r="C164" s="652"/>
      <c r="D164" s="652"/>
      <c r="E164" s="652"/>
      <c r="F164" s="652"/>
      <c r="G164" s="652"/>
      <c r="H164" s="652"/>
      <c r="I164" s="652"/>
      <c r="J164" s="652"/>
      <c r="K164" s="652"/>
      <c r="L164" s="652"/>
      <c r="M164" s="653"/>
      <c r="N164" s="423">
        <v>804</v>
      </c>
      <c r="O164" s="420">
        <v>10</v>
      </c>
      <c r="P164" s="420">
        <v>3</v>
      </c>
      <c r="Q164" s="422" t="s">
        <v>582</v>
      </c>
      <c r="R164" s="421">
        <v>0</v>
      </c>
      <c r="S164" s="624"/>
      <c r="T164" s="625"/>
      <c r="U164" s="419">
        <v>71</v>
      </c>
      <c r="V164" s="419">
        <v>71</v>
      </c>
      <c r="W164" s="626"/>
      <c r="X164" s="626"/>
      <c r="Y164" s="626"/>
      <c r="Z164" s="626"/>
      <c r="AA164" s="626"/>
      <c r="AB164" s="413"/>
    </row>
    <row r="165" spans="1:28" ht="12" customHeight="1" x14ac:dyDescent="0.2">
      <c r="A165" s="412"/>
      <c r="B165" s="652" t="s">
        <v>51</v>
      </c>
      <c r="C165" s="652"/>
      <c r="D165" s="652"/>
      <c r="E165" s="652"/>
      <c r="F165" s="652"/>
      <c r="G165" s="652"/>
      <c r="H165" s="652"/>
      <c r="I165" s="652"/>
      <c r="J165" s="652"/>
      <c r="K165" s="652"/>
      <c r="L165" s="652"/>
      <c r="M165" s="653"/>
      <c r="N165" s="423">
        <v>804</v>
      </c>
      <c r="O165" s="420">
        <v>10</v>
      </c>
      <c r="P165" s="420">
        <v>3</v>
      </c>
      <c r="Q165" s="422" t="s">
        <v>586</v>
      </c>
      <c r="R165" s="421">
        <v>0</v>
      </c>
      <c r="S165" s="624"/>
      <c r="T165" s="625"/>
      <c r="U165" s="419">
        <v>71</v>
      </c>
      <c r="V165" s="419">
        <v>71</v>
      </c>
      <c r="W165" s="626"/>
      <c r="X165" s="626"/>
      <c r="Y165" s="626"/>
      <c r="Z165" s="626"/>
      <c r="AA165" s="626"/>
      <c r="AB165" s="413"/>
    </row>
    <row r="166" spans="1:28" ht="21.75" customHeight="1" x14ac:dyDescent="0.2">
      <c r="A166" s="412"/>
      <c r="B166" s="652" t="s">
        <v>48</v>
      </c>
      <c r="C166" s="652"/>
      <c r="D166" s="652"/>
      <c r="E166" s="652"/>
      <c r="F166" s="652"/>
      <c r="G166" s="652"/>
      <c r="H166" s="652"/>
      <c r="I166" s="652"/>
      <c r="J166" s="652"/>
      <c r="K166" s="652"/>
      <c r="L166" s="652"/>
      <c r="M166" s="653"/>
      <c r="N166" s="423">
        <v>804</v>
      </c>
      <c r="O166" s="420">
        <v>10</v>
      </c>
      <c r="P166" s="420">
        <v>3</v>
      </c>
      <c r="Q166" s="422" t="s">
        <v>586</v>
      </c>
      <c r="R166" s="421" t="s">
        <v>45</v>
      </c>
      <c r="S166" s="624"/>
      <c r="T166" s="625"/>
      <c r="U166" s="419">
        <v>71</v>
      </c>
      <c r="V166" s="419">
        <v>71</v>
      </c>
      <c r="W166" s="626"/>
      <c r="X166" s="626"/>
      <c r="Y166" s="626"/>
      <c r="Z166" s="626"/>
      <c r="AA166" s="626"/>
      <c r="AB166" s="413"/>
    </row>
    <row r="167" spans="1:28" ht="21.75" customHeight="1" x14ac:dyDescent="0.2">
      <c r="A167" s="412"/>
      <c r="B167" s="652" t="s">
        <v>49</v>
      </c>
      <c r="C167" s="652"/>
      <c r="D167" s="652"/>
      <c r="E167" s="652"/>
      <c r="F167" s="652"/>
      <c r="G167" s="652"/>
      <c r="H167" s="652"/>
      <c r="I167" s="652"/>
      <c r="J167" s="652"/>
      <c r="K167" s="652"/>
      <c r="L167" s="652"/>
      <c r="M167" s="653"/>
      <c r="N167" s="423">
        <v>804</v>
      </c>
      <c r="O167" s="420">
        <v>10</v>
      </c>
      <c r="P167" s="420">
        <v>3</v>
      </c>
      <c r="Q167" s="422" t="s">
        <v>586</v>
      </c>
      <c r="R167" s="421" t="s">
        <v>46</v>
      </c>
      <c r="S167" s="624"/>
      <c r="T167" s="625"/>
      <c r="U167" s="419">
        <v>71</v>
      </c>
      <c r="V167" s="419">
        <v>71</v>
      </c>
      <c r="W167" s="626"/>
      <c r="X167" s="626"/>
      <c r="Y167" s="626"/>
      <c r="Z167" s="626"/>
      <c r="AA167" s="626"/>
      <c r="AB167" s="413"/>
    </row>
    <row r="168" spans="1:28" ht="12" customHeight="1" x14ac:dyDescent="0.2">
      <c r="A168" s="412"/>
      <c r="B168" s="652" t="s">
        <v>584</v>
      </c>
      <c r="C168" s="652"/>
      <c r="D168" s="652"/>
      <c r="E168" s="652"/>
      <c r="F168" s="652"/>
      <c r="G168" s="652"/>
      <c r="H168" s="652"/>
      <c r="I168" s="652"/>
      <c r="J168" s="652"/>
      <c r="K168" s="652"/>
      <c r="L168" s="652"/>
      <c r="M168" s="653"/>
      <c r="N168" s="423">
        <v>804</v>
      </c>
      <c r="O168" s="420">
        <v>10</v>
      </c>
      <c r="P168" s="420">
        <v>3</v>
      </c>
      <c r="Q168" s="422" t="s">
        <v>586</v>
      </c>
      <c r="R168" s="421" t="s">
        <v>50</v>
      </c>
      <c r="S168" s="624"/>
      <c r="T168" s="625"/>
      <c r="U168" s="419">
        <v>71</v>
      </c>
      <c r="V168" s="419">
        <v>71</v>
      </c>
      <c r="W168" s="626"/>
      <c r="X168" s="626"/>
      <c r="Y168" s="626"/>
      <c r="Z168" s="626"/>
      <c r="AA168" s="626"/>
      <c r="AB168" s="413"/>
    </row>
    <row r="169" spans="1:28" ht="21.75" customHeight="1" x14ac:dyDescent="0.2">
      <c r="A169" s="412"/>
      <c r="B169" s="652" t="s">
        <v>170</v>
      </c>
      <c r="C169" s="652"/>
      <c r="D169" s="652"/>
      <c r="E169" s="652"/>
      <c r="F169" s="652"/>
      <c r="G169" s="652"/>
      <c r="H169" s="652"/>
      <c r="I169" s="652"/>
      <c r="J169" s="652"/>
      <c r="K169" s="652"/>
      <c r="L169" s="652"/>
      <c r="M169" s="653"/>
      <c r="N169" s="423">
        <v>804</v>
      </c>
      <c r="O169" s="420">
        <v>10</v>
      </c>
      <c r="P169" s="420">
        <v>3</v>
      </c>
      <c r="Q169" s="422" t="s">
        <v>581</v>
      </c>
      <c r="R169" s="421">
        <v>0</v>
      </c>
      <c r="S169" s="624"/>
      <c r="T169" s="625"/>
      <c r="U169" s="419">
        <v>101</v>
      </c>
      <c r="V169" s="419">
        <v>100</v>
      </c>
      <c r="W169" s="626"/>
      <c r="X169" s="626"/>
      <c r="Y169" s="626"/>
      <c r="Z169" s="626"/>
      <c r="AA169" s="626"/>
      <c r="AB169" s="413"/>
    </row>
    <row r="170" spans="1:28" ht="12" customHeight="1" x14ac:dyDescent="0.2">
      <c r="A170" s="412"/>
      <c r="B170" s="652" t="s">
        <v>44</v>
      </c>
      <c r="C170" s="652"/>
      <c r="D170" s="652"/>
      <c r="E170" s="652"/>
      <c r="F170" s="652"/>
      <c r="G170" s="652"/>
      <c r="H170" s="652"/>
      <c r="I170" s="652"/>
      <c r="J170" s="652"/>
      <c r="K170" s="652"/>
      <c r="L170" s="652"/>
      <c r="M170" s="653"/>
      <c r="N170" s="423">
        <v>804</v>
      </c>
      <c r="O170" s="420">
        <v>10</v>
      </c>
      <c r="P170" s="420">
        <v>3</v>
      </c>
      <c r="Q170" s="422" t="s">
        <v>582</v>
      </c>
      <c r="R170" s="421">
        <v>0</v>
      </c>
      <c r="S170" s="624"/>
      <c r="T170" s="625"/>
      <c r="U170" s="419">
        <v>101</v>
      </c>
      <c r="V170" s="419">
        <v>100</v>
      </c>
      <c r="W170" s="626"/>
      <c r="X170" s="626"/>
      <c r="Y170" s="626"/>
      <c r="Z170" s="626"/>
      <c r="AA170" s="626"/>
      <c r="AB170" s="413"/>
    </row>
    <row r="171" spans="1:28" ht="84.75" customHeight="1" x14ac:dyDescent="0.2">
      <c r="A171" s="412"/>
      <c r="B171" s="652" t="s">
        <v>52</v>
      </c>
      <c r="C171" s="652"/>
      <c r="D171" s="652"/>
      <c r="E171" s="652"/>
      <c r="F171" s="652"/>
      <c r="G171" s="652"/>
      <c r="H171" s="652"/>
      <c r="I171" s="652"/>
      <c r="J171" s="652"/>
      <c r="K171" s="652"/>
      <c r="L171" s="652"/>
      <c r="M171" s="653"/>
      <c r="N171" s="423">
        <v>804</v>
      </c>
      <c r="O171" s="420">
        <v>10</v>
      </c>
      <c r="P171" s="420">
        <v>3</v>
      </c>
      <c r="Q171" s="422" t="s">
        <v>587</v>
      </c>
      <c r="R171" s="421">
        <v>0</v>
      </c>
      <c r="S171" s="624"/>
      <c r="T171" s="625"/>
      <c r="U171" s="419">
        <v>101</v>
      </c>
      <c r="V171" s="419">
        <v>100</v>
      </c>
      <c r="W171" s="626"/>
      <c r="X171" s="626"/>
      <c r="Y171" s="626"/>
      <c r="Z171" s="626"/>
      <c r="AA171" s="626"/>
      <c r="AB171" s="413"/>
    </row>
    <row r="172" spans="1:28" ht="12" customHeight="1" x14ac:dyDescent="0.2">
      <c r="A172" s="412"/>
      <c r="B172" s="652" t="s">
        <v>48</v>
      </c>
      <c r="C172" s="652"/>
      <c r="D172" s="652"/>
      <c r="E172" s="652"/>
      <c r="F172" s="652"/>
      <c r="G172" s="652"/>
      <c r="H172" s="652"/>
      <c r="I172" s="652"/>
      <c r="J172" s="652"/>
      <c r="K172" s="652"/>
      <c r="L172" s="652"/>
      <c r="M172" s="653"/>
      <c r="N172" s="423">
        <v>804</v>
      </c>
      <c r="O172" s="420">
        <v>10</v>
      </c>
      <c r="P172" s="420">
        <v>3</v>
      </c>
      <c r="Q172" s="422" t="s">
        <v>587</v>
      </c>
      <c r="R172" s="421" t="s">
        <v>45</v>
      </c>
      <c r="S172" s="624"/>
      <c r="T172" s="625"/>
      <c r="U172" s="419">
        <v>101</v>
      </c>
      <c r="V172" s="419">
        <v>100</v>
      </c>
      <c r="W172" s="626"/>
      <c r="X172" s="626"/>
      <c r="Y172" s="626"/>
      <c r="Z172" s="626"/>
      <c r="AA172" s="626"/>
      <c r="AB172" s="413"/>
    </row>
    <row r="173" spans="1:28" ht="12" customHeight="1" x14ac:dyDescent="0.2">
      <c r="A173" s="412"/>
      <c r="B173" s="652" t="s">
        <v>49</v>
      </c>
      <c r="C173" s="652"/>
      <c r="D173" s="652"/>
      <c r="E173" s="652"/>
      <c r="F173" s="652"/>
      <c r="G173" s="652"/>
      <c r="H173" s="652"/>
      <c r="I173" s="652"/>
      <c r="J173" s="652"/>
      <c r="K173" s="652"/>
      <c r="L173" s="652"/>
      <c r="M173" s="653"/>
      <c r="N173" s="423">
        <v>804</v>
      </c>
      <c r="O173" s="420">
        <v>10</v>
      </c>
      <c r="P173" s="420">
        <v>3</v>
      </c>
      <c r="Q173" s="422" t="s">
        <v>587</v>
      </c>
      <c r="R173" s="421" t="s">
        <v>46</v>
      </c>
      <c r="S173" s="624"/>
      <c r="T173" s="625"/>
      <c r="U173" s="419">
        <v>101</v>
      </c>
      <c r="V173" s="419">
        <v>100</v>
      </c>
      <c r="W173" s="626"/>
      <c r="X173" s="626"/>
      <c r="Y173" s="626"/>
      <c r="Z173" s="626"/>
      <c r="AA173" s="626"/>
      <c r="AB173" s="413"/>
    </row>
    <row r="174" spans="1:28" ht="21.75" customHeight="1" x14ac:dyDescent="0.2">
      <c r="A174" s="412"/>
      <c r="B174" s="652" t="s">
        <v>584</v>
      </c>
      <c r="C174" s="652"/>
      <c r="D174" s="652"/>
      <c r="E174" s="652"/>
      <c r="F174" s="652"/>
      <c r="G174" s="652"/>
      <c r="H174" s="652"/>
      <c r="I174" s="652"/>
      <c r="J174" s="652"/>
      <c r="K174" s="652"/>
      <c r="L174" s="652"/>
      <c r="M174" s="653"/>
      <c r="N174" s="423">
        <v>804</v>
      </c>
      <c r="O174" s="420">
        <v>10</v>
      </c>
      <c r="P174" s="420">
        <v>3</v>
      </c>
      <c r="Q174" s="422" t="s">
        <v>587</v>
      </c>
      <c r="R174" s="421" t="s">
        <v>50</v>
      </c>
      <c r="S174" s="624"/>
      <c r="T174" s="625"/>
      <c r="U174" s="419">
        <v>101</v>
      </c>
      <c r="V174" s="419">
        <v>100</v>
      </c>
      <c r="W174" s="626"/>
      <c r="X174" s="626"/>
      <c r="Y174" s="626"/>
      <c r="Z174" s="626"/>
      <c r="AA174" s="626"/>
      <c r="AB174" s="413"/>
    </row>
    <row r="175" spans="1:28" ht="21.75" customHeight="1" x14ac:dyDescent="0.2">
      <c r="A175" s="412"/>
      <c r="B175" s="652" t="s">
        <v>170</v>
      </c>
      <c r="C175" s="652"/>
      <c r="D175" s="652"/>
      <c r="E175" s="652"/>
      <c r="F175" s="652"/>
      <c r="G175" s="652"/>
      <c r="H175" s="652"/>
      <c r="I175" s="652"/>
      <c r="J175" s="652"/>
      <c r="K175" s="652"/>
      <c r="L175" s="652"/>
      <c r="M175" s="653"/>
      <c r="N175" s="423">
        <v>804</v>
      </c>
      <c r="O175" s="420">
        <v>10</v>
      </c>
      <c r="P175" s="420">
        <v>3</v>
      </c>
      <c r="Q175" s="422" t="s">
        <v>581</v>
      </c>
      <c r="R175" s="421">
        <v>0</v>
      </c>
      <c r="S175" s="624"/>
      <c r="T175" s="625"/>
      <c r="U175" s="419">
        <v>120</v>
      </c>
      <c r="V175" s="419">
        <v>60</v>
      </c>
      <c r="W175" s="626"/>
      <c r="X175" s="626"/>
      <c r="Y175" s="626"/>
      <c r="Z175" s="626"/>
      <c r="AA175" s="626"/>
      <c r="AB175" s="413"/>
    </row>
    <row r="176" spans="1:28" ht="12" customHeight="1" x14ac:dyDescent="0.2">
      <c r="A176" s="412"/>
      <c r="B176" s="652" t="s">
        <v>44</v>
      </c>
      <c r="C176" s="652"/>
      <c r="D176" s="652"/>
      <c r="E176" s="652"/>
      <c r="F176" s="652"/>
      <c r="G176" s="652"/>
      <c r="H176" s="652"/>
      <c r="I176" s="652"/>
      <c r="J176" s="652"/>
      <c r="K176" s="652"/>
      <c r="L176" s="652"/>
      <c r="M176" s="653"/>
      <c r="N176" s="423">
        <v>804</v>
      </c>
      <c r="O176" s="420">
        <v>10</v>
      </c>
      <c r="P176" s="420">
        <v>3</v>
      </c>
      <c r="Q176" s="422" t="s">
        <v>582</v>
      </c>
      <c r="R176" s="421">
        <v>0</v>
      </c>
      <c r="S176" s="624"/>
      <c r="T176" s="625"/>
      <c r="U176" s="419">
        <v>120</v>
      </c>
      <c r="V176" s="419">
        <v>60</v>
      </c>
      <c r="W176" s="626"/>
      <c r="X176" s="626"/>
      <c r="Y176" s="626"/>
      <c r="Z176" s="626"/>
      <c r="AA176" s="626"/>
      <c r="AB176" s="413"/>
    </row>
    <row r="177" spans="1:28" ht="21.75" customHeight="1" x14ac:dyDescent="0.2">
      <c r="A177" s="412"/>
      <c r="B177" s="652" t="s">
        <v>53</v>
      </c>
      <c r="C177" s="652"/>
      <c r="D177" s="652"/>
      <c r="E177" s="652"/>
      <c r="F177" s="652"/>
      <c r="G177" s="652"/>
      <c r="H177" s="652"/>
      <c r="I177" s="652"/>
      <c r="J177" s="652"/>
      <c r="K177" s="652"/>
      <c r="L177" s="652"/>
      <c r="M177" s="653"/>
      <c r="N177" s="423">
        <v>804</v>
      </c>
      <c r="O177" s="420">
        <v>10</v>
      </c>
      <c r="P177" s="420">
        <v>3</v>
      </c>
      <c r="Q177" s="422" t="s">
        <v>588</v>
      </c>
      <c r="R177" s="421">
        <v>0</v>
      </c>
      <c r="S177" s="624"/>
      <c r="T177" s="625"/>
      <c r="U177" s="419">
        <v>120</v>
      </c>
      <c r="V177" s="419">
        <v>60</v>
      </c>
      <c r="W177" s="626"/>
      <c r="X177" s="626"/>
      <c r="Y177" s="626"/>
      <c r="Z177" s="626"/>
      <c r="AA177" s="626"/>
      <c r="AB177" s="413"/>
    </row>
    <row r="178" spans="1:28" ht="12" customHeight="1" x14ac:dyDescent="0.2">
      <c r="A178" s="412"/>
      <c r="B178" s="652" t="s">
        <v>453</v>
      </c>
      <c r="C178" s="652"/>
      <c r="D178" s="652"/>
      <c r="E178" s="652"/>
      <c r="F178" s="652"/>
      <c r="G178" s="652"/>
      <c r="H178" s="652"/>
      <c r="I178" s="652"/>
      <c r="J178" s="652"/>
      <c r="K178" s="652"/>
      <c r="L178" s="652"/>
      <c r="M178" s="653"/>
      <c r="N178" s="423">
        <v>804</v>
      </c>
      <c r="O178" s="420">
        <v>10</v>
      </c>
      <c r="P178" s="420">
        <v>3</v>
      </c>
      <c r="Q178" s="422" t="s">
        <v>588</v>
      </c>
      <c r="R178" s="421" t="s">
        <v>25</v>
      </c>
      <c r="S178" s="624"/>
      <c r="T178" s="625"/>
      <c r="U178" s="419">
        <v>120</v>
      </c>
      <c r="V178" s="419">
        <v>60</v>
      </c>
      <c r="W178" s="626"/>
      <c r="X178" s="626"/>
      <c r="Y178" s="626"/>
      <c r="Z178" s="626"/>
      <c r="AA178" s="626"/>
      <c r="AB178" s="413"/>
    </row>
    <row r="179" spans="1:28" ht="12" customHeight="1" x14ac:dyDescent="0.2">
      <c r="A179" s="412"/>
      <c r="B179" s="652" t="s">
        <v>454</v>
      </c>
      <c r="C179" s="652"/>
      <c r="D179" s="652"/>
      <c r="E179" s="652"/>
      <c r="F179" s="652"/>
      <c r="G179" s="652"/>
      <c r="H179" s="652"/>
      <c r="I179" s="652"/>
      <c r="J179" s="652"/>
      <c r="K179" s="652"/>
      <c r="L179" s="652"/>
      <c r="M179" s="653"/>
      <c r="N179" s="423">
        <v>804</v>
      </c>
      <c r="O179" s="420">
        <v>10</v>
      </c>
      <c r="P179" s="420">
        <v>3</v>
      </c>
      <c r="Q179" s="422" t="s">
        <v>588</v>
      </c>
      <c r="R179" s="421" t="s">
        <v>27</v>
      </c>
      <c r="S179" s="624"/>
      <c r="T179" s="625"/>
      <c r="U179" s="419">
        <v>120</v>
      </c>
      <c r="V179" s="419">
        <v>60</v>
      </c>
      <c r="W179" s="626"/>
      <c r="X179" s="626"/>
      <c r="Y179" s="626"/>
      <c r="Z179" s="626"/>
      <c r="AA179" s="626"/>
      <c r="AB179" s="413"/>
    </row>
    <row r="180" spans="1:28" ht="21.75" customHeight="1" x14ac:dyDescent="0.2">
      <c r="A180" s="412"/>
      <c r="B180" s="652" t="s">
        <v>456</v>
      </c>
      <c r="C180" s="652"/>
      <c r="D180" s="652"/>
      <c r="E180" s="652"/>
      <c r="F180" s="652"/>
      <c r="G180" s="652"/>
      <c r="H180" s="652"/>
      <c r="I180" s="652"/>
      <c r="J180" s="652"/>
      <c r="K180" s="652"/>
      <c r="L180" s="652"/>
      <c r="M180" s="653"/>
      <c r="N180" s="423">
        <v>804</v>
      </c>
      <c r="O180" s="420">
        <v>10</v>
      </c>
      <c r="P180" s="420">
        <v>3</v>
      </c>
      <c r="Q180" s="422" t="s">
        <v>588</v>
      </c>
      <c r="R180" s="421" t="s">
        <v>29</v>
      </c>
      <c r="S180" s="624"/>
      <c r="T180" s="625"/>
      <c r="U180" s="419">
        <v>120</v>
      </c>
      <c r="V180" s="419">
        <v>60</v>
      </c>
      <c r="W180" s="626"/>
      <c r="X180" s="626"/>
      <c r="Y180" s="626"/>
      <c r="Z180" s="626"/>
      <c r="AA180" s="626"/>
      <c r="AB180" s="413"/>
    </row>
    <row r="181" spans="1:28" ht="12" customHeight="1" x14ac:dyDescent="0.2">
      <c r="A181" s="412"/>
      <c r="B181" s="652" t="s">
        <v>170</v>
      </c>
      <c r="C181" s="652"/>
      <c r="D181" s="652"/>
      <c r="E181" s="652"/>
      <c r="F181" s="652"/>
      <c r="G181" s="652"/>
      <c r="H181" s="652"/>
      <c r="I181" s="652"/>
      <c r="J181" s="652"/>
      <c r="K181" s="652"/>
      <c r="L181" s="652"/>
      <c r="M181" s="653"/>
      <c r="N181" s="423">
        <v>804</v>
      </c>
      <c r="O181" s="420">
        <v>10</v>
      </c>
      <c r="P181" s="420">
        <v>3</v>
      </c>
      <c r="Q181" s="422" t="s">
        <v>581</v>
      </c>
      <c r="R181" s="421">
        <v>0</v>
      </c>
      <c r="S181" s="624"/>
      <c r="T181" s="625"/>
      <c r="U181" s="419">
        <v>4184</v>
      </c>
      <c r="V181" s="419">
        <v>4160</v>
      </c>
      <c r="W181" s="626"/>
      <c r="X181" s="626"/>
      <c r="Y181" s="626"/>
      <c r="Z181" s="626"/>
      <c r="AA181" s="626"/>
      <c r="AB181" s="413"/>
    </row>
    <row r="182" spans="1:28" ht="21.75" customHeight="1" x14ac:dyDescent="0.2">
      <c r="A182" s="412"/>
      <c r="B182" s="652" t="s">
        <v>55</v>
      </c>
      <c r="C182" s="652"/>
      <c r="D182" s="652"/>
      <c r="E182" s="652"/>
      <c r="F182" s="652"/>
      <c r="G182" s="652"/>
      <c r="H182" s="652"/>
      <c r="I182" s="652"/>
      <c r="J182" s="652"/>
      <c r="K182" s="652"/>
      <c r="L182" s="652"/>
      <c r="M182" s="653"/>
      <c r="N182" s="423">
        <v>804</v>
      </c>
      <c r="O182" s="420">
        <v>10</v>
      </c>
      <c r="P182" s="420">
        <v>3</v>
      </c>
      <c r="Q182" s="422" t="s">
        <v>589</v>
      </c>
      <c r="R182" s="421">
        <v>0</v>
      </c>
      <c r="S182" s="624"/>
      <c r="T182" s="625"/>
      <c r="U182" s="419">
        <v>4184</v>
      </c>
      <c r="V182" s="419">
        <v>4160</v>
      </c>
      <c r="W182" s="626"/>
      <c r="X182" s="626"/>
      <c r="Y182" s="626"/>
      <c r="Z182" s="626"/>
      <c r="AA182" s="626"/>
      <c r="AB182" s="413"/>
    </row>
    <row r="183" spans="1:28" ht="21.75" customHeight="1" x14ac:dyDescent="0.2">
      <c r="A183" s="412"/>
      <c r="B183" s="652" t="s">
        <v>56</v>
      </c>
      <c r="C183" s="652"/>
      <c r="D183" s="652"/>
      <c r="E183" s="652"/>
      <c r="F183" s="652"/>
      <c r="G183" s="652"/>
      <c r="H183" s="652"/>
      <c r="I183" s="652"/>
      <c r="J183" s="652"/>
      <c r="K183" s="652"/>
      <c r="L183" s="652"/>
      <c r="M183" s="653"/>
      <c r="N183" s="423">
        <v>804</v>
      </c>
      <c r="O183" s="420">
        <v>10</v>
      </c>
      <c r="P183" s="420">
        <v>3</v>
      </c>
      <c r="Q183" s="422" t="s">
        <v>590</v>
      </c>
      <c r="R183" s="421">
        <v>0</v>
      </c>
      <c r="S183" s="624"/>
      <c r="T183" s="625"/>
      <c r="U183" s="419">
        <v>4184</v>
      </c>
      <c r="V183" s="419">
        <v>4160</v>
      </c>
      <c r="W183" s="626"/>
      <c r="X183" s="626"/>
      <c r="Y183" s="626"/>
      <c r="Z183" s="626"/>
      <c r="AA183" s="626"/>
      <c r="AB183" s="413"/>
    </row>
    <row r="184" spans="1:28" ht="21.75" customHeight="1" x14ac:dyDescent="0.2">
      <c r="A184" s="412"/>
      <c r="B184" s="652" t="s">
        <v>453</v>
      </c>
      <c r="C184" s="652"/>
      <c r="D184" s="652"/>
      <c r="E184" s="652"/>
      <c r="F184" s="652"/>
      <c r="G184" s="652"/>
      <c r="H184" s="652"/>
      <c r="I184" s="652"/>
      <c r="J184" s="652"/>
      <c r="K184" s="652"/>
      <c r="L184" s="652"/>
      <c r="M184" s="653"/>
      <c r="N184" s="423">
        <v>804</v>
      </c>
      <c r="O184" s="420">
        <v>10</v>
      </c>
      <c r="P184" s="420">
        <v>3</v>
      </c>
      <c r="Q184" s="422" t="s">
        <v>590</v>
      </c>
      <c r="R184" s="421" t="s">
        <v>25</v>
      </c>
      <c r="S184" s="624"/>
      <c r="T184" s="625"/>
      <c r="U184" s="419">
        <v>4</v>
      </c>
      <c r="V184" s="419">
        <v>4</v>
      </c>
      <c r="W184" s="626"/>
      <c r="X184" s="626"/>
      <c r="Y184" s="626"/>
      <c r="Z184" s="626"/>
      <c r="AA184" s="626"/>
      <c r="AB184" s="413"/>
    </row>
    <row r="185" spans="1:28" ht="53.25" customHeight="1" x14ac:dyDescent="0.2">
      <c r="A185" s="412"/>
      <c r="B185" s="652" t="s">
        <v>454</v>
      </c>
      <c r="C185" s="652"/>
      <c r="D185" s="652"/>
      <c r="E185" s="652"/>
      <c r="F185" s="652"/>
      <c r="G185" s="652"/>
      <c r="H185" s="652"/>
      <c r="I185" s="652"/>
      <c r="J185" s="652"/>
      <c r="K185" s="652"/>
      <c r="L185" s="652"/>
      <c r="M185" s="653"/>
      <c r="N185" s="423">
        <v>804</v>
      </c>
      <c r="O185" s="420">
        <v>10</v>
      </c>
      <c r="P185" s="420">
        <v>3</v>
      </c>
      <c r="Q185" s="422" t="s">
        <v>590</v>
      </c>
      <c r="R185" s="421" t="s">
        <v>27</v>
      </c>
      <c r="S185" s="624"/>
      <c r="T185" s="625"/>
      <c r="U185" s="419">
        <v>4</v>
      </c>
      <c r="V185" s="419">
        <v>4</v>
      </c>
      <c r="W185" s="626"/>
      <c r="X185" s="626"/>
      <c r="Y185" s="626"/>
      <c r="Z185" s="626"/>
      <c r="AA185" s="626"/>
      <c r="AB185" s="413"/>
    </row>
    <row r="186" spans="1:28" ht="21.75" customHeight="1" x14ac:dyDescent="0.2">
      <c r="A186" s="412"/>
      <c r="B186" s="652" t="s">
        <v>456</v>
      </c>
      <c r="C186" s="652"/>
      <c r="D186" s="652"/>
      <c r="E186" s="652"/>
      <c r="F186" s="652"/>
      <c r="G186" s="652"/>
      <c r="H186" s="652"/>
      <c r="I186" s="652"/>
      <c r="J186" s="652"/>
      <c r="K186" s="652"/>
      <c r="L186" s="652"/>
      <c r="M186" s="653"/>
      <c r="N186" s="423">
        <v>804</v>
      </c>
      <c r="O186" s="420">
        <v>10</v>
      </c>
      <c r="P186" s="420">
        <v>3</v>
      </c>
      <c r="Q186" s="422" t="s">
        <v>590</v>
      </c>
      <c r="R186" s="421" t="s">
        <v>29</v>
      </c>
      <c r="S186" s="624"/>
      <c r="T186" s="625"/>
      <c r="U186" s="419">
        <v>4</v>
      </c>
      <c r="V186" s="419">
        <v>4</v>
      </c>
      <c r="W186" s="626"/>
      <c r="X186" s="626"/>
      <c r="Y186" s="626"/>
      <c r="Z186" s="626"/>
      <c r="AA186" s="626"/>
      <c r="AB186" s="413"/>
    </row>
    <row r="187" spans="1:28" ht="21.75" customHeight="1" x14ac:dyDescent="0.2">
      <c r="A187" s="412"/>
      <c r="B187" s="652" t="s">
        <v>48</v>
      </c>
      <c r="C187" s="652"/>
      <c r="D187" s="652"/>
      <c r="E187" s="652"/>
      <c r="F187" s="652"/>
      <c r="G187" s="652"/>
      <c r="H187" s="652"/>
      <c r="I187" s="652"/>
      <c r="J187" s="652"/>
      <c r="K187" s="652"/>
      <c r="L187" s="652"/>
      <c r="M187" s="653"/>
      <c r="N187" s="423">
        <v>804</v>
      </c>
      <c r="O187" s="420">
        <v>10</v>
      </c>
      <c r="P187" s="420">
        <v>3</v>
      </c>
      <c r="Q187" s="422" t="s">
        <v>590</v>
      </c>
      <c r="R187" s="421" t="s">
        <v>45</v>
      </c>
      <c r="S187" s="624"/>
      <c r="T187" s="625"/>
      <c r="U187" s="419">
        <v>4180</v>
      </c>
      <c r="V187" s="419">
        <v>4156</v>
      </c>
      <c r="W187" s="626"/>
      <c r="X187" s="626"/>
      <c r="Y187" s="626"/>
      <c r="Z187" s="626"/>
      <c r="AA187" s="626"/>
      <c r="AB187" s="413"/>
    </row>
    <row r="188" spans="1:28" ht="32.25" customHeight="1" x14ac:dyDescent="0.2">
      <c r="A188" s="412"/>
      <c r="B188" s="652" t="s">
        <v>49</v>
      </c>
      <c r="C188" s="652"/>
      <c r="D188" s="652"/>
      <c r="E188" s="652"/>
      <c r="F188" s="652"/>
      <c r="G188" s="652"/>
      <c r="H188" s="652"/>
      <c r="I188" s="652"/>
      <c r="J188" s="652"/>
      <c r="K188" s="652"/>
      <c r="L188" s="652"/>
      <c r="M188" s="653"/>
      <c r="N188" s="423">
        <v>804</v>
      </c>
      <c r="O188" s="420">
        <v>10</v>
      </c>
      <c r="P188" s="420">
        <v>3</v>
      </c>
      <c r="Q188" s="422" t="s">
        <v>590</v>
      </c>
      <c r="R188" s="421" t="s">
        <v>46</v>
      </c>
      <c r="S188" s="624"/>
      <c r="T188" s="625"/>
      <c r="U188" s="419">
        <v>4180</v>
      </c>
      <c r="V188" s="419">
        <v>4156</v>
      </c>
      <c r="W188" s="626"/>
      <c r="X188" s="626"/>
      <c r="Y188" s="626"/>
      <c r="Z188" s="626"/>
      <c r="AA188" s="626"/>
      <c r="AB188" s="413"/>
    </row>
    <row r="189" spans="1:28" ht="21.75" customHeight="1" x14ac:dyDescent="0.2">
      <c r="A189" s="412"/>
      <c r="B189" s="652" t="s">
        <v>584</v>
      </c>
      <c r="C189" s="652"/>
      <c r="D189" s="652"/>
      <c r="E189" s="652"/>
      <c r="F189" s="652"/>
      <c r="G189" s="652"/>
      <c r="H189" s="652"/>
      <c r="I189" s="652"/>
      <c r="J189" s="652"/>
      <c r="K189" s="652"/>
      <c r="L189" s="652"/>
      <c r="M189" s="653"/>
      <c r="N189" s="423">
        <v>804</v>
      </c>
      <c r="O189" s="420">
        <v>10</v>
      </c>
      <c r="P189" s="420">
        <v>3</v>
      </c>
      <c r="Q189" s="422" t="s">
        <v>590</v>
      </c>
      <c r="R189" s="421" t="s">
        <v>50</v>
      </c>
      <c r="S189" s="624"/>
      <c r="T189" s="625"/>
      <c r="U189" s="419">
        <v>4180</v>
      </c>
      <c r="V189" s="419">
        <v>4156</v>
      </c>
      <c r="W189" s="626"/>
      <c r="X189" s="626"/>
      <c r="Y189" s="626"/>
      <c r="Z189" s="626"/>
      <c r="AA189" s="626"/>
      <c r="AB189" s="413"/>
    </row>
    <row r="190" spans="1:28" ht="21.75" customHeight="1" x14ac:dyDescent="0.2">
      <c r="A190" s="412"/>
      <c r="B190" s="652" t="s">
        <v>170</v>
      </c>
      <c r="C190" s="652"/>
      <c r="D190" s="652"/>
      <c r="E190" s="652"/>
      <c r="F190" s="652"/>
      <c r="G190" s="652"/>
      <c r="H190" s="652"/>
      <c r="I190" s="652"/>
      <c r="J190" s="652"/>
      <c r="K190" s="652"/>
      <c r="L190" s="652"/>
      <c r="M190" s="653"/>
      <c r="N190" s="423">
        <v>804</v>
      </c>
      <c r="O190" s="420">
        <v>10</v>
      </c>
      <c r="P190" s="420">
        <v>3</v>
      </c>
      <c r="Q190" s="422" t="s">
        <v>581</v>
      </c>
      <c r="R190" s="421">
        <v>0</v>
      </c>
      <c r="S190" s="624"/>
      <c r="T190" s="625"/>
      <c r="U190" s="419">
        <v>2914</v>
      </c>
      <c r="V190" s="419">
        <v>2897</v>
      </c>
      <c r="W190" s="626"/>
      <c r="X190" s="626"/>
      <c r="Y190" s="626"/>
      <c r="Z190" s="626"/>
      <c r="AA190" s="626"/>
      <c r="AB190" s="413"/>
    </row>
    <row r="191" spans="1:28" ht="21.75" customHeight="1" x14ac:dyDescent="0.2">
      <c r="A191" s="412"/>
      <c r="B191" s="652" t="s">
        <v>57</v>
      </c>
      <c r="C191" s="652"/>
      <c r="D191" s="652"/>
      <c r="E191" s="652"/>
      <c r="F191" s="652"/>
      <c r="G191" s="652"/>
      <c r="H191" s="652"/>
      <c r="I191" s="652"/>
      <c r="J191" s="652"/>
      <c r="K191" s="652"/>
      <c r="L191" s="652"/>
      <c r="M191" s="653"/>
      <c r="N191" s="423">
        <v>804</v>
      </c>
      <c r="O191" s="420">
        <v>10</v>
      </c>
      <c r="P191" s="420">
        <v>3</v>
      </c>
      <c r="Q191" s="422" t="s">
        <v>593</v>
      </c>
      <c r="R191" s="421">
        <v>0</v>
      </c>
      <c r="S191" s="624"/>
      <c r="T191" s="625"/>
      <c r="U191" s="419">
        <v>2914</v>
      </c>
      <c r="V191" s="419">
        <v>2897</v>
      </c>
      <c r="W191" s="626"/>
      <c r="X191" s="626"/>
      <c r="Y191" s="626"/>
      <c r="Z191" s="626"/>
      <c r="AA191" s="626"/>
      <c r="AB191" s="413"/>
    </row>
    <row r="192" spans="1:28" ht="12" customHeight="1" x14ac:dyDescent="0.2">
      <c r="A192" s="412"/>
      <c r="B192" s="652" t="s">
        <v>594</v>
      </c>
      <c r="C192" s="652"/>
      <c r="D192" s="652"/>
      <c r="E192" s="652"/>
      <c r="F192" s="652"/>
      <c r="G192" s="652"/>
      <c r="H192" s="652"/>
      <c r="I192" s="652"/>
      <c r="J192" s="652"/>
      <c r="K192" s="652"/>
      <c r="L192" s="652"/>
      <c r="M192" s="653"/>
      <c r="N192" s="423">
        <v>804</v>
      </c>
      <c r="O192" s="420">
        <v>10</v>
      </c>
      <c r="P192" s="420">
        <v>3</v>
      </c>
      <c r="Q192" s="422" t="s">
        <v>595</v>
      </c>
      <c r="R192" s="421">
        <v>0</v>
      </c>
      <c r="S192" s="624"/>
      <c r="T192" s="625"/>
      <c r="U192" s="419">
        <v>2914</v>
      </c>
      <c r="V192" s="419">
        <v>2897</v>
      </c>
      <c r="W192" s="626"/>
      <c r="X192" s="626"/>
      <c r="Y192" s="626"/>
      <c r="Z192" s="626"/>
      <c r="AA192" s="626"/>
      <c r="AB192" s="413"/>
    </row>
    <row r="193" spans="1:28" ht="21.75" customHeight="1" x14ac:dyDescent="0.2">
      <c r="A193" s="412"/>
      <c r="B193" s="652" t="s">
        <v>453</v>
      </c>
      <c r="C193" s="652"/>
      <c r="D193" s="652"/>
      <c r="E193" s="652"/>
      <c r="F193" s="652"/>
      <c r="G193" s="652"/>
      <c r="H193" s="652"/>
      <c r="I193" s="652"/>
      <c r="J193" s="652"/>
      <c r="K193" s="652"/>
      <c r="L193" s="652"/>
      <c r="M193" s="653"/>
      <c r="N193" s="423">
        <v>804</v>
      </c>
      <c r="O193" s="420">
        <v>10</v>
      </c>
      <c r="P193" s="420">
        <v>3</v>
      </c>
      <c r="Q193" s="422" t="s">
        <v>595</v>
      </c>
      <c r="R193" s="421" t="s">
        <v>25</v>
      </c>
      <c r="S193" s="624"/>
      <c r="T193" s="625"/>
      <c r="U193" s="419">
        <v>11</v>
      </c>
      <c r="V193" s="419">
        <v>10</v>
      </c>
      <c r="W193" s="626"/>
      <c r="X193" s="626"/>
      <c r="Y193" s="626"/>
      <c r="Z193" s="626"/>
      <c r="AA193" s="626"/>
      <c r="AB193" s="413"/>
    </row>
    <row r="194" spans="1:28" ht="21.75" customHeight="1" x14ac:dyDescent="0.2">
      <c r="A194" s="412"/>
      <c r="B194" s="652" t="s">
        <v>454</v>
      </c>
      <c r="C194" s="652"/>
      <c r="D194" s="652"/>
      <c r="E194" s="652"/>
      <c r="F194" s="652"/>
      <c r="G194" s="652"/>
      <c r="H194" s="652"/>
      <c r="I194" s="652"/>
      <c r="J194" s="652"/>
      <c r="K194" s="652"/>
      <c r="L194" s="652"/>
      <c r="M194" s="653"/>
      <c r="N194" s="423">
        <v>804</v>
      </c>
      <c r="O194" s="420">
        <v>10</v>
      </c>
      <c r="P194" s="420">
        <v>3</v>
      </c>
      <c r="Q194" s="422" t="s">
        <v>595</v>
      </c>
      <c r="R194" s="421" t="s">
        <v>27</v>
      </c>
      <c r="S194" s="624"/>
      <c r="T194" s="625"/>
      <c r="U194" s="419">
        <v>11</v>
      </c>
      <c r="V194" s="419">
        <v>10</v>
      </c>
      <c r="W194" s="626"/>
      <c r="X194" s="626"/>
      <c r="Y194" s="626"/>
      <c r="Z194" s="626"/>
      <c r="AA194" s="626"/>
      <c r="AB194" s="413"/>
    </row>
    <row r="195" spans="1:28" ht="32.25" customHeight="1" x14ac:dyDescent="0.2">
      <c r="A195" s="412"/>
      <c r="B195" s="652" t="s">
        <v>456</v>
      </c>
      <c r="C195" s="652"/>
      <c r="D195" s="652"/>
      <c r="E195" s="652"/>
      <c r="F195" s="652"/>
      <c r="G195" s="652"/>
      <c r="H195" s="652"/>
      <c r="I195" s="652"/>
      <c r="J195" s="652"/>
      <c r="K195" s="652"/>
      <c r="L195" s="652"/>
      <c r="M195" s="653"/>
      <c r="N195" s="423">
        <v>804</v>
      </c>
      <c r="O195" s="420">
        <v>10</v>
      </c>
      <c r="P195" s="420">
        <v>3</v>
      </c>
      <c r="Q195" s="422" t="s">
        <v>595</v>
      </c>
      <c r="R195" s="421" t="s">
        <v>29</v>
      </c>
      <c r="S195" s="624"/>
      <c r="T195" s="625"/>
      <c r="U195" s="419">
        <v>11</v>
      </c>
      <c r="V195" s="419">
        <v>10</v>
      </c>
      <c r="W195" s="626"/>
      <c r="X195" s="626"/>
      <c r="Y195" s="626"/>
      <c r="Z195" s="626"/>
      <c r="AA195" s="626"/>
      <c r="AB195" s="413"/>
    </row>
    <row r="196" spans="1:28" ht="21.75" customHeight="1" x14ac:dyDescent="0.2">
      <c r="A196" s="412"/>
      <c r="B196" s="652" t="s">
        <v>48</v>
      </c>
      <c r="C196" s="652"/>
      <c r="D196" s="652"/>
      <c r="E196" s="652"/>
      <c r="F196" s="652"/>
      <c r="G196" s="652"/>
      <c r="H196" s="652"/>
      <c r="I196" s="652"/>
      <c r="J196" s="652"/>
      <c r="K196" s="652"/>
      <c r="L196" s="652"/>
      <c r="M196" s="653"/>
      <c r="N196" s="423">
        <v>804</v>
      </c>
      <c r="O196" s="420">
        <v>10</v>
      </c>
      <c r="P196" s="420">
        <v>3</v>
      </c>
      <c r="Q196" s="422" t="s">
        <v>595</v>
      </c>
      <c r="R196" s="421" t="s">
        <v>45</v>
      </c>
      <c r="S196" s="624"/>
      <c r="T196" s="625"/>
      <c r="U196" s="419">
        <v>2903</v>
      </c>
      <c r="V196" s="419">
        <v>2887</v>
      </c>
      <c r="W196" s="626"/>
      <c r="X196" s="626"/>
      <c r="Y196" s="626"/>
      <c r="Z196" s="626"/>
      <c r="AA196" s="626"/>
      <c r="AB196" s="413"/>
    </row>
    <row r="197" spans="1:28" ht="21.75" customHeight="1" x14ac:dyDescent="0.2">
      <c r="A197" s="412"/>
      <c r="B197" s="652" t="s">
        <v>600</v>
      </c>
      <c r="C197" s="652"/>
      <c r="D197" s="652"/>
      <c r="E197" s="652"/>
      <c r="F197" s="652"/>
      <c r="G197" s="652"/>
      <c r="H197" s="652"/>
      <c r="I197" s="652"/>
      <c r="J197" s="652"/>
      <c r="K197" s="652"/>
      <c r="L197" s="652"/>
      <c r="M197" s="653"/>
      <c r="N197" s="423">
        <v>804</v>
      </c>
      <c r="O197" s="420">
        <v>10</v>
      </c>
      <c r="P197" s="420">
        <v>3</v>
      </c>
      <c r="Q197" s="422" t="s">
        <v>595</v>
      </c>
      <c r="R197" s="421" t="s">
        <v>601</v>
      </c>
      <c r="S197" s="624"/>
      <c r="T197" s="625"/>
      <c r="U197" s="419">
        <v>2903</v>
      </c>
      <c r="V197" s="419">
        <v>2887</v>
      </c>
      <c r="W197" s="626"/>
      <c r="X197" s="626"/>
      <c r="Y197" s="626"/>
      <c r="Z197" s="626"/>
      <c r="AA197" s="626"/>
      <c r="AB197" s="413"/>
    </row>
    <row r="198" spans="1:28" ht="21.75" customHeight="1" x14ac:dyDescent="0.2">
      <c r="A198" s="412"/>
      <c r="B198" s="652" t="s">
        <v>693</v>
      </c>
      <c r="C198" s="652"/>
      <c r="D198" s="652"/>
      <c r="E198" s="652"/>
      <c r="F198" s="652"/>
      <c r="G198" s="652"/>
      <c r="H198" s="652"/>
      <c r="I198" s="652"/>
      <c r="J198" s="652"/>
      <c r="K198" s="652"/>
      <c r="L198" s="652"/>
      <c r="M198" s="653"/>
      <c r="N198" s="423">
        <v>804</v>
      </c>
      <c r="O198" s="420">
        <v>10</v>
      </c>
      <c r="P198" s="420">
        <v>3</v>
      </c>
      <c r="Q198" s="422" t="s">
        <v>595</v>
      </c>
      <c r="R198" s="421" t="s">
        <v>694</v>
      </c>
      <c r="S198" s="624"/>
      <c r="T198" s="625"/>
      <c r="U198" s="419">
        <v>2903</v>
      </c>
      <c r="V198" s="419">
        <v>2887</v>
      </c>
      <c r="W198" s="626"/>
      <c r="X198" s="626"/>
      <c r="Y198" s="626"/>
      <c r="Z198" s="626"/>
      <c r="AA198" s="626"/>
      <c r="AB198" s="413"/>
    </row>
    <row r="199" spans="1:28" ht="12" customHeight="1" x14ac:dyDescent="0.2">
      <c r="A199" s="412"/>
      <c r="B199" s="652" t="s">
        <v>170</v>
      </c>
      <c r="C199" s="652"/>
      <c r="D199" s="652"/>
      <c r="E199" s="652"/>
      <c r="F199" s="652"/>
      <c r="G199" s="652"/>
      <c r="H199" s="652"/>
      <c r="I199" s="652"/>
      <c r="J199" s="652"/>
      <c r="K199" s="652"/>
      <c r="L199" s="652"/>
      <c r="M199" s="653"/>
      <c r="N199" s="423">
        <v>804</v>
      </c>
      <c r="O199" s="420">
        <v>10</v>
      </c>
      <c r="P199" s="420">
        <v>3</v>
      </c>
      <c r="Q199" s="422" t="s">
        <v>581</v>
      </c>
      <c r="R199" s="421">
        <v>0</v>
      </c>
      <c r="S199" s="624"/>
      <c r="T199" s="625"/>
      <c r="U199" s="419">
        <v>3319</v>
      </c>
      <c r="V199" s="419">
        <v>3301</v>
      </c>
      <c r="W199" s="626"/>
      <c r="X199" s="626"/>
      <c r="Y199" s="626"/>
      <c r="Z199" s="626"/>
      <c r="AA199" s="626"/>
      <c r="AB199" s="413"/>
    </row>
    <row r="200" spans="1:28" ht="21.75" customHeight="1" x14ac:dyDescent="0.2">
      <c r="A200" s="412"/>
      <c r="B200" s="652" t="s">
        <v>57</v>
      </c>
      <c r="C200" s="652"/>
      <c r="D200" s="652"/>
      <c r="E200" s="652"/>
      <c r="F200" s="652"/>
      <c r="G200" s="652"/>
      <c r="H200" s="652"/>
      <c r="I200" s="652"/>
      <c r="J200" s="652"/>
      <c r="K200" s="652"/>
      <c r="L200" s="652"/>
      <c r="M200" s="653"/>
      <c r="N200" s="423">
        <v>804</v>
      </c>
      <c r="O200" s="420">
        <v>10</v>
      </c>
      <c r="P200" s="420">
        <v>3</v>
      </c>
      <c r="Q200" s="422" t="s">
        <v>593</v>
      </c>
      <c r="R200" s="421">
        <v>0</v>
      </c>
      <c r="S200" s="624"/>
      <c r="T200" s="625"/>
      <c r="U200" s="419">
        <v>3319</v>
      </c>
      <c r="V200" s="419">
        <v>3301</v>
      </c>
      <c r="W200" s="626"/>
      <c r="X200" s="626"/>
      <c r="Y200" s="626"/>
      <c r="Z200" s="626"/>
      <c r="AA200" s="626"/>
      <c r="AB200" s="413"/>
    </row>
    <row r="201" spans="1:28" ht="12" customHeight="1" x14ac:dyDescent="0.2">
      <c r="A201" s="412"/>
      <c r="B201" s="652" t="s">
        <v>58</v>
      </c>
      <c r="C201" s="652"/>
      <c r="D201" s="652"/>
      <c r="E201" s="652"/>
      <c r="F201" s="652"/>
      <c r="G201" s="652"/>
      <c r="H201" s="652"/>
      <c r="I201" s="652"/>
      <c r="J201" s="652"/>
      <c r="K201" s="652"/>
      <c r="L201" s="652"/>
      <c r="M201" s="653"/>
      <c r="N201" s="423">
        <v>804</v>
      </c>
      <c r="O201" s="420">
        <v>10</v>
      </c>
      <c r="P201" s="420">
        <v>3</v>
      </c>
      <c r="Q201" s="422" t="s">
        <v>596</v>
      </c>
      <c r="R201" s="421">
        <v>0</v>
      </c>
      <c r="S201" s="624"/>
      <c r="T201" s="625"/>
      <c r="U201" s="419">
        <v>3319</v>
      </c>
      <c r="V201" s="419">
        <v>3301</v>
      </c>
      <c r="W201" s="626"/>
      <c r="X201" s="626"/>
      <c r="Y201" s="626"/>
      <c r="Z201" s="626"/>
      <c r="AA201" s="626"/>
      <c r="AB201" s="413"/>
    </row>
    <row r="202" spans="1:28" ht="12" customHeight="1" x14ac:dyDescent="0.2">
      <c r="A202" s="412"/>
      <c r="B202" s="652" t="s">
        <v>453</v>
      </c>
      <c r="C202" s="652"/>
      <c r="D202" s="652"/>
      <c r="E202" s="652"/>
      <c r="F202" s="652"/>
      <c r="G202" s="652"/>
      <c r="H202" s="652"/>
      <c r="I202" s="652"/>
      <c r="J202" s="652"/>
      <c r="K202" s="652"/>
      <c r="L202" s="652"/>
      <c r="M202" s="653"/>
      <c r="N202" s="423">
        <v>804</v>
      </c>
      <c r="O202" s="420">
        <v>10</v>
      </c>
      <c r="P202" s="420">
        <v>3</v>
      </c>
      <c r="Q202" s="422" t="s">
        <v>596</v>
      </c>
      <c r="R202" s="421" t="s">
        <v>25</v>
      </c>
      <c r="S202" s="624"/>
      <c r="T202" s="625"/>
      <c r="U202" s="419">
        <v>16</v>
      </c>
      <c r="V202" s="419">
        <v>16</v>
      </c>
      <c r="W202" s="626"/>
      <c r="X202" s="626"/>
      <c r="Y202" s="626"/>
      <c r="Z202" s="626"/>
      <c r="AA202" s="626"/>
      <c r="AB202" s="413"/>
    </row>
    <row r="203" spans="1:28" ht="21.75" customHeight="1" x14ac:dyDescent="0.2">
      <c r="A203" s="412"/>
      <c r="B203" s="652" t="s">
        <v>454</v>
      </c>
      <c r="C203" s="652"/>
      <c r="D203" s="652"/>
      <c r="E203" s="652"/>
      <c r="F203" s="652"/>
      <c r="G203" s="652"/>
      <c r="H203" s="652"/>
      <c r="I203" s="652"/>
      <c r="J203" s="652"/>
      <c r="K203" s="652"/>
      <c r="L203" s="652"/>
      <c r="M203" s="653"/>
      <c r="N203" s="423">
        <v>804</v>
      </c>
      <c r="O203" s="420">
        <v>10</v>
      </c>
      <c r="P203" s="420">
        <v>3</v>
      </c>
      <c r="Q203" s="422" t="s">
        <v>596</v>
      </c>
      <c r="R203" s="421" t="s">
        <v>27</v>
      </c>
      <c r="S203" s="624"/>
      <c r="T203" s="625"/>
      <c r="U203" s="419">
        <v>16</v>
      </c>
      <c r="V203" s="419">
        <v>16</v>
      </c>
      <c r="W203" s="626"/>
      <c r="X203" s="626"/>
      <c r="Y203" s="626"/>
      <c r="Z203" s="626"/>
      <c r="AA203" s="626"/>
      <c r="AB203" s="413"/>
    </row>
    <row r="204" spans="1:28" ht="32.25" customHeight="1" x14ac:dyDescent="0.2">
      <c r="A204" s="412"/>
      <c r="B204" s="652" t="s">
        <v>456</v>
      </c>
      <c r="C204" s="652"/>
      <c r="D204" s="652"/>
      <c r="E204" s="652"/>
      <c r="F204" s="652"/>
      <c r="G204" s="652"/>
      <c r="H204" s="652"/>
      <c r="I204" s="652"/>
      <c r="J204" s="652"/>
      <c r="K204" s="652"/>
      <c r="L204" s="652"/>
      <c r="M204" s="653"/>
      <c r="N204" s="423">
        <v>804</v>
      </c>
      <c r="O204" s="420">
        <v>10</v>
      </c>
      <c r="P204" s="420">
        <v>3</v>
      </c>
      <c r="Q204" s="422" t="s">
        <v>596</v>
      </c>
      <c r="R204" s="421" t="s">
        <v>29</v>
      </c>
      <c r="S204" s="624"/>
      <c r="T204" s="625"/>
      <c r="U204" s="419">
        <v>16</v>
      </c>
      <c r="V204" s="419">
        <v>16</v>
      </c>
      <c r="W204" s="626"/>
      <c r="X204" s="626"/>
      <c r="Y204" s="626"/>
      <c r="Z204" s="626"/>
      <c r="AA204" s="626"/>
      <c r="AB204" s="413"/>
    </row>
    <row r="205" spans="1:28" ht="12" customHeight="1" x14ac:dyDescent="0.2">
      <c r="A205" s="412"/>
      <c r="B205" s="652" t="s">
        <v>48</v>
      </c>
      <c r="C205" s="652"/>
      <c r="D205" s="652"/>
      <c r="E205" s="652"/>
      <c r="F205" s="652"/>
      <c r="G205" s="652"/>
      <c r="H205" s="652"/>
      <c r="I205" s="652"/>
      <c r="J205" s="652"/>
      <c r="K205" s="652"/>
      <c r="L205" s="652"/>
      <c r="M205" s="653"/>
      <c r="N205" s="423">
        <v>804</v>
      </c>
      <c r="O205" s="420">
        <v>10</v>
      </c>
      <c r="P205" s="420">
        <v>3</v>
      </c>
      <c r="Q205" s="422" t="s">
        <v>596</v>
      </c>
      <c r="R205" s="421" t="s">
        <v>45</v>
      </c>
      <c r="S205" s="624"/>
      <c r="T205" s="625"/>
      <c r="U205" s="419">
        <v>3303</v>
      </c>
      <c r="V205" s="419">
        <v>3285</v>
      </c>
      <c r="W205" s="626"/>
      <c r="X205" s="626"/>
      <c r="Y205" s="626"/>
      <c r="Z205" s="626"/>
      <c r="AA205" s="626"/>
      <c r="AB205" s="413"/>
    </row>
    <row r="206" spans="1:28" ht="21.75" customHeight="1" x14ac:dyDescent="0.2">
      <c r="A206" s="412"/>
      <c r="B206" s="652" t="s">
        <v>600</v>
      </c>
      <c r="C206" s="652"/>
      <c r="D206" s="652"/>
      <c r="E206" s="652"/>
      <c r="F206" s="652"/>
      <c r="G206" s="652"/>
      <c r="H206" s="652"/>
      <c r="I206" s="652"/>
      <c r="J206" s="652"/>
      <c r="K206" s="652"/>
      <c r="L206" s="652"/>
      <c r="M206" s="653"/>
      <c r="N206" s="423">
        <v>804</v>
      </c>
      <c r="O206" s="420">
        <v>10</v>
      </c>
      <c r="P206" s="420">
        <v>3</v>
      </c>
      <c r="Q206" s="422" t="s">
        <v>596</v>
      </c>
      <c r="R206" s="421" t="s">
        <v>601</v>
      </c>
      <c r="S206" s="624"/>
      <c r="T206" s="625"/>
      <c r="U206" s="419">
        <v>3303</v>
      </c>
      <c r="V206" s="419">
        <v>3285</v>
      </c>
      <c r="W206" s="626"/>
      <c r="X206" s="626"/>
      <c r="Y206" s="626"/>
      <c r="Z206" s="626"/>
      <c r="AA206" s="626"/>
      <c r="AB206" s="413"/>
    </row>
    <row r="207" spans="1:28" ht="21.75" customHeight="1" x14ac:dyDescent="0.2">
      <c r="A207" s="412"/>
      <c r="B207" s="652" t="s">
        <v>693</v>
      </c>
      <c r="C207" s="652"/>
      <c r="D207" s="652"/>
      <c r="E207" s="652"/>
      <c r="F207" s="652"/>
      <c r="G207" s="652"/>
      <c r="H207" s="652"/>
      <c r="I207" s="652"/>
      <c r="J207" s="652"/>
      <c r="K207" s="652"/>
      <c r="L207" s="652"/>
      <c r="M207" s="653"/>
      <c r="N207" s="423">
        <v>804</v>
      </c>
      <c r="O207" s="420">
        <v>10</v>
      </c>
      <c r="P207" s="420">
        <v>3</v>
      </c>
      <c r="Q207" s="422" t="s">
        <v>596</v>
      </c>
      <c r="R207" s="421" t="s">
        <v>694</v>
      </c>
      <c r="S207" s="624"/>
      <c r="T207" s="625"/>
      <c r="U207" s="419">
        <v>3303</v>
      </c>
      <c r="V207" s="419">
        <v>3285</v>
      </c>
      <c r="W207" s="626"/>
      <c r="X207" s="626"/>
      <c r="Y207" s="626"/>
      <c r="Z207" s="626"/>
      <c r="AA207" s="626"/>
      <c r="AB207" s="413"/>
    </row>
    <row r="208" spans="1:28" ht="12" customHeight="1" x14ac:dyDescent="0.2">
      <c r="A208" s="412"/>
      <c r="B208" s="652" t="s">
        <v>610</v>
      </c>
      <c r="C208" s="652"/>
      <c r="D208" s="652"/>
      <c r="E208" s="652"/>
      <c r="F208" s="652"/>
      <c r="G208" s="652"/>
      <c r="H208" s="652"/>
      <c r="I208" s="652"/>
      <c r="J208" s="652"/>
      <c r="K208" s="652"/>
      <c r="L208" s="652"/>
      <c r="M208" s="653"/>
      <c r="N208" s="423">
        <v>804</v>
      </c>
      <c r="O208" s="420">
        <v>10</v>
      </c>
      <c r="P208" s="420">
        <v>4</v>
      </c>
      <c r="Q208" s="422">
        <v>0</v>
      </c>
      <c r="R208" s="421">
        <v>0</v>
      </c>
      <c r="S208" s="624"/>
      <c r="T208" s="625"/>
      <c r="U208" s="419">
        <v>43357</v>
      </c>
      <c r="V208" s="419">
        <v>50759</v>
      </c>
      <c r="W208" s="626"/>
      <c r="X208" s="626"/>
      <c r="Y208" s="626"/>
      <c r="Z208" s="626"/>
      <c r="AA208" s="626"/>
      <c r="AB208" s="413"/>
    </row>
    <row r="209" spans="1:28" ht="12" customHeight="1" x14ac:dyDescent="0.2">
      <c r="A209" s="412"/>
      <c r="B209" s="652" t="s">
        <v>170</v>
      </c>
      <c r="C209" s="652"/>
      <c r="D209" s="652"/>
      <c r="E209" s="652"/>
      <c r="F209" s="652"/>
      <c r="G209" s="652"/>
      <c r="H209" s="652"/>
      <c r="I209" s="652"/>
      <c r="J209" s="652"/>
      <c r="K209" s="652"/>
      <c r="L209" s="652"/>
      <c r="M209" s="653"/>
      <c r="N209" s="423">
        <v>804</v>
      </c>
      <c r="O209" s="420">
        <v>10</v>
      </c>
      <c r="P209" s="420">
        <v>4</v>
      </c>
      <c r="Q209" s="422" t="s">
        <v>581</v>
      </c>
      <c r="R209" s="421">
        <v>0</v>
      </c>
      <c r="S209" s="624"/>
      <c r="T209" s="625"/>
      <c r="U209" s="419">
        <v>19316</v>
      </c>
      <c r="V209" s="419">
        <v>19209</v>
      </c>
      <c r="W209" s="626"/>
      <c r="X209" s="626"/>
      <c r="Y209" s="626"/>
      <c r="Z209" s="626"/>
      <c r="AA209" s="626"/>
      <c r="AB209" s="413"/>
    </row>
    <row r="210" spans="1:28" ht="42.75" customHeight="1" x14ac:dyDescent="0.2">
      <c r="A210" s="412"/>
      <c r="B210" s="652" t="s">
        <v>55</v>
      </c>
      <c r="C210" s="652"/>
      <c r="D210" s="652"/>
      <c r="E210" s="652"/>
      <c r="F210" s="652"/>
      <c r="G210" s="652"/>
      <c r="H210" s="652"/>
      <c r="I210" s="652"/>
      <c r="J210" s="652"/>
      <c r="K210" s="652"/>
      <c r="L210" s="652"/>
      <c r="M210" s="653"/>
      <c r="N210" s="423">
        <v>804</v>
      </c>
      <c r="O210" s="420">
        <v>10</v>
      </c>
      <c r="P210" s="420">
        <v>4</v>
      </c>
      <c r="Q210" s="422" t="s">
        <v>589</v>
      </c>
      <c r="R210" s="421">
        <v>0</v>
      </c>
      <c r="S210" s="624"/>
      <c r="T210" s="625"/>
      <c r="U210" s="419">
        <v>19316</v>
      </c>
      <c r="V210" s="419">
        <v>19209</v>
      </c>
      <c r="W210" s="626"/>
      <c r="X210" s="626"/>
      <c r="Y210" s="626"/>
      <c r="Z210" s="626"/>
      <c r="AA210" s="626"/>
      <c r="AB210" s="413"/>
    </row>
    <row r="211" spans="1:28" ht="74.25" customHeight="1" x14ac:dyDescent="0.2">
      <c r="A211" s="412"/>
      <c r="B211" s="652" t="s">
        <v>591</v>
      </c>
      <c r="C211" s="652"/>
      <c r="D211" s="652"/>
      <c r="E211" s="652"/>
      <c r="F211" s="652"/>
      <c r="G211" s="652"/>
      <c r="H211" s="652"/>
      <c r="I211" s="652"/>
      <c r="J211" s="652"/>
      <c r="K211" s="652"/>
      <c r="L211" s="652"/>
      <c r="M211" s="653"/>
      <c r="N211" s="423">
        <v>804</v>
      </c>
      <c r="O211" s="420">
        <v>10</v>
      </c>
      <c r="P211" s="420">
        <v>4</v>
      </c>
      <c r="Q211" s="422" t="s">
        <v>592</v>
      </c>
      <c r="R211" s="421">
        <v>0</v>
      </c>
      <c r="S211" s="624"/>
      <c r="T211" s="625"/>
      <c r="U211" s="419">
        <v>19316</v>
      </c>
      <c r="V211" s="419">
        <v>19209</v>
      </c>
      <c r="W211" s="626"/>
      <c r="X211" s="626"/>
      <c r="Y211" s="626"/>
      <c r="Z211" s="626"/>
      <c r="AA211" s="626"/>
      <c r="AB211" s="413"/>
    </row>
    <row r="212" spans="1:28" ht="21.75" customHeight="1" x14ac:dyDescent="0.2">
      <c r="A212" s="412"/>
      <c r="B212" s="652" t="s">
        <v>48</v>
      </c>
      <c r="C212" s="652"/>
      <c r="D212" s="652"/>
      <c r="E212" s="652"/>
      <c r="F212" s="652"/>
      <c r="G212" s="652"/>
      <c r="H212" s="652"/>
      <c r="I212" s="652"/>
      <c r="J212" s="652"/>
      <c r="K212" s="652"/>
      <c r="L212" s="652"/>
      <c r="M212" s="653"/>
      <c r="N212" s="423">
        <v>804</v>
      </c>
      <c r="O212" s="420">
        <v>10</v>
      </c>
      <c r="P212" s="420">
        <v>4</v>
      </c>
      <c r="Q212" s="422" t="s">
        <v>592</v>
      </c>
      <c r="R212" s="421" t="s">
        <v>45</v>
      </c>
      <c r="S212" s="624"/>
      <c r="T212" s="625"/>
      <c r="U212" s="419">
        <v>19316</v>
      </c>
      <c r="V212" s="419">
        <v>19209</v>
      </c>
      <c r="W212" s="626"/>
      <c r="X212" s="626"/>
      <c r="Y212" s="626"/>
      <c r="Z212" s="626"/>
      <c r="AA212" s="626"/>
      <c r="AB212" s="413"/>
    </row>
    <row r="213" spans="1:28" ht="42.75" customHeight="1" x14ac:dyDescent="0.2">
      <c r="A213" s="412"/>
      <c r="B213" s="652" t="s">
        <v>49</v>
      </c>
      <c r="C213" s="652"/>
      <c r="D213" s="652"/>
      <c r="E213" s="652"/>
      <c r="F213" s="652"/>
      <c r="G213" s="652"/>
      <c r="H213" s="652"/>
      <c r="I213" s="652"/>
      <c r="J213" s="652"/>
      <c r="K213" s="652"/>
      <c r="L213" s="652"/>
      <c r="M213" s="653"/>
      <c r="N213" s="423">
        <v>804</v>
      </c>
      <c r="O213" s="420">
        <v>10</v>
      </c>
      <c r="P213" s="420">
        <v>4</v>
      </c>
      <c r="Q213" s="422" t="s">
        <v>592</v>
      </c>
      <c r="R213" s="421" t="s">
        <v>46</v>
      </c>
      <c r="S213" s="624"/>
      <c r="T213" s="625"/>
      <c r="U213" s="419">
        <v>19316</v>
      </c>
      <c r="V213" s="419">
        <v>19209</v>
      </c>
      <c r="W213" s="626"/>
      <c r="X213" s="626"/>
      <c r="Y213" s="626"/>
      <c r="Z213" s="626"/>
      <c r="AA213" s="626"/>
      <c r="AB213" s="413"/>
    </row>
    <row r="214" spans="1:28" ht="53.25" customHeight="1" x14ac:dyDescent="0.2">
      <c r="A214" s="412"/>
      <c r="B214" s="652" t="s">
        <v>584</v>
      </c>
      <c r="C214" s="652"/>
      <c r="D214" s="652"/>
      <c r="E214" s="652"/>
      <c r="F214" s="652"/>
      <c r="G214" s="652"/>
      <c r="H214" s="652"/>
      <c r="I214" s="652"/>
      <c r="J214" s="652"/>
      <c r="K214" s="652"/>
      <c r="L214" s="652"/>
      <c r="M214" s="653"/>
      <c r="N214" s="423">
        <v>804</v>
      </c>
      <c r="O214" s="420">
        <v>10</v>
      </c>
      <c r="P214" s="420">
        <v>4</v>
      </c>
      <c r="Q214" s="422" t="s">
        <v>592</v>
      </c>
      <c r="R214" s="421" t="s">
        <v>50</v>
      </c>
      <c r="S214" s="624"/>
      <c r="T214" s="625"/>
      <c r="U214" s="419">
        <v>19316</v>
      </c>
      <c r="V214" s="419">
        <v>19209</v>
      </c>
      <c r="W214" s="626"/>
      <c r="X214" s="626"/>
      <c r="Y214" s="626"/>
      <c r="Z214" s="626"/>
      <c r="AA214" s="626"/>
      <c r="AB214" s="413"/>
    </row>
    <row r="215" spans="1:28" ht="21.75" customHeight="1" x14ac:dyDescent="0.2">
      <c r="A215" s="412"/>
      <c r="B215" s="652" t="s">
        <v>170</v>
      </c>
      <c r="C215" s="652"/>
      <c r="D215" s="652"/>
      <c r="E215" s="652"/>
      <c r="F215" s="652"/>
      <c r="G215" s="652"/>
      <c r="H215" s="652"/>
      <c r="I215" s="652"/>
      <c r="J215" s="652"/>
      <c r="K215" s="652"/>
      <c r="L215" s="652"/>
      <c r="M215" s="653"/>
      <c r="N215" s="423">
        <v>804</v>
      </c>
      <c r="O215" s="420">
        <v>10</v>
      </c>
      <c r="P215" s="420">
        <v>4</v>
      </c>
      <c r="Q215" s="422" t="s">
        <v>581</v>
      </c>
      <c r="R215" s="421">
        <v>0</v>
      </c>
      <c r="S215" s="624"/>
      <c r="T215" s="625"/>
      <c r="U215" s="419">
        <v>24041</v>
      </c>
      <c r="V215" s="419">
        <v>31550</v>
      </c>
      <c r="W215" s="626"/>
      <c r="X215" s="626"/>
      <c r="Y215" s="626"/>
      <c r="Z215" s="626"/>
      <c r="AA215" s="626"/>
      <c r="AB215" s="413"/>
    </row>
    <row r="216" spans="1:28" ht="21.75" customHeight="1" x14ac:dyDescent="0.2">
      <c r="A216" s="412"/>
      <c r="B216" s="652" t="s">
        <v>55</v>
      </c>
      <c r="C216" s="652"/>
      <c r="D216" s="652"/>
      <c r="E216" s="652"/>
      <c r="F216" s="652"/>
      <c r="G216" s="652"/>
      <c r="H216" s="652"/>
      <c r="I216" s="652"/>
      <c r="J216" s="652"/>
      <c r="K216" s="652"/>
      <c r="L216" s="652"/>
      <c r="M216" s="653"/>
      <c r="N216" s="423">
        <v>804</v>
      </c>
      <c r="O216" s="420">
        <v>10</v>
      </c>
      <c r="P216" s="420">
        <v>4</v>
      </c>
      <c r="Q216" s="422" t="s">
        <v>589</v>
      </c>
      <c r="R216" s="421">
        <v>0</v>
      </c>
      <c r="S216" s="624"/>
      <c r="T216" s="625"/>
      <c r="U216" s="419">
        <v>24041</v>
      </c>
      <c r="V216" s="419">
        <v>31550</v>
      </c>
      <c r="W216" s="626"/>
      <c r="X216" s="626"/>
      <c r="Y216" s="626"/>
      <c r="Z216" s="626"/>
      <c r="AA216" s="626"/>
      <c r="AB216" s="413"/>
    </row>
    <row r="217" spans="1:28" ht="32.25" customHeight="1" x14ac:dyDescent="0.2">
      <c r="A217" s="412"/>
      <c r="B217" s="652" t="s">
        <v>775</v>
      </c>
      <c r="C217" s="652"/>
      <c r="D217" s="652"/>
      <c r="E217" s="652"/>
      <c r="F217" s="652"/>
      <c r="G217" s="652"/>
      <c r="H217" s="652"/>
      <c r="I217" s="652"/>
      <c r="J217" s="652"/>
      <c r="K217" s="652"/>
      <c r="L217" s="652"/>
      <c r="M217" s="653"/>
      <c r="N217" s="423">
        <v>804</v>
      </c>
      <c r="O217" s="420">
        <v>10</v>
      </c>
      <c r="P217" s="420">
        <v>4</v>
      </c>
      <c r="Q217" s="422" t="s">
        <v>776</v>
      </c>
      <c r="R217" s="421">
        <v>0</v>
      </c>
      <c r="S217" s="624"/>
      <c r="T217" s="625"/>
      <c r="U217" s="419">
        <v>11383</v>
      </c>
      <c r="V217" s="419">
        <v>18892</v>
      </c>
      <c r="W217" s="626"/>
      <c r="X217" s="626"/>
      <c r="Y217" s="626"/>
      <c r="Z217" s="626"/>
      <c r="AA217" s="626"/>
      <c r="AB217" s="413"/>
    </row>
    <row r="218" spans="1:28" ht="21.75" customHeight="1" x14ac:dyDescent="0.2">
      <c r="A218" s="412"/>
      <c r="B218" s="652" t="s">
        <v>48</v>
      </c>
      <c r="C218" s="652"/>
      <c r="D218" s="652"/>
      <c r="E218" s="652"/>
      <c r="F218" s="652"/>
      <c r="G218" s="652"/>
      <c r="H218" s="652"/>
      <c r="I218" s="652"/>
      <c r="J218" s="652"/>
      <c r="K218" s="652"/>
      <c r="L218" s="652"/>
      <c r="M218" s="653"/>
      <c r="N218" s="423">
        <v>804</v>
      </c>
      <c r="O218" s="420">
        <v>10</v>
      </c>
      <c r="P218" s="420">
        <v>4</v>
      </c>
      <c r="Q218" s="422" t="s">
        <v>776</v>
      </c>
      <c r="R218" s="421" t="s">
        <v>45</v>
      </c>
      <c r="S218" s="624"/>
      <c r="T218" s="625"/>
      <c r="U218" s="419">
        <v>11383</v>
      </c>
      <c r="V218" s="419">
        <v>18892</v>
      </c>
      <c r="W218" s="626"/>
      <c r="X218" s="626"/>
      <c r="Y218" s="626"/>
      <c r="Z218" s="626"/>
      <c r="AA218" s="626"/>
      <c r="AB218" s="413"/>
    </row>
    <row r="219" spans="1:28" ht="21.75" customHeight="1" x14ac:dyDescent="0.2">
      <c r="A219" s="412"/>
      <c r="B219" s="652" t="s">
        <v>49</v>
      </c>
      <c r="C219" s="652"/>
      <c r="D219" s="652"/>
      <c r="E219" s="652"/>
      <c r="F219" s="652"/>
      <c r="G219" s="652"/>
      <c r="H219" s="652"/>
      <c r="I219" s="652"/>
      <c r="J219" s="652"/>
      <c r="K219" s="652"/>
      <c r="L219" s="652"/>
      <c r="M219" s="653"/>
      <c r="N219" s="423">
        <v>804</v>
      </c>
      <c r="O219" s="420">
        <v>10</v>
      </c>
      <c r="P219" s="420">
        <v>4</v>
      </c>
      <c r="Q219" s="422" t="s">
        <v>776</v>
      </c>
      <c r="R219" s="421" t="s">
        <v>46</v>
      </c>
      <c r="S219" s="624"/>
      <c r="T219" s="625"/>
      <c r="U219" s="419">
        <v>11383</v>
      </c>
      <c r="V219" s="419">
        <v>18892</v>
      </c>
      <c r="W219" s="626"/>
      <c r="X219" s="626"/>
      <c r="Y219" s="626"/>
      <c r="Z219" s="626"/>
      <c r="AA219" s="626"/>
      <c r="AB219" s="413"/>
    </row>
    <row r="220" spans="1:28" ht="21.75" customHeight="1" x14ac:dyDescent="0.2">
      <c r="A220" s="412"/>
      <c r="B220" s="652" t="s">
        <v>584</v>
      </c>
      <c r="C220" s="652"/>
      <c r="D220" s="652"/>
      <c r="E220" s="652"/>
      <c r="F220" s="652"/>
      <c r="G220" s="652"/>
      <c r="H220" s="652"/>
      <c r="I220" s="652"/>
      <c r="J220" s="652"/>
      <c r="K220" s="652"/>
      <c r="L220" s="652"/>
      <c r="M220" s="653"/>
      <c r="N220" s="423">
        <v>804</v>
      </c>
      <c r="O220" s="420">
        <v>10</v>
      </c>
      <c r="P220" s="420">
        <v>4</v>
      </c>
      <c r="Q220" s="422" t="s">
        <v>776</v>
      </c>
      <c r="R220" s="421" t="s">
        <v>50</v>
      </c>
      <c r="S220" s="624"/>
      <c r="T220" s="625"/>
      <c r="U220" s="419">
        <v>11383</v>
      </c>
      <c r="V220" s="419">
        <v>18892</v>
      </c>
      <c r="W220" s="626"/>
      <c r="X220" s="626"/>
      <c r="Y220" s="626"/>
      <c r="Z220" s="626"/>
      <c r="AA220" s="626"/>
      <c r="AB220" s="413"/>
    </row>
    <row r="221" spans="1:28" ht="21.75" customHeight="1" x14ac:dyDescent="0.2">
      <c r="A221" s="412"/>
      <c r="B221" s="652" t="s">
        <v>700</v>
      </c>
      <c r="C221" s="652"/>
      <c r="D221" s="652"/>
      <c r="E221" s="652"/>
      <c r="F221" s="652"/>
      <c r="G221" s="652"/>
      <c r="H221" s="652"/>
      <c r="I221" s="652"/>
      <c r="J221" s="652"/>
      <c r="K221" s="652"/>
      <c r="L221" s="652"/>
      <c r="M221" s="653"/>
      <c r="N221" s="423">
        <v>804</v>
      </c>
      <c r="O221" s="420">
        <v>10</v>
      </c>
      <c r="P221" s="420">
        <v>4</v>
      </c>
      <c r="Q221" s="422" t="s">
        <v>701</v>
      </c>
      <c r="R221" s="421">
        <v>0</v>
      </c>
      <c r="S221" s="624"/>
      <c r="T221" s="625"/>
      <c r="U221" s="419">
        <v>12658</v>
      </c>
      <c r="V221" s="419">
        <v>12658</v>
      </c>
      <c r="W221" s="626"/>
      <c r="X221" s="626"/>
      <c r="Y221" s="626"/>
      <c r="Z221" s="626"/>
      <c r="AA221" s="626"/>
      <c r="AB221" s="413"/>
    </row>
    <row r="222" spans="1:28" ht="12" customHeight="1" x14ac:dyDescent="0.2">
      <c r="A222" s="412"/>
      <c r="B222" s="652" t="s">
        <v>48</v>
      </c>
      <c r="C222" s="652"/>
      <c r="D222" s="652"/>
      <c r="E222" s="652"/>
      <c r="F222" s="652"/>
      <c r="G222" s="652"/>
      <c r="H222" s="652"/>
      <c r="I222" s="652"/>
      <c r="J222" s="652"/>
      <c r="K222" s="652"/>
      <c r="L222" s="652"/>
      <c r="M222" s="653"/>
      <c r="N222" s="423">
        <v>804</v>
      </c>
      <c r="O222" s="420">
        <v>10</v>
      </c>
      <c r="P222" s="420">
        <v>4</v>
      </c>
      <c r="Q222" s="422" t="s">
        <v>701</v>
      </c>
      <c r="R222" s="421" t="s">
        <v>45</v>
      </c>
      <c r="S222" s="624"/>
      <c r="T222" s="625"/>
      <c r="U222" s="419">
        <v>12658</v>
      </c>
      <c r="V222" s="419">
        <v>12658</v>
      </c>
      <c r="W222" s="626"/>
      <c r="X222" s="626"/>
      <c r="Y222" s="626"/>
      <c r="Z222" s="626"/>
      <c r="AA222" s="626"/>
      <c r="AB222" s="413"/>
    </row>
    <row r="223" spans="1:28" ht="12" customHeight="1" x14ac:dyDescent="0.2">
      <c r="A223" s="412"/>
      <c r="B223" s="652" t="s">
        <v>49</v>
      </c>
      <c r="C223" s="652"/>
      <c r="D223" s="652"/>
      <c r="E223" s="652"/>
      <c r="F223" s="652"/>
      <c r="G223" s="652"/>
      <c r="H223" s="652"/>
      <c r="I223" s="652"/>
      <c r="J223" s="652"/>
      <c r="K223" s="652"/>
      <c r="L223" s="652"/>
      <c r="M223" s="653"/>
      <c r="N223" s="423">
        <v>804</v>
      </c>
      <c r="O223" s="420">
        <v>10</v>
      </c>
      <c r="P223" s="420">
        <v>4</v>
      </c>
      <c r="Q223" s="422" t="s">
        <v>701</v>
      </c>
      <c r="R223" s="421" t="s">
        <v>46</v>
      </c>
      <c r="S223" s="624"/>
      <c r="T223" s="625"/>
      <c r="U223" s="419">
        <v>12658</v>
      </c>
      <c r="V223" s="419">
        <v>12658</v>
      </c>
      <c r="W223" s="626"/>
      <c r="X223" s="626"/>
      <c r="Y223" s="626"/>
      <c r="Z223" s="626"/>
      <c r="AA223" s="626"/>
      <c r="AB223" s="413"/>
    </row>
    <row r="224" spans="1:28" ht="12" customHeight="1" x14ac:dyDescent="0.2">
      <c r="A224" s="412"/>
      <c r="B224" s="652" t="s">
        <v>584</v>
      </c>
      <c r="C224" s="652"/>
      <c r="D224" s="652"/>
      <c r="E224" s="652"/>
      <c r="F224" s="652"/>
      <c r="G224" s="652"/>
      <c r="H224" s="652"/>
      <c r="I224" s="652"/>
      <c r="J224" s="652"/>
      <c r="K224" s="652"/>
      <c r="L224" s="652"/>
      <c r="M224" s="653"/>
      <c r="N224" s="423">
        <v>804</v>
      </c>
      <c r="O224" s="420">
        <v>10</v>
      </c>
      <c r="P224" s="420">
        <v>4</v>
      </c>
      <c r="Q224" s="422" t="s">
        <v>701</v>
      </c>
      <c r="R224" s="421" t="s">
        <v>50</v>
      </c>
      <c r="S224" s="624"/>
      <c r="T224" s="625"/>
      <c r="U224" s="419">
        <v>12658</v>
      </c>
      <c r="V224" s="419">
        <v>12658</v>
      </c>
      <c r="W224" s="626"/>
      <c r="X224" s="626"/>
      <c r="Y224" s="626"/>
      <c r="Z224" s="626"/>
      <c r="AA224" s="626"/>
      <c r="AB224" s="413"/>
    </row>
    <row r="225" spans="1:28" ht="21.75" customHeight="1" x14ac:dyDescent="0.2">
      <c r="A225" s="412"/>
      <c r="B225" s="652" t="s">
        <v>59</v>
      </c>
      <c r="C225" s="652"/>
      <c r="D225" s="652"/>
      <c r="E225" s="652"/>
      <c r="F225" s="652"/>
      <c r="G225" s="652"/>
      <c r="H225" s="652"/>
      <c r="I225" s="652"/>
      <c r="J225" s="652"/>
      <c r="K225" s="652"/>
      <c r="L225" s="652"/>
      <c r="M225" s="653"/>
      <c r="N225" s="423">
        <v>804</v>
      </c>
      <c r="O225" s="420">
        <v>10</v>
      </c>
      <c r="P225" s="420">
        <v>6</v>
      </c>
      <c r="Q225" s="422">
        <v>0</v>
      </c>
      <c r="R225" s="421">
        <v>0</v>
      </c>
      <c r="S225" s="624"/>
      <c r="T225" s="625"/>
      <c r="U225" s="419">
        <v>3951</v>
      </c>
      <c r="V225" s="419">
        <v>3877</v>
      </c>
      <c r="W225" s="626"/>
      <c r="X225" s="626"/>
      <c r="Y225" s="626"/>
      <c r="Z225" s="626"/>
      <c r="AA225" s="626"/>
      <c r="AB225" s="413"/>
    </row>
    <row r="226" spans="1:28" ht="12" customHeight="1" x14ac:dyDescent="0.2">
      <c r="A226" s="412"/>
      <c r="B226" s="652" t="s">
        <v>170</v>
      </c>
      <c r="C226" s="652"/>
      <c r="D226" s="652"/>
      <c r="E226" s="652"/>
      <c r="F226" s="652"/>
      <c r="G226" s="652"/>
      <c r="H226" s="652"/>
      <c r="I226" s="652"/>
      <c r="J226" s="652"/>
      <c r="K226" s="652"/>
      <c r="L226" s="652"/>
      <c r="M226" s="653"/>
      <c r="N226" s="423">
        <v>804</v>
      </c>
      <c r="O226" s="420">
        <v>10</v>
      </c>
      <c r="P226" s="420">
        <v>6</v>
      </c>
      <c r="Q226" s="422" t="s">
        <v>581</v>
      </c>
      <c r="R226" s="421">
        <v>0</v>
      </c>
      <c r="S226" s="624"/>
      <c r="T226" s="625"/>
      <c r="U226" s="419">
        <v>3540</v>
      </c>
      <c r="V226" s="419">
        <v>3468</v>
      </c>
      <c r="W226" s="626"/>
      <c r="X226" s="626"/>
      <c r="Y226" s="626"/>
      <c r="Z226" s="626"/>
      <c r="AA226" s="626"/>
      <c r="AB226" s="413"/>
    </row>
    <row r="227" spans="1:28" ht="42.75" customHeight="1" x14ac:dyDescent="0.2">
      <c r="A227" s="412"/>
      <c r="B227" s="652" t="s">
        <v>60</v>
      </c>
      <c r="C227" s="652"/>
      <c r="D227" s="652"/>
      <c r="E227" s="652"/>
      <c r="F227" s="652"/>
      <c r="G227" s="652"/>
      <c r="H227" s="652"/>
      <c r="I227" s="652"/>
      <c r="J227" s="652"/>
      <c r="K227" s="652"/>
      <c r="L227" s="652"/>
      <c r="M227" s="653"/>
      <c r="N227" s="423">
        <v>804</v>
      </c>
      <c r="O227" s="420">
        <v>10</v>
      </c>
      <c r="P227" s="420">
        <v>6</v>
      </c>
      <c r="Q227" s="422" t="s">
        <v>612</v>
      </c>
      <c r="R227" s="421">
        <v>0</v>
      </c>
      <c r="S227" s="624"/>
      <c r="T227" s="625"/>
      <c r="U227" s="419">
        <v>3540</v>
      </c>
      <c r="V227" s="419">
        <v>3468</v>
      </c>
      <c r="W227" s="626"/>
      <c r="X227" s="626"/>
      <c r="Y227" s="626"/>
      <c r="Z227" s="626"/>
      <c r="AA227" s="626"/>
      <c r="AB227" s="413"/>
    </row>
    <row r="228" spans="1:28" ht="53.25" customHeight="1" x14ac:dyDescent="0.2">
      <c r="A228" s="412"/>
      <c r="B228" s="652" t="s">
        <v>61</v>
      </c>
      <c r="C228" s="652"/>
      <c r="D228" s="652"/>
      <c r="E228" s="652"/>
      <c r="F228" s="652"/>
      <c r="G228" s="652"/>
      <c r="H228" s="652"/>
      <c r="I228" s="652"/>
      <c r="J228" s="652"/>
      <c r="K228" s="652"/>
      <c r="L228" s="652"/>
      <c r="M228" s="653"/>
      <c r="N228" s="423">
        <v>804</v>
      </c>
      <c r="O228" s="420">
        <v>10</v>
      </c>
      <c r="P228" s="420">
        <v>6</v>
      </c>
      <c r="Q228" s="422" t="s">
        <v>613</v>
      </c>
      <c r="R228" s="421">
        <v>0</v>
      </c>
      <c r="S228" s="624"/>
      <c r="T228" s="625"/>
      <c r="U228" s="419">
        <v>3540</v>
      </c>
      <c r="V228" s="419">
        <v>3468</v>
      </c>
      <c r="W228" s="626"/>
      <c r="X228" s="626"/>
      <c r="Y228" s="626"/>
      <c r="Z228" s="626"/>
      <c r="AA228" s="626"/>
      <c r="AB228" s="413"/>
    </row>
    <row r="229" spans="1:28" ht="21.75" customHeight="1" x14ac:dyDescent="0.2">
      <c r="A229" s="412"/>
      <c r="B229" s="652" t="s">
        <v>18</v>
      </c>
      <c r="C229" s="652"/>
      <c r="D229" s="652"/>
      <c r="E229" s="652"/>
      <c r="F229" s="652"/>
      <c r="G229" s="652"/>
      <c r="H229" s="652"/>
      <c r="I229" s="652"/>
      <c r="J229" s="652"/>
      <c r="K229" s="652"/>
      <c r="L229" s="652"/>
      <c r="M229" s="653"/>
      <c r="N229" s="423">
        <v>804</v>
      </c>
      <c r="O229" s="420">
        <v>10</v>
      </c>
      <c r="P229" s="420">
        <v>6</v>
      </c>
      <c r="Q229" s="422" t="s">
        <v>613</v>
      </c>
      <c r="R229" s="421" t="s">
        <v>19</v>
      </c>
      <c r="S229" s="624"/>
      <c r="T229" s="625"/>
      <c r="U229" s="419">
        <v>3397</v>
      </c>
      <c r="V229" s="419">
        <v>3397</v>
      </c>
      <c r="W229" s="626"/>
      <c r="X229" s="626"/>
      <c r="Y229" s="626"/>
      <c r="Z229" s="626"/>
      <c r="AA229" s="626"/>
      <c r="AB229" s="413"/>
    </row>
    <row r="230" spans="1:28" ht="32.25" customHeight="1" x14ac:dyDescent="0.2">
      <c r="A230" s="412"/>
      <c r="B230" s="652" t="s">
        <v>38</v>
      </c>
      <c r="C230" s="652"/>
      <c r="D230" s="652"/>
      <c r="E230" s="652"/>
      <c r="F230" s="652"/>
      <c r="G230" s="652"/>
      <c r="H230" s="652"/>
      <c r="I230" s="652"/>
      <c r="J230" s="652"/>
      <c r="K230" s="652"/>
      <c r="L230" s="652"/>
      <c r="M230" s="653"/>
      <c r="N230" s="423">
        <v>804</v>
      </c>
      <c r="O230" s="420">
        <v>10</v>
      </c>
      <c r="P230" s="420">
        <v>6</v>
      </c>
      <c r="Q230" s="422" t="s">
        <v>613</v>
      </c>
      <c r="R230" s="421" t="s">
        <v>39</v>
      </c>
      <c r="S230" s="624"/>
      <c r="T230" s="625"/>
      <c r="U230" s="419">
        <v>3397</v>
      </c>
      <c r="V230" s="419">
        <v>3397</v>
      </c>
      <c r="W230" s="626"/>
      <c r="X230" s="626"/>
      <c r="Y230" s="626"/>
      <c r="Z230" s="626"/>
      <c r="AA230" s="626"/>
      <c r="AB230" s="413"/>
    </row>
    <row r="231" spans="1:28" ht="12" customHeight="1" x14ac:dyDescent="0.2">
      <c r="A231" s="412"/>
      <c r="B231" s="652" t="s">
        <v>441</v>
      </c>
      <c r="C231" s="652"/>
      <c r="D231" s="652"/>
      <c r="E231" s="652"/>
      <c r="F231" s="652"/>
      <c r="G231" s="652"/>
      <c r="H231" s="652"/>
      <c r="I231" s="652"/>
      <c r="J231" s="652"/>
      <c r="K231" s="652"/>
      <c r="L231" s="652"/>
      <c r="M231" s="653"/>
      <c r="N231" s="423">
        <v>804</v>
      </c>
      <c r="O231" s="420">
        <v>10</v>
      </c>
      <c r="P231" s="420">
        <v>6</v>
      </c>
      <c r="Q231" s="422" t="s">
        <v>613</v>
      </c>
      <c r="R231" s="421" t="s">
        <v>40</v>
      </c>
      <c r="S231" s="624"/>
      <c r="T231" s="625"/>
      <c r="U231" s="419">
        <v>2609</v>
      </c>
      <c r="V231" s="419">
        <v>2609</v>
      </c>
      <c r="W231" s="626"/>
      <c r="X231" s="626"/>
      <c r="Y231" s="626"/>
      <c r="Z231" s="626"/>
      <c r="AA231" s="626"/>
      <c r="AB231" s="413"/>
    </row>
    <row r="232" spans="1:28" ht="21.75" customHeight="1" x14ac:dyDescent="0.2">
      <c r="A232" s="412"/>
      <c r="B232" s="652" t="s">
        <v>442</v>
      </c>
      <c r="C232" s="652"/>
      <c r="D232" s="652"/>
      <c r="E232" s="652"/>
      <c r="F232" s="652"/>
      <c r="G232" s="652"/>
      <c r="H232" s="652"/>
      <c r="I232" s="652"/>
      <c r="J232" s="652"/>
      <c r="K232" s="652"/>
      <c r="L232" s="652"/>
      <c r="M232" s="653"/>
      <c r="N232" s="423">
        <v>804</v>
      </c>
      <c r="O232" s="420">
        <v>10</v>
      </c>
      <c r="P232" s="420">
        <v>6</v>
      </c>
      <c r="Q232" s="422" t="s">
        <v>613</v>
      </c>
      <c r="R232" s="421" t="s">
        <v>42</v>
      </c>
      <c r="S232" s="624"/>
      <c r="T232" s="625"/>
      <c r="U232" s="419">
        <v>788</v>
      </c>
      <c r="V232" s="419">
        <v>788</v>
      </c>
      <c r="W232" s="626"/>
      <c r="X232" s="626"/>
      <c r="Y232" s="626"/>
      <c r="Z232" s="626"/>
      <c r="AA232" s="626"/>
      <c r="AB232" s="413"/>
    </row>
    <row r="233" spans="1:28" ht="21.75" customHeight="1" x14ac:dyDescent="0.2">
      <c r="A233" s="412"/>
      <c r="B233" s="652" t="s">
        <v>453</v>
      </c>
      <c r="C233" s="652"/>
      <c r="D233" s="652"/>
      <c r="E233" s="652"/>
      <c r="F233" s="652"/>
      <c r="G233" s="652"/>
      <c r="H233" s="652"/>
      <c r="I233" s="652"/>
      <c r="J233" s="652"/>
      <c r="K233" s="652"/>
      <c r="L233" s="652"/>
      <c r="M233" s="653"/>
      <c r="N233" s="423">
        <v>804</v>
      </c>
      <c r="O233" s="420">
        <v>10</v>
      </c>
      <c r="P233" s="420">
        <v>6</v>
      </c>
      <c r="Q233" s="422" t="s">
        <v>613</v>
      </c>
      <c r="R233" s="421" t="s">
        <v>25</v>
      </c>
      <c r="S233" s="624"/>
      <c r="T233" s="625"/>
      <c r="U233" s="419">
        <v>143</v>
      </c>
      <c r="V233" s="419">
        <v>71</v>
      </c>
      <c r="W233" s="626"/>
      <c r="X233" s="626"/>
      <c r="Y233" s="626"/>
      <c r="Z233" s="626"/>
      <c r="AA233" s="626"/>
      <c r="AB233" s="413"/>
    </row>
    <row r="234" spans="1:28" ht="53.25" customHeight="1" x14ac:dyDescent="0.2">
      <c r="A234" s="412"/>
      <c r="B234" s="652" t="s">
        <v>454</v>
      </c>
      <c r="C234" s="652"/>
      <c r="D234" s="652"/>
      <c r="E234" s="652"/>
      <c r="F234" s="652"/>
      <c r="G234" s="652"/>
      <c r="H234" s="652"/>
      <c r="I234" s="652"/>
      <c r="J234" s="652"/>
      <c r="K234" s="652"/>
      <c r="L234" s="652"/>
      <c r="M234" s="653"/>
      <c r="N234" s="423">
        <v>804</v>
      </c>
      <c r="O234" s="420">
        <v>10</v>
      </c>
      <c r="P234" s="420">
        <v>6</v>
      </c>
      <c r="Q234" s="422" t="s">
        <v>613</v>
      </c>
      <c r="R234" s="421" t="s">
        <v>27</v>
      </c>
      <c r="S234" s="624"/>
      <c r="T234" s="625"/>
      <c r="U234" s="419">
        <v>143</v>
      </c>
      <c r="V234" s="419">
        <v>71</v>
      </c>
      <c r="W234" s="626"/>
      <c r="X234" s="626"/>
      <c r="Y234" s="626"/>
      <c r="Z234" s="626"/>
      <c r="AA234" s="626"/>
      <c r="AB234" s="413"/>
    </row>
    <row r="235" spans="1:28" ht="21.75" customHeight="1" x14ac:dyDescent="0.2">
      <c r="A235" s="412"/>
      <c r="B235" s="652" t="s">
        <v>455</v>
      </c>
      <c r="C235" s="652"/>
      <c r="D235" s="652"/>
      <c r="E235" s="652"/>
      <c r="F235" s="652"/>
      <c r="G235" s="652"/>
      <c r="H235" s="652"/>
      <c r="I235" s="652"/>
      <c r="J235" s="652"/>
      <c r="K235" s="652"/>
      <c r="L235" s="652"/>
      <c r="M235" s="653"/>
      <c r="N235" s="423">
        <v>804</v>
      </c>
      <c r="O235" s="420">
        <v>10</v>
      </c>
      <c r="P235" s="420">
        <v>6</v>
      </c>
      <c r="Q235" s="422" t="s">
        <v>613</v>
      </c>
      <c r="R235" s="421" t="s">
        <v>28</v>
      </c>
      <c r="S235" s="624"/>
      <c r="T235" s="625"/>
      <c r="U235" s="419">
        <v>92</v>
      </c>
      <c r="V235" s="419">
        <v>36</v>
      </c>
      <c r="W235" s="626"/>
      <c r="X235" s="626"/>
      <c r="Y235" s="626"/>
      <c r="Z235" s="626"/>
      <c r="AA235" s="626"/>
      <c r="AB235" s="413"/>
    </row>
    <row r="236" spans="1:28" ht="21.75" customHeight="1" x14ac:dyDescent="0.2">
      <c r="A236" s="412"/>
      <c r="B236" s="652" t="s">
        <v>456</v>
      </c>
      <c r="C236" s="652"/>
      <c r="D236" s="652"/>
      <c r="E236" s="652"/>
      <c r="F236" s="652"/>
      <c r="G236" s="652"/>
      <c r="H236" s="652"/>
      <c r="I236" s="652"/>
      <c r="J236" s="652"/>
      <c r="K236" s="652"/>
      <c r="L236" s="652"/>
      <c r="M236" s="653"/>
      <c r="N236" s="423">
        <v>804</v>
      </c>
      <c r="O236" s="420">
        <v>10</v>
      </c>
      <c r="P236" s="420">
        <v>6</v>
      </c>
      <c r="Q236" s="422" t="s">
        <v>613</v>
      </c>
      <c r="R236" s="421" t="s">
        <v>29</v>
      </c>
      <c r="S236" s="624"/>
      <c r="T236" s="625"/>
      <c r="U236" s="419">
        <v>51</v>
      </c>
      <c r="V236" s="419">
        <v>35</v>
      </c>
      <c r="W236" s="626"/>
      <c r="X236" s="626"/>
      <c r="Y236" s="626"/>
      <c r="Z236" s="626"/>
      <c r="AA236" s="626"/>
      <c r="AB236" s="413"/>
    </row>
    <row r="237" spans="1:28" ht="32.25" customHeight="1" x14ac:dyDescent="0.2">
      <c r="A237" s="412"/>
      <c r="B237" s="652" t="s">
        <v>170</v>
      </c>
      <c r="C237" s="652"/>
      <c r="D237" s="652"/>
      <c r="E237" s="652"/>
      <c r="F237" s="652"/>
      <c r="G237" s="652"/>
      <c r="H237" s="652"/>
      <c r="I237" s="652"/>
      <c r="J237" s="652"/>
      <c r="K237" s="652"/>
      <c r="L237" s="652"/>
      <c r="M237" s="653"/>
      <c r="N237" s="423">
        <v>804</v>
      </c>
      <c r="O237" s="420">
        <v>10</v>
      </c>
      <c r="P237" s="420">
        <v>6</v>
      </c>
      <c r="Q237" s="422" t="s">
        <v>581</v>
      </c>
      <c r="R237" s="421">
        <v>0</v>
      </c>
      <c r="S237" s="624"/>
      <c r="T237" s="625"/>
      <c r="U237" s="419">
        <v>411</v>
      </c>
      <c r="V237" s="419">
        <v>409</v>
      </c>
      <c r="W237" s="626"/>
      <c r="X237" s="626"/>
      <c r="Y237" s="626"/>
      <c r="Z237" s="626"/>
      <c r="AA237" s="626"/>
      <c r="AB237" s="413"/>
    </row>
    <row r="238" spans="1:28" ht="21.75" customHeight="1" x14ac:dyDescent="0.2">
      <c r="A238" s="412"/>
      <c r="B238" s="652" t="s">
        <v>60</v>
      </c>
      <c r="C238" s="652"/>
      <c r="D238" s="652"/>
      <c r="E238" s="652"/>
      <c r="F238" s="652"/>
      <c r="G238" s="652"/>
      <c r="H238" s="652"/>
      <c r="I238" s="652"/>
      <c r="J238" s="652"/>
      <c r="K238" s="652"/>
      <c r="L238" s="652"/>
      <c r="M238" s="653"/>
      <c r="N238" s="423">
        <v>804</v>
      </c>
      <c r="O238" s="420">
        <v>10</v>
      </c>
      <c r="P238" s="420">
        <v>6</v>
      </c>
      <c r="Q238" s="422" t="s">
        <v>612</v>
      </c>
      <c r="R238" s="421">
        <v>0</v>
      </c>
      <c r="S238" s="624"/>
      <c r="T238" s="625"/>
      <c r="U238" s="419">
        <v>411</v>
      </c>
      <c r="V238" s="419">
        <v>409</v>
      </c>
      <c r="W238" s="626"/>
      <c r="X238" s="626"/>
      <c r="Y238" s="626"/>
      <c r="Z238" s="626"/>
      <c r="AA238" s="626"/>
      <c r="AB238" s="413"/>
    </row>
    <row r="239" spans="1:28" ht="12" customHeight="1" x14ac:dyDescent="0.2">
      <c r="A239" s="412"/>
      <c r="B239" s="652" t="s">
        <v>62</v>
      </c>
      <c r="C239" s="652"/>
      <c r="D239" s="652"/>
      <c r="E239" s="652"/>
      <c r="F239" s="652"/>
      <c r="G239" s="652"/>
      <c r="H239" s="652"/>
      <c r="I239" s="652"/>
      <c r="J239" s="652"/>
      <c r="K239" s="652"/>
      <c r="L239" s="652"/>
      <c r="M239" s="653"/>
      <c r="N239" s="423">
        <v>804</v>
      </c>
      <c r="O239" s="420">
        <v>10</v>
      </c>
      <c r="P239" s="420">
        <v>6</v>
      </c>
      <c r="Q239" s="422" t="s">
        <v>614</v>
      </c>
      <c r="R239" s="421">
        <v>0</v>
      </c>
      <c r="S239" s="624"/>
      <c r="T239" s="625"/>
      <c r="U239" s="419">
        <v>411</v>
      </c>
      <c r="V239" s="419">
        <v>409</v>
      </c>
      <c r="W239" s="626"/>
      <c r="X239" s="626"/>
      <c r="Y239" s="626"/>
      <c r="Z239" s="626"/>
      <c r="AA239" s="626"/>
      <c r="AB239" s="413"/>
    </row>
    <row r="240" spans="1:28" ht="12" customHeight="1" x14ac:dyDescent="0.2">
      <c r="A240" s="412"/>
      <c r="B240" s="652" t="s">
        <v>453</v>
      </c>
      <c r="C240" s="652"/>
      <c r="D240" s="652"/>
      <c r="E240" s="652"/>
      <c r="F240" s="652"/>
      <c r="G240" s="652"/>
      <c r="H240" s="652"/>
      <c r="I240" s="652"/>
      <c r="J240" s="652"/>
      <c r="K240" s="652"/>
      <c r="L240" s="652"/>
      <c r="M240" s="653"/>
      <c r="N240" s="423">
        <v>804</v>
      </c>
      <c r="O240" s="420">
        <v>10</v>
      </c>
      <c r="P240" s="420">
        <v>6</v>
      </c>
      <c r="Q240" s="422" t="s">
        <v>614</v>
      </c>
      <c r="R240" s="421" t="s">
        <v>25</v>
      </c>
      <c r="S240" s="624"/>
      <c r="T240" s="625"/>
      <c r="U240" s="419">
        <v>411</v>
      </c>
      <c r="V240" s="419">
        <v>409</v>
      </c>
      <c r="W240" s="626"/>
      <c r="X240" s="626"/>
      <c r="Y240" s="626"/>
      <c r="Z240" s="626"/>
      <c r="AA240" s="626"/>
      <c r="AB240" s="413"/>
    </row>
    <row r="241" spans="1:28" ht="21.75" customHeight="1" x14ac:dyDescent="0.2">
      <c r="A241" s="412"/>
      <c r="B241" s="652" t="s">
        <v>454</v>
      </c>
      <c r="C241" s="652"/>
      <c r="D241" s="652"/>
      <c r="E241" s="652"/>
      <c r="F241" s="652"/>
      <c r="G241" s="652"/>
      <c r="H241" s="652"/>
      <c r="I241" s="652"/>
      <c r="J241" s="652"/>
      <c r="K241" s="652"/>
      <c r="L241" s="652"/>
      <c r="M241" s="653"/>
      <c r="N241" s="423">
        <v>804</v>
      </c>
      <c r="O241" s="420">
        <v>10</v>
      </c>
      <c r="P241" s="420">
        <v>6</v>
      </c>
      <c r="Q241" s="422" t="s">
        <v>614</v>
      </c>
      <c r="R241" s="421" t="s">
        <v>27</v>
      </c>
      <c r="S241" s="624"/>
      <c r="T241" s="625"/>
      <c r="U241" s="419">
        <v>411</v>
      </c>
      <c r="V241" s="419">
        <v>409</v>
      </c>
      <c r="W241" s="626"/>
      <c r="X241" s="626"/>
      <c r="Y241" s="626"/>
      <c r="Z241" s="626"/>
      <c r="AA241" s="626"/>
      <c r="AB241" s="413"/>
    </row>
    <row r="242" spans="1:28" ht="12" customHeight="1" x14ac:dyDescent="0.2">
      <c r="A242" s="412"/>
      <c r="B242" s="652" t="s">
        <v>455</v>
      </c>
      <c r="C242" s="652"/>
      <c r="D242" s="652"/>
      <c r="E242" s="652"/>
      <c r="F242" s="652"/>
      <c r="G242" s="652"/>
      <c r="H242" s="652"/>
      <c r="I242" s="652"/>
      <c r="J242" s="652"/>
      <c r="K242" s="652"/>
      <c r="L242" s="652"/>
      <c r="M242" s="653"/>
      <c r="N242" s="423">
        <v>804</v>
      </c>
      <c r="O242" s="420">
        <v>10</v>
      </c>
      <c r="P242" s="420">
        <v>6</v>
      </c>
      <c r="Q242" s="422" t="s">
        <v>614</v>
      </c>
      <c r="R242" s="421" t="s">
        <v>28</v>
      </c>
      <c r="S242" s="624"/>
      <c r="T242" s="625"/>
      <c r="U242" s="419">
        <v>19</v>
      </c>
      <c r="V242" s="419">
        <v>15</v>
      </c>
      <c r="W242" s="626"/>
      <c r="X242" s="626"/>
      <c r="Y242" s="626"/>
      <c r="Z242" s="626"/>
      <c r="AA242" s="626"/>
      <c r="AB242" s="413"/>
    </row>
    <row r="243" spans="1:28" ht="21.75" customHeight="1" x14ac:dyDescent="0.2">
      <c r="A243" s="412"/>
      <c r="B243" s="652" t="s">
        <v>456</v>
      </c>
      <c r="C243" s="652"/>
      <c r="D243" s="652"/>
      <c r="E243" s="652"/>
      <c r="F243" s="652"/>
      <c r="G243" s="652"/>
      <c r="H243" s="652"/>
      <c r="I243" s="652"/>
      <c r="J243" s="652"/>
      <c r="K243" s="652"/>
      <c r="L243" s="652"/>
      <c r="M243" s="653"/>
      <c r="N243" s="423">
        <v>804</v>
      </c>
      <c r="O243" s="420">
        <v>10</v>
      </c>
      <c r="P243" s="420">
        <v>6</v>
      </c>
      <c r="Q243" s="422" t="s">
        <v>614</v>
      </c>
      <c r="R243" s="421" t="s">
        <v>29</v>
      </c>
      <c r="S243" s="624"/>
      <c r="T243" s="625"/>
      <c r="U243" s="419">
        <v>392</v>
      </c>
      <c r="V243" s="419">
        <v>394</v>
      </c>
      <c r="W243" s="626"/>
      <c r="X243" s="626"/>
      <c r="Y243" s="626"/>
      <c r="Z243" s="626"/>
      <c r="AA243" s="626"/>
      <c r="AB243" s="413"/>
    </row>
    <row r="244" spans="1:28" ht="21.75" customHeight="1" x14ac:dyDescent="0.2">
      <c r="A244" s="412"/>
      <c r="B244" s="652" t="s">
        <v>635</v>
      </c>
      <c r="C244" s="652"/>
      <c r="D244" s="652"/>
      <c r="E244" s="652"/>
      <c r="F244" s="652"/>
      <c r="G244" s="652"/>
      <c r="H244" s="652"/>
      <c r="I244" s="652"/>
      <c r="J244" s="652"/>
      <c r="K244" s="652"/>
      <c r="L244" s="652"/>
      <c r="M244" s="653"/>
      <c r="N244" s="423">
        <v>805</v>
      </c>
      <c r="O244" s="420">
        <v>0</v>
      </c>
      <c r="P244" s="420">
        <v>0</v>
      </c>
      <c r="Q244" s="422">
        <v>0</v>
      </c>
      <c r="R244" s="421">
        <v>0</v>
      </c>
      <c r="S244" s="624"/>
      <c r="T244" s="625"/>
      <c r="U244" s="419">
        <v>3332</v>
      </c>
      <c r="V244" s="419">
        <v>3268</v>
      </c>
      <c r="W244" s="626"/>
      <c r="X244" s="626"/>
      <c r="Y244" s="626"/>
      <c r="Z244" s="626"/>
      <c r="AA244" s="626"/>
      <c r="AB244" s="413"/>
    </row>
    <row r="245" spans="1:28" ht="12" customHeight="1" x14ac:dyDescent="0.2">
      <c r="A245" s="412"/>
      <c r="B245" s="652" t="s">
        <v>523</v>
      </c>
      <c r="C245" s="652"/>
      <c r="D245" s="652"/>
      <c r="E245" s="652"/>
      <c r="F245" s="652"/>
      <c r="G245" s="652"/>
      <c r="H245" s="652"/>
      <c r="I245" s="652"/>
      <c r="J245" s="652"/>
      <c r="K245" s="652"/>
      <c r="L245" s="652"/>
      <c r="M245" s="653"/>
      <c r="N245" s="423">
        <v>805</v>
      </c>
      <c r="O245" s="420">
        <v>4</v>
      </c>
      <c r="P245" s="420">
        <v>0</v>
      </c>
      <c r="Q245" s="422">
        <v>0</v>
      </c>
      <c r="R245" s="421">
        <v>0</v>
      </c>
      <c r="S245" s="624"/>
      <c r="T245" s="625"/>
      <c r="U245" s="419">
        <v>3332</v>
      </c>
      <c r="V245" s="419">
        <v>3268</v>
      </c>
      <c r="W245" s="626"/>
      <c r="X245" s="626"/>
      <c r="Y245" s="626"/>
      <c r="Z245" s="626"/>
      <c r="AA245" s="626"/>
      <c r="AB245" s="413"/>
    </row>
    <row r="246" spans="1:28" ht="42.75" customHeight="1" x14ac:dyDescent="0.2">
      <c r="A246" s="412"/>
      <c r="B246" s="652" t="s">
        <v>65</v>
      </c>
      <c r="C246" s="652"/>
      <c r="D246" s="652"/>
      <c r="E246" s="652"/>
      <c r="F246" s="652"/>
      <c r="G246" s="652"/>
      <c r="H246" s="652"/>
      <c r="I246" s="652"/>
      <c r="J246" s="652"/>
      <c r="K246" s="652"/>
      <c r="L246" s="652"/>
      <c r="M246" s="653"/>
      <c r="N246" s="423">
        <v>805</v>
      </c>
      <c r="O246" s="420">
        <v>4</v>
      </c>
      <c r="P246" s="420">
        <v>5</v>
      </c>
      <c r="Q246" s="422">
        <v>0</v>
      </c>
      <c r="R246" s="421">
        <v>0</v>
      </c>
      <c r="S246" s="624"/>
      <c r="T246" s="625"/>
      <c r="U246" s="419">
        <v>2955</v>
      </c>
      <c r="V246" s="419">
        <v>2891</v>
      </c>
      <c r="W246" s="626"/>
      <c r="X246" s="626"/>
      <c r="Y246" s="626"/>
      <c r="Z246" s="626"/>
      <c r="AA246" s="626"/>
      <c r="AB246" s="413"/>
    </row>
    <row r="247" spans="1:28" ht="21.75" customHeight="1" x14ac:dyDescent="0.2">
      <c r="A247" s="412"/>
      <c r="B247" s="652" t="s">
        <v>67</v>
      </c>
      <c r="C247" s="652"/>
      <c r="D247" s="652"/>
      <c r="E247" s="652"/>
      <c r="F247" s="652"/>
      <c r="G247" s="652"/>
      <c r="H247" s="652"/>
      <c r="I247" s="652"/>
      <c r="J247" s="652"/>
      <c r="K247" s="652"/>
      <c r="L247" s="652"/>
      <c r="M247" s="653"/>
      <c r="N247" s="423">
        <v>805</v>
      </c>
      <c r="O247" s="420">
        <v>4</v>
      </c>
      <c r="P247" s="420">
        <v>5</v>
      </c>
      <c r="Q247" s="422" t="s">
        <v>524</v>
      </c>
      <c r="R247" s="421">
        <v>0</v>
      </c>
      <c r="S247" s="624"/>
      <c r="T247" s="625"/>
      <c r="U247" s="419">
        <v>225</v>
      </c>
      <c r="V247" s="419">
        <v>188</v>
      </c>
      <c r="W247" s="626"/>
      <c r="X247" s="626"/>
      <c r="Y247" s="626"/>
      <c r="Z247" s="626"/>
      <c r="AA247" s="626"/>
      <c r="AB247" s="413"/>
    </row>
    <row r="248" spans="1:28" ht="12" customHeight="1" x14ac:dyDescent="0.2">
      <c r="A248" s="412"/>
      <c r="B248" s="652" t="s">
        <v>70</v>
      </c>
      <c r="C248" s="652"/>
      <c r="D248" s="652"/>
      <c r="E248" s="652"/>
      <c r="F248" s="652"/>
      <c r="G248" s="652"/>
      <c r="H248" s="652"/>
      <c r="I248" s="652"/>
      <c r="J248" s="652"/>
      <c r="K248" s="652"/>
      <c r="L248" s="652"/>
      <c r="M248" s="653"/>
      <c r="N248" s="423">
        <v>805</v>
      </c>
      <c r="O248" s="420">
        <v>4</v>
      </c>
      <c r="P248" s="420">
        <v>5</v>
      </c>
      <c r="Q248" s="422" t="s">
        <v>525</v>
      </c>
      <c r="R248" s="421">
        <v>0</v>
      </c>
      <c r="S248" s="624"/>
      <c r="T248" s="625"/>
      <c r="U248" s="419">
        <v>225</v>
      </c>
      <c r="V248" s="419">
        <v>188</v>
      </c>
      <c r="W248" s="626"/>
      <c r="X248" s="626"/>
      <c r="Y248" s="626"/>
      <c r="Z248" s="626"/>
      <c r="AA248" s="626"/>
      <c r="AB248" s="413"/>
    </row>
    <row r="249" spans="1:28" ht="21.75" customHeight="1" x14ac:dyDescent="0.2">
      <c r="A249" s="412"/>
      <c r="B249" s="652" t="s">
        <v>526</v>
      </c>
      <c r="C249" s="652"/>
      <c r="D249" s="652"/>
      <c r="E249" s="652"/>
      <c r="F249" s="652"/>
      <c r="G249" s="652"/>
      <c r="H249" s="652"/>
      <c r="I249" s="652"/>
      <c r="J249" s="652"/>
      <c r="K249" s="652"/>
      <c r="L249" s="652"/>
      <c r="M249" s="653"/>
      <c r="N249" s="423">
        <v>805</v>
      </c>
      <c r="O249" s="420">
        <v>4</v>
      </c>
      <c r="P249" s="420">
        <v>5</v>
      </c>
      <c r="Q249" s="422" t="s">
        <v>527</v>
      </c>
      <c r="R249" s="421">
        <v>0</v>
      </c>
      <c r="S249" s="624"/>
      <c r="T249" s="625"/>
      <c r="U249" s="419">
        <v>225</v>
      </c>
      <c r="V249" s="419">
        <v>188</v>
      </c>
      <c r="W249" s="626"/>
      <c r="X249" s="626"/>
      <c r="Y249" s="626"/>
      <c r="Z249" s="626"/>
      <c r="AA249" s="626"/>
      <c r="AB249" s="413"/>
    </row>
    <row r="250" spans="1:28" ht="21.75" customHeight="1" x14ac:dyDescent="0.2">
      <c r="A250" s="412"/>
      <c r="B250" s="652" t="s">
        <v>453</v>
      </c>
      <c r="C250" s="652"/>
      <c r="D250" s="652"/>
      <c r="E250" s="652"/>
      <c r="F250" s="652"/>
      <c r="G250" s="652"/>
      <c r="H250" s="652"/>
      <c r="I250" s="652"/>
      <c r="J250" s="652"/>
      <c r="K250" s="652"/>
      <c r="L250" s="652"/>
      <c r="M250" s="653"/>
      <c r="N250" s="423">
        <v>805</v>
      </c>
      <c r="O250" s="420">
        <v>4</v>
      </c>
      <c r="P250" s="420">
        <v>5</v>
      </c>
      <c r="Q250" s="422" t="s">
        <v>527</v>
      </c>
      <c r="R250" s="421" t="s">
        <v>25</v>
      </c>
      <c r="S250" s="624"/>
      <c r="T250" s="625"/>
      <c r="U250" s="419">
        <v>75</v>
      </c>
      <c r="V250" s="419">
        <v>38</v>
      </c>
      <c r="W250" s="626"/>
      <c r="X250" s="626"/>
      <c r="Y250" s="626"/>
      <c r="Z250" s="626"/>
      <c r="AA250" s="626"/>
      <c r="AB250" s="413"/>
    </row>
    <row r="251" spans="1:28" ht="12" customHeight="1" x14ac:dyDescent="0.2">
      <c r="A251" s="412"/>
      <c r="B251" s="652" t="s">
        <v>454</v>
      </c>
      <c r="C251" s="652"/>
      <c r="D251" s="652"/>
      <c r="E251" s="652"/>
      <c r="F251" s="652"/>
      <c r="G251" s="652"/>
      <c r="H251" s="652"/>
      <c r="I251" s="652"/>
      <c r="J251" s="652"/>
      <c r="K251" s="652"/>
      <c r="L251" s="652"/>
      <c r="M251" s="653"/>
      <c r="N251" s="423">
        <v>805</v>
      </c>
      <c r="O251" s="420">
        <v>4</v>
      </c>
      <c r="P251" s="420">
        <v>5</v>
      </c>
      <c r="Q251" s="422" t="s">
        <v>527</v>
      </c>
      <c r="R251" s="421" t="s">
        <v>27</v>
      </c>
      <c r="S251" s="624"/>
      <c r="T251" s="625"/>
      <c r="U251" s="419">
        <v>75</v>
      </c>
      <c r="V251" s="419">
        <v>38</v>
      </c>
      <c r="W251" s="626"/>
      <c r="X251" s="626"/>
      <c r="Y251" s="626"/>
      <c r="Z251" s="626"/>
      <c r="AA251" s="626"/>
      <c r="AB251" s="413"/>
    </row>
    <row r="252" spans="1:28" ht="42.75" customHeight="1" x14ac:dyDescent="0.2">
      <c r="A252" s="412"/>
      <c r="B252" s="652" t="s">
        <v>456</v>
      </c>
      <c r="C252" s="652"/>
      <c r="D252" s="652"/>
      <c r="E252" s="652"/>
      <c r="F252" s="652"/>
      <c r="G252" s="652"/>
      <c r="H252" s="652"/>
      <c r="I252" s="652"/>
      <c r="J252" s="652"/>
      <c r="K252" s="652"/>
      <c r="L252" s="652"/>
      <c r="M252" s="653"/>
      <c r="N252" s="423">
        <v>805</v>
      </c>
      <c r="O252" s="420">
        <v>4</v>
      </c>
      <c r="P252" s="420">
        <v>5</v>
      </c>
      <c r="Q252" s="422" t="s">
        <v>527</v>
      </c>
      <c r="R252" s="421" t="s">
        <v>29</v>
      </c>
      <c r="S252" s="624"/>
      <c r="T252" s="625"/>
      <c r="U252" s="419">
        <v>75</v>
      </c>
      <c r="V252" s="419">
        <v>38</v>
      </c>
      <c r="W252" s="626"/>
      <c r="X252" s="626"/>
      <c r="Y252" s="626"/>
      <c r="Z252" s="626"/>
      <c r="AA252" s="626"/>
      <c r="AB252" s="413"/>
    </row>
    <row r="253" spans="1:28" ht="12" customHeight="1" x14ac:dyDescent="0.2">
      <c r="A253" s="412"/>
      <c r="B253" s="652" t="s">
        <v>30</v>
      </c>
      <c r="C253" s="652"/>
      <c r="D253" s="652"/>
      <c r="E253" s="652"/>
      <c r="F253" s="652"/>
      <c r="G253" s="652"/>
      <c r="H253" s="652"/>
      <c r="I253" s="652"/>
      <c r="J253" s="652"/>
      <c r="K253" s="652"/>
      <c r="L253" s="652"/>
      <c r="M253" s="653"/>
      <c r="N253" s="423">
        <v>805</v>
      </c>
      <c r="O253" s="420">
        <v>4</v>
      </c>
      <c r="P253" s="420">
        <v>5</v>
      </c>
      <c r="Q253" s="422" t="s">
        <v>527</v>
      </c>
      <c r="R253" s="421" t="s">
        <v>31</v>
      </c>
      <c r="S253" s="624"/>
      <c r="T253" s="625"/>
      <c r="U253" s="419">
        <v>150</v>
      </c>
      <c r="V253" s="419">
        <v>150</v>
      </c>
      <c r="W253" s="626"/>
      <c r="X253" s="626"/>
      <c r="Y253" s="626"/>
      <c r="Z253" s="626"/>
      <c r="AA253" s="626"/>
      <c r="AB253" s="413"/>
    </row>
    <row r="254" spans="1:28" ht="21.75" customHeight="1" x14ac:dyDescent="0.2">
      <c r="A254" s="412"/>
      <c r="B254" s="652" t="s">
        <v>528</v>
      </c>
      <c r="C254" s="652"/>
      <c r="D254" s="652"/>
      <c r="E254" s="652"/>
      <c r="F254" s="652"/>
      <c r="G254" s="652"/>
      <c r="H254" s="652"/>
      <c r="I254" s="652"/>
      <c r="J254" s="652"/>
      <c r="K254" s="652"/>
      <c r="L254" s="652"/>
      <c r="M254" s="653"/>
      <c r="N254" s="423">
        <v>805</v>
      </c>
      <c r="O254" s="420">
        <v>4</v>
      </c>
      <c r="P254" s="420">
        <v>5</v>
      </c>
      <c r="Q254" s="422" t="s">
        <v>527</v>
      </c>
      <c r="R254" s="421" t="s">
        <v>69</v>
      </c>
      <c r="S254" s="624"/>
      <c r="T254" s="625"/>
      <c r="U254" s="419">
        <v>150</v>
      </c>
      <c r="V254" s="419">
        <v>150</v>
      </c>
      <c r="W254" s="626"/>
      <c r="X254" s="626"/>
      <c r="Y254" s="626"/>
      <c r="Z254" s="626"/>
      <c r="AA254" s="626"/>
      <c r="AB254" s="413"/>
    </row>
    <row r="255" spans="1:28" ht="12" customHeight="1" x14ac:dyDescent="0.2">
      <c r="A255" s="412"/>
      <c r="B255" s="652" t="s">
        <v>681</v>
      </c>
      <c r="C255" s="652"/>
      <c r="D255" s="652"/>
      <c r="E255" s="652"/>
      <c r="F255" s="652"/>
      <c r="G255" s="652"/>
      <c r="H255" s="652"/>
      <c r="I255" s="652"/>
      <c r="J255" s="652"/>
      <c r="K255" s="652"/>
      <c r="L255" s="652"/>
      <c r="M255" s="653"/>
      <c r="N255" s="423">
        <v>805</v>
      </c>
      <c r="O255" s="420">
        <v>4</v>
      </c>
      <c r="P255" s="420">
        <v>5</v>
      </c>
      <c r="Q255" s="422" t="s">
        <v>527</v>
      </c>
      <c r="R255" s="421" t="s">
        <v>682</v>
      </c>
      <c r="S255" s="624"/>
      <c r="T255" s="625"/>
      <c r="U255" s="419">
        <v>150</v>
      </c>
      <c r="V255" s="419">
        <v>150</v>
      </c>
      <c r="W255" s="626"/>
      <c r="X255" s="626"/>
      <c r="Y255" s="626"/>
      <c r="Z255" s="626"/>
      <c r="AA255" s="626"/>
      <c r="AB255" s="413"/>
    </row>
    <row r="256" spans="1:28" ht="21.75" customHeight="1" x14ac:dyDescent="0.2">
      <c r="A256" s="412"/>
      <c r="B256" s="652" t="s">
        <v>61</v>
      </c>
      <c r="C256" s="652"/>
      <c r="D256" s="652"/>
      <c r="E256" s="652"/>
      <c r="F256" s="652"/>
      <c r="G256" s="652"/>
      <c r="H256" s="652"/>
      <c r="I256" s="652"/>
      <c r="J256" s="652"/>
      <c r="K256" s="652"/>
      <c r="L256" s="652"/>
      <c r="M256" s="653"/>
      <c r="N256" s="423">
        <v>805</v>
      </c>
      <c r="O256" s="420">
        <v>4</v>
      </c>
      <c r="P256" s="420">
        <v>5</v>
      </c>
      <c r="Q256" s="422" t="s">
        <v>469</v>
      </c>
      <c r="R256" s="421">
        <v>0</v>
      </c>
      <c r="S256" s="624"/>
      <c r="T256" s="625"/>
      <c r="U256" s="419">
        <v>2730</v>
      </c>
      <c r="V256" s="419">
        <v>2703</v>
      </c>
      <c r="W256" s="626"/>
      <c r="X256" s="626"/>
      <c r="Y256" s="626"/>
      <c r="Z256" s="626"/>
      <c r="AA256" s="626"/>
      <c r="AB256" s="413"/>
    </row>
    <row r="257" spans="1:28" ht="21.75" customHeight="1" x14ac:dyDescent="0.2">
      <c r="A257" s="412"/>
      <c r="B257" s="652" t="s">
        <v>470</v>
      </c>
      <c r="C257" s="652"/>
      <c r="D257" s="652"/>
      <c r="E257" s="652"/>
      <c r="F257" s="652"/>
      <c r="G257" s="652"/>
      <c r="H257" s="652"/>
      <c r="I257" s="652"/>
      <c r="J257" s="652"/>
      <c r="K257" s="652"/>
      <c r="L257" s="652"/>
      <c r="M257" s="653"/>
      <c r="N257" s="423">
        <v>805</v>
      </c>
      <c r="O257" s="420">
        <v>4</v>
      </c>
      <c r="P257" s="420">
        <v>5</v>
      </c>
      <c r="Q257" s="422" t="s">
        <v>471</v>
      </c>
      <c r="R257" s="421">
        <v>0</v>
      </c>
      <c r="S257" s="624"/>
      <c r="T257" s="625"/>
      <c r="U257" s="419">
        <v>2225</v>
      </c>
      <c r="V257" s="419">
        <v>2225</v>
      </c>
      <c r="W257" s="626"/>
      <c r="X257" s="626"/>
      <c r="Y257" s="626"/>
      <c r="Z257" s="626"/>
      <c r="AA257" s="626"/>
      <c r="AB257" s="413"/>
    </row>
    <row r="258" spans="1:28" ht="12" customHeight="1" x14ac:dyDescent="0.2">
      <c r="A258" s="412"/>
      <c r="B258" s="652" t="s">
        <v>18</v>
      </c>
      <c r="C258" s="652"/>
      <c r="D258" s="652"/>
      <c r="E258" s="652"/>
      <c r="F258" s="652"/>
      <c r="G258" s="652"/>
      <c r="H258" s="652"/>
      <c r="I258" s="652"/>
      <c r="J258" s="652"/>
      <c r="K258" s="652"/>
      <c r="L258" s="652"/>
      <c r="M258" s="653"/>
      <c r="N258" s="423">
        <v>805</v>
      </c>
      <c r="O258" s="420">
        <v>4</v>
      </c>
      <c r="P258" s="420">
        <v>5</v>
      </c>
      <c r="Q258" s="422" t="s">
        <v>471</v>
      </c>
      <c r="R258" s="421" t="s">
        <v>19</v>
      </c>
      <c r="S258" s="624"/>
      <c r="T258" s="625"/>
      <c r="U258" s="419">
        <v>2225</v>
      </c>
      <c r="V258" s="419">
        <v>2225</v>
      </c>
      <c r="W258" s="626"/>
      <c r="X258" s="626"/>
      <c r="Y258" s="626"/>
      <c r="Z258" s="626"/>
      <c r="AA258" s="626"/>
      <c r="AB258" s="413"/>
    </row>
    <row r="259" spans="1:28" ht="42.75" customHeight="1" x14ac:dyDescent="0.2">
      <c r="A259" s="412"/>
      <c r="B259" s="652" t="s">
        <v>38</v>
      </c>
      <c r="C259" s="652"/>
      <c r="D259" s="652"/>
      <c r="E259" s="652"/>
      <c r="F259" s="652"/>
      <c r="G259" s="652"/>
      <c r="H259" s="652"/>
      <c r="I259" s="652"/>
      <c r="J259" s="652"/>
      <c r="K259" s="652"/>
      <c r="L259" s="652"/>
      <c r="M259" s="653"/>
      <c r="N259" s="423">
        <v>805</v>
      </c>
      <c r="O259" s="420">
        <v>4</v>
      </c>
      <c r="P259" s="420">
        <v>5</v>
      </c>
      <c r="Q259" s="422" t="s">
        <v>471</v>
      </c>
      <c r="R259" s="421" t="s">
        <v>39</v>
      </c>
      <c r="S259" s="624"/>
      <c r="T259" s="625"/>
      <c r="U259" s="419">
        <v>2225</v>
      </c>
      <c r="V259" s="419">
        <v>2225</v>
      </c>
      <c r="W259" s="626"/>
      <c r="X259" s="626"/>
      <c r="Y259" s="626"/>
      <c r="Z259" s="626"/>
      <c r="AA259" s="626"/>
      <c r="AB259" s="413"/>
    </row>
    <row r="260" spans="1:28" ht="21.75" customHeight="1" x14ac:dyDescent="0.2">
      <c r="A260" s="412"/>
      <c r="B260" s="652" t="s">
        <v>441</v>
      </c>
      <c r="C260" s="652"/>
      <c r="D260" s="652"/>
      <c r="E260" s="652"/>
      <c r="F260" s="652"/>
      <c r="G260" s="652"/>
      <c r="H260" s="652"/>
      <c r="I260" s="652"/>
      <c r="J260" s="652"/>
      <c r="K260" s="652"/>
      <c r="L260" s="652"/>
      <c r="M260" s="653"/>
      <c r="N260" s="423">
        <v>805</v>
      </c>
      <c r="O260" s="420">
        <v>4</v>
      </c>
      <c r="P260" s="420">
        <v>5</v>
      </c>
      <c r="Q260" s="422" t="s">
        <v>471</v>
      </c>
      <c r="R260" s="421" t="s">
        <v>40</v>
      </c>
      <c r="S260" s="624"/>
      <c r="T260" s="625"/>
      <c r="U260" s="419">
        <v>1709</v>
      </c>
      <c r="V260" s="419">
        <v>1709</v>
      </c>
      <c r="W260" s="626"/>
      <c r="X260" s="626"/>
      <c r="Y260" s="626"/>
      <c r="Z260" s="626"/>
      <c r="AA260" s="626"/>
      <c r="AB260" s="413"/>
    </row>
    <row r="261" spans="1:28" ht="12" customHeight="1" x14ac:dyDescent="0.2">
      <c r="A261" s="412"/>
      <c r="B261" s="652" t="s">
        <v>442</v>
      </c>
      <c r="C261" s="652"/>
      <c r="D261" s="652"/>
      <c r="E261" s="652"/>
      <c r="F261" s="652"/>
      <c r="G261" s="652"/>
      <c r="H261" s="652"/>
      <c r="I261" s="652"/>
      <c r="J261" s="652"/>
      <c r="K261" s="652"/>
      <c r="L261" s="652"/>
      <c r="M261" s="653"/>
      <c r="N261" s="423">
        <v>805</v>
      </c>
      <c r="O261" s="420">
        <v>4</v>
      </c>
      <c r="P261" s="420">
        <v>5</v>
      </c>
      <c r="Q261" s="422" t="s">
        <v>471</v>
      </c>
      <c r="R261" s="421" t="s">
        <v>42</v>
      </c>
      <c r="S261" s="624"/>
      <c r="T261" s="625"/>
      <c r="U261" s="419">
        <v>516</v>
      </c>
      <c r="V261" s="419">
        <v>516</v>
      </c>
      <c r="W261" s="626"/>
      <c r="X261" s="626"/>
      <c r="Y261" s="626"/>
      <c r="Z261" s="626"/>
      <c r="AA261" s="626"/>
      <c r="AB261" s="413"/>
    </row>
    <row r="262" spans="1:28" ht="53.25" customHeight="1" x14ac:dyDescent="0.2">
      <c r="A262" s="412"/>
      <c r="B262" s="652" t="s">
        <v>61</v>
      </c>
      <c r="C262" s="652"/>
      <c r="D262" s="652"/>
      <c r="E262" s="652"/>
      <c r="F262" s="652"/>
      <c r="G262" s="652"/>
      <c r="H262" s="652"/>
      <c r="I262" s="652"/>
      <c r="J262" s="652"/>
      <c r="K262" s="652"/>
      <c r="L262" s="652"/>
      <c r="M262" s="653"/>
      <c r="N262" s="423">
        <v>805</v>
      </c>
      <c r="O262" s="420">
        <v>4</v>
      </c>
      <c r="P262" s="420">
        <v>5</v>
      </c>
      <c r="Q262" s="422" t="s">
        <v>472</v>
      </c>
      <c r="R262" s="421">
        <v>0</v>
      </c>
      <c r="S262" s="624"/>
      <c r="T262" s="625"/>
      <c r="U262" s="419">
        <v>485</v>
      </c>
      <c r="V262" s="419">
        <v>458</v>
      </c>
      <c r="W262" s="626"/>
      <c r="X262" s="626"/>
      <c r="Y262" s="626"/>
      <c r="Z262" s="626"/>
      <c r="AA262" s="626"/>
      <c r="AB262" s="413"/>
    </row>
    <row r="263" spans="1:28" ht="21.75" customHeight="1" x14ac:dyDescent="0.2">
      <c r="A263" s="412"/>
      <c r="B263" s="652" t="s">
        <v>453</v>
      </c>
      <c r="C263" s="652"/>
      <c r="D263" s="652"/>
      <c r="E263" s="652"/>
      <c r="F263" s="652"/>
      <c r="G263" s="652"/>
      <c r="H263" s="652"/>
      <c r="I263" s="652"/>
      <c r="J263" s="652"/>
      <c r="K263" s="652"/>
      <c r="L263" s="652"/>
      <c r="M263" s="653"/>
      <c r="N263" s="423">
        <v>805</v>
      </c>
      <c r="O263" s="420">
        <v>4</v>
      </c>
      <c r="P263" s="420">
        <v>5</v>
      </c>
      <c r="Q263" s="422" t="s">
        <v>472</v>
      </c>
      <c r="R263" s="421" t="s">
        <v>25</v>
      </c>
      <c r="S263" s="624"/>
      <c r="T263" s="625"/>
      <c r="U263" s="419">
        <v>468</v>
      </c>
      <c r="V263" s="419">
        <v>441</v>
      </c>
      <c r="W263" s="626"/>
      <c r="X263" s="626"/>
      <c r="Y263" s="626"/>
      <c r="Z263" s="626"/>
      <c r="AA263" s="626"/>
      <c r="AB263" s="413"/>
    </row>
    <row r="264" spans="1:28" ht="12" customHeight="1" x14ac:dyDescent="0.2">
      <c r="A264" s="412"/>
      <c r="B264" s="652" t="s">
        <v>454</v>
      </c>
      <c r="C264" s="652"/>
      <c r="D264" s="652"/>
      <c r="E264" s="652"/>
      <c r="F264" s="652"/>
      <c r="G264" s="652"/>
      <c r="H264" s="652"/>
      <c r="I264" s="652"/>
      <c r="J264" s="652"/>
      <c r="K264" s="652"/>
      <c r="L264" s="652"/>
      <c r="M264" s="653"/>
      <c r="N264" s="423">
        <v>805</v>
      </c>
      <c r="O264" s="420">
        <v>4</v>
      </c>
      <c r="P264" s="420">
        <v>5</v>
      </c>
      <c r="Q264" s="422" t="s">
        <v>472</v>
      </c>
      <c r="R264" s="421" t="s">
        <v>27</v>
      </c>
      <c r="S264" s="624"/>
      <c r="T264" s="625"/>
      <c r="U264" s="419">
        <v>468</v>
      </c>
      <c r="V264" s="419">
        <v>441</v>
      </c>
      <c r="W264" s="626"/>
      <c r="X264" s="626"/>
      <c r="Y264" s="626"/>
      <c r="Z264" s="626"/>
      <c r="AA264" s="626"/>
      <c r="AB264" s="413"/>
    </row>
    <row r="265" spans="1:28" ht="42.75" customHeight="1" x14ac:dyDescent="0.2">
      <c r="A265" s="412"/>
      <c r="B265" s="652" t="s">
        <v>455</v>
      </c>
      <c r="C265" s="652"/>
      <c r="D265" s="652"/>
      <c r="E265" s="652"/>
      <c r="F265" s="652"/>
      <c r="G265" s="652"/>
      <c r="H265" s="652"/>
      <c r="I265" s="652"/>
      <c r="J265" s="652"/>
      <c r="K265" s="652"/>
      <c r="L265" s="652"/>
      <c r="M265" s="653"/>
      <c r="N265" s="423">
        <v>805</v>
      </c>
      <c r="O265" s="420">
        <v>4</v>
      </c>
      <c r="P265" s="420">
        <v>5</v>
      </c>
      <c r="Q265" s="422" t="s">
        <v>472</v>
      </c>
      <c r="R265" s="421" t="s">
        <v>28</v>
      </c>
      <c r="S265" s="624"/>
      <c r="T265" s="625"/>
      <c r="U265" s="419">
        <v>133</v>
      </c>
      <c r="V265" s="419">
        <v>111</v>
      </c>
      <c r="W265" s="626"/>
      <c r="X265" s="626"/>
      <c r="Y265" s="626"/>
      <c r="Z265" s="626"/>
      <c r="AA265" s="626"/>
      <c r="AB265" s="413"/>
    </row>
    <row r="266" spans="1:28" ht="21.75" customHeight="1" x14ac:dyDescent="0.2">
      <c r="A266" s="412"/>
      <c r="B266" s="652" t="s">
        <v>456</v>
      </c>
      <c r="C266" s="652"/>
      <c r="D266" s="652"/>
      <c r="E266" s="652"/>
      <c r="F266" s="652"/>
      <c r="G266" s="652"/>
      <c r="H266" s="652"/>
      <c r="I266" s="652"/>
      <c r="J266" s="652"/>
      <c r="K266" s="652"/>
      <c r="L266" s="652"/>
      <c r="M266" s="653"/>
      <c r="N266" s="423">
        <v>805</v>
      </c>
      <c r="O266" s="420">
        <v>4</v>
      </c>
      <c r="P266" s="420">
        <v>5</v>
      </c>
      <c r="Q266" s="422" t="s">
        <v>472</v>
      </c>
      <c r="R266" s="421" t="s">
        <v>29</v>
      </c>
      <c r="S266" s="624"/>
      <c r="T266" s="625"/>
      <c r="U266" s="419">
        <v>335</v>
      </c>
      <c r="V266" s="419">
        <v>330</v>
      </c>
      <c r="W266" s="626"/>
      <c r="X266" s="626"/>
      <c r="Y266" s="626"/>
      <c r="Z266" s="626"/>
      <c r="AA266" s="626"/>
      <c r="AB266" s="413"/>
    </row>
    <row r="267" spans="1:28" ht="12" customHeight="1" x14ac:dyDescent="0.2">
      <c r="A267" s="412"/>
      <c r="B267" s="652" t="s">
        <v>30</v>
      </c>
      <c r="C267" s="652"/>
      <c r="D267" s="652"/>
      <c r="E267" s="652"/>
      <c r="F267" s="652"/>
      <c r="G267" s="652"/>
      <c r="H267" s="652"/>
      <c r="I267" s="652"/>
      <c r="J267" s="652"/>
      <c r="K267" s="652"/>
      <c r="L267" s="652"/>
      <c r="M267" s="653"/>
      <c r="N267" s="423">
        <v>805</v>
      </c>
      <c r="O267" s="420">
        <v>4</v>
      </c>
      <c r="P267" s="420">
        <v>5</v>
      </c>
      <c r="Q267" s="422" t="s">
        <v>472</v>
      </c>
      <c r="R267" s="421" t="s">
        <v>31</v>
      </c>
      <c r="S267" s="624"/>
      <c r="T267" s="625"/>
      <c r="U267" s="419">
        <v>17</v>
      </c>
      <c r="V267" s="419">
        <v>17</v>
      </c>
      <c r="W267" s="626"/>
      <c r="X267" s="626"/>
      <c r="Y267" s="626"/>
      <c r="Z267" s="626"/>
      <c r="AA267" s="626"/>
      <c r="AB267" s="413"/>
    </row>
    <row r="268" spans="1:28" ht="32.25" customHeight="1" x14ac:dyDescent="0.2">
      <c r="A268" s="412"/>
      <c r="B268" s="652" t="s">
        <v>457</v>
      </c>
      <c r="C268" s="652"/>
      <c r="D268" s="652"/>
      <c r="E268" s="652"/>
      <c r="F268" s="652"/>
      <c r="G268" s="652"/>
      <c r="H268" s="652"/>
      <c r="I268" s="652"/>
      <c r="J268" s="652"/>
      <c r="K268" s="652"/>
      <c r="L268" s="652"/>
      <c r="M268" s="653"/>
      <c r="N268" s="423">
        <v>805</v>
      </c>
      <c r="O268" s="420">
        <v>4</v>
      </c>
      <c r="P268" s="420">
        <v>5</v>
      </c>
      <c r="Q268" s="422" t="s">
        <v>472</v>
      </c>
      <c r="R268" s="421" t="s">
        <v>32</v>
      </c>
      <c r="S268" s="624"/>
      <c r="T268" s="625"/>
      <c r="U268" s="419">
        <v>17</v>
      </c>
      <c r="V268" s="419">
        <v>17</v>
      </c>
      <c r="W268" s="626"/>
      <c r="X268" s="626"/>
      <c r="Y268" s="626"/>
      <c r="Z268" s="626"/>
      <c r="AA268" s="626"/>
      <c r="AB268" s="413"/>
    </row>
    <row r="269" spans="1:28" ht="21.75" customHeight="1" x14ac:dyDescent="0.2">
      <c r="A269" s="412"/>
      <c r="B269" s="652" t="s">
        <v>33</v>
      </c>
      <c r="C269" s="652"/>
      <c r="D269" s="652"/>
      <c r="E269" s="652"/>
      <c r="F269" s="652"/>
      <c r="G269" s="652"/>
      <c r="H269" s="652"/>
      <c r="I269" s="652"/>
      <c r="J269" s="652"/>
      <c r="K269" s="652"/>
      <c r="L269" s="652"/>
      <c r="M269" s="653"/>
      <c r="N269" s="423">
        <v>805</v>
      </c>
      <c r="O269" s="420">
        <v>4</v>
      </c>
      <c r="P269" s="420">
        <v>5</v>
      </c>
      <c r="Q269" s="422" t="s">
        <v>472</v>
      </c>
      <c r="R269" s="421" t="s">
        <v>34</v>
      </c>
      <c r="S269" s="624"/>
      <c r="T269" s="625"/>
      <c r="U269" s="419">
        <v>14</v>
      </c>
      <c r="V269" s="419">
        <v>14</v>
      </c>
      <c r="W269" s="626"/>
      <c r="X269" s="626"/>
      <c r="Y269" s="626"/>
      <c r="Z269" s="626"/>
      <c r="AA269" s="626"/>
      <c r="AB269" s="413"/>
    </row>
    <row r="270" spans="1:28" ht="12" customHeight="1" x14ac:dyDescent="0.2">
      <c r="A270" s="412"/>
      <c r="B270" s="652" t="s">
        <v>458</v>
      </c>
      <c r="C270" s="652"/>
      <c r="D270" s="652"/>
      <c r="E270" s="652"/>
      <c r="F270" s="652"/>
      <c r="G270" s="652"/>
      <c r="H270" s="652"/>
      <c r="I270" s="652"/>
      <c r="J270" s="652"/>
      <c r="K270" s="652"/>
      <c r="L270" s="652"/>
      <c r="M270" s="653"/>
      <c r="N270" s="423">
        <v>805</v>
      </c>
      <c r="O270" s="420">
        <v>4</v>
      </c>
      <c r="P270" s="420">
        <v>5</v>
      </c>
      <c r="Q270" s="422" t="s">
        <v>472</v>
      </c>
      <c r="R270" s="421" t="s">
        <v>35</v>
      </c>
      <c r="S270" s="624"/>
      <c r="T270" s="625"/>
      <c r="U270" s="419">
        <v>3</v>
      </c>
      <c r="V270" s="419">
        <v>3</v>
      </c>
      <c r="W270" s="626"/>
      <c r="X270" s="626"/>
      <c r="Y270" s="626"/>
      <c r="Z270" s="626"/>
      <c r="AA270" s="626"/>
      <c r="AB270" s="413"/>
    </row>
    <row r="271" spans="1:28" ht="12" customHeight="1" x14ac:dyDescent="0.2">
      <c r="A271" s="412"/>
      <c r="B271" s="652" t="s">
        <v>473</v>
      </c>
      <c r="C271" s="652"/>
      <c r="D271" s="652"/>
      <c r="E271" s="652"/>
      <c r="F271" s="652"/>
      <c r="G271" s="652"/>
      <c r="H271" s="652"/>
      <c r="I271" s="652"/>
      <c r="J271" s="652"/>
      <c r="K271" s="652"/>
      <c r="L271" s="652"/>
      <c r="M271" s="653"/>
      <c r="N271" s="423">
        <v>805</v>
      </c>
      <c r="O271" s="420">
        <v>4</v>
      </c>
      <c r="P271" s="420">
        <v>5</v>
      </c>
      <c r="Q271" s="422" t="s">
        <v>474</v>
      </c>
      <c r="R271" s="421">
        <v>0</v>
      </c>
      <c r="S271" s="624"/>
      <c r="T271" s="625"/>
      <c r="U271" s="419">
        <v>20</v>
      </c>
      <c r="V271" s="419">
        <v>20</v>
      </c>
      <c r="W271" s="626"/>
      <c r="X271" s="626"/>
      <c r="Y271" s="626"/>
      <c r="Z271" s="626"/>
      <c r="AA271" s="626"/>
      <c r="AB271" s="413"/>
    </row>
    <row r="272" spans="1:28" ht="12" customHeight="1" x14ac:dyDescent="0.2">
      <c r="A272" s="412"/>
      <c r="B272" s="652" t="s">
        <v>18</v>
      </c>
      <c r="C272" s="652"/>
      <c r="D272" s="652"/>
      <c r="E272" s="652"/>
      <c r="F272" s="652"/>
      <c r="G272" s="652"/>
      <c r="H272" s="652"/>
      <c r="I272" s="652"/>
      <c r="J272" s="652"/>
      <c r="K272" s="652"/>
      <c r="L272" s="652"/>
      <c r="M272" s="653"/>
      <c r="N272" s="423">
        <v>805</v>
      </c>
      <c r="O272" s="420">
        <v>4</v>
      </c>
      <c r="P272" s="420">
        <v>5</v>
      </c>
      <c r="Q272" s="422" t="s">
        <v>474</v>
      </c>
      <c r="R272" s="421" t="s">
        <v>19</v>
      </c>
      <c r="S272" s="624"/>
      <c r="T272" s="625"/>
      <c r="U272" s="419">
        <v>20</v>
      </c>
      <c r="V272" s="419">
        <v>20</v>
      </c>
      <c r="W272" s="626"/>
      <c r="X272" s="626"/>
      <c r="Y272" s="626"/>
      <c r="Z272" s="626"/>
      <c r="AA272" s="626"/>
      <c r="AB272" s="413"/>
    </row>
    <row r="273" spans="1:28" ht="21.75" customHeight="1" x14ac:dyDescent="0.2">
      <c r="A273" s="412"/>
      <c r="B273" s="652" t="s">
        <v>38</v>
      </c>
      <c r="C273" s="652"/>
      <c r="D273" s="652"/>
      <c r="E273" s="652"/>
      <c r="F273" s="652"/>
      <c r="G273" s="652"/>
      <c r="H273" s="652"/>
      <c r="I273" s="652"/>
      <c r="J273" s="652"/>
      <c r="K273" s="652"/>
      <c r="L273" s="652"/>
      <c r="M273" s="653"/>
      <c r="N273" s="423">
        <v>805</v>
      </c>
      <c r="O273" s="420">
        <v>4</v>
      </c>
      <c r="P273" s="420">
        <v>5</v>
      </c>
      <c r="Q273" s="422" t="s">
        <v>474</v>
      </c>
      <c r="R273" s="421" t="s">
        <v>39</v>
      </c>
      <c r="S273" s="624"/>
      <c r="T273" s="625"/>
      <c r="U273" s="419">
        <v>20</v>
      </c>
      <c r="V273" s="419">
        <v>20</v>
      </c>
      <c r="W273" s="626"/>
      <c r="X273" s="626"/>
      <c r="Y273" s="626"/>
      <c r="Z273" s="626"/>
      <c r="AA273" s="626"/>
      <c r="AB273" s="413"/>
    </row>
    <row r="274" spans="1:28" ht="12" customHeight="1" x14ac:dyDescent="0.2">
      <c r="A274" s="412"/>
      <c r="B274" s="652" t="s">
        <v>459</v>
      </c>
      <c r="C274" s="652"/>
      <c r="D274" s="652"/>
      <c r="E274" s="652"/>
      <c r="F274" s="652"/>
      <c r="G274" s="652"/>
      <c r="H274" s="652"/>
      <c r="I274" s="652"/>
      <c r="J274" s="652"/>
      <c r="K274" s="652"/>
      <c r="L274" s="652"/>
      <c r="M274" s="653"/>
      <c r="N274" s="423">
        <v>805</v>
      </c>
      <c r="O274" s="420">
        <v>4</v>
      </c>
      <c r="P274" s="420">
        <v>5</v>
      </c>
      <c r="Q274" s="422" t="s">
        <v>474</v>
      </c>
      <c r="R274" s="421" t="s">
        <v>41</v>
      </c>
      <c r="S274" s="624"/>
      <c r="T274" s="625"/>
      <c r="U274" s="419">
        <v>20</v>
      </c>
      <c r="V274" s="419">
        <v>20</v>
      </c>
      <c r="W274" s="626"/>
      <c r="X274" s="626"/>
      <c r="Y274" s="626"/>
      <c r="Z274" s="626"/>
      <c r="AA274" s="626"/>
      <c r="AB274" s="413"/>
    </row>
    <row r="275" spans="1:28" ht="21.75" customHeight="1" x14ac:dyDescent="0.2">
      <c r="A275" s="412"/>
      <c r="B275" s="652" t="s">
        <v>532</v>
      </c>
      <c r="C275" s="652"/>
      <c r="D275" s="652"/>
      <c r="E275" s="652"/>
      <c r="F275" s="652"/>
      <c r="G275" s="652"/>
      <c r="H275" s="652"/>
      <c r="I275" s="652"/>
      <c r="J275" s="652"/>
      <c r="K275" s="652"/>
      <c r="L275" s="652"/>
      <c r="M275" s="653"/>
      <c r="N275" s="423">
        <v>805</v>
      </c>
      <c r="O275" s="420">
        <v>4</v>
      </c>
      <c r="P275" s="420">
        <v>12</v>
      </c>
      <c r="Q275" s="422">
        <v>0</v>
      </c>
      <c r="R275" s="421">
        <v>0</v>
      </c>
      <c r="S275" s="624"/>
      <c r="T275" s="625"/>
      <c r="U275" s="419">
        <v>377</v>
      </c>
      <c r="V275" s="419">
        <v>377</v>
      </c>
      <c r="W275" s="626"/>
      <c r="X275" s="626"/>
      <c r="Y275" s="626"/>
      <c r="Z275" s="626"/>
      <c r="AA275" s="626"/>
      <c r="AB275" s="413"/>
    </row>
    <row r="276" spans="1:28" ht="21.75" customHeight="1" x14ac:dyDescent="0.2">
      <c r="A276" s="412"/>
      <c r="B276" s="652" t="s">
        <v>61</v>
      </c>
      <c r="C276" s="652"/>
      <c r="D276" s="652"/>
      <c r="E276" s="652"/>
      <c r="F276" s="652"/>
      <c r="G276" s="652"/>
      <c r="H276" s="652"/>
      <c r="I276" s="652"/>
      <c r="J276" s="652"/>
      <c r="K276" s="652"/>
      <c r="L276" s="652"/>
      <c r="M276" s="653"/>
      <c r="N276" s="423">
        <v>805</v>
      </c>
      <c r="O276" s="420">
        <v>4</v>
      </c>
      <c r="P276" s="420">
        <v>12</v>
      </c>
      <c r="Q276" s="422" t="s">
        <v>469</v>
      </c>
      <c r="R276" s="421">
        <v>0</v>
      </c>
      <c r="S276" s="624"/>
      <c r="T276" s="625"/>
      <c r="U276" s="419">
        <v>377</v>
      </c>
      <c r="V276" s="419">
        <v>377</v>
      </c>
      <c r="W276" s="626"/>
      <c r="X276" s="626"/>
      <c r="Y276" s="626"/>
      <c r="Z276" s="626"/>
      <c r="AA276" s="626"/>
      <c r="AB276" s="413"/>
    </row>
    <row r="277" spans="1:28" ht="12" customHeight="1" x14ac:dyDescent="0.2">
      <c r="A277" s="412"/>
      <c r="B277" s="652" t="s">
        <v>503</v>
      </c>
      <c r="C277" s="652"/>
      <c r="D277" s="652"/>
      <c r="E277" s="652"/>
      <c r="F277" s="652"/>
      <c r="G277" s="652"/>
      <c r="H277" s="652"/>
      <c r="I277" s="652"/>
      <c r="J277" s="652"/>
      <c r="K277" s="652"/>
      <c r="L277" s="652"/>
      <c r="M277" s="653"/>
      <c r="N277" s="423">
        <v>805</v>
      </c>
      <c r="O277" s="420">
        <v>4</v>
      </c>
      <c r="P277" s="420">
        <v>12</v>
      </c>
      <c r="Q277" s="422" t="s">
        <v>504</v>
      </c>
      <c r="R277" s="421">
        <v>0</v>
      </c>
      <c r="S277" s="624"/>
      <c r="T277" s="625"/>
      <c r="U277" s="419">
        <v>377</v>
      </c>
      <c r="V277" s="419">
        <v>377</v>
      </c>
      <c r="W277" s="626"/>
      <c r="X277" s="626"/>
      <c r="Y277" s="626"/>
      <c r="Z277" s="626"/>
      <c r="AA277" s="626"/>
      <c r="AB277" s="413"/>
    </row>
    <row r="278" spans="1:28" ht="42.75" customHeight="1" x14ac:dyDescent="0.2">
      <c r="A278" s="412"/>
      <c r="B278" s="652" t="s">
        <v>18</v>
      </c>
      <c r="C278" s="652"/>
      <c r="D278" s="652"/>
      <c r="E278" s="652"/>
      <c r="F278" s="652"/>
      <c r="G278" s="652"/>
      <c r="H278" s="652"/>
      <c r="I278" s="652"/>
      <c r="J278" s="652"/>
      <c r="K278" s="652"/>
      <c r="L278" s="652"/>
      <c r="M278" s="653"/>
      <c r="N278" s="423">
        <v>805</v>
      </c>
      <c r="O278" s="420">
        <v>4</v>
      </c>
      <c r="P278" s="420">
        <v>12</v>
      </c>
      <c r="Q278" s="422" t="s">
        <v>504</v>
      </c>
      <c r="R278" s="421" t="s">
        <v>19</v>
      </c>
      <c r="S278" s="624"/>
      <c r="T278" s="625"/>
      <c r="U278" s="419">
        <v>377</v>
      </c>
      <c r="V278" s="419">
        <v>377</v>
      </c>
      <c r="W278" s="626"/>
      <c r="X278" s="626"/>
      <c r="Y278" s="626"/>
      <c r="Z278" s="626"/>
      <c r="AA278" s="626"/>
      <c r="AB278" s="413"/>
    </row>
    <row r="279" spans="1:28" ht="12" customHeight="1" x14ac:dyDescent="0.2">
      <c r="A279" s="412"/>
      <c r="B279" s="652" t="s">
        <v>38</v>
      </c>
      <c r="C279" s="652"/>
      <c r="D279" s="652"/>
      <c r="E279" s="652"/>
      <c r="F279" s="652"/>
      <c r="G279" s="652"/>
      <c r="H279" s="652"/>
      <c r="I279" s="652"/>
      <c r="J279" s="652"/>
      <c r="K279" s="652"/>
      <c r="L279" s="652"/>
      <c r="M279" s="653"/>
      <c r="N279" s="423">
        <v>805</v>
      </c>
      <c r="O279" s="420">
        <v>4</v>
      </c>
      <c r="P279" s="420">
        <v>12</v>
      </c>
      <c r="Q279" s="422" t="s">
        <v>504</v>
      </c>
      <c r="R279" s="421" t="s">
        <v>39</v>
      </c>
      <c r="S279" s="624"/>
      <c r="T279" s="625"/>
      <c r="U279" s="419">
        <v>377</v>
      </c>
      <c r="V279" s="419">
        <v>377</v>
      </c>
      <c r="W279" s="626"/>
      <c r="X279" s="626"/>
      <c r="Y279" s="626"/>
      <c r="Z279" s="626"/>
      <c r="AA279" s="626"/>
      <c r="AB279" s="413"/>
    </row>
    <row r="280" spans="1:28" ht="21.75" customHeight="1" x14ac:dyDescent="0.2">
      <c r="A280" s="412"/>
      <c r="B280" s="652" t="s">
        <v>441</v>
      </c>
      <c r="C280" s="652"/>
      <c r="D280" s="652"/>
      <c r="E280" s="652"/>
      <c r="F280" s="652"/>
      <c r="G280" s="652"/>
      <c r="H280" s="652"/>
      <c r="I280" s="652"/>
      <c r="J280" s="652"/>
      <c r="K280" s="652"/>
      <c r="L280" s="652"/>
      <c r="M280" s="653"/>
      <c r="N280" s="423">
        <v>805</v>
      </c>
      <c r="O280" s="420">
        <v>4</v>
      </c>
      <c r="P280" s="420">
        <v>12</v>
      </c>
      <c r="Q280" s="422" t="s">
        <v>504</v>
      </c>
      <c r="R280" s="421" t="s">
        <v>40</v>
      </c>
      <c r="S280" s="624"/>
      <c r="T280" s="625"/>
      <c r="U280" s="419">
        <v>290</v>
      </c>
      <c r="V280" s="419">
        <v>290</v>
      </c>
      <c r="W280" s="626"/>
      <c r="X280" s="626"/>
      <c r="Y280" s="626"/>
      <c r="Z280" s="626"/>
      <c r="AA280" s="626"/>
      <c r="AB280" s="413"/>
    </row>
    <row r="281" spans="1:28" ht="12" customHeight="1" x14ac:dyDescent="0.2">
      <c r="A281" s="412"/>
      <c r="B281" s="652" t="s">
        <v>442</v>
      </c>
      <c r="C281" s="652"/>
      <c r="D281" s="652"/>
      <c r="E281" s="652"/>
      <c r="F281" s="652"/>
      <c r="G281" s="652"/>
      <c r="H281" s="652"/>
      <c r="I281" s="652"/>
      <c r="J281" s="652"/>
      <c r="K281" s="652"/>
      <c r="L281" s="652"/>
      <c r="M281" s="653"/>
      <c r="N281" s="423">
        <v>805</v>
      </c>
      <c r="O281" s="420">
        <v>4</v>
      </c>
      <c r="P281" s="420">
        <v>12</v>
      </c>
      <c r="Q281" s="422" t="s">
        <v>504</v>
      </c>
      <c r="R281" s="421" t="s">
        <v>42</v>
      </c>
      <c r="S281" s="624"/>
      <c r="T281" s="625"/>
      <c r="U281" s="419">
        <v>87</v>
      </c>
      <c r="V281" s="419">
        <v>87</v>
      </c>
      <c r="W281" s="626"/>
      <c r="X281" s="626"/>
      <c r="Y281" s="626"/>
      <c r="Z281" s="626"/>
      <c r="AA281" s="626"/>
      <c r="AB281" s="413"/>
    </row>
    <row r="282" spans="1:28" ht="12" customHeight="1" x14ac:dyDescent="0.2">
      <c r="A282" s="412"/>
      <c r="B282" s="652" t="s">
        <v>636</v>
      </c>
      <c r="C282" s="652"/>
      <c r="D282" s="652"/>
      <c r="E282" s="652"/>
      <c r="F282" s="652"/>
      <c r="G282" s="652"/>
      <c r="H282" s="652"/>
      <c r="I282" s="652"/>
      <c r="J282" s="652"/>
      <c r="K282" s="652"/>
      <c r="L282" s="652"/>
      <c r="M282" s="653"/>
      <c r="N282" s="423">
        <v>806</v>
      </c>
      <c r="O282" s="420">
        <v>0</v>
      </c>
      <c r="P282" s="420">
        <v>0</v>
      </c>
      <c r="Q282" s="422">
        <v>0</v>
      </c>
      <c r="R282" s="421">
        <v>0</v>
      </c>
      <c r="S282" s="624"/>
      <c r="T282" s="625"/>
      <c r="U282" s="419">
        <v>319302</v>
      </c>
      <c r="V282" s="419">
        <v>316640</v>
      </c>
      <c r="W282" s="626"/>
      <c r="X282" s="626"/>
      <c r="Y282" s="626"/>
      <c r="Z282" s="626"/>
      <c r="AA282" s="626"/>
      <c r="AB282" s="413"/>
    </row>
    <row r="283" spans="1:28" ht="21.75" customHeight="1" x14ac:dyDescent="0.2">
      <c r="A283" s="412"/>
      <c r="B283" s="652" t="s">
        <v>5</v>
      </c>
      <c r="C283" s="652"/>
      <c r="D283" s="652"/>
      <c r="E283" s="652"/>
      <c r="F283" s="652"/>
      <c r="G283" s="652"/>
      <c r="H283" s="652"/>
      <c r="I283" s="652"/>
      <c r="J283" s="652"/>
      <c r="K283" s="652"/>
      <c r="L283" s="652"/>
      <c r="M283" s="653"/>
      <c r="N283" s="423">
        <v>806</v>
      </c>
      <c r="O283" s="420">
        <v>7</v>
      </c>
      <c r="P283" s="420">
        <v>0</v>
      </c>
      <c r="Q283" s="422">
        <v>0</v>
      </c>
      <c r="R283" s="421">
        <v>0</v>
      </c>
      <c r="S283" s="624"/>
      <c r="T283" s="625"/>
      <c r="U283" s="419">
        <v>314730</v>
      </c>
      <c r="V283" s="419">
        <v>312087</v>
      </c>
      <c r="W283" s="626"/>
      <c r="X283" s="626"/>
      <c r="Y283" s="626"/>
      <c r="Z283" s="626"/>
      <c r="AA283" s="626"/>
      <c r="AB283" s="413"/>
    </row>
    <row r="284" spans="1:28" ht="12" customHeight="1" x14ac:dyDescent="0.2">
      <c r="A284" s="412"/>
      <c r="B284" s="652" t="s">
        <v>72</v>
      </c>
      <c r="C284" s="652"/>
      <c r="D284" s="652"/>
      <c r="E284" s="652"/>
      <c r="F284" s="652"/>
      <c r="G284" s="652"/>
      <c r="H284" s="652"/>
      <c r="I284" s="652"/>
      <c r="J284" s="652"/>
      <c r="K284" s="652"/>
      <c r="L284" s="652"/>
      <c r="M284" s="653"/>
      <c r="N284" s="423">
        <v>806</v>
      </c>
      <c r="O284" s="420">
        <v>7</v>
      </c>
      <c r="P284" s="420">
        <v>1</v>
      </c>
      <c r="Q284" s="422">
        <v>0</v>
      </c>
      <c r="R284" s="421">
        <v>0</v>
      </c>
      <c r="S284" s="624"/>
      <c r="T284" s="625"/>
      <c r="U284" s="419">
        <v>103557</v>
      </c>
      <c r="V284" s="419">
        <v>103138</v>
      </c>
      <c r="W284" s="626"/>
      <c r="X284" s="626"/>
      <c r="Y284" s="626"/>
      <c r="Z284" s="626"/>
      <c r="AA284" s="626"/>
      <c r="AB284" s="413"/>
    </row>
    <row r="285" spans="1:28" ht="42.75" customHeight="1" x14ac:dyDescent="0.2">
      <c r="A285" s="412"/>
      <c r="B285" s="652" t="s">
        <v>539</v>
      </c>
      <c r="C285" s="652"/>
      <c r="D285" s="652"/>
      <c r="E285" s="652"/>
      <c r="F285" s="652"/>
      <c r="G285" s="652"/>
      <c r="H285" s="652"/>
      <c r="I285" s="652"/>
      <c r="J285" s="652"/>
      <c r="K285" s="652"/>
      <c r="L285" s="652"/>
      <c r="M285" s="653"/>
      <c r="N285" s="423">
        <v>806</v>
      </c>
      <c r="O285" s="420">
        <v>7</v>
      </c>
      <c r="P285" s="420">
        <v>1</v>
      </c>
      <c r="Q285" s="422" t="s">
        <v>540</v>
      </c>
      <c r="R285" s="421">
        <v>0</v>
      </c>
      <c r="S285" s="624"/>
      <c r="T285" s="625"/>
      <c r="U285" s="419">
        <v>42146</v>
      </c>
      <c r="V285" s="419">
        <v>42069</v>
      </c>
      <c r="W285" s="626"/>
      <c r="X285" s="626"/>
      <c r="Y285" s="626"/>
      <c r="Z285" s="626"/>
      <c r="AA285" s="626"/>
      <c r="AB285" s="413"/>
    </row>
    <row r="286" spans="1:28" ht="12" customHeight="1" x14ac:dyDescent="0.2">
      <c r="A286" s="412"/>
      <c r="B286" s="652" t="s">
        <v>541</v>
      </c>
      <c r="C286" s="652"/>
      <c r="D286" s="652"/>
      <c r="E286" s="652"/>
      <c r="F286" s="652"/>
      <c r="G286" s="652"/>
      <c r="H286" s="652"/>
      <c r="I286" s="652"/>
      <c r="J286" s="652"/>
      <c r="K286" s="652"/>
      <c r="L286" s="652"/>
      <c r="M286" s="653"/>
      <c r="N286" s="423">
        <v>806</v>
      </c>
      <c r="O286" s="420">
        <v>7</v>
      </c>
      <c r="P286" s="420">
        <v>1</v>
      </c>
      <c r="Q286" s="422" t="s">
        <v>542</v>
      </c>
      <c r="R286" s="421">
        <v>0</v>
      </c>
      <c r="S286" s="624"/>
      <c r="T286" s="625"/>
      <c r="U286" s="419">
        <v>42146</v>
      </c>
      <c r="V286" s="419">
        <v>42069</v>
      </c>
      <c r="W286" s="626"/>
      <c r="X286" s="626"/>
      <c r="Y286" s="626"/>
      <c r="Z286" s="626"/>
      <c r="AA286" s="626"/>
      <c r="AB286" s="413"/>
    </row>
    <row r="287" spans="1:28" ht="21.75" customHeight="1" x14ac:dyDescent="0.2">
      <c r="A287" s="412"/>
      <c r="B287" s="652" t="s">
        <v>74</v>
      </c>
      <c r="C287" s="652"/>
      <c r="D287" s="652"/>
      <c r="E287" s="652"/>
      <c r="F287" s="652"/>
      <c r="G287" s="652"/>
      <c r="H287" s="652"/>
      <c r="I287" s="652"/>
      <c r="J287" s="652"/>
      <c r="K287" s="652"/>
      <c r="L287" s="652"/>
      <c r="M287" s="653"/>
      <c r="N287" s="423">
        <v>806</v>
      </c>
      <c r="O287" s="420">
        <v>7</v>
      </c>
      <c r="P287" s="420">
        <v>1</v>
      </c>
      <c r="Q287" s="422" t="s">
        <v>543</v>
      </c>
      <c r="R287" s="421">
        <v>0</v>
      </c>
      <c r="S287" s="624"/>
      <c r="T287" s="625"/>
      <c r="U287" s="419">
        <v>42146</v>
      </c>
      <c r="V287" s="419">
        <v>42069</v>
      </c>
      <c r="W287" s="626"/>
      <c r="X287" s="626"/>
      <c r="Y287" s="626"/>
      <c r="Z287" s="626"/>
      <c r="AA287" s="626"/>
      <c r="AB287" s="413"/>
    </row>
    <row r="288" spans="1:28" ht="21.75" customHeight="1" x14ac:dyDescent="0.2">
      <c r="A288" s="412"/>
      <c r="B288" s="652" t="s">
        <v>544</v>
      </c>
      <c r="C288" s="652"/>
      <c r="D288" s="652"/>
      <c r="E288" s="652"/>
      <c r="F288" s="652"/>
      <c r="G288" s="652"/>
      <c r="H288" s="652"/>
      <c r="I288" s="652"/>
      <c r="J288" s="652"/>
      <c r="K288" s="652"/>
      <c r="L288" s="652"/>
      <c r="M288" s="653"/>
      <c r="N288" s="423">
        <v>806</v>
      </c>
      <c r="O288" s="420">
        <v>7</v>
      </c>
      <c r="P288" s="420">
        <v>1</v>
      </c>
      <c r="Q288" s="422" t="s">
        <v>543</v>
      </c>
      <c r="R288" s="421" t="s">
        <v>8</v>
      </c>
      <c r="S288" s="624"/>
      <c r="T288" s="625"/>
      <c r="U288" s="419">
        <v>42146</v>
      </c>
      <c r="V288" s="419">
        <v>42069</v>
      </c>
      <c r="W288" s="626"/>
      <c r="X288" s="626"/>
      <c r="Y288" s="626"/>
      <c r="Z288" s="626"/>
      <c r="AA288" s="626"/>
      <c r="AB288" s="413"/>
    </row>
    <row r="289" spans="1:28" ht="32.25" customHeight="1" x14ac:dyDescent="0.2">
      <c r="A289" s="412"/>
      <c r="B289" s="652" t="s">
        <v>9</v>
      </c>
      <c r="C289" s="652"/>
      <c r="D289" s="652"/>
      <c r="E289" s="652"/>
      <c r="F289" s="652"/>
      <c r="G289" s="652"/>
      <c r="H289" s="652"/>
      <c r="I289" s="652"/>
      <c r="J289" s="652"/>
      <c r="K289" s="652"/>
      <c r="L289" s="652"/>
      <c r="M289" s="653"/>
      <c r="N289" s="423">
        <v>806</v>
      </c>
      <c r="O289" s="420">
        <v>7</v>
      </c>
      <c r="P289" s="420">
        <v>1</v>
      </c>
      <c r="Q289" s="422" t="s">
        <v>543</v>
      </c>
      <c r="R289" s="421" t="s">
        <v>10</v>
      </c>
      <c r="S289" s="624"/>
      <c r="T289" s="625"/>
      <c r="U289" s="419">
        <v>42146</v>
      </c>
      <c r="V289" s="419">
        <v>42069</v>
      </c>
      <c r="W289" s="626"/>
      <c r="X289" s="626"/>
      <c r="Y289" s="626"/>
      <c r="Z289" s="626"/>
      <c r="AA289" s="626"/>
      <c r="AB289" s="413"/>
    </row>
    <row r="290" spans="1:28" ht="53.25" customHeight="1" x14ac:dyDescent="0.2">
      <c r="A290" s="412"/>
      <c r="B290" s="652" t="s">
        <v>11</v>
      </c>
      <c r="C290" s="652"/>
      <c r="D290" s="652"/>
      <c r="E290" s="652"/>
      <c r="F290" s="652"/>
      <c r="G290" s="652"/>
      <c r="H290" s="652"/>
      <c r="I290" s="652"/>
      <c r="J290" s="652"/>
      <c r="K290" s="652"/>
      <c r="L290" s="652"/>
      <c r="M290" s="653"/>
      <c r="N290" s="423">
        <v>806</v>
      </c>
      <c r="O290" s="420">
        <v>7</v>
      </c>
      <c r="P290" s="420">
        <v>1</v>
      </c>
      <c r="Q290" s="422" t="s">
        <v>543</v>
      </c>
      <c r="R290" s="421" t="s">
        <v>12</v>
      </c>
      <c r="S290" s="624"/>
      <c r="T290" s="625"/>
      <c r="U290" s="419">
        <v>42146</v>
      </c>
      <c r="V290" s="419">
        <v>42069</v>
      </c>
      <c r="W290" s="626"/>
      <c r="X290" s="626"/>
      <c r="Y290" s="626"/>
      <c r="Z290" s="626"/>
      <c r="AA290" s="626"/>
      <c r="AB290" s="413"/>
    </row>
    <row r="291" spans="1:28" ht="21.75" customHeight="1" x14ac:dyDescent="0.2">
      <c r="A291" s="412"/>
      <c r="B291" s="652" t="s">
        <v>539</v>
      </c>
      <c r="C291" s="652"/>
      <c r="D291" s="652"/>
      <c r="E291" s="652"/>
      <c r="F291" s="652"/>
      <c r="G291" s="652"/>
      <c r="H291" s="652"/>
      <c r="I291" s="652"/>
      <c r="J291" s="652"/>
      <c r="K291" s="652"/>
      <c r="L291" s="652"/>
      <c r="M291" s="653"/>
      <c r="N291" s="423">
        <v>806</v>
      </c>
      <c r="O291" s="420">
        <v>7</v>
      </c>
      <c r="P291" s="420">
        <v>1</v>
      </c>
      <c r="Q291" s="422" t="s">
        <v>540</v>
      </c>
      <c r="R291" s="421">
        <v>0</v>
      </c>
      <c r="S291" s="624"/>
      <c r="T291" s="625"/>
      <c r="U291" s="419">
        <v>61411</v>
      </c>
      <c r="V291" s="419">
        <v>61069</v>
      </c>
      <c r="W291" s="626"/>
      <c r="X291" s="626"/>
      <c r="Y291" s="626"/>
      <c r="Z291" s="626"/>
      <c r="AA291" s="626"/>
      <c r="AB291" s="413"/>
    </row>
    <row r="292" spans="1:28" ht="21.75" customHeight="1" x14ac:dyDescent="0.2">
      <c r="A292" s="412"/>
      <c r="B292" s="652" t="s">
        <v>541</v>
      </c>
      <c r="C292" s="652"/>
      <c r="D292" s="652"/>
      <c r="E292" s="652"/>
      <c r="F292" s="652"/>
      <c r="G292" s="652"/>
      <c r="H292" s="652"/>
      <c r="I292" s="652"/>
      <c r="J292" s="652"/>
      <c r="K292" s="652"/>
      <c r="L292" s="652"/>
      <c r="M292" s="653"/>
      <c r="N292" s="423">
        <v>806</v>
      </c>
      <c r="O292" s="420">
        <v>7</v>
      </c>
      <c r="P292" s="420">
        <v>1</v>
      </c>
      <c r="Q292" s="422" t="s">
        <v>542</v>
      </c>
      <c r="R292" s="421">
        <v>0</v>
      </c>
      <c r="S292" s="624"/>
      <c r="T292" s="625"/>
      <c r="U292" s="419">
        <v>61411</v>
      </c>
      <c r="V292" s="419">
        <v>61069</v>
      </c>
      <c r="W292" s="626"/>
      <c r="X292" s="626"/>
      <c r="Y292" s="626"/>
      <c r="Z292" s="626"/>
      <c r="AA292" s="626"/>
      <c r="AB292" s="413"/>
    </row>
    <row r="293" spans="1:28" ht="32.25" customHeight="1" x14ac:dyDescent="0.2">
      <c r="A293" s="412"/>
      <c r="B293" s="652" t="s">
        <v>75</v>
      </c>
      <c r="C293" s="652"/>
      <c r="D293" s="652"/>
      <c r="E293" s="652"/>
      <c r="F293" s="652"/>
      <c r="G293" s="652"/>
      <c r="H293" s="652"/>
      <c r="I293" s="652"/>
      <c r="J293" s="652"/>
      <c r="K293" s="652"/>
      <c r="L293" s="652"/>
      <c r="M293" s="653"/>
      <c r="N293" s="423">
        <v>806</v>
      </c>
      <c r="O293" s="420">
        <v>7</v>
      </c>
      <c r="P293" s="420">
        <v>1</v>
      </c>
      <c r="Q293" s="422" t="s">
        <v>545</v>
      </c>
      <c r="R293" s="421">
        <v>0</v>
      </c>
      <c r="S293" s="624"/>
      <c r="T293" s="625"/>
      <c r="U293" s="419">
        <v>61411</v>
      </c>
      <c r="V293" s="419">
        <v>61069</v>
      </c>
      <c r="W293" s="626"/>
      <c r="X293" s="626"/>
      <c r="Y293" s="626"/>
      <c r="Z293" s="626"/>
      <c r="AA293" s="626"/>
      <c r="AB293" s="413"/>
    </row>
    <row r="294" spans="1:28" ht="21.75" customHeight="1" x14ac:dyDescent="0.2">
      <c r="A294" s="412"/>
      <c r="B294" s="652" t="s">
        <v>544</v>
      </c>
      <c r="C294" s="652"/>
      <c r="D294" s="652"/>
      <c r="E294" s="652"/>
      <c r="F294" s="652"/>
      <c r="G294" s="652"/>
      <c r="H294" s="652"/>
      <c r="I294" s="652"/>
      <c r="J294" s="652"/>
      <c r="K294" s="652"/>
      <c r="L294" s="652"/>
      <c r="M294" s="653"/>
      <c r="N294" s="423">
        <v>806</v>
      </c>
      <c r="O294" s="420">
        <v>7</v>
      </c>
      <c r="P294" s="420">
        <v>1</v>
      </c>
      <c r="Q294" s="422" t="s">
        <v>545</v>
      </c>
      <c r="R294" s="421" t="s">
        <v>8</v>
      </c>
      <c r="S294" s="624"/>
      <c r="T294" s="625"/>
      <c r="U294" s="419">
        <v>61411</v>
      </c>
      <c r="V294" s="419">
        <v>61069</v>
      </c>
      <c r="W294" s="626"/>
      <c r="X294" s="626"/>
      <c r="Y294" s="626"/>
      <c r="Z294" s="626"/>
      <c r="AA294" s="626"/>
      <c r="AB294" s="413"/>
    </row>
    <row r="295" spans="1:28" ht="21.75" customHeight="1" x14ac:dyDescent="0.2">
      <c r="A295" s="412"/>
      <c r="B295" s="652" t="s">
        <v>9</v>
      </c>
      <c r="C295" s="652"/>
      <c r="D295" s="652"/>
      <c r="E295" s="652"/>
      <c r="F295" s="652"/>
      <c r="G295" s="652"/>
      <c r="H295" s="652"/>
      <c r="I295" s="652"/>
      <c r="J295" s="652"/>
      <c r="K295" s="652"/>
      <c r="L295" s="652"/>
      <c r="M295" s="653"/>
      <c r="N295" s="423">
        <v>806</v>
      </c>
      <c r="O295" s="420">
        <v>7</v>
      </c>
      <c r="P295" s="420">
        <v>1</v>
      </c>
      <c r="Q295" s="422" t="s">
        <v>545</v>
      </c>
      <c r="R295" s="421" t="s">
        <v>10</v>
      </c>
      <c r="S295" s="624"/>
      <c r="T295" s="625"/>
      <c r="U295" s="419">
        <v>61411</v>
      </c>
      <c r="V295" s="419">
        <v>61069</v>
      </c>
      <c r="W295" s="626"/>
      <c r="X295" s="626"/>
      <c r="Y295" s="626"/>
      <c r="Z295" s="626"/>
      <c r="AA295" s="626"/>
      <c r="AB295" s="413"/>
    </row>
    <row r="296" spans="1:28" ht="21.75" customHeight="1" x14ac:dyDescent="0.2">
      <c r="A296" s="412"/>
      <c r="B296" s="652" t="s">
        <v>11</v>
      </c>
      <c r="C296" s="652"/>
      <c r="D296" s="652"/>
      <c r="E296" s="652"/>
      <c r="F296" s="652"/>
      <c r="G296" s="652"/>
      <c r="H296" s="652"/>
      <c r="I296" s="652"/>
      <c r="J296" s="652"/>
      <c r="K296" s="652"/>
      <c r="L296" s="652"/>
      <c r="M296" s="653"/>
      <c r="N296" s="423">
        <v>806</v>
      </c>
      <c r="O296" s="420">
        <v>7</v>
      </c>
      <c r="P296" s="420">
        <v>1</v>
      </c>
      <c r="Q296" s="422" t="s">
        <v>545</v>
      </c>
      <c r="R296" s="421" t="s">
        <v>12</v>
      </c>
      <c r="S296" s="624"/>
      <c r="T296" s="625"/>
      <c r="U296" s="419">
        <v>61411</v>
      </c>
      <c r="V296" s="419">
        <v>61069</v>
      </c>
      <c r="W296" s="626"/>
      <c r="X296" s="626"/>
      <c r="Y296" s="626"/>
      <c r="Z296" s="626"/>
      <c r="AA296" s="626"/>
      <c r="AB296" s="413"/>
    </row>
    <row r="297" spans="1:28" ht="53.25" customHeight="1" x14ac:dyDescent="0.2">
      <c r="A297" s="412"/>
      <c r="B297" s="652" t="s">
        <v>76</v>
      </c>
      <c r="C297" s="652"/>
      <c r="D297" s="652"/>
      <c r="E297" s="652"/>
      <c r="F297" s="652"/>
      <c r="G297" s="652"/>
      <c r="H297" s="652"/>
      <c r="I297" s="652"/>
      <c r="J297" s="652"/>
      <c r="K297" s="652"/>
      <c r="L297" s="652"/>
      <c r="M297" s="653"/>
      <c r="N297" s="423">
        <v>806</v>
      </c>
      <c r="O297" s="420">
        <v>7</v>
      </c>
      <c r="P297" s="420">
        <v>2</v>
      </c>
      <c r="Q297" s="422">
        <v>0</v>
      </c>
      <c r="R297" s="421">
        <v>0</v>
      </c>
      <c r="S297" s="624"/>
      <c r="T297" s="625"/>
      <c r="U297" s="419">
        <v>186227</v>
      </c>
      <c r="V297" s="419">
        <v>184327</v>
      </c>
      <c r="W297" s="626"/>
      <c r="X297" s="626"/>
      <c r="Y297" s="626"/>
      <c r="Z297" s="626"/>
      <c r="AA297" s="626"/>
      <c r="AB297" s="413"/>
    </row>
    <row r="298" spans="1:28" ht="12" customHeight="1" x14ac:dyDescent="0.2">
      <c r="A298" s="412"/>
      <c r="B298" s="652" t="s">
        <v>539</v>
      </c>
      <c r="C298" s="652"/>
      <c r="D298" s="652"/>
      <c r="E298" s="652"/>
      <c r="F298" s="652"/>
      <c r="G298" s="652"/>
      <c r="H298" s="652"/>
      <c r="I298" s="652"/>
      <c r="J298" s="652"/>
      <c r="K298" s="652"/>
      <c r="L298" s="652"/>
      <c r="M298" s="653"/>
      <c r="N298" s="423">
        <v>806</v>
      </c>
      <c r="O298" s="420">
        <v>7</v>
      </c>
      <c r="P298" s="420">
        <v>2</v>
      </c>
      <c r="Q298" s="422" t="s">
        <v>540</v>
      </c>
      <c r="R298" s="421">
        <v>0</v>
      </c>
      <c r="S298" s="624"/>
      <c r="T298" s="625"/>
      <c r="U298" s="419">
        <v>16205</v>
      </c>
      <c r="V298" s="419">
        <v>15252</v>
      </c>
      <c r="W298" s="626"/>
      <c r="X298" s="626"/>
      <c r="Y298" s="626"/>
      <c r="Z298" s="626"/>
      <c r="AA298" s="626"/>
      <c r="AB298" s="413"/>
    </row>
    <row r="299" spans="1:28" ht="12" customHeight="1" x14ac:dyDescent="0.2">
      <c r="A299" s="412"/>
      <c r="B299" s="652" t="s">
        <v>77</v>
      </c>
      <c r="C299" s="652"/>
      <c r="D299" s="652"/>
      <c r="E299" s="652"/>
      <c r="F299" s="652"/>
      <c r="G299" s="652"/>
      <c r="H299" s="652"/>
      <c r="I299" s="652"/>
      <c r="J299" s="652"/>
      <c r="K299" s="652"/>
      <c r="L299" s="652"/>
      <c r="M299" s="653"/>
      <c r="N299" s="423">
        <v>806</v>
      </c>
      <c r="O299" s="420">
        <v>7</v>
      </c>
      <c r="P299" s="420">
        <v>2</v>
      </c>
      <c r="Q299" s="422" t="s">
        <v>546</v>
      </c>
      <c r="R299" s="421">
        <v>0</v>
      </c>
      <c r="S299" s="624"/>
      <c r="T299" s="625"/>
      <c r="U299" s="419">
        <v>16205</v>
      </c>
      <c r="V299" s="419">
        <v>15252</v>
      </c>
      <c r="W299" s="626"/>
      <c r="X299" s="626"/>
      <c r="Y299" s="626"/>
      <c r="Z299" s="626"/>
      <c r="AA299" s="626"/>
      <c r="AB299" s="413"/>
    </row>
    <row r="300" spans="1:28" ht="32.25" customHeight="1" x14ac:dyDescent="0.2">
      <c r="A300" s="412"/>
      <c r="B300" s="652" t="s">
        <v>74</v>
      </c>
      <c r="C300" s="652"/>
      <c r="D300" s="652"/>
      <c r="E300" s="652"/>
      <c r="F300" s="652"/>
      <c r="G300" s="652"/>
      <c r="H300" s="652"/>
      <c r="I300" s="652"/>
      <c r="J300" s="652"/>
      <c r="K300" s="652"/>
      <c r="L300" s="652"/>
      <c r="M300" s="653"/>
      <c r="N300" s="423">
        <v>806</v>
      </c>
      <c r="O300" s="420">
        <v>7</v>
      </c>
      <c r="P300" s="420">
        <v>2</v>
      </c>
      <c r="Q300" s="422" t="s">
        <v>547</v>
      </c>
      <c r="R300" s="421">
        <v>0</v>
      </c>
      <c r="S300" s="624"/>
      <c r="T300" s="625"/>
      <c r="U300" s="419">
        <v>16205</v>
      </c>
      <c r="V300" s="419">
        <v>15252</v>
      </c>
      <c r="W300" s="626"/>
      <c r="X300" s="626"/>
      <c r="Y300" s="626"/>
      <c r="Z300" s="626"/>
      <c r="AA300" s="626"/>
      <c r="AB300" s="413"/>
    </row>
    <row r="301" spans="1:28" ht="21.75" customHeight="1" x14ac:dyDescent="0.2">
      <c r="A301" s="412"/>
      <c r="B301" s="652" t="s">
        <v>544</v>
      </c>
      <c r="C301" s="652"/>
      <c r="D301" s="652"/>
      <c r="E301" s="652"/>
      <c r="F301" s="652"/>
      <c r="G301" s="652"/>
      <c r="H301" s="652"/>
      <c r="I301" s="652"/>
      <c r="J301" s="652"/>
      <c r="K301" s="652"/>
      <c r="L301" s="652"/>
      <c r="M301" s="653"/>
      <c r="N301" s="423">
        <v>806</v>
      </c>
      <c r="O301" s="420">
        <v>7</v>
      </c>
      <c r="P301" s="420">
        <v>2</v>
      </c>
      <c r="Q301" s="422" t="s">
        <v>547</v>
      </c>
      <c r="R301" s="421" t="s">
        <v>8</v>
      </c>
      <c r="S301" s="624"/>
      <c r="T301" s="625"/>
      <c r="U301" s="419">
        <v>16205</v>
      </c>
      <c r="V301" s="419">
        <v>15252</v>
      </c>
      <c r="W301" s="626"/>
      <c r="X301" s="626"/>
      <c r="Y301" s="626"/>
      <c r="Z301" s="626"/>
      <c r="AA301" s="626"/>
      <c r="AB301" s="413"/>
    </row>
    <row r="302" spans="1:28" ht="21.75" customHeight="1" x14ac:dyDescent="0.2">
      <c r="A302" s="412"/>
      <c r="B302" s="652" t="s">
        <v>9</v>
      </c>
      <c r="C302" s="652"/>
      <c r="D302" s="652"/>
      <c r="E302" s="652"/>
      <c r="F302" s="652"/>
      <c r="G302" s="652"/>
      <c r="H302" s="652"/>
      <c r="I302" s="652"/>
      <c r="J302" s="652"/>
      <c r="K302" s="652"/>
      <c r="L302" s="652"/>
      <c r="M302" s="653"/>
      <c r="N302" s="423">
        <v>806</v>
      </c>
      <c r="O302" s="420">
        <v>7</v>
      </c>
      <c r="P302" s="420">
        <v>2</v>
      </c>
      <c r="Q302" s="422" t="s">
        <v>547</v>
      </c>
      <c r="R302" s="421" t="s">
        <v>10</v>
      </c>
      <c r="S302" s="624"/>
      <c r="T302" s="625"/>
      <c r="U302" s="419">
        <v>16205</v>
      </c>
      <c r="V302" s="419">
        <v>15252</v>
      </c>
      <c r="W302" s="626"/>
      <c r="X302" s="626"/>
      <c r="Y302" s="626"/>
      <c r="Z302" s="626"/>
      <c r="AA302" s="626"/>
      <c r="AB302" s="413"/>
    </row>
    <row r="303" spans="1:28" ht="21.75" customHeight="1" x14ac:dyDescent="0.2">
      <c r="A303" s="412"/>
      <c r="B303" s="652" t="s">
        <v>11</v>
      </c>
      <c r="C303" s="652"/>
      <c r="D303" s="652"/>
      <c r="E303" s="652"/>
      <c r="F303" s="652"/>
      <c r="G303" s="652"/>
      <c r="H303" s="652"/>
      <c r="I303" s="652"/>
      <c r="J303" s="652"/>
      <c r="K303" s="652"/>
      <c r="L303" s="652"/>
      <c r="M303" s="653"/>
      <c r="N303" s="423">
        <v>806</v>
      </c>
      <c r="O303" s="420">
        <v>7</v>
      </c>
      <c r="P303" s="420">
        <v>2</v>
      </c>
      <c r="Q303" s="422" t="s">
        <v>547</v>
      </c>
      <c r="R303" s="421" t="s">
        <v>12</v>
      </c>
      <c r="S303" s="624"/>
      <c r="T303" s="625"/>
      <c r="U303" s="419">
        <v>16205</v>
      </c>
      <c r="V303" s="419">
        <v>15252</v>
      </c>
      <c r="W303" s="626"/>
      <c r="X303" s="626"/>
      <c r="Y303" s="626"/>
      <c r="Z303" s="626"/>
      <c r="AA303" s="626"/>
      <c r="AB303" s="413"/>
    </row>
    <row r="304" spans="1:28" ht="12" customHeight="1" x14ac:dyDescent="0.2">
      <c r="A304" s="412"/>
      <c r="B304" s="652" t="s">
        <v>539</v>
      </c>
      <c r="C304" s="652"/>
      <c r="D304" s="652"/>
      <c r="E304" s="652"/>
      <c r="F304" s="652"/>
      <c r="G304" s="652"/>
      <c r="H304" s="652"/>
      <c r="I304" s="652"/>
      <c r="J304" s="652"/>
      <c r="K304" s="652"/>
      <c r="L304" s="652"/>
      <c r="M304" s="653"/>
      <c r="N304" s="423">
        <v>806</v>
      </c>
      <c r="O304" s="420">
        <v>7</v>
      </c>
      <c r="P304" s="420">
        <v>2</v>
      </c>
      <c r="Q304" s="422" t="s">
        <v>540</v>
      </c>
      <c r="R304" s="421">
        <v>0</v>
      </c>
      <c r="S304" s="624"/>
      <c r="T304" s="625"/>
      <c r="U304" s="419">
        <v>167813</v>
      </c>
      <c r="V304" s="419">
        <v>166879</v>
      </c>
      <c r="W304" s="626"/>
      <c r="X304" s="626"/>
      <c r="Y304" s="626"/>
      <c r="Z304" s="626"/>
      <c r="AA304" s="626"/>
      <c r="AB304" s="413"/>
    </row>
    <row r="305" spans="1:28" ht="12" customHeight="1" x14ac:dyDescent="0.2">
      <c r="A305" s="412"/>
      <c r="B305" s="652" t="s">
        <v>77</v>
      </c>
      <c r="C305" s="652"/>
      <c r="D305" s="652"/>
      <c r="E305" s="652"/>
      <c r="F305" s="652"/>
      <c r="G305" s="652"/>
      <c r="H305" s="652"/>
      <c r="I305" s="652"/>
      <c r="J305" s="652"/>
      <c r="K305" s="652"/>
      <c r="L305" s="652"/>
      <c r="M305" s="653"/>
      <c r="N305" s="423">
        <v>806</v>
      </c>
      <c r="O305" s="420">
        <v>7</v>
      </c>
      <c r="P305" s="420">
        <v>2</v>
      </c>
      <c r="Q305" s="422" t="s">
        <v>546</v>
      </c>
      <c r="R305" s="421">
        <v>0</v>
      </c>
      <c r="S305" s="624"/>
      <c r="T305" s="625"/>
      <c r="U305" s="419">
        <v>167813</v>
      </c>
      <c r="V305" s="419">
        <v>166879</v>
      </c>
      <c r="W305" s="626"/>
      <c r="X305" s="626"/>
      <c r="Y305" s="626"/>
      <c r="Z305" s="626"/>
      <c r="AA305" s="626"/>
      <c r="AB305" s="413"/>
    </row>
    <row r="306" spans="1:28" ht="12" customHeight="1" x14ac:dyDescent="0.2">
      <c r="A306" s="412"/>
      <c r="B306" s="652" t="s">
        <v>179</v>
      </c>
      <c r="C306" s="652"/>
      <c r="D306" s="652"/>
      <c r="E306" s="652"/>
      <c r="F306" s="652"/>
      <c r="G306" s="652"/>
      <c r="H306" s="652"/>
      <c r="I306" s="652"/>
      <c r="J306" s="652"/>
      <c r="K306" s="652"/>
      <c r="L306" s="652"/>
      <c r="M306" s="653"/>
      <c r="N306" s="423">
        <v>806</v>
      </c>
      <c r="O306" s="420">
        <v>7</v>
      </c>
      <c r="P306" s="420">
        <v>2</v>
      </c>
      <c r="Q306" s="422" t="s">
        <v>548</v>
      </c>
      <c r="R306" s="421">
        <v>0</v>
      </c>
      <c r="S306" s="624"/>
      <c r="T306" s="625"/>
      <c r="U306" s="419">
        <v>167813</v>
      </c>
      <c r="V306" s="419">
        <v>166879</v>
      </c>
      <c r="W306" s="626"/>
      <c r="X306" s="626"/>
      <c r="Y306" s="626"/>
      <c r="Z306" s="626"/>
      <c r="AA306" s="626"/>
      <c r="AB306" s="413"/>
    </row>
    <row r="307" spans="1:28" ht="21.75" customHeight="1" x14ac:dyDescent="0.2">
      <c r="A307" s="412"/>
      <c r="B307" s="652" t="s">
        <v>544</v>
      </c>
      <c r="C307" s="652"/>
      <c r="D307" s="652"/>
      <c r="E307" s="652"/>
      <c r="F307" s="652"/>
      <c r="G307" s="652"/>
      <c r="H307" s="652"/>
      <c r="I307" s="652"/>
      <c r="J307" s="652"/>
      <c r="K307" s="652"/>
      <c r="L307" s="652"/>
      <c r="M307" s="653"/>
      <c r="N307" s="423">
        <v>806</v>
      </c>
      <c r="O307" s="420">
        <v>7</v>
      </c>
      <c r="P307" s="420">
        <v>2</v>
      </c>
      <c r="Q307" s="422" t="s">
        <v>548</v>
      </c>
      <c r="R307" s="421" t="s">
        <v>8</v>
      </c>
      <c r="S307" s="624"/>
      <c r="T307" s="625"/>
      <c r="U307" s="419">
        <v>167813</v>
      </c>
      <c r="V307" s="419">
        <v>166879</v>
      </c>
      <c r="W307" s="626"/>
      <c r="X307" s="626"/>
      <c r="Y307" s="626"/>
      <c r="Z307" s="626"/>
      <c r="AA307" s="626"/>
      <c r="AB307" s="413"/>
    </row>
    <row r="308" spans="1:28" ht="12" customHeight="1" x14ac:dyDescent="0.2">
      <c r="A308" s="412"/>
      <c r="B308" s="652" t="s">
        <v>9</v>
      </c>
      <c r="C308" s="652"/>
      <c r="D308" s="652"/>
      <c r="E308" s="652"/>
      <c r="F308" s="652"/>
      <c r="G308" s="652"/>
      <c r="H308" s="652"/>
      <c r="I308" s="652"/>
      <c r="J308" s="652"/>
      <c r="K308" s="652"/>
      <c r="L308" s="652"/>
      <c r="M308" s="653"/>
      <c r="N308" s="423">
        <v>806</v>
      </c>
      <c r="O308" s="420">
        <v>7</v>
      </c>
      <c r="P308" s="420">
        <v>2</v>
      </c>
      <c r="Q308" s="422" t="s">
        <v>548</v>
      </c>
      <c r="R308" s="421" t="s">
        <v>10</v>
      </c>
      <c r="S308" s="624"/>
      <c r="T308" s="625"/>
      <c r="U308" s="419">
        <v>167813</v>
      </c>
      <c r="V308" s="419">
        <v>166879</v>
      </c>
      <c r="W308" s="626"/>
      <c r="X308" s="626"/>
      <c r="Y308" s="626"/>
      <c r="Z308" s="626"/>
      <c r="AA308" s="626"/>
      <c r="AB308" s="413"/>
    </row>
    <row r="309" spans="1:28" ht="12" customHeight="1" x14ac:dyDescent="0.2">
      <c r="A309" s="412"/>
      <c r="B309" s="652" t="s">
        <v>11</v>
      </c>
      <c r="C309" s="652"/>
      <c r="D309" s="652"/>
      <c r="E309" s="652"/>
      <c r="F309" s="652"/>
      <c r="G309" s="652"/>
      <c r="H309" s="652"/>
      <c r="I309" s="652"/>
      <c r="J309" s="652"/>
      <c r="K309" s="652"/>
      <c r="L309" s="652"/>
      <c r="M309" s="653"/>
      <c r="N309" s="423">
        <v>806</v>
      </c>
      <c r="O309" s="420">
        <v>7</v>
      </c>
      <c r="P309" s="420">
        <v>2</v>
      </c>
      <c r="Q309" s="422" t="s">
        <v>548</v>
      </c>
      <c r="R309" s="421" t="s">
        <v>12</v>
      </c>
      <c r="S309" s="624"/>
      <c r="T309" s="625"/>
      <c r="U309" s="419">
        <v>167813</v>
      </c>
      <c r="V309" s="419">
        <v>166879</v>
      </c>
      <c r="W309" s="626"/>
      <c r="X309" s="626"/>
      <c r="Y309" s="626"/>
      <c r="Z309" s="626"/>
      <c r="AA309" s="626"/>
      <c r="AB309" s="413"/>
    </row>
    <row r="310" spans="1:28" ht="12" customHeight="1" x14ac:dyDescent="0.2">
      <c r="A310" s="412"/>
      <c r="B310" s="652" t="s">
        <v>539</v>
      </c>
      <c r="C310" s="652"/>
      <c r="D310" s="652"/>
      <c r="E310" s="652"/>
      <c r="F310" s="652"/>
      <c r="G310" s="652"/>
      <c r="H310" s="652"/>
      <c r="I310" s="652"/>
      <c r="J310" s="652"/>
      <c r="K310" s="652"/>
      <c r="L310" s="652"/>
      <c r="M310" s="653"/>
      <c r="N310" s="423">
        <v>806</v>
      </c>
      <c r="O310" s="420">
        <v>7</v>
      </c>
      <c r="P310" s="420">
        <v>2</v>
      </c>
      <c r="Q310" s="422" t="s">
        <v>540</v>
      </c>
      <c r="R310" s="421">
        <v>0</v>
      </c>
      <c r="S310" s="624"/>
      <c r="T310" s="625"/>
      <c r="U310" s="419">
        <v>2209</v>
      </c>
      <c r="V310" s="419">
        <v>2196</v>
      </c>
      <c r="W310" s="626"/>
      <c r="X310" s="626"/>
      <c r="Y310" s="626"/>
      <c r="Z310" s="626"/>
      <c r="AA310" s="626"/>
      <c r="AB310" s="413"/>
    </row>
    <row r="311" spans="1:28" ht="12" customHeight="1" x14ac:dyDescent="0.2">
      <c r="A311" s="412"/>
      <c r="B311" s="652" t="s">
        <v>77</v>
      </c>
      <c r="C311" s="652"/>
      <c r="D311" s="652"/>
      <c r="E311" s="652"/>
      <c r="F311" s="652"/>
      <c r="G311" s="652"/>
      <c r="H311" s="652"/>
      <c r="I311" s="652"/>
      <c r="J311" s="652"/>
      <c r="K311" s="652"/>
      <c r="L311" s="652"/>
      <c r="M311" s="653"/>
      <c r="N311" s="423">
        <v>806</v>
      </c>
      <c r="O311" s="420">
        <v>7</v>
      </c>
      <c r="P311" s="420">
        <v>2</v>
      </c>
      <c r="Q311" s="422" t="s">
        <v>546</v>
      </c>
      <c r="R311" s="421">
        <v>0</v>
      </c>
      <c r="S311" s="624"/>
      <c r="T311" s="625"/>
      <c r="U311" s="419">
        <v>2209</v>
      </c>
      <c r="V311" s="419">
        <v>2196</v>
      </c>
      <c r="W311" s="626"/>
      <c r="X311" s="626"/>
      <c r="Y311" s="626"/>
      <c r="Z311" s="626"/>
      <c r="AA311" s="626"/>
      <c r="AB311" s="413"/>
    </row>
    <row r="312" spans="1:28" ht="21.75" customHeight="1" x14ac:dyDescent="0.2">
      <c r="A312" s="412"/>
      <c r="B312" s="652" t="s">
        <v>685</v>
      </c>
      <c r="C312" s="652"/>
      <c r="D312" s="652"/>
      <c r="E312" s="652"/>
      <c r="F312" s="652"/>
      <c r="G312" s="652"/>
      <c r="H312" s="652"/>
      <c r="I312" s="652"/>
      <c r="J312" s="652"/>
      <c r="K312" s="652"/>
      <c r="L312" s="652"/>
      <c r="M312" s="653"/>
      <c r="N312" s="423">
        <v>806</v>
      </c>
      <c r="O312" s="420">
        <v>7</v>
      </c>
      <c r="P312" s="420">
        <v>2</v>
      </c>
      <c r="Q312" s="422" t="s">
        <v>686</v>
      </c>
      <c r="R312" s="421">
        <v>0</v>
      </c>
      <c r="S312" s="624"/>
      <c r="T312" s="625"/>
      <c r="U312" s="419">
        <v>2209</v>
      </c>
      <c r="V312" s="419">
        <v>2196</v>
      </c>
      <c r="W312" s="626"/>
      <c r="X312" s="626"/>
      <c r="Y312" s="626"/>
      <c r="Z312" s="626"/>
      <c r="AA312" s="626"/>
      <c r="AB312" s="413"/>
    </row>
    <row r="313" spans="1:28" ht="32.25" customHeight="1" x14ac:dyDescent="0.2">
      <c r="A313" s="412"/>
      <c r="B313" s="652" t="s">
        <v>544</v>
      </c>
      <c r="C313" s="652"/>
      <c r="D313" s="652"/>
      <c r="E313" s="652"/>
      <c r="F313" s="652"/>
      <c r="G313" s="652"/>
      <c r="H313" s="652"/>
      <c r="I313" s="652"/>
      <c r="J313" s="652"/>
      <c r="K313" s="652"/>
      <c r="L313" s="652"/>
      <c r="M313" s="653"/>
      <c r="N313" s="423">
        <v>806</v>
      </c>
      <c r="O313" s="420">
        <v>7</v>
      </c>
      <c r="P313" s="420">
        <v>2</v>
      </c>
      <c r="Q313" s="422" t="s">
        <v>686</v>
      </c>
      <c r="R313" s="421" t="s">
        <v>8</v>
      </c>
      <c r="S313" s="624"/>
      <c r="T313" s="625"/>
      <c r="U313" s="419">
        <v>2209</v>
      </c>
      <c r="V313" s="419">
        <v>2196</v>
      </c>
      <c r="W313" s="626"/>
      <c r="X313" s="626"/>
      <c r="Y313" s="626"/>
      <c r="Z313" s="626"/>
      <c r="AA313" s="626"/>
      <c r="AB313" s="413"/>
    </row>
    <row r="314" spans="1:28" ht="32.25" customHeight="1" x14ac:dyDescent="0.2">
      <c r="A314" s="412"/>
      <c r="B314" s="652" t="s">
        <v>9</v>
      </c>
      <c r="C314" s="652"/>
      <c r="D314" s="652"/>
      <c r="E314" s="652"/>
      <c r="F314" s="652"/>
      <c r="G314" s="652"/>
      <c r="H314" s="652"/>
      <c r="I314" s="652"/>
      <c r="J314" s="652"/>
      <c r="K314" s="652"/>
      <c r="L314" s="652"/>
      <c r="M314" s="653"/>
      <c r="N314" s="423">
        <v>806</v>
      </c>
      <c r="O314" s="420">
        <v>7</v>
      </c>
      <c r="P314" s="420">
        <v>2</v>
      </c>
      <c r="Q314" s="422" t="s">
        <v>686</v>
      </c>
      <c r="R314" s="421" t="s">
        <v>10</v>
      </c>
      <c r="S314" s="624"/>
      <c r="T314" s="625"/>
      <c r="U314" s="419">
        <v>2209</v>
      </c>
      <c r="V314" s="419">
        <v>2196</v>
      </c>
      <c r="W314" s="626"/>
      <c r="X314" s="626"/>
      <c r="Y314" s="626"/>
      <c r="Z314" s="626"/>
      <c r="AA314" s="626"/>
      <c r="AB314" s="413"/>
    </row>
    <row r="315" spans="1:28" ht="21.75" customHeight="1" x14ac:dyDescent="0.2">
      <c r="A315" s="412"/>
      <c r="B315" s="652" t="s">
        <v>167</v>
      </c>
      <c r="C315" s="652"/>
      <c r="D315" s="652"/>
      <c r="E315" s="652"/>
      <c r="F315" s="652"/>
      <c r="G315" s="652"/>
      <c r="H315" s="652"/>
      <c r="I315" s="652"/>
      <c r="J315" s="652"/>
      <c r="K315" s="652"/>
      <c r="L315" s="652"/>
      <c r="M315" s="653"/>
      <c r="N315" s="423">
        <v>806</v>
      </c>
      <c r="O315" s="420">
        <v>7</v>
      </c>
      <c r="P315" s="420">
        <v>2</v>
      </c>
      <c r="Q315" s="422" t="s">
        <v>686</v>
      </c>
      <c r="R315" s="421" t="s">
        <v>166</v>
      </c>
      <c r="S315" s="624"/>
      <c r="T315" s="625"/>
      <c r="U315" s="419">
        <v>2209</v>
      </c>
      <c r="V315" s="419">
        <v>2196</v>
      </c>
      <c r="W315" s="626"/>
      <c r="X315" s="626"/>
      <c r="Y315" s="626"/>
      <c r="Z315" s="626"/>
      <c r="AA315" s="626"/>
      <c r="AB315" s="413"/>
    </row>
    <row r="316" spans="1:28" ht="12" customHeight="1" x14ac:dyDescent="0.2">
      <c r="A316" s="412"/>
      <c r="B316" s="652" t="s">
        <v>549</v>
      </c>
      <c r="C316" s="652"/>
      <c r="D316" s="652"/>
      <c r="E316" s="652"/>
      <c r="F316" s="652"/>
      <c r="G316" s="652"/>
      <c r="H316" s="652"/>
      <c r="I316" s="652"/>
      <c r="J316" s="652"/>
      <c r="K316" s="652"/>
      <c r="L316" s="652"/>
      <c r="M316" s="653"/>
      <c r="N316" s="423">
        <v>806</v>
      </c>
      <c r="O316" s="420">
        <v>7</v>
      </c>
      <c r="P316" s="420">
        <v>3</v>
      </c>
      <c r="Q316" s="422">
        <v>0</v>
      </c>
      <c r="R316" s="421">
        <v>0</v>
      </c>
      <c r="S316" s="624"/>
      <c r="T316" s="625"/>
      <c r="U316" s="419">
        <v>7017</v>
      </c>
      <c r="V316" s="419">
        <v>6961</v>
      </c>
      <c r="W316" s="626"/>
      <c r="X316" s="626"/>
      <c r="Y316" s="626"/>
      <c r="Z316" s="626"/>
      <c r="AA316" s="626"/>
      <c r="AB316" s="413"/>
    </row>
    <row r="317" spans="1:28" ht="42.75" customHeight="1" x14ac:dyDescent="0.2">
      <c r="A317" s="412"/>
      <c r="B317" s="652" t="s">
        <v>539</v>
      </c>
      <c r="C317" s="652"/>
      <c r="D317" s="652"/>
      <c r="E317" s="652"/>
      <c r="F317" s="652"/>
      <c r="G317" s="652"/>
      <c r="H317" s="652"/>
      <c r="I317" s="652"/>
      <c r="J317" s="652"/>
      <c r="K317" s="652"/>
      <c r="L317" s="652"/>
      <c r="M317" s="653"/>
      <c r="N317" s="423">
        <v>806</v>
      </c>
      <c r="O317" s="420">
        <v>7</v>
      </c>
      <c r="P317" s="420">
        <v>3</v>
      </c>
      <c r="Q317" s="422" t="s">
        <v>540</v>
      </c>
      <c r="R317" s="421">
        <v>0</v>
      </c>
      <c r="S317" s="624"/>
      <c r="T317" s="625"/>
      <c r="U317" s="419">
        <v>7017</v>
      </c>
      <c r="V317" s="419">
        <v>6961</v>
      </c>
      <c r="W317" s="626"/>
      <c r="X317" s="626"/>
      <c r="Y317" s="626"/>
      <c r="Z317" s="626"/>
      <c r="AA317" s="626"/>
      <c r="AB317" s="413"/>
    </row>
    <row r="318" spans="1:28" ht="12" customHeight="1" x14ac:dyDescent="0.2">
      <c r="A318" s="412"/>
      <c r="B318" s="652" t="s">
        <v>550</v>
      </c>
      <c r="C318" s="652"/>
      <c r="D318" s="652"/>
      <c r="E318" s="652"/>
      <c r="F318" s="652"/>
      <c r="G318" s="652"/>
      <c r="H318" s="652"/>
      <c r="I318" s="652"/>
      <c r="J318" s="652"/>
      <c r="K318" s="652"/>
      <c r="L318" s="652"/>
      <c r="M318" s="653"/>
      <c r="N318" s="423">
        <v>806</v>
      </c>
      <c r="O318" s="420">
        <v>7</v>
      </c>
      <c r="P318" s="420">
        <v>3</v>
      </c>
      <c r="Q318" s="422" t="s">
        <v>551</v>
      </c>
      <c r="R318" s="421">
        <v>0</v>
      </c>
      <c r="S318" s="624"/>
      <c r="T318" s="625"/>
      <c r="U318" s="419">
        <v>7017</v>
      </c>
      <c r="V318" s="419">
        <v>6961</v>
      </c>
      <c r="W318" s="626"/>
      <c r="X318" s="626"/>
      <c r="Y318" s="626"/>
      <c r="Z318" s="626"/>
      <c r="AA318" s="626"/>
      <c r="AB318" s="413"/>
    </row>
    <row r="319" spans="1:28" ht="21.75" customHeight="1" x14ac:dyDescent="0.2">
      <c r="A319" s="412"/>
      <c r="B319" s="652" t="s">
        <v>6</v>
      </c>
      <c r="C319" s="652"/>
      <c r="D319" s="652"/>
      <c r="E319" s="652"/>
      <c r="F319" s="652"/>
      <c r="G319" s="652"/>
      <c r="H319" s="652"/>
      <c r="I319" s="652"/>
      <c r="J319" s="652"/>
      <c r="K319" s="652"/>
      <c r="L319" s="652"/>
      <c r="M319" s="653"/>
      <c r="N319" s="423">
        <v>806</v>
      </c>
      <c r="O319" s="420">
        <v>7</v>
      </c>
      <c r="P319" s="420">
        <v>3</v>
      </c>
      <c r="Q319" s="422" t="s">
        <v>552</v>
      </c>
      <c r="R319" s="421">
        <v>0</v>
      </c>
      <c r="S319" s="624"/>
      <c r="T319" s="625"/>
      <c r="U319" s="419">
        <v>7017</v>
      </c>
      <c r="V319" s="419">
        <v>6961</v>
      </c>
      <c r="W319" s="626"/>
      <c r="X319" s="626"/>
      <c r="Y319" s="626"/>
      <c r="Z319" s="626"/>
      <c r="AA319" s="626"/>
      <c r="AB319" s="413"/>
    </row>
    <row r="320" spans="1:28" ht="12" customHeight="1" x14ac:dyDescent="0.2">
      <c r="A320" s="412"/>
      <c r="B320" s="652" t="s">
        <v>544</v>
      </c>
      <c r="C320" s="652"/>
      <c r="D320" s="652"/>
      <c r="E320" s="652"/>
      <c r="F320" s="652"/>
      <c r="G320" s="652"/>
      <c r="H320" s="652"/>
      <c r="I320" s="652"/>
      <c r="J320" s="652"/>
      <c r="K320" s="652"/>
      <c r="L320" s="652"/>
      <c r="M320" s="653"/>
      <c r="N320" s="423">
        <v>806</v>
      </c>
      <c r="O320" s="420">
        <v>7</v>
      </c>
      <c r="P320" s="420">
        <v>3</v>
      </c>
      <c r="Q320" s="422" t="s">
        <v>552</v>
      </c>
      <c r="R320" s="421" t="s">
        <v>8</v>
      </c>
      <c r="S320" s="624"/>
      <c r="T320" s="625"/>
      <c r="U320" s="419">
        <v>7017</v>
      </c>
      <c r="V320" s="419">
        <v>6961</v>
      </c>
      <c r="W320" s="626"/>
      <c r="X320" s="626"/>
      <c r="Y320" s="626"/>
      <c r="Z320" s="626"/>
      <c r="AA320" s="626"/>
      <c r="AB320" s="413"/>
    </row>
    <row r="321" spans="1:28" ht="53.25" customHeight="1" x14ac:dyDescent="0.2">
      <c r="A321" s="412"/>
      <c r="B321" s="652" t="s">
        <v>9</v>
      </c>
      <c r="C321" s="652"/>
      <c r="D321" s="652"/>
      <c r="E321" s="652"/>
      <c r="F321" s="652"/>
      <c r="G321" s="652"/>
      <c r="H321" s="652"/>
      <c r="I321" s="652"/>
      <c r="J321" s="652"/>
      <c r="K321" s="652"/>
      <c r="L321" s="652"/>
      <c r="M321" s="653"/>
      <c r="N321" s="423">
        <v>806</v>
      </c>
      <c r="O321" s="420">
        <v>7</v>
      </c>
      <c r="P321" s="420">
        <v>3</v>
      </c>
      <c r="Q321" s="422" t="s">
        <v>552</v>
      </c>
      <c r="R321" s="421" t="s">
        <v>10</v>
      </c>
      <c r="S321" s="624"/>
      <c r="T321" s="625"/>
      <c r="U321" s="419">
        <v>7017</v>
      </c>
      <c r="V321" s="419">
        <v>6961</v>
      </c>
      <c r="W321" s="626"/>
      <c r="X321" s="626"/>
      <c r="Y321" s="626"/>
      <c r="Z321" s="626"/>
      <c r="AA321" s="626"/>
      <c r="AB321" s="413"/>
    </row>
    <row r="322" spans="1:28" ht="12" customHeight="1" x14ac:dyDescent="0.2">
      <c r="A322" s="412"/>
      <c r="B322" s="652" t="s">
        <v>11</v>
      </c>
      <c r="C322" s="652"/>
      <c r="D322" s="652"/>
      <c r="E322" s="652"/>
      <c r="F322" s="652"/>
      <c r="G322" s="652"/>
      <c r="H322" s="652"/>
      <c r="I322" s="652"/>
      <c r="J322" s="652"/>
      <c r="K322" s="652"/>
      <c r="L322" s="652"/>
      <c r="M322" s="653"/>
      <c r="N322" s="423">
        <v>806</v>
      </c>
      <c r="O322" s="420">
        <v>7</v>
      </c>
      <c r="P322" s="420">
        <v>3</v>
      </c>
      <c r="Q322" s="422" t="s">
        <v>552</v>
      </c>
      <c r="R322" s="421" t="s">
        <v>12</v>
      </c>
      <c r="S322" s="624"/>
      <c r="T322" s="625"/>
      <c r="U322" s="419">
        <v>7017</v>
      </c>
      <c r="V322" s="419">
        <v>6961</v>
      </c>
      <c r="W322" s="626"/>
      <c r="X322" s="626"/>
      <c r="Y322" s="626"/>
      <c r="Z322" s="626"/>
      <c r="AA322" s="626"/>
      <c r="AB322" s="413"/>
    </row>
    <row r="323" spans="1:28" ht="12" customHeight="1" x14ac:dyDescent="0.2">
      <c r="A323" s="412"/>
      <c r="B323" s="652" t="s">
        <v>555</v>
      </c>
      <c r="C323" s="652"/>
      <c r="D323" s="652"/>
      <c r="E323" s="652"/>
      <c r="F323" s="652"/>
      <c r="G323" s="652"/>
      <c r="H323" s="652"/>
      <c r="I323" s="652"/>
      <c r="J323" s="652"/>
      <c r="K323" s="652"/>
      <c r="L323" s="652"/>
      <c r="M323" s="653"/>
      <c r="N323" s="423">
        <v>806</v>
      </c>
      <c r="O323" s="420">
        <v>7</v>
      </c>
      <c r="P323" s="420">
        <v>7</v>
      </c>
      <c r="Q323" s="422">
        <v>0</v>
      </c>
      <c r="R323" s="421">
        <v>0</v>
      </c>
      <c r="S323" s="624"/>
      <c r="T323" s="625"/>
      <c r="U323" s="419">
        <v>1173</v>
      </c>
      <c r="V323" s="419">
        <v>1166</v>
      </c>
      <c r="W323" s="626"/>
      <c r="X323" s="626"/>
      <c r="Y323" s="626"/>
      <c r="Z323" s="626"/>
      <c r="AA323" s="626"/>
      <c r="AB323" s="413"/>
    </row>
    <row r="324" spans="1:28" ht="21.75" customHeight="1" x14ac:dyDescent="0.2">
      <c r="A324" s="412"/>
      <c r="B324" s="652" t="s">
        <v>539</v>
      </c>
      <c r="C324" s="652"/>
      <c r="D324" s="652"/>
      <c r="E324" s="652"/>
      <c r="F324" s="652"/>
      <c r="G324" s="652"/>
      <c r="H324" s="652"/>
      <c r="I324" s="652"/>
      <c r="J324" s="652"/>
      <c r="K324" s="652"/>
      <c r="L324" s="652"/>
      <c r="M324" s="653"/>
      <c r="N324" s="423">
        <v>806</v>
      </c>
      <c r="O324" s="420">
        <v>7</v>
      </c>
      <c r="P324" s="420">
        <v>7</v>
      </c>
      <c r="Q324" s="422" t="s">
        <v>540</v>
      </c>
      <c r="R324" s="421">
        <v>0</v>
      </c>
      <c r="S324" s="624"/>
      <c r="T324" s="625"/>
      <c r="U324" s="419">
        <v>1173</v>
      </c>
      <c r="V324" s="419">
        <v>1166</v>
      </c>
      <c r="W324" s="626"/>
      <c r="X324" s="626"/>
      <c r="Y324" s="626"/>
      <c r="Z324" s="626"/>
      <c r="AA324" s="626"/>
      <c r="AB324" s="413"/>
    </row>
    <row r="325" spans="1:28" ht="21.75" customHeight="1" x14ac:dyDescent="0.2">
      <c r="A325" s="412"/>
      <c r="B325" s="652" t="s">
        <v>79</v>
      </c>
      <c r="C325" s="652"/>
      <c r="D325" s="652"/>
      <c r="E325" s="652"/>
      <c r="F325" s="652"/>
      <c r="G325" s="652"/>
      <c r="H325" s="652"/>
      <c r="I325" s="652"/>
      <c r="J325" s="652"/>
      <c r="K325" s="652"/>
      <c r="L325" s="652"/>
      <c r="M325" s="653"/>
      <c r="N325" s="423">
        <v>806</v>
      </c>
      <c r="O325" s="420">
        <v>7</v>
      </c>
      <c r="P325" s="420">
        <v>7</v>
      </c>
      <c r="Q325" s="422" t="s">
        <v>556</v>
      </c>
      <c r="R325" s="421">
        <v>0</v>
      </c>
      <c r="S325" s="624"/>
      <c r="T325" s="625"/>
      <c r="U325" s="419">
        <v>1173</v>
      </c>
      <c r="V325" s="419">
        <v>1166</v>
      </c>
      <c r="W325" s="626"/>
      <c r="X325" s="626"/>
      <c r="Y325" s="626"/>
      <c r="Z325" s="626"/>
      <c r="AA325" s="626"/>
      <c r="AB325" s="413"/>
    </row>
    <row r="326" spans="1:28" ht="12" customHeight="1" x14ac:dyDescent="0.2">
      <c r="A326" s="412"/>
      <c r="B326" s="652" t="s">
        <v>80</v>
      </c>
      <c r="C326" s="652"/>
      <c r="D326" s="652"/>
      <c r="E326" s="652"/>
      <c r="F326" s="652"/>
      <c r="G326" s="652"/>
      <c r="H326" s="652"/>
      <c r="I326" s="652"/>
      <c r="J326" s="652"/>
      <c r="K326" s="652"/>
      <c r="L326" s="652"/>
      <c r="M326" s="653"/>
      <c r="N326" s="423">
        <v>806</v>
      </c>
      <c r="O326" s="420">
        <v>7</v>
      </c>
      <c r="P326" s="420">
        <v>7</v>
      </c>
      <c r="Q326" s="422" t="s">
        <v>557</v>
      </c>
      <c r="R326" s="421">
        <v>0</v>
      </c>
      <c r="S326" s="624"/>
      <c r="T326" s="625"/>
      <c r="U326" s="419">
        <v>1173</v>
      </c>
      <c r="V326" s="419">
        <v>1166</v>
      </c>
      <c r="W326" s="626"/>
      <c r="X326" s="626"/>
      <c r="Y326" s="626"/>
      <c r="Z326" s="626"/>
      <c r="AA326" s="626"/>
      <c r="AB326" s="413"/>
    </row>
    <row r="327" spans="1:28" ht="32.25" customHeight="1" x14ac:dyDescent="0.2">
      <c r="A327" s="412"/>
      <c r="B327" s="652" t="s">
        <v>544</v>
      </c>
      <c r="C327" s="652"/>
      <c r="D327" s="652"/>
      <c r="E327" s="652"/>
      <c r="F327" s="652"/>
      <c r="G327" s="652"/>
      <c r="H327" s="652"/>
      <c r="I327" s="652"/>
      <c r="J327" s="652"/>
      <c r="K327" s="652"/>
      <c r="L327" s="652"/>
      <c r="M327" s="653"/>
      <c r="N327" s="423">
        <v>806</v>
      </c>
      <c r="O327" s="420">
        <v>7</v>
      </c>
      <c r="P327" s="420">
        <v>7</v>
      </c>
      <c r="Q327" s="422" t="s">
        <v>557</v>
      </c>
      <c r="R327" s="421" t="s">
        <v>8</v>
      </c>
      <c r="S327" s="624"/>
      <c r="T327" s="625"/>
      <c r="U327" s="419">
        <v>1173</v>
      </c>
      <c r="V327" s="419">
        <v>1166</v>
      </c>
      <c r="W327" s="626"/>
      <c r="X327" s="626"/>
      <c r="Y327" s="626"/>
      <c r="Z327" s="626"/>
      <c r="AA327" s="626"/>
      <c r="AB327" s="413"/>
    </row>
    <row r="328" spans="1:28" ht="21.75" customHeight="1" x14ac:dyDescent="0.2">
      <c r="A328" s="412"/>
      <c r="B328" s="652" t="s">
        <v>9</v>
      </c>
      <c r="C328" s="652"/>
      <c r="D328" s="652"/>
      <c r="E328" s="652"/>
      <c r="F328" s="652"/>
      <c r="G328" s="652"/>
      <c r="H328" s="652"/>
      <c r="I328" s="652"/>
      <c r="J328" s="652"/>
      <c r="K328" s="652"/>
      <c r="L328" s="652"/>
      <c r="M328" s="653"/>
      <c r="N328" s="423">
        <v>806</v>
      </c>
      <c r="O328" s="420">
        <v>7</v>
      </c>
      <c r="P328" s="420">
        <v>7</v>
      </c>
      <c r="Q328" s="422" t="s">
        <v>557</v>
      </c>
      <c r="R328" s="421" t="s">
        <v>10</v>
      </c>
      <c r="S328" s="624"/>
      <c r="T328" s="625"/>
      <c r="U328" s="419">
        <v>1173</v>
      </c>
      <c r="V328" s="419">
        <v>1166</v>
      </c>
      <c r="W328" s="626"/>
      <c r="X328" s="626"/>
      <c r="Y328" s="626"/>
      <c r="Z328" s="626"/>
      <c r="AA328" s="626"/>
      <c r="AB328" s="413"/>
    </row>
    <row r="329" spans="1:28" ht="21.75" customHeight="1" x14ac:dyDescent="0.2">
      <c r="A329" s="412"/>
      <c r="B329" s="652" t="s">
        <v>11</v>
      </c>
      <c r="C329" s="652"/>
      <c r="D329" s="652"/>
      <c r="E329" s="652"/>
      <c r="F329" s="652"/>
      <c r="G329" s="652"/>
      <c r="H329" s="652"/>
      <c r="I329" s="652"/>
      <c r="J329" s="652"/>
      <c r="K329" s="652"/>
      <c r="L329" s="652"/>
      <c r="M329" s="653"/>
      <c r="N329" s="423">
        <v>806</v>
      </c>
      <c r="O329" s="420">
        <v>7</v>
      </c>
      <c r="P329" s="420">
        <v>7</v>
      </c>
      <c r="Q329" s="422" t="s">
        <v>557</v>
      </c>
      <c r="R329" s="421" t="s">
        <v>12</v>
      </c>
      <c r="S329" s="624"/>
      <c r="T329" s="625"/>
      <c r="U329" s="419">
        <v>1173</v>
      </c>
      <c r="V329" s="419">
        <v>1166</v>
      </c>
      <c r="W329" s="626"/>
      <c r="X329" s="626"/>
      <c r="Y329" s="626"/>
      <c r="Z329" s="626"/>
      <c r="AA329" s="626"/>
      <c r="AB329" s="413"/>
    </row>
    <row r="330" spans="1:28" ht="53.25" customHeight="1" x14ac:dyDescent="0.2">
      <c r="A330" s="412"/>
      <c r="B330" s="652" t="s">
        <v>81</v>
      </c>
      <c r="C330" s="652"/>
      <c r="D330" s="652"/>
      <c r="E330" s="652"/>
      <c r="F330" s="652"/>
      <c r="G330" s="652"/>
      <c r="H330" s="652"/>
      <c r="I330" s="652"/>
      <c r="J330" s="652"/>
      <c r="K330" s="652"/>
      <c r="L330" s="652"/>
      <c r="M330" s="653"/>
      <c r="N330" s="423">
        <v>806</v>
      </c>
      <c r="O330" s="420">
        <v>7</v>
      </c>
      <c r="P330" s="420">
        <v>9</v>
      </c>
      <c r="Q330" s="422">
        <v>0</v>
      </c>
      <c r="R330" s="421">
        <v>0</v>
      </c>
      <c r="S330" s="624"/>
      <c r="T330" s="625"/>
      <c r="U330" s="419">
        <v>16756</v>
      </c>
      <c r="V330" s="419">
        <v>16495</v>
      </c>
      <c r="W330" s="626"/>
      <c r="X330" s="626"/>
      <c r="Y330" s="626"/>
      <c r="Z330" s="626"/>
      <c r="AA330" s="626"/>
      <c r="AB330" s="413"/>
    </row>
    <row r="331" spans="1:28" ht="21.75" customHeight="1" x14ac:dyDescent="0.2">
      <c r="A331" s="412"/>
      <c r="B331" s="652" t="s">
        <v>539</v>
      </c>
      <c r="C331" s="652"/>
      <c r="D331" s="652"/>
      <c r="E331" s="652"/>
      <c r="F331" s="652"/>
      <c r="G331" s="652"/>
      <c r="H331" s="652"/>
      <c r="I331" s="652"/>
      <c r="J331" s="652"/>
      <c r="K331" s="652"/>
      <c r="L331" s="652"/>
      <c r="M331" s="653"/>
      <c r="N331" s="423">
        <v>806</v>
      </c>
      <c r="O331" s="420">
        <v>7</v>
      </c>
      <c r="P331" s="420">
        <v>9</v>
      </c>
      <c r="Q331" s="422" t="s">
        <v>540</v>
      </c>
      <c r="R331" s="421">
        <v>0</v>
      </c>
      <c r="S331" s="624"/>
      <c r="T331" s="625"/>
      <c r="U331" s="419">
        <v>752</v>
      </c>
      <c r="V331" s="419">
        <v>752</v>
      </c>
      <c r="W331" s="626"/>
      <c r="X331" s="626"/>
      <c r="Y331" s="626"/>
      <c r="Z331" s="626"/>
      <c r="AA331" s="626"/>
      <c r="AB331" s="413"/>
    </row>
    <row r="332" spans="1:28" ht="21.75" customHeight="1" x14ac:dyDescent="0.2">
      <c r="A332" s="412"/>
      <c r="B332" s="652" t="s">
        <v>558</v>
      </c>
      <c r="C332" s="652"/>
      <c r="D332" s="652"/>
      <c r="E332" s="652"/>
      <c r="F332" s="652"/>
      <c r="G332" s="652"/>
      <c r="H332" s="652"/>
      <c r="I332" s="652"/>
      <c r="J332" s="652"/>
      <c r="K332" s="652"/>
      <c r="L332" s="652"/>
      <c r="M332" s="653"/>
      <c r="N332" s="423">
        <v>806</v>
      </c>
      <c r="O332" s="420">
        <v>7</v>
      </c>
      <c r="P332" s="420">
        <v>9</v>
      </c>
      <c r="Q332" s="422" t="s">
        <v>559</v>
      </c>
      <c r="R332" s="421">
        <v>0</v>
      </c>
      <c r="S332" s="624"/>
      <c r="T332" s="625"/>
      <c r="U332" s="419">
        <v>752</v>
      </c>
      <c r="V332" s="419">
        <v>752</v>
      </c>
      <c r="W332" s="626"/>
      <c r="X332" s="626"/>
      <c r="Y332" s="626"/>
      <c r="Z332" s="626"/>
      <c r="AA332" s="626"/>
      <c r="AB332" s="413"/>
    </row>
    <row r="333" spans="1:28" ht="32.25" customHeight="1" x14ac:dyDescent="0.2">
      <c r="A333" s="412"/>
      <c r="B333" s="652" t="s">
        <v>66</v>
      </c>
      <c r="C333" s="652"/>
      <c r="D333" s="652"/>
      <c r="E333" s="652"/>
      <c r="F333" s="652"/>
      <c r="G333" s="652"/>
      <c r="H333" s="652"/>
      <c r="I333" s="652"/>
      <c r="J333" s="652"/>
      <c r="K333" s="652"/>
      <c r="L333" s="652"/>
      <c r="M333" s="653"/>
      <c r="N333" s="423">
        <v>806</v>
      </c>
      <c r="O333" s="420">
        <v>7</v>
      </c>
      <c r="P333" s="420">
        <v>9</v>
      </c>
      <c r="Q333" s="422" t="s">
        <v>560</v>
      </c>
      <c r="R333" s="421">
        <v>0</v>
      </c>
      <c r="S333" s="624"/>
      <c r="T333" s="625"/>
      <c r="U333" s="419">
        <v>752</v>
      </c>
      <c r="V333" s="419">
        <v>752</v>
      </c>
      <c r="W333" s="626"/>
      <c r="X333" s="626"/>
      <c r="Y333" s="626"/>
      <c r="Z333" s="626"/>
      <c r="AA333" s="626"/>
      <c r="AB333" s="413"/>
    </row>
    <row r="334" spans="1:28" ht="21.75" customHeight="1" x14ac:dyDescent="0.2">
      <c r="A334" s="412"/>
      <c r="B334" s="652" t="s">
        <v>18</v>
      </c>
      <c r="C334" s="652"/>
      <c r="D334" s="652"/>
      <c r="E334" s="652"/>
      <c r="F334" s="652"/>
      <c r="G334" s="652"/>
      <c r="H334" s="652"/>
      <c r="I334" s="652"/>
      <c r="J334" s="652"/>
      <c r="K334" s="652"/>
      <c r="L334" s="652"/>
      <c r="M334" s="653"/>
      <c r="N334" s="423">
        <v>806</v>
      </c>
      <c r="O334" s="420">
        <v>7</v>
      </c>
      <c r="P334" s="420">
        <v>9</v>
      </c>
      <c r="Q334" s="422" t="s">
        <v>560</v>
      </c>
      <c r="R334" s="421" t="s">
        <v>19</v>
      </c>
      <c r="S334" s="624"/>
      <c r="T334" s="625"/>
      <c r="U334" s="419">
        <v>752</v>
      </c>
      <c r="V334" s="419">
        <v>752</v>
      </c>
      <c r="W334" s="626"/>
      <c r="X334" s="626"/>
      <c r="Y334" s="626"/>
      <c r="Z334" s="626"/>
      <c r="AA334" s="626"/>
      <c r="AB334" s="413"/>
    </row>
    <row r="335" spans="1:28" ht="53.25" customHeight="1" x14ac:dyDescent="0.2">
      <c r="A335" s="412"/>
      <c r="B335" s="652" t="s">
        <v>38</v>
      </c>
      <c r="C335" s="652"/>
      <c r="D335" s="652"/>
      <c r="E335" s="652"/>
      <c r="F335" s="652"/>
      <c r="G335" s="652"/>
      <c r="H335" s="652"/>
      <c r="I335" s="652"/>
      <c r="J335" s="652"/>
      <c r="K335" s="652"/>
      <c r="L335" s="652"/>
      <c r="M335" s="653"/>
      <c r="N335" s="423">
        <v>806</v>
      </c>
      <c r="O335" s="420">
        <v>7</v>
      </c>
      <c r="P335" s="420">
        <v>9</v>
      </c>
      <c r="Q335" s="422" t="s">
        <v>560</v>
      </c>
      <c r="R335" s="421" t="s">
        <v>39</v>
      </c>
      <c r="S335" s="624"/>
      <c r="T335" s="625"/>
      <c r="U335" s="419">
        <v>752</v>
      </c>
      <c r="V335" s="419">
        <v>752</v>
      </c>
      <c r="W335" s="626"/>
      <c r="X335" s="626"/>
      <c r="Y335" s="626"/>
      <c r="Z335" s="626"/>
      <c r="AA335" s="626"/>
      <c r="AB335" s="413"/>
    </row>
    <row r="336" spans="1:28" ht="21.75" customHeight="1" x14ac:dyDescent="0.2">
      <c r="A336" s="412"/>
      <c r="B336" s="652" t="s">
        <v>441</v>
      </c>
      <c r="C336" s="652"/>
      <c r="D336" s="652"/>
      <c r="E336" s="652"/>
      <c r="F336" s="652"/>
      <c r="G336" s="652"/>
      <c r="H336" s="652"/>
      <c r="I336" s="652"/>
      <c r="J336" s="652"/>
      <c r="K336" s="652"/>
      <c r="L336" s="652"/>
      <c r="M336" s="653"/>
      <c r="N336" s="423">
        <v>806</v>
      </c>
      <c r="O336" s="420">
        <v>7</v>
      </c>
      <c r="P336" s="420">
        <v>9</v>
      </c>
      <c r="Q336" s="422" t="s">
        <v>560</v>
      </c>
      <c r="R336" s="421" t="s">
        <v>40</v>
      </c>
      <c r="S336" s="624"/>
      <c r="T336" s="625"/>
      <c r="U336" s="419">
        <v>578</v>
      </c>
      <c r="V336" s="419">
        <v>578</v>
      </c>
      <c r="W336" s="626"/>
      <c r="X336" s="626"/>
      <c r="Y336" s="626"/>
      <c r="Z336" s="626"/>
      <c r="AA336" s="626"/>
      <c r="AB336" s="413"/>
    </row>
    <row r="337" spans="1:28" ht="21.75" customHeight="1" x14ac:dyDescent="0.2">
      <c r="A337" s="412"/>
      <c r="B337" s="652" t="s">
        <v>442</v>
      </c>
      <c r="C337" s="652"/>
      <c r="D337" s="652"/>
      <c r="E337" s="652"/>
      <c r="F337" s="652"/>
      <c r="G337" s="652"/>
      <c r="H337" s="652"/>
      <c r="I337" s="652"/>
      <c r="J337" s="652"/>
      <c r="K337" s="652"/>
      <c r="L337" s="652"/>
      <c r="M337" s="653"/>
      <c r="N337" s="423">
        <v>806</v>
      </c>
      <c r="O337" s="420">
        <v>7</v>
      </c>
      <c r="P337" s="420">
        <v>9</v>
      </c>
      <c r="Q337" s="422" t="s">
        <v>560</v>
      </c>
      <c r="R337" s="421" t="s">
        <v>42</v>
      </c>
      <c r="S337" s="624"/>
      <c r="T337" s="625"/>
      <c r="U337" s="419">
        <v>174</v>
      </c>
      <c r="V337" s="419">
        <v>174</v>
      </c>
      <c r="W337" s="626"/>
      <c r="X337" s="626"/>
      <c r="Y337" s="626"/>
      <c r="Z337" s="626"/>
      <c r="AA337" s="626"/>
      <c r="AB337" s="413"/>
    </row>
    <row r="338" spans="1:28" ht="32.25" customHeight="1" x14ac:dyDescent="0.2">
      <c r="A338" s="412"/>
      <c r="B338" s="652" t="s">
        <v>539</v>
      </c>
      <c r="C338" s="652"/>
      <c r="D338" s="652"/>
      <c r="E338" s="652"/>
      <c r="F338" s="652"/>
      <c r="G338" s="652"/>
      <c r="H338" s="652"/>
      <c r="I338" s="652"/>
      <c r="J338" s="652"/>
      <c r="K338" s="652"/>
      <c r="L338" s="652"/>
      <c r="M338" s="653"/>
      <c r="N338" s="423">
        <v>806</v>
      </c>
      <c r="O338" s="420">
        <v>7</v>
      </c>
      <c r="P338" s="420">
        <v>9</v>
      </c>
      <c r="Q338" s="422" t="s">
        <v>540</v>
      </c>
      <c r="R338" s="421">
        <v>0</v>
      </c>
      <c r="S338" s="624"/>
      <c r="T338" s="625"/>
      <c r="U338" s="419">
        <v>16004</v>
      </c>
      <c r="V338" s="419">
        <v>15743</v>
      </c>
      <c r="W338" s="626"/>
      <c r="X338" s="626"/>
      <c r="Y338" s="626"/>
      <c r="Z338" s="626"/>
      <c r="AA338" s="626"/>
      <c r="AB338" s="413"/>
    </row>
    <row r="339" spans="1:28" ht="42.75" customHeight="1" x14ac:dyDescent="0.2">
      <c r="A339" s="412"/>
      <c r="B339" s="652" t="s">
        <v>558</v>
      </c>
      <c r="C339" s="652"/>
      <c r="D339" s="652"/>
      <c r="E339" s="652"/>
      <c r="F339" s="652"/>
      <c r="G339" s="652"/>
      <c r="H339" s="652"/>
      <c r="I339" s="652"/>
      <c r="J339" s="652"/>
      <c r="K339" s="652"/>
      <c r="L339" s="652"/>
      <c r="M339" s="653"/>
      <c r="N339" s="423">
        <v>806</v>
      </c>
      <c r="O339" s="420">
        <v>7</v>
      </c>
      <c r="P339" s="420">
        <v>9</v>
      </c>
      <c r="Q339" s="422" t="s">
        <v>559</v>
      </c>
      <c r="R339" s="421">
        <v>0</v>
      </c>
      <c r="S339" s="624"/>
      <c r="T339" s="625"/>
      <c r="U339" s="419">
        <v>16004</v>
      </c>
      <c r="V339" s="419">
        <v>15743</v>
      </c>
      <c r="W339" s="626"/>
      <c r="X339" s="626"/>
      <c r="Y339" s="626"/>
      <c r="Z339" s="626"/>
      <c r="AA339" s="626"/>
      <c r="AB339" s="413"/>
    </row>
    <row r="340" spans="1:28" ht="53.25" customHeight="1" x14ac:dyDescent="0.2">
      <c r="A340" s="412"/>
      <c r="B340" s="652" t="s">
        <v>61</v>
      </c>
      <c r="C340" s="652"/>
      <c r="D340" s="652"/>
      <c r="E340" s="652"/>
      <c r="F340" s="652"/>
      <c r="G340" s="652"/>
      <c r="H340" s="652"/>
      <c r="I340" s="652"/>
      <c r="J340" s="652"/>
      <c r="K340" s="652"/>
      <c r="L340" s="652"/>
      <c r="M340" s="653"/>
      <c r="N340" s="423">
        <v>806</v>
      </c>
      <c r="O340" s="420">
        <v>7</v>
      </c>
      <c r="P340" s="420">
        <v>9</v>
      </c>
      <c r="Q340" s="422" t="s">
        <v>561</v>
      </c>
      <c r="R340" s="421">
        <v>0</v>
      </c>
      <c r="S340" s="624"/>
      <c r="T340" s="625"/>
      <c r="U340" s="419">
        <v>16004</v>
      </c>
      <c r="V340" s="419">
        <v>15743</v>
      </c>
      <c r="W340" s="626"/>
      <c r="X340" s="626"/>
      <c r="Y340" s="626"/>
      <c r="Z340" s="626"/>
      <c r="AA340" s="626"/>
      <c r="AB340" s="413"/>
    </row>
    <row r="341" spans="1:28" ht="21.75" customHeight="1" x14ac:dyDescent="0.2">
      <c r="A341" s="412"/>
      <c r="B341" s="652" t="s">
        <v>18</v>
      </c>
      <c r="C341" s="652"/>
      <c r="D341" s="652"/>
      <c r="E341" s="652"/>
      <c r="F341" s="652"/>
      <c r="G341" s="652"/>
      <c r="H341" s="652"/>
      <c r="I341" s="652"/>
      <c r="J341" s="652"/>
      <c r="K341" s="652"/>
      <c r="L341" s="652"/>
      <c r="M341" s="653"/>
      <c r="N341" s="423">
        <v>806</v>
      </c>
      <c r="O341" s="420">
        <v>7</v>
      </c>
      <c r="P341" s="420">
        <v>9</v>
      </c>
      <c r="Q341" s="422" t="s">
        <v>561</v>
      </c>
      <c r="R341" s="421" t="s">
        <v>19</v>
      </c>
      <c r="S341" s="624"/>
      <c r="T341" s="625"/>
      <c r="U341" s="419">
        <v>15279</v>
      </c>
      <c r="V341" s="419">
        <v>15279</v>
      </c>
      <c r="W341" s="626"/>
      <c r="X341" s="626"/>
      <c r="Y341" s="626"/>
      <c r="Z341" s="626"/>
      <c r="AA341" s="626"/>
      <c r="AB341" s="413"/>
    </row>
    <row r="342" spans="1:28" ht="21.75" customHeight="1" x14ac:dyDescent="0.2">
      <c r="A342" s="412"/>
      <c r="B342" s="652" t="s">
        <v>20</v>
      </c>
      <c r="C342" s="652"/>
      <c r="D342" s="652"/>
      <c r="E342" s="652"/>
      <c r="F342" s="652"/>
      <c r="G342" s="652"/>
      <c r="H342" s="652"/>
      <c r="I342" s="652"/>
      <c r="J342" s="652"/>
      <c r="K342" s="652"/>
      <c r="L342" s="652"/>
      <c r="M342" s="653"/>
      <c r="N342" s="423">
        <v>806</v>
      </c>
      <c r="O342" s="420">
        <v>7</v>
      </c>
      <c r="P342" s="420">
        <v>9</v>
      </c>
      <c r="Q342" s="422" t="s">
        <v>561</v>
      </c>
      <c r="R342" s="421" t="s">
        <v>21</v>
      </c>
      <c r="S342" s="624"/>
      <c r="T342" s="625"/>
      <c r="U342" s="419">
        <v>15279</v>
      </c>
      <c r="V342" s="419">
        <v>15279</v>
      </c>
      <c r="W342" s="626"/>
      <c r="X342" s="626"/>
      <c r="Y342" s="626"/>
      <c r="Z342" s="626"/>
      <c r="AA342" s="626"/>
      <c r="AB342" s="413"/>
    </row>
    <row r="343" spans="1:28" ht="32.25" customHeight="1" x14ac:dyDescent="0.2">
      <c r="A343" s="412"/>
      <c r="B343" s="652" t="s">
        <v>512</v>
      </c>
      <c r="C343" s="652"/>
      <c r="D343" s="652"/>
      <c r="E343" s="652"/>
      <c r="F343" s="652"/>
      <c r="G343" s="652"/>
      <c r="H343" s="652"/>
      <c r="I343" s="652"/>
      <c r="J343" s="652"/>
      <c r="K343" s="652"/>
      <c r="L343" s="652"/>
      <c r="M343" s="653"/>
      <c r="N343" s="423">
        <v>806</v>
      </c>
      <c r="O343" s="420">
        <v>7</v>
      </c>
      <c r="P343" s="420">
        <v>9</v>
      </c>
      <c r="Q343" s="422" t="s">
        <v>561</v>
      </c>
      <c r="R343" s="421" t="s">
        <v>22</v>
      </c>
      <c r="S343" s="624"/>
      <c r="T343" s="625"/>
      <c r="U343" s="419">
        <v>11735</v>
      </c>
      <c r="V343" s="419">
        <v>11735</v>
      </c>
      <c r="W343" s="626"/>
      <c r="X343" s="626"/>
      <c r="Y343" s="626"/>
      <c r="Z343" s="626"/>
      <c r="AA343" s="626"/>
      <c r="AB343" s="413"/>
    </row>
    <row r="344" spans="1:28" ht="32.25" customHeight="1" x14ac:dyDescent="0.2">
      <c r="A344" s="412"/>
      <c r="B344" s="652" t="s">
        <v>514</v>
      </c>
      <c r="C344" s="652"/>
      <c r="D344" s="652"/>
      <c r="E344" s="652"/>
      <c r="F344" s="652"/>
      <c r="G344" s="652"/>
      <c r="H344" s="652"/>
      <c r="I344" s="652"/>
      <c r="J344" s="652"/>
      <c r="K344" s="652"/>
      <c r="L344" s="652"/>
      <c r="M344" s="653"/>
      <c r="N344" s="423">
        <v>806</v>
      </c>
      <c r="O344" s="420">
        <v>7</v>
      </c>
      <c r="P344" s="420">
        <v>9</v>
      </c>
      <c r="Q344" s="422" t="s">
        <v>561</v>
      </c>
      <c r="R344" s="421" t="s">
        <v>24</v>
      </c>
      <c r="S344" s="624"/>
      <c r="T344" s="625"/>
      <c r="U344" s="419">
        <v>3544</v>
      </c>
      <c r="V344" s="419">
        <v>3544</v>
      </c>
      <c r="W344" s="626"/>
      <c r="X344" s="626"/>
      <c r="Y344" s="626"/>
      <c r="Z344" s="626"/>
      <c r="AA344" s="626"/>
      <c r="AB344" s="413"/>
    </row>
    <row r="345" spans="1:28" ht="21.75" customHeight="1" x14ac:dyDescent="0.2">
      <c r="A345" s="412"/>
      <c r="B345" s="652" t="s">
        <v>453</v>
      </c>
      <c r="C345" s="652"/>
      <c r="D345" s="652"/>
      <c r="E345" s="652"/>
      <c r="F345" s="652"/>
      <c r="G345" s="652"/>
      <c r="H345" s="652"/>
      <c r="I345" s="652"/>
      <c r="J345" s="652"/>
      <c r="K345" s="652"/>
      <c r="L345" s="652"/>
      <c r="M345" s="653"/>
      <c r="N345" s="423">
        <v>806</v>
      </c>
      <c r="O345" s="420">
        <v>7</v>
      </c>
      <c r="P345" s="420">
        <v>9</v>
      </c>
      <c r="Q345" s="422" t="s">
        <v>561</v>
      </c>
      <c r="R345" s="421" t="s">
        <v>25</v>
      </c>
      <c r="S345" s="624"/>
      <c r="T345" s="625"/>
      <c r="U345" s="419">
        <v>701</v>
      </c>
      <c r="V345" s="419">
        <v>451</v>
      </c>
      <c r="W345" s="626"/>
      <c r="X345" s="626"/>
      <c r="Y345" s="626"/>
      <c r="Z345" s="626"/>
      <c r="AA345" s="626"/>
      <c r="AB345" s="413"/>
    </row>
    <row r="346" spans="1:28" ht="21.75" customHeight="1" x14ac:dyDescent="0.2">
      <c r="A346" s="412"/>
      <c r="B346" s="652" t="s">
        <v>454</v>
      </c>
      <c r="C346" s="652"/>
      <c r="D346" s="652"/>
      <c r="E346" s="652"/>
      <c r="F346" s="652"/>
      <c r="G346" s="652"/>
      <c r="H346" s="652"/>
      <c r="I346" s="652"/>
      <c r="J346" s="652"/>
      <c r="K346" s="652"/>
      <c r="L346" s="652"/>
      <c r="M346" s="653"/>
      <c r="N346" s="423">
        <v>806</v>
      </c>
      <c r="O346" s="420">
        <v>7</v>
      </c>
      <c r="P346" s="420">
        <v>9</v>
      </c>
      <c r="Q346" s="422" t="s">
        <v>561</v>
      </c>
      <c r="R346" s="421" t="s">
        <v>27</v>
      </c>
      <c r="S346" s="624"/>
      <c r="T346" s="625"/>
      <c r="U346" s="419">
        <v>701</v>
      </c>
      <c r="V346" s="419">
        <v>451</v>
      </c>
      <c r="W346" s="626"/>
      <c r="X346" s="626"/>
      <c r="Y346" s="626"/>
      <c r="Z346" s="626"/>
      <c r="AA346" s="626"/>
      <c r="AB346" s="413"/>
    </row>
    <row r="347" spans="1:28" ht="21.75" customHeight="1" x14ac:dyDescent="0.2">
      <c r="A347" s="412"/>
      <c r="B347" s="652" t="s">
        <v>455</v>
      </c>
      <c r="C347" s="652"/>
      <c r="D347" s="652"/>
      <c r="E347" s="652"/>
      <c r="F347" s="652"/>
      <c r="G347" s="652"/>
      <c r="H347" s="652"/>
      <c r="I347" s="652"/>
      <c r="J347" s="652"/>
      <c r="K347" s="652"/>
      <c r="L347" s="652"/>
      <c r="M347" s="653"/>
      <c r="N347" s="423">
        <v>806</v>
      </c>
      <c r="O347" s="420">
        <v>7</v>
      </c>
      <c r="P347" s="420">
        <v>9</v>
      </c>
      <c r="Q347" s="422" t="s">
        <v>561</v>
      </c>
      <c r="R347" s="421" t="s">
        <v>28</v>
      </c>
      <c r="S347" s="624"/>
      <c r="T347" s="625"/>
      <c r="U347" s="419">
        <v>142</v>
      </c>
      <c r="V347" s="419">
        <v>68</v>
      </c>
      <c r="W347" s="626"/>
      <c r="X347" s="626"/>
      <c r="Y347" s="626"/>
      <c r="Z347" s="626"/>
      <c r="AA347" s="626"/>
      <c r="AB347" s="413"/>
    </row>
    <row r="348" spans="1:28" ht="12" customHeight="1" x14ac:dyDescent="0.2">
      <c r="A348" s="412"/>
      <c r="B348" s="652" t="s">
        <v>456</v>
      </c>
      <c r="C348" s="652"/>
      <c r="D348" s="652"/>
      <c r="E348" s="652"/>
      <c r="F348" s="652"/>
      <c r="G348" s="652"/>
      <c r="H348" s="652"/>
      <c r="I348" s="652"/>
      <c r="J348" s="652"/>
      <c r="K348" s="652"/>
      <c r="L348" s="652"/>
      <c r="M348" s="653"/>
      <c r="N348" s="423">
        <v>806</v>
      </c>
      <c r="O348" s="420">
        <v>7</v>
      </c>
      <c r="P348" s="420">
        <v>9</v>
      </c>
      <c r="Q348" s="422" t="s">
        <v>561</v>
      </c>
      <c r="R348" s="421" t="s">
        <v>29</v>
      </c>
      <c r="S348" s="624"/>
      <c r="T348" s="625"/>
      <c r="U348" s="419">
        <v>559</v>
      </c>
      <c r="V348" s="419">
        <v>383</v>
      </c>
      <c r="W348" s="626"/>
      <c r="X348" s="626"/>
      <c r="Y348" s="626"/>
      <c r="Z348" s="626"/>
      <c r="AA348" s="626"/>
      <c r="AB348" s="413"/>
    </row>
    <row r="349" spans="1:28" ht="12" customHeight="1" x14ac:dyDescent="0.2">
      <c r="A349" s="412"/>
      <c r="B349" s="652" t="s">
        <v>30</v>
      </c>
      <c r="C349" s="652"/>
      <c r="D349" s="652"/>
      <c r="E349" s="652"/>
      <c r="F349" s="652"/>
      <c r="G349" s="652"/>
      <c r="H349" s="652"/>
      <c r="I349" s="652"/>
      <c r="J349" s="652"/>
      <c r="K349" s="652"/>
      <c r="L349" s="652"/>
      <c r="M349" s="653"/>
      <c r="N349" s="423">
        <v>806</v>
      </c>
      <c r="O349" s="420">
        <v>7</v>
      </c>
      <c r="P349" s="420">
        <v>9</v>
      </c>
      <c r="Q349" s="422" t="s">
        <v>561</v>
      </c>
      <c r="R349" s="421" t="s">
        <v>31</v>
      </c>
      <c r="S349" s="624"/>
      <c r="T349" s="625"/>
      <c r="U349" s="419">
        <v>24</v>
      </c>
      <c r="V349" s="419">
        <v>13</v>
      </c>
      <c r="W349" s="626"/>
      <c r="X349" s="626"/>
      <c r="Y349" s="626"/>
      <c r="Z349" s="626"/>
      <c r="AA349" s="626"/>
      <c r="AB349" s="413"/>
    </row>
    <row r="350" spans="1:28" ht="12" customHeight="1" x14ac:dyDescent="0.2">
      <c r="A350" s="412"/>
      <c r="B350" s="652" t="s">
        <v>457</v>
      </c>
      <c r="C350" s="652"/>
      <c r="D350" s="652"/>
      <c r="E350" s="652"/>
      <c r="F350" s="652"/>
      <c r="G350" s="652"/>
      <c r="H350" s="652"/>
      <c r="I350" s="652"/>
      <c r="J350" s="652"/>
      <c r="K350" s="652"/>
      <c r="L350" s="652"/>
      <c r="M350" s="653"/>
      <c r="N350" s="423">
        <v>806</v>
      </c>
      <c r="O350" s="420">
        <v>7</v>
      </c>
      <c r="P350" s="420">
        <v>9</v>
      </c>
      <c r="Q350" s="422" t="s">
        <v>561</v>
      </c>
      <c r="R350" s="421" t="s">
        <v>32</v>
      </c>
      <c r="S350" s="624"/>
      <c r="T350" s="625"/>
      <c r="U350" s="419">
        <v>24</v>
      </c>
      <c r="V350" s="419">
        <v>13</v>
      </c>
      <c r="W350" s="626"/>
      <c r="X350" s="626"/>
      <c r="Y350" s="626"/>
      <c r="Z350" s="626"/>
      <c r="AA350" s="626"/>
      <c r="AB350" s="413"/>
    </row>
    <row r="351" spans="1:28" ht="21.75" customHeight="1" x14ac:dyDescent="0.2">
      <c r="A351" s="412"/>
      <c r="B351" s="652" t="s">
        <v>33</v>
      </c>
      <c r="C351" s="652"/>
      <c r="D351" s="652"/>
      <c r="E351" s="652"/>
      <c r="F351" s="652"/>
      <c r="G351" s="652"/>
      <c r="H351" s="652"/>
      <c r="I351" s="652"/>
      <c r="J351" s="652"/>
      <c r="K351" s="652"/>
      <c r="L351" s="652"/>
      <c r="M351" s="653"/>
      <c r="N351" s="423">
        <v>806</v>
      </c>
      <c r="O351" s="420">
        <v>7</v>
      </c>
      <c r="P351" s="420">
        <v>9</v>
      </c>
      <c r="Q351" s="422" t="s">
        <v>561</v>
      </c>
      <c r="R351" s="421" t="s">
        <v>34</v>
      </c>
      <c r="S351" s="624"/>
      <c r="T351" s="625"/>
      <c r="U351" s="419">
        <v>17</v>
      </c>
      <c r="V351" s="419">
        <v>8</v>
      </c>
      <c r="W351" s="626"/>
      <c r="X351" s="626"/>
      <c r="Y351" s="626"/>
      <c r="Z351" s="626"/>
      <c r="AA351" s="626"/>
      <c r="AB351" s="413"/>
    </row>
    <row r="352" spans="1:28" ht="12" customHeight="1" x14ac:dyDescent="0.2">
      <c r="A352" s="412"/>
      <c r="B352" s="652" t="s">
        <v>458</v>
      </c>
      <c r="C352" s="652"/>
      <c r="D352" s="652"/>
      <c r="E352" s="652"/>
      <c r="F352" s="652"/>
      <c r="G352" s="652"/>
      <c r="H352" s="652"/>
      <c r="I352" s="652"/>
      <c r="J352" s="652"/>
      <c r="K352" s="652"/>
      <c r="L352" s="652"/>
      <c r="M352" s="653"/>
      <c r="N352" s="423">
        <v>806</v>
      </c>
      <c r="O352" s="420">
        <v>7</v>
      </c>
      <c r="P352" s="420">
        <v>9</v>
      </c>
      <c r="Q352" s="422" t="s">
        <v>561</v>
      </c>
      <c r="R352" s="421" t="s">
        <v>35</v>
      </c>
      <c r="S352" s="624"/>
      <c r="T352" s="625"/>
      <c r="U352" s="419">
        <v>3</v>
      </c>
      <c r="V352" s="419">
        <v>2</v>
      </c>
      <c r="W352" s="626"/>
      <c r="X352" s="626"/>
      <c r="Y352" s="626"/>
      <c r="Z352" s="626"/>
      <c r="AA352" s="626"/>
      <c r="AB352" s="413"/>
    </row>
    <row r="353" spans="1:28" ht="12" customHeight="1" x14ac:dyDescent="0.2">
      <c r="A353" s="412"/>
      <c r="B353" s="652" t="s">
        <v>88</v>
      </c>
      <c r="C353" s="652"/>
      <c r="D353" s="652"/>
      <c r="E353" s="652"/>
      <c r="F353" s="652"/>
      <c r="G353" s="652"/>
      <c r="H353" s="652"/>
      <c r="I353" s="652"/>
      <c r="J353" s="652"/>
      <c r="K353" s="652"/>
      <c r="L353" s="652"/>
      <c r="M353" s="653"/>
      <c r="N353" s="423">
        <v>806</v>
      </c>
      <c r="O353" s="420">
        <v>7</v>
      </c>
      <c r="P353" s="420">
        <v>9</v>
      </c>
      <c r="Q353" s="422" t="s">
        <v>561</v>
      </c>
      <c r="R353" s="421" t="s">
        <v>89</v>
      </c>
      <c r="S353" s="624"/>
      <c r="T353" s="625"/>
      <c r="U353" s="419">
        <v>4</v>
      </c>
      <c r="V353" s="419">
        <v>3</v>
      </c>
      <c r="W353" s="626"/>
      <c r="X353" s="626"/>
      <c r="Y353" s="626"/>
      <c r="Z353" s="626"/>
      <c r="AA353" s="626"/>
      <c r="AB353" s="413"/>
    </row>
    <row r="354" spans="1:28" ht="32.25" customHeight="1" x14ac:dyDescent="0.2">
      <c r="A354" s="412"/>
      <c r="B354" s="652" t="s">
        <v>165</v>
      </c>
      <c r="C354" s="652"/>
      <c r="D354" s="652"/>
      <c r="E354" s="652"/>
      <c r="F354" s="652"/>
      <c r="G354" s="652"/>
      <c r="H354" s="652"/>
      <c r="I354" s="652"/>
      <c r="J354" s="652"/>
      <c r="K354" s="652"/>
      <c r="L354" s="652"/>
      <c r="M354" s="653"/>
      <c r="N354" s="423">
        <v>806</v>
      </c>
      <c r="O354" s="420">
        <v>10</v>
      </c>
      <c r="P354" s="420">
        <v>0</v>
      </c>
      <c r="Q354" s="422">
        <v>0</v>
      </c>
      <c r="R354" s="421">
        <v>0</v>
      </c>
      <c r="S354" s="624"/>
      <c r="T354" s="625"/>
      <c r="U354" s="419">
        <v>4572</v>
      </c>
      <c r="V354" s="419">
        <v>4553</v>
      </c>
      <c r="W354" s="626"/>
      <c r="X354" s="626"/>
      <c r="Y354" s="626"/>
      <c r="Z354" s="626"/>
      <c r="AA354" s="626"/>
      <c r="AB354" s="413"/>
    </row>
    <row r="355" spans="1:28" ht="32.25" customHeight="1" x14ac:dyDescent="0.2">
      <c r="A355" s="412"/>
      <c r="B355" s="652" t="s">
        <v>54</v>
      </c>
      <c r="C355" s="652"/>
      <c r="D355" s="652"/>
      <c r="E355" s="652"/>
      <c r="F355" s="652"/>
      <c r="G355" s="652"/>
      <c r="H355" s="652"/>
      <c r="I355" s="652"/>
      <c r="J355" s="652"/>
      <c r="K355" s="652"/>
      <c r="L355" s="652"/>
      <c r="M355" s="653"/>
      <c r="N355" s="423">
        <v>806</v>
      </c>
      <c r="O355" s="420">
        <v>10</v>
      </c>
      <c r="P355" s="420">
        <v>3</v>
      </c>
      <c r="Q355" s="422">
        <v>0</v>
      </c>
      <c r="R355" s="421">
        <v>0</v>
      </c>
      <c r="S355" s="624"/>
      <c r="T355" s="625"/>
      <c r="U355" s="419">
        <v>1042</v>
      </c>
      <c r="V355" s="419">
        <v>1042</v>
      </c>
      <c r="W355" s="626"/>
      <c r="X355" s="626"/>
      <c r="Y355" s="626"/>
      <c r="Z355" s="626"/>
      <c r="AA355" s="626"/>
      <c r="AB355" s="413"/>
    </row>
    <row r="356" spans="1:28" ht="32.25" customHeight="1" x14ac:dyDescent="0.2">
      <c r="A356" s="412"/>
      <c r="B356" s="652" t="s">
        <v>539</v>
      </c>
      <c r="C356" s="652"/>
      <c r="D356" s="652"/>
      <c r="E356" s="652"/>
      <c r="F356" s="652"/>
      <c r="G356" s="652"/>
      <c r="H356" s="652"/>
      <c r="I356" s="652"/>
      <c r="J356" s="652"/>
      <c r="K356" s="652"/>
      <c r="L356" s="652"/>
      <c r="M356" s="653"/>
      <c r="N356" s="423">
        <v>806</v>
      </c>
      <c r="O356" s="420">
        <v>10</v>
      </c>
      <c r="P356" s="420">
        <v>3</v>
      </c>
      <c r="Q356" s="422" t="s">
        <v>540</v>
      </c>
      <c r="R356" s="421">
        <v>0</v>
      </c>
      <c r="S356" s="624"/>
      <c r="T356" s="625"/>
      <c r="U356" s="419">
        <v>1042</v>
      </c>
      <c r="V356" s="419">
        <v>1042</v>
      </c>
      <c r="W356" s="626"/>
      <c r="X356" s="626"/>
      <c r="Y356" s="626"/>
      <c r="Z356" s="626"/>
      <c r="AA356" s="626"/>
      <c r="AB356" s="413"/>
    </row>
    <row r="357" spans="1:28" ht="53.25" customHeight="1" x14ac:dyDescent="0.2">
      <c r="A357" s="412"/>
      <c r="B357" s="652" t="s">
        <v>607</v>
      </c>
      <c r="C357" s="652"/>
      <c r="D357" s="652"/>
      <c r="E357" s="652"/>
      <c r="F357" s="652"/>
      <c r="G357" s="652"/>
      <c r="H357" s="652"/>
      <c r="I357" s="652"/>
      <c r="J357" s="652"/>
      <c r="K357" s="652"/>
      <c r="L357" s="652"/>
      <c r="M357" s="653"/>
      <c r="N357" s="423">
        <v>806</v>
      </c>
      <c r="O357" s="420">
        <v>10</v>
      </c>
      <c r="P357" s="420">
        <v>3</v>
      </c>
      <c r="Q357" s="422" t="s">
        <v>608</v>
      </c>
      <c r="R357" s="421">
        <v>0</v>
      </c>
      <c r="S357" s="624"/>
      <c r="T357" s="625"/>
      <c r="U357" s="419">
        <v>1042</v>
      </c>
      <c r="V357" s="419">
        <v>1042</v>
      </c>
      <c r="W357" s="626"/>
      <c r="X357" s="626"/>
      <c r="Y357" s="626"/>
      <c r="Z357" s="626"/>
      <c r="AA357" s="626"/>
      <c r="AB357" s="413"/>
    </row>
    <row r="358" spans="1:28" ht="21.75" customHeight="1" x14ac:dyDescent="0.2">
      <c r="A358" s="412"/>
      <c r="B358" s="652" t="s">
        <v>7</v>
      </c>
      <c r="C358" s="652"/>
      <c r="D358" s="652"/>
      <c r="E358" s="652"/>
      <c r="F358" s="652"/>
      <c r="G358" s="652"/>
      <c r="H358" s="652"/>
      <c r="I358" s="652"/>
      <c r="J358" s="652"/>
      <c r="K358" s="652"/>
      <c r="L358" s="652"/>
      <c r="M358" s="653"/>
      <c r="N358" s="423">
        <v>806</v>
      </c>
      <c r="O358" s="420">
        <v>10</v>
      </c>
      <c r="P358" s="420">
        <v>3</v>
      </c>
      <c r="Q358" s="422" t="s">
        <v>609</v>
      </c>
      <c r="R358" s="421">
        <v>0</v>
      </c>
      <c r="S358" s="624"/>
      <c r="T358" s="625"/>
      <c r="U358" s="419">
        <v>1042</v>
      </c>
      <c r="V358" s="419">
        <v>1042</v>
      </c>
      <c r="W358" s="626"/>
      <c r="X358" s="626"/>
      <c r="Y358" s="626"/>
      <c r="Z358" s="626"/>
      <c r="AA358" s="626"/>
      <c r="AB358" s="413"/>
    </row>
    <row r="359" spans="1:28" ht="21.75" customHeight="1" x14ac:dyDescent="0.2">
      <c r="A359" s="412"/>
      <c r="B359" s="652" t="s">
        <v>544</v>
      </c>
      <c r="C359" s="652"/>
      <c r="D359" s="652"/>
      <c r="E359" s="652"/>
      <c r="F359" s="652"/>
      <c r="G359" s="652"/>
      <c r="H359" s="652"/>
      <c r="I359" s="652"/>
      <c r="J359" s="652"/>
      <c r="K359" s="652"/>
      <c r="L359" s="652"/>
      <c r="M359" s="653"/>
      <c r="N359" s="423">
        <v>806</v>
      </c>
      <c r="O359" s="420">
        <v>10</v>
      </c>
      <c r="P359" s="420">
        <v>3</v>
      </c>
      <c r="Q359" s="422" t="s">
        <v>609</v>
      </c>
      <c r="R359" s="421" t="s">
        <v>8</v>
      </c>
      <c r="S359" s="624"/>
      <c r="T359" s="625"/>
      <c r="U359" s="419">
        <v>1042</v>
      </c>
      <c r="V359" s="419">
        <v>1042</v>
      </c>
      <c r="W359" s="626"/>
      <c r="X359" s="626"/>
      <c r="Y359" s="626"/>
      <c r="Z359" s="626"/>
      <c r="AA359" s="626"/>
      <c r="AB359" s="413"/>
    </row>
    <row r="360" spans="1:28" ht="32.25" customHeight="1" x14ac:dyDescent="0.2">
      <c r="A360" s="412"/>
      <c r="B360" s="652" t="s">
        <v>9</v>
      </c>
      <c r="C360" s="652"/>
      <c r="D360" s="652"/>
      <c r="E360" s="652"/>
      <c r="F360" s="652"/>
      <c r="G360" s="652"/>
      <c r="H360" s="652"/>
      <c r="I360" s="652"/>
      <c r="J360" s="652"/>
      <c r="K360" s="652"/>
      <c r="L360" s="652"/>
      <c r="M360" s="653"/>
      <c r="N360" s="423">
        <v>806</v>
      </c>
      <c r="O360" s="420">
        <v>10</v>
      </c>
      <c r="P360" s="420">
        <v>3</v>
      </c>
      <c r="Q360" s="422" t="s">
        <v>609</v>
      </c>
      <c r="R360" s="421" t="s">
        <v>10</v>
      </c>
      <c r="S360" s="624"/>
      <c r="T360" s="625"/>
      <c r="U360" s="419">
        <v>1042</v>
      </c>
      <c r="V360" s="419">
        <v>1042</v>
      </c>
      <c r="W360" s="626"/>
      <c r="X360" s="626"/>
      <c r="Y360" s="626"/>
      <c r="Z360" s="626"/>
      <c r="AA360" s="626"/>
      <c r="AB360" s="413"/>
    </row>
    <row r="361" spans="1:28" ht="32.25" customHeight="1" x14ac:dyDescent="0.2">
      <c r="A361" s="412"/>
      <c r="B361" s="652" t="s">
        <v>11</v>
      </c>
      <c r="C361" s="652"/>
      <c r="D361" s="652"/>
      <c r="E361" s="652"/>
      <c r="F361" s="652"/>
      <c r="G361" s="652"/>
      <c r="H361" s="652"/>
      <c r="I361" s="652"/>
      <c r="J361" s="652"/>
      <c r="K361" s="652"/>
      <c r="L361" s="652"/>
      <c r="M361" s="653"/>
      <c r="N361" s="423">
        <v>806</v>
      </c>
      <c r="O361" s="420">
        <v>10</v>
      </c>
      <c r="P361" s="420">
        <v>3</v>
      </c>
      <c r="Q361" s="422" t="s">
        <v>609</v>
      </c>
      <c r="R361" s="421" t="s">
        <v>12</v>
      </c>
      <c r="S361" s="624"/>
      <c r="T361" s="625"/>
      <c r="U361" s="419">
        <v>1042</v>
      </c>
      <c r="V361" s="419">
        <v>1042</v>
      </c>
      <c r="W361" s="626"/>
      <c r="X361" s="626"/>
      <c r="Y361" s="626"/>
      <c r="Z361" s="626"/>
      <c r="AA361" s="626"/>
      <c r="AB361" s="413"/>
    </row>
    <row r="362" spans="1:28" ht="53.25" customHeight="1" x14ac:dyDescent="0.2">
      <c r="A362" s="412"/>
      <c r="B362" s="652" t="s">
        <v>610</v>
      </c>
      <c r="C362" s="652"/>
      <c r="D362" s="652"/>
      <c r="E362" s="652"/>
      <c r="F362" s="652"/>
      <c r="G362" s="652"/>
      <c r="H362" s="652"/>
      <c r="I362" s="652"/>
      <c r="J362" s="652"/>
      <c r="K362" s="652"/>
      <c r="L362" s="652"/>
      <c r="M362" s="653"/>
      <c r="N362" s="423">
        <v>806</v>
      </c>
      <c r="O362" s="420">
        <v>10</v>
      </c>
      <c r="P362" s="420">
        <v>4</v>
      </c>
      <c r="Q362" s="422">
        <v>0</v>
      </c>
      <c r="R362" s="421">
        <v>0</v>
      </c>
      <c r="S362" s="624"/>
      <c r="T362" s="625"/>
      <c r="U362" s="419">
        <v>3530</v>
      </c>
      <c r="V362" s="419">
        <v>3511</v>
      </c>
      <c r="W362" s="626"/>
      <c r="X362" s="626"/>
      <c r="Y362" s="626"/>
      <c r="Z362" s="626"/>
      <c r="AA362" s="626"/>
      <c r="AB362" s="413"/>
    </row>
    <row r="363" spans="1:28" ht="21.75" customHeight="1" x14ac:dyDescent="0.2">
      <c r="A363" s="412"/>
      <c r="B363" s="652" t="s">
        <v>539</v>
      </c>
      <c r="C363" s="652"/>
      <c r="D363" s="652"/>
      <c r="E363" s="652"/>
      <c r="F363" s="652"/>
      <c r="G363" s="652"/>
      <c r="H363" s="652"/>
      <c r="I363" s="652"/>
      <c r="J363" s="652"/>
      <c r="K363" s="652"/>
      <c r="L363" s="652"/>
      <c r="M363" s="653"/>
      <c r="N363" s="423">
        <v>806</v>
      </c>
      <c r="O363" s="420">
        <v>10</v>
      </c>
      <c r="P363" s="420">
        <v>4</v>
      </c>
      <c r="Q363" s="422" t="s">
        <v>540</v>
      </c>
      <c r="R363" s="421">
        <v>0</v>
      </c>
      <c r="S363" s="624"/>
      <c r="T363" s="625"/>
      <c r="U363" s="419">
        <v>3530</v>
      </c>
      <c r="V363" s="419">
        <v>3511</v>
      </c>
      <c r="W363" s="626"/>
      <c r="X363" s="626"/>
      <c r="Y363" s="626"/>
      <c r="Z363" s="626"/>
      <c r="AA363" s="626"/>
      <c r="AB363" s="413"/>
    </row>
    <row r="364" spans="1:28" ht="21.75" customHeight="1" x14ac:dyDescent="0.2">
      <c r="A364" s="412"/>
      <c r="B364" s="652" t="s">
        <v>541</v>
      </c>
      <c r="C364" s="652"/>
      <c r="D364" s="652"/>
      <c r="E364" s="652"/>
      <c r="F364" s="652"/>
      <c r="G364" s="652"/>
      <c r="H364" s="652"/>
      <c r="I364" s="652"/>
      <c r="J364" s="652"/>
      <c r="K364" s="652"/>
      <c r="L364" s="652"/>
      <c r="M364" s="653"/>
      <c r="N364" s="423">
        <v>806</v>
      </c>
      <c r="O364" s="420">
        <v>10</v>
      </c>
      <c r="P364" s="420">
        <v>4</v>
      </c>
      <c r="Q364" s="422" t="s">
        <v>542</v>
      </c>
      <c r="R364" s="421">
        <v>0</v>
      </c>
      <c r="S364" s="624"/>
      <c r="T364" s="625"/>
      <c r="U364" s="419">
        <v>3530</v>
      </c>
      <c r="V364" s="419">
        <v>3511</v>
      </c>
      <c r="W364" s="626"/>
      <c r="X364" s="626"/>
      <c r="Y364" s="626"/>
      <c r="Z364" s="626"/>
      <c r="AA364" s="626"/>
      <c r="AB364" s="413"/>
    </row>
    <row r="365" spans="1:28" ht="32.25" customHeight="1" x14ac:dyDescent="0.2">
      <c r="A365" s="412"/>
      <c r="B365" s="652" t="s">
        <v>82</v>
      </c>
      <c r="C365" s="652"/>
      <c r="D365" s="652"/>
      <c r="E365" s="652"/>
      <c r="F365" s="652"/>
      <c r="G365" s="652"/>
      <c r="H365" s="652"/>
      <c r="I365" s="652"/>
      <c r="J365" s="652"/>
      <c r="K365" s="652"/>
      <c r="L365" s="652"/>
      <c r="M365" s="653"/>
      <c r="N365" s="423">
        <v>806</v>
      </c>
      <c r="O365" s="420">
        <v>10</v>
      </c>
      <c r="P365" s="420">
        <v>4</v>
      </c>
      <c r="Q365" s="422" t="s">
        <v>611</v>
      </c>
      <c r="R365" s="421">
        <v>0</v>
      </c>
      <c r="S365" s="624"/>
      <c r="T365" s="625"/>
      <c r="U365" s="419">
        <v>3530</v>
      </c>
      <c r="V365" s="419">
        <v>3511</v>
      </c>
      <c r="W365" s="626"/>
      <c r="X365" s="626"/>
      <c r="Y365" s="626"/>
      <c r="Z365" s="626"/>
      <c r="AA365" s="626"/>
      <c r="AB365" s="413"/>
    </row>
    <row r="366" spans="1:28" ht="32.25" customHeight="1" x14ac:dyDescent="0.2">
      <c r="A366" s="412"/>
      <c r="B366" s="652" t="s">
        <v>48</v>
      </c>
      <c r="C366" s="652"/>
      <c r="D366" s="652"/>
      <c r="E366" s="652"/>
      <c r="F366" s="652"/>
      <c r="G366" s="652"/>
      <c r="H366" s="652"/>
      <c r="I366" s="652"/>
      <c r="J366" s="652"/>
      <c r="K366" s="652"/>
      <c r="L366" s="652"/>
      <c r="M366" s="653"/>
      <c r="N366" s="423">
        <v>806</v>
      </c>
      <c r="O366" s="420">
        <v>10</v>
      </c>
      <c r="P366" s="420">
        <v>4</v>
      </c>
      <c r="Q366" s="422" t="s">
        <v>611</v>
      </c>
      <c r="R366" s="421" t="s">
        <v>45</v>
      </c>
      <c r="S366" s="624"/>
      <c r="T366" s="625"/>
      <c r="U366" s="419">
        <v>3530</v>
      </c>
      <c r="V366" s="419">
        <v>3511</v>
      </c>
      <c r="W366" s="626"/>
      <c r="X366" s="626"/>
      <c r="Y366" s="626"/>
      <c r="Z366" s="626"/>
      <c r="AA366" s="626"/>
      <c r="AB366" s="413"/>
    </row>
    <row r="367" spans="1:28" ht="21.75" customHeight="1" x14ac:dyDescent="0.2">
      <c r="A367" s="412"/>
      <c r="B367" s="652" t="s">
        <v>49</v>
      </c>
      <c r="C367" s="652"/>
      <c r="D367" s="652"/>
      <c r="E367" s="652"/>
      <c r="F367" s="652"/>
      <c r="G367" s="652"/>
      <c r="H367" s="652"/>
      <c r="I367" s="652"/>
      <c r="J367" s="652"/>
      <c r="K367" s="652"/>
      <c r="L367" s="652"/>
      <c r="M367" s="653"/>
      <c r="N367" s="423">
        <v>806</v>
      </c>
      <c r="O367" s="420">
        <v>10</v>
      </c>
      <c r="P367" s="420">
        <v>4</v>
      </c>
      <c r="Q367" s="422" t="s">
        <v>611</v>
      </c>
      <c r="R367" s="421" t="s">
        <v>46</v>
      </c>
      <c r="S367" s="624"/>
      <c r="T367" s="625"/>
      <c r="U367" s="419">
        <v>3530</v>
      </c>
      <c r="V367" s="419">
        <v>3511</v>
      </c>
      <c r="W367" s="626"/>
      <c r="X367" s="626"/>
      <c r="Y367" s="626"/>
      <c r="Z367" s="626"/>
      <c r="AA367" s="626"/>
      <c r="AB367" s="413"/>
    </row>
    <row r="368" spans="1:28" ht="21.75" customHeight="1" x14ac:dyDescent="0.2">
      <c r="A368" s="412"/>
      <c r="B368" s="652" t="s">
        <v>584</v>
      </c>
      <c r="C368" s="652"/>
      <c r="D368" s="652"/>
      <c r="E368" s="652"/>
      <c r="F368" s="652"/>
      <c r="G368" s="652"/>
      <c r="H368" s="652"/>
      <c r="I368" s="652"/>
      <c r="J368" s="652"/>
      <c r="K368" s="652"/>
      <c r="L368" s="652"/>
      <c r="M368" s="653"/>
      <c r="N368" s="423">
        <v>806</v>
      </c>
      <c r="O368" s="420">
        <v>10</v>
      </c>
      <c r="P368" s="420">
        <v>4</v>
      </c>
      <c r="Q368" s="422" t="s">
        <v>611</v>
      </c>
      <c r="R368" s="421" t="s">
        <v>50</v>
      </c>
      <c r="S368" s="624"/>
      <c r="T368" s="625"/>
      <c r="U368" s="419">
        <v>3530</v>
      </c>
      <c r="V368" s="419">
        <v>3511</v>
      </c>
      <c r="W368" s="626"/>
      <c r="X368" s="626"/>
      <c r="Y368" s="626"/>
      <c r="Z368" s="626"/>
      <c r="AA368" s="626"/>
      <c r="AB368" s="413"/>
    </row>
    <row r="369" spans="1:28" ht="21.75" customHeight="1" x14ac:dyDescent="0.2">
      <c r="A369" s="412"/>
      <c r="B369" s="652" t="s">
        <v>637</v>
      </c>
      <c r="C369" s="652"/>
      <c r="D369" s="652"/>
      <c r="E369" s="652"/>
      <c r="F369" s="652"/>
      <c r="G369" s="652"/>
      <c r="H369" s="652"/>
      <c r="I369" s="652"/>
      <c r="J369" s="652"/>
      <c r="K369" s="652"/>
      <c r="L369" s="652"/>
      <c r="M369" s="653"/>
      <c r="N369" s="423">
        <v>808</v>
      </c>
      <c r="O369" s="420">
        <v>0</v>
      </c>
      <c r="P369" s="420">
        <v>0</v>
      </c>
      <c r="Q369" s="422">
        <v>0</v>
      </c>
      <c r="R369" s="421">
        <v>0</v>
      </c>
      <c r="S369" s="624"/>
      <c r="T369" s="625"/>
      <c r="U369" s="419">
        <v>4597</v>
      </c>
      <c r="V369" s="419">
        <v>4423</v>
      </c>
      <c r="W369" s="626"/>
      <c r="X369" s="626"/>
      <c r="Y369" s="626"/>
      <c r="Z369" s="626"/>
      <c r="AA369" s="626"/>
      <c r="AB369" s="413"/>
    </row>
    <row r="370" spans="1:28" ht="12" customHeight="1" x14ac:dyDescent="0.2">
      <c r="A370" s="412"/>
      <c r="B370" s="652" t="s">
        <v>436</v>
      </c>
      <c r="C370" s="652"/>
      <c r="D370" s="652"/>
      <c r="E370" s="652"/>
      <c r="F370" s="652"/>
      <c r="G370" s="652"/>
      <c r="H370" s="652"/>
      <c r="I370" s="652"/>
      <c r="J370" s="652"/>
      <c r="K370" s="652"/>
      <c r="L370" s="652"/>
      <c r="M370" s="653"/>
      <c r="N370" s="423">
        <v>808</v>
      </c>
      <c r="O370" s="420">
        <v>1</v>
      </c>
      <c r="P370" s="420">
        <v>0</v>
      </c>
      <c r="Q370" s="422">
        <v>0</v>
      </c>
      <c r="R370" s="421">
        <v>0</v>
      </c>
      <c r="S370" s="624"/>
      <c r="T370" s="625"/>
      <c r="U370" s="419">
        <v>4597</v>
      </c>
      <c r="V370" s="419">
        <v>4423</v>
      </c>
      <c r="W370" s="626"/>
      <c r="X370" s="626"/>
      <c r="Y370" s="626"/>
      <c r="Z370" s="626"/>
      <c r="AA370" s="626"/>
      <c r="AB370" s="413"/>
    </row>
    <row r="371" spans="1:28" ht="12" customHeight="1" x14ac:dyDescent="0.2">
      <c r="A371" s="412"/>
      <c r="B371" s="652" t="s">
        <v>83</v>
      </c>
      <c r="C371" s="652"/>
      <c r="D371" s="652"/>
      <c r="E371" s="652"/>
      <c r="F371" s="652"/>
      <c r="G371" s="652"/>
      <c r="H371" s="652"/>
      <c r="I371" s="652"/>
      <c r="J371" s="652"/>
      <c r="K371" s="652"/>
      <c r="L371" s="652"/>
      <c r="M371" s="653"/>
      <c r="N371" s="423">
        <v>808</v>
      </c>
      <c r="O371" s="420">
        <v>1</v>
      </c>
      <c r="P371" s="420">
        <v>3</v>
      </c>
      <c r="Q371" s="422">
        <v>0</v>
      </c>
      <c r="R371" s="421">
        <v>0</v>
      </c>
      <c r="S371" s="624"/>
      <c r="T371" s="625"/>
      <c r="U371" s="419">
        <v>3224</v>
      </c>
      <c r="V371" s="419">
        <v>3066</v>
      </c>
      <c r="W371" s="626"/>
      <c r="X371" s="626"/>
      <c r="Y371" s="626"/>
      <c r="Z371" s="626"/>
      <c r="AA371" s="626"/>
      <c r="AB371" s="413"/>
    </row>
    <row r="372" spans="1:28" ht="21.75" customHeight="1" x14ac:dyDescent="0.2">
      <c r="A372" s="412"/>
      <c r="B372" s="652" t="s">
        <v>443</v>
      </c>
      <c r="C372" s="652"/>
      <c r="D372" s="652"/>
      <c r="E372" s="652"/>
      <c r="F372" s="652"/>
      <c r="G372" s="652"/>
      <c r="H372" s="652"/>
      <c r="I372" s="652"/>
      <c r="J372" s="652"/>
      <c r="K372" s="652"/>
      <c r="L372" s="652"/>
      <c r="M372" s="653"/>
      <c r="N372" s="423">
        <v>808</v>
      </c>
      <c r="O372" s="420">
        <v>1</v>
      </c>
      <c r="P372" s="420">
        <v>3</v>
      </c>
      <c r="Q372" s="422" t="s">
        <v>444</v>
      </c>
      <c r="R372" s="421">
        <v>0</v>
      </c>
      <c r="S372" s="624"/>
      <c r="T372" s="625"/>
      <c r="U372" s="419">
        <v>3224</v>
      </c>
      <c r="V372" s="419">
        <v>3066</v>
      </c>
      <c r="W372" s="626"/>
      <c r="X372" s="626"/>
      <c r="Y372" s="626"/>
      <c r="Z372" s="626"/>
      <c r="AA372" s="626"/>
      <c r="AB372" s="413"/>
    </row>
    <row r="373" spans="1:28" ht="21.75" customHeight="1" x14ac:dyDescent="0.2">
      <c r="A373" s="412"/>
      <c r="B373" s="652" t="s">
        <v>445</v>
      </c>
      <c r="C373" s="652"/>
      <c r="D373" s="652"/>
      <c r="E373" s="652"/>
      <c r="F373" s="652"/>
      <c r="G373" s="652"/>
      <c r="H373" s="652"/>
      <c r="I373" s="652"/>
      <c r="J373" s="652"/>
      <c r="K373" s="652"/>
      <c r="L373" s="652"/>
      <c r="M373" s="653"/>
      <c r="N373" s="423">
        <v>808</v>
      </c>
      <c r="O373" s="420">
        <v>1</v>
      </c>
      <c r="P373" s="420">
        <v>3</v>
      </c>
      <c r="Q373" s="422" t="s">
        <v>446</v>
      </c>
      <c r="R373" s="421">
        <v>0</v>
      </c>
      <c r="S373" s="624"/>
      <c r="T373" s="625"/>
      <c r="U373" s="419">
        <v>1123</v>
      </c>
      <c r="V373" s="419">
        <v>1123</v>
      </c>
      <c r="W373" s="626"/>
      <c r="X373" s="626"/>
      <c r="Y373" s="626"/>
      <c r="Z373" s="626"/>
      <c r="AA373" s="626"/>
      <c r="AB373" s="413"/>
    </row>
    <row r="374" spans="1:28" ht="12" customHeight="1" x14ac:dyDescent="0.2">
      <c r="A374" s="412"/>
      <c r="B374" s="652" t="s">
        <v>18</v>
      </c>
      <c r="C374" s="652"/>
      <c r="D374" s="652"/>
      <c r="E374" s="652"/>
      <c r="F374" s="652"/>
      <c r="G374" s="652"/>
      <c r="H374" s="652"/>
      <c r="I374" s="652"/>
      <c r="J374" s="652"/>
      <c r="K374" s="652"/>
      <c r="L374" s="652"/>
      <c r="M374" s="653"/>
      <c r="N374" s="423">
        <v>808</v>
      </c>
      <c r="O374" s="420">
        <v>1</v>
      </c>
      <c r="P374" s="420">
        <v>3</v>
      </c>
      <c r="Q374" s="422" t="s">
        <v>446</v>
      </c>
      <c r="R374" s="421" t="s">
        <v>19</v>
      </c>
      <c r="S374" s="624"/>
      <c r="T374" s="625"/>
      <c r="U374" s="419">
        <v>1123</v>
      </c>
      <c r="V374" s="419">
        <v>1123</v>
      </c>
      <c r="W374" s="626"/>
      <c r="X374" s="626"/>
      <c r="Y374" s="626"/>
      <c r="Z374" s="626"/>
      <c r="AA374" s="626"/>
      <c r="AB374" s="413"/>
    </row>
    <row r="375" spans="1:28" ht="12" customHeight="1" x14ac:dyDescent="0.2">
      <c r="A375" s="412"/>
      <c r="B375" s="652" t="s">
        <v>38</v>
      </c>
      <c r="C375" s="652"/>
      <c r="D375" s="652"/>
      <c r="E375" s="652"/>
      <c r="F375" s="652"/>
      <c r="G375" s="652"/>
      <c r="H375" s="652"/>
      <c r="I375" s="652"/>
      <c r="J375" s="652"/>
      <c r="K375" s="652"/>
      <c r="L375" s="652"/>
      <c r="M375" s="653"/>
      <c r="N375" s="423">
        <v>808</v>
      </c>
      <c r="O375" s="420">
        <v>1</v>
      </c>
      <c r="P375" s="420">
        <v>3</v>
      </c>
      <c r="Q375" s="422" t="s">
        <v>446</v>
      </c>
      <c r="R375" s="421" t="s">
        <v>39</v>
      </c>
      <c r="S375" s="624"/>
      <c r="T375" s="625"/>
      <c r="U375" s="419">
        <v>1123</v>
      </c>
      <c r="V375" s="419">
        <v>1123</v>
      </c>
      <c r="W375" s="626"/>
      <c r="X375" s="626"/>
      <c r="Y375" s="626"/>
      <c r="Z375" s="626"/>
      <c r="AA375" s="626"/>
      <c r="AB375" s="413"/>
    </row>
    <row r="376" spans="1:28" ht="12" customHeight="1" x14ac:dyDescent="0.2">
      <c r="A376" s="412"/>
      <c r="B376" s="652" t="s">
        <v>441</v>
      </c>
      <c r="C376" s="652"/>
      <c r="D376" s="652"/>
      <c r="E376" s="652"/>
      <c r="F376" s="652"/>
      <c r="G376" s="652"/>
      <c r="H376" s="652"/>
      <c r="I376" s="652"/>
      <c r="J376" s="652"/>
      <c r="K376" s="652"/>
      <c r="L376" s="652"/>
      <c r="M376" s="653"/>
      <c r="N376" s="423">
        <v>808</v>
      </c>
      <c r="O376" s="420">
        <v>1</v>
      </c>
      <c r="P376" s="420">
        <v>3</v>
      </c>
      <c r="Q376" s="422" t="s">
        <v>446</v>
      </c>
      <c r="R376" s="421" t="s">
        <v>40</v>
      </c>
      <c r="S376" s="624"/>
      <c r="T376" s="625"/>
      <c r="U376" s="419">
        <v>862</v>
      </c>
      <c r="V376" s="419">
        <v>862</v>
      </c>
      <c r="W376" s="626"/>
      <c r="X376" s="626"/>
      <c r="Y376" s="626"/>
      <c r="Z376" s="626"/>
      <c r="AA376" s="626"/>
      <c r="AB376" s="413"/>
    </row>
    <row r="377" spans="1:28" ht="12" customHeight="1" x14ac:dyDescent="0.2">
      <c r="A377" s="412"/>
      <c r="B377" s="652" t="s">
        <v>442</v>
      </c>
      <c r="C377" s="652"/>
      <c r="D377" s="652"/>
      <c r="E377" s="652"/>
      <c r="F377" s="652"/>
      <c r="G377" s="652"/>
      <c r="H377" s="652"/>
      <c r="I377" s="652"/>
      <c r="J377" s="652"/>
      <c r="K377" s="652"/>
      <c r="L377" s="652"/>
      <c r="M377" s="653"/>
      <c r="N377" s="423">
        <v>808</v>
      </c>
      <c r="O377" s="420">
        <v>1</v>
      </c>
      <c r="P377" s="420">
        <v>3</v>
      </c>
      <c r="Q377" s="422" t="s">
        <v>446</v>
      </c>
      <c r="R377" s="421" t="s">
        <v>42</v>
      </c>
      <c r="S377" s="624"/>
      <c r="T377" s="625"/>
      <c r="U377" s="419">
        <v>261</v>
      </c>
      <c r="V377" s="419">
        <v>261</v>
      </c>
      <c r="W377" s="626"/>
      <c r="X377" s="626"/>
      <c r="Y377" s="626"/>
      <c r="Z377" s="626"/>
      <c r="AA377" s="626"/>
      <c r="AB377" s="413"/>
    </row>
    <row r="378" spans="1:28" ht="21.75" customHeight="1" x14ac:dyDescent="0.2">
      <c r="A378" s="412"/>
      <c r="B378" s="652" t="s">
        <v>447</v>
      </c>
      <c r="C378" s="652"/>
      <c r="D378" s="652"/>
      <c r="E378" s="652"/>
      <c r="F378" s="652"/>
      <c r="G378" s="652"/>
      <c r="H378" s="652"/>
      <c r="I378" s="652"/>
      <c r="J378" s="652"/>
      <c r="K378" s="652"/>
      <c r="L378" s="652"/>
      <c r="M378" s="653"/>
      <c r="N378" s="423">
        <v>808</v>
      </c>
      <c r="O378" s="420">
        <v>1</v>
      </c>
      <c r="P378" s="420">
        <v>3</v>
      </c>
      <c r="Q378" s="422" t="s">
        <v>448</v>
      </c>
      <c r="R378" s="421">
        <v>0</v>
      </c>
      <c r="S378" s="624"/>
      <c r="T378" s="625"/>
      <c r="U378" s="419">
        <v>968</v>
      </c>
      <c r="V378" s="419">
        <v>968</v>
      </c>
      <c r="W378" s="626"/>
      <c r="X378" s="626"/>
      <c r="Y378" s="626"/>
      <c r="Z378" s="626"/>
      <c r="AA378" s="626"/>
      <c r="AB378" s="413"/>
    </row>
    <row r="379" spans="1:28" ht="32.25" customHeight="1" x14ac:dyDescent="0.2">
      <c r="A379" s="412"/>
      <c r="B379" s="652" t="s">
        <v>18</v>
      </c>
      <c r="C379" s="652"/>
      <c r="D379" s="652"/>
      <c r="E379" s="652"/>
      <c r="F379" s="652"/>
      <c r="G379" s="652"/>
      <c r="H379" s="652"/>
      <c r="I379" s="652"/>
      <c r="J379" s="652"/>
      <c r="K379" s="652"/>
      <c r="L379" s="652"/>
      <c r="M379" s="653"/>
      <c r="N379" s="423">
        <v>808</v>
      </c>
      <c r="O379" s="420">
        <v>1</v>
      </c>
      <c r="P379" s="420">
        <v>3</v>
      </c>
      <c r="Q379" s="422" t="s">
        <v>448</v>
      </c>
      <c r="R379" s="421" t="s">
        <v>19</v>
      </c>
      <c r="S379" s="624"/>
      <c r="T379" s="625"/>
      <c r="U379" s="419">
        <v>968</v>
      </c>
      <c r="V379" s="419">
        <v>968</v>
      </c>
      <c r="W379" s="626"/>
      <c r="X379" s="626"/>
      <c r="Y379" s="626"/>
      <c r="Z379" s="626"/>
      <c r="AA379" s="626"/>
      <c r="AB379" s="413"/>
    </row>
    <row r="380" spans="1:28" ht="21.75" customHeight="1" x14ac:dyDescent="0.2">
      <c r="A380" s="412"/>
      <c r="B380" s="652" t="s">
        <v>38</v>
      </c>
      <c r="C380" s="652"/>
      <c r="D380" s="652"/>
      <c r="E380" s="652"/>
      <c r="F380" s="652"/>
      <c r="G380" s="652"/>
      <c r="H380" s="652"/>
      <c r="I380" s="652"/>
      <c r="J380" s="652"/>
      <c r="K380" s="652"/>
      <c r="L380" s="652"/>
      <c r="M380" s="653"/>
      <c r="N380" s="423">
        <v>808</v>
      </c>
      <c r="O380" s="420">
        <v>1</v>
      </c>
      <c r="P380" s="420">
        <v>3</v>
      </c>
      <c r="Q380" s="422" t="s">
        <v>448</v>
      </c>
      <c r="R380" s="421" t="s">
        <v>39</v>
      </c>
      <c r="S380" s="624"/>
      <c r="T380" s="625"/>
      <c r="U380" s="419">
        <v>968</v>
      </c>
      <c r="V380" s="419">
        <v>968</v>
      </c>
      <c r="W380" s="626"/>
      <c r="X380" s="626"/>
      <c r="Y380" s="626"/>
      <c r="Z380" s="626"/>
      <c r="AA380" s="626"/>
      <c r="AB380" s="413"/>
    </row>
    <row r="381" spans="1:28" ht="53.25" customHeight="1" x14ac:dyDescent="0.2">
      <c r="A381" s="412"/>
      <c r="B381" s="652" t="s">
        <v>441</v>
      </c>
      <c r="C381" s="652"/>
      <c r="D381" s="652"/>
      <c r="E381" s="652"/>
      <c r="F381" s="652"/>
      <c r="G381" s="652"/>
      <c r="H381" s="652"/>
      <c r="I381" s="652"/>
      <c r="J381" s="652"/>
      <c r="K381" s="652"/>
      <c r="L381" s="652"/>
      <c r="M381" s="653"/>
      <c r="N381" s="423">
        <v>808</v>
      </c>
      <c r="O381" s="420">
        <v>1</v>
      </c>
      <c r="P381" s="420">
        <v>3</v>
      </c>
      <c r="Q381" s="422" t="s">
        <v>448</v>
      </c>
      <c r="R381" s="421" t="s">
        <v>40</v>
      </c>
      <c r="S381" s="624"/>
      <c r="T381" s="625"/>
      <c r="U381" s="419">
        <v>744</v>
      </c>
      <c r="V381" s="419">
        <v>744</v>
      </c>
      <c r="W381" s="626"/>
      <c r="X381" s="626"/>
      <c r="Y381" s="626"/>
      <c r="Z381" s="626"/>
      <c r="AA381" s="626"/>
      <c r="AB381" s="413"/>
    </row>
    <row r="382" spans="1:28" ht="21.75" customHeight="1" x14ac:dyDescent="0.2">
      <c r="A382" s="412"/>
      <c r="B382" s="652" t="s">
        <v>442</v>
      </c>
      <c r="C382" s="652"/>
      <c r="D382" s="652"/>
      <c r="E382" s="652"/>
      <c r="F382" s="652"/>
      <c r="G382" s="652"/>
      <c r="H382" s="652"/>
      <c r="I382" s="652"/>
      <c r="J382" s="652"/>
      <c r="K382" s="652"/>
      <c r="L382" s="652"/>
      <c r="M382" s="653"/>
      <c r="N382" s="423">
        <v>808</v>
      </c>
      <c r="O382" s="420">
        <v>1</v>
      </c>
      <c r="P382" s="420">
        <v>3</v>
      </c>
      <c r="Q382" s="422" t="s">
        <v>448</v>
      </c>
      <c r="R382" s="421" t="s">
        <v>42</v>
      </c>
      <c r="S382" s="624"/>
      <c r="T382" s="625"/>
      <c r="U382" s="419">
        <v>224</v>
      </c>
      <c r="V382" s="419">
        <v>224</v>
      </c>
      <c r="W382" s="626"/>
      <c r="X382" s="626"/>
      <c r="Y382" s="626"/>
      <c r="Z382" s="626"/>
      <c r="AA382" s="626"/>
      <c r="AB382" s="413"/>
    </row>
    <row r="383" spans="1:28" ht="21.75" customHeight="1" x14ac:dyDescent="0.2">
      <c r="A383" s="412"/>
      <c r="B383" s="652" t="s">
        <v>449</v>
      </c>
      <c r="C383" s="652"/>
      <c r="D383" s="652"/>
      <c r="E383" s="652"/>
      <c r="F383" s="652"/>
      <c r="G383" s="652"/>
      <c r="H383" s="652"/>
      <c r="I383" s="652"/>
      <c r="J383" s="652"/>
      <c r="K383" s="652"/>
      <c r="L383" s="652"/>
      <c r="M383" s="653"/>
      <c r="N383" s="423">
        <v>808</v>
      </c>
      <c r="O383" s="420">
        <v>1</v>
      </c>
      <c r="P383" s="420">
        <v>3</v>
      </c>
      <c r="Q383" s="422" t="s">
        <v>450</v>
      </c>
      <c r="R383" s="421">
        <v>0</v>
      </c>
      <c r="S383" s="624"/>
      <c r="T383" s="625"/>
      <c r="U383" s="419">
        <v>779</v>
      </c>
      <c r="V383" s="419">
        <v>779</v>
      </c>
      <c r="W383" s="626"/>
      <c r="X383" s="626"/>
      <c r="Y383" s="626"/>
      <c r="Z383" s="626"/>
      <c r="AA383" s="626"/>
      <c r="AB383" s="413"/>
    </row>
    <row r="384" spans="1:28" ht="32.25" customHeight="1" x14ac:dyDescent="0.2">
      <c r="A384" s="412"/>
      <c r="B384" s="652" t="s">
        <v>18</v>
      </c>
      <c r="C384" s="652"/>
      <c r="D384" s="652"/>
      <c r="E384" s="652"/>
      <c r="F384" s="652"/>
      <c r="G384" s="652"/>
      <c r="H384" s="652"/>
      <c r="I384" s="652"/>
      <c r="J384" s="652"/>
      <c r="K384" s="652"/>
      <c r="L384" s="652"/>
      <c r="M384" s="653"/>
      <c r="N384" s="423">
        <v>808</v>
      </c>
      <c r="O384" s="420">
        <v>1</v>
      </c>
      <c r="P384" s="420">
        <v>3</v>
      </c>
      <c r="Q384" s="422" t="s">
        <v>450</v>
      </c>
      <c r="R384" s="421" t="s">
        <v>19</v>
      </c>
      <c r="S384" s="624"/>
      <c r="T384" s="625"/>
      <c r="U384" s="419">
        <v>779</v>
      </c>
      <c r="V384" s="419">
        <v>779</v>
      </c>
      <c r="W384" s="626"/>
      <c r="X384" s="626"/>
      <c r="Y384" s="626"/>
      <c r="Z384" s="626"/>
      <c r="AA384" s="626"/>
      <c r="AB384" s="413"/>
    </row>
    <row r="385" spans="1:28" ht="42.75" customHeight="1" x14ac:dyDescent="0.2">
      <c r="A385" s="412"/>
      <c r="B385" s="652" t="s">
        <v>38</v>
      </c>
      <c r="C385" s="652"/>
      <c r="D385" s="652"/>
      <c r="E385" s="652"/>
      <c r="F385" s="652"/>
      <c r="G385" s="652"/>
      <c r="H385" s="652"/>
      <c r="I385" s="652"/>
      <c r="J385" s="652"/>
      <c r="K385" s="652"/>
      <c r="L385" s="652"/>
      <c r="M385" s="653"/>
      <c r="N385" s="423">
        <v>808</v>
      </c>
      <c r="O385" s="420">
        <v>1</v>
      </c>
      <c r="P385" s="420">
        <v>3</v>
      </c>
      <c r="Q385" s="422" t="s">
        <v>450</v>
      </c>
      <c r="R385" s="421" t="s">
        <v>39</v>
      </c>
      <c r="S385" s="624"/>
      <c r="T385" s="625"/>
      <c r="U385" s="419">
        <v>779</v>
      </c>
      <c r="V385" s="419">
        <v>779</v>
      </c>
      <c r="W385" s="626"/>
      <c r="X385" s="626"/>
      <c r="Y385" s="626"/>
      <c r="Z385" s="626"/>
      <c r="AA385" s="626"/>
      <c r="AB385" s="413"/>
    </row>
    <row r="386" spans="1:28" ht="32.25" customHeight="1" x14ac:dyDescent="0.2">
      <c r="A386" s="412"/>
      <c r="B386" s="652" t="s">
        <v>441</v>
      </c>
      <c r="C386" s="652"/>
      <c r="D386" s="652"/>
      <c r="E386" s="652"/>
      <c r="F386" s="652"/>
      <c r="G386" s="652"/>
      <c r="H386" s="652"/>
      <c r="I386" s="652"/>
      <c r="J386" s="652"/>
      <c r="K386" s="652"/>
      <c r="L386" s="652"/>
      <c r="M386" s="653"/>
      <c r="N386" s="423">
        <v>808</v>
      </c>
      <c r="O386" s="420">
        <v>1</v>
      </c>
      <c r="P386" s="420">
        <v>3</v>
      </c>
      <c r="Q386" s="422" t="s">
        <v>450</v>
      </c>
      <c r="R386" s="421" t="s">
        <v>40</v>
      </c>
      <c r="S386" s="624"/>
      <c r="T386" s="625"/>
      <c r="U386" s="419">
        <v>598</v>
      </c>
      <c r="V386" s="419">
        <v>598</v>
      </c>
      <c r="W386" s="626"/>
      <c r="X386" s="626"/>
      <c r="Y386" s="626"/>
      <c r="Z386" s="626"/>
      <c r="AA386" s="626"/>
      <c r="AB386" s="413"/>
    </row>
    <row r="387" spans="1:28" ht="21.75" customHeight="1" x14ac:dyDescent="0.2">
      <c r="A387" s="412"/>
      <c r="B387" s="652" t="s">
        <v>442</v>
      </c>
      <c r="C387" s="652"/>
      <c r="D387" s="652"/>
      <c r="E387" s="652"/>
      <c r="F387" s="652"/>
      <c r="G387" s="652"/>
      <c r="H387" s="652"/>
      <c r="I387" s="652"/>
      <c r="J387" s="652"/>
      <c r="K387" s="652"/>
      <c r="L387" s="652"/>
      <c r="M387" s="653"/>
      <c r="N387" s="423">
        <v>808</v>
      </c>
      <c r="O387" s="420">
        <v>1</v>
      </c>
      <c r="P387" s="420">
        <v>3</v>
      </c>
      <c r="Q387" s="422" t="s">
        <v>450</v>
      </c>
      <c r="R387" s="421" t="s">
        <v>42</v>
      </c>
      <c r="S387" s="624"/>
      <c r="T387" s="625"/>
      <c r="U387" s="419">
        <v>181</v>
      </c>
      <c r="V387" s="419">
        <v>181</v>
      </c>
      <c r="W387" s="626"/>
      <c r="X387" s="626"/>
      <c r="Y387" s="626"/>
      <c r="Z387" s="626"/>
      <c r="AA387" s="626"/>
      <c r="AB387" s="413"/>
    </row>
    <row r="388" spans="1:28" ht="21.75" customHeight="1" x14ac:dyDescent="0.2">
      <c r="A388" s="412"/>
      <c r="B388" s="652" t="s">
        <v>451</v>
      </c>
      <c r="C388" s="652"/>
      <c r="D388" s="652"/>
      <c r="E388" s="652"/>
      <c r="F388" s="652"/>
      <c r="G388" s="652"/>
      <c r="H388" s="652"/>
      <c r="I388" s="652"/>
      <c r="J388" s="652"/>
      <c r="K388" s="652"/>
      <c r="L388" s="652"/>
      <c r="M388" s="653"/>
      <c r="N388" s="423">
        <v>808</v>
      </c>
      <c r="O388" s="420">
        <v>1</v>
      </c>
      <c r="P388" s="420">
        <v>3</v>
      </c>
      <c r="Q388" s="422" t="s">
        <v>452</v>
      </c>
      <c r="R388" s="421">
        <v>0</v>
      </c>
      <c r="S388" s="624"/>
      <c r="T388" s="625"/>
      <c r="U388" s="419">
        <v>354</v>
      </c>
      <c r="V388" s="419">
        <v>196</v>
      </c>
      <c r="W388" s="626"/>
      <c r="X388" s="626"/>
      <c r="Y388" s="626"/>
      <c r="Z388" s="626"/>
      <c r="AA388" s="626"/>
      <c r="AB388" s="413"/>
    </row>
    <row r="389" spans="1:28" ht="21.75" customHeight="1" x14ac:dyDescent="0.2">
      <c r="A389" s="412"/>
      <c r="B389" s="652" t="s">
        <v>453</v>
      </c>
      <c r="C389" s="652"/>
      <c r="D389" s="652"/>
      <c r="E389" s="652"/>
      <c r="F389" s="652"/>
      <c r="G389" s="652"/>
      <c r="H389" s="652"/>
      <c r="I389" s="652"/>
      <c r="J389" s="652"/>
      <c r="K389" s="652"/>
      <c r="L389" s="652"/>
      <c r="M389" s="653"/>
      <c r="N389" s="423">
        <v>808</v>
      </c>
      <c r="O389" s="420">
        <v>1</v>
      </c>
      <c r="P389" s="420">
        <v>3</v>
      </c>
      <c r="Q389" s="422" t="s">
        <v>452</v>
      </c>
      <c r="R389" s="421" t="s">
        <v>25</v>
      </c>
      <c r="S389" s="624"/>
      <c r="T389" s="625"/>
      <c r="U389" s="419">
        <v>350</v>
      </c>
      <c r="V389" s="419">
        <v>195</v>
      </c>
      <c r="W389" s="626"/>
      <c r="X389" s="626"/>
      <c r="Y389" s="626"/>
      <c r="Z389" s="626"/>
      <c r="AA389" s="626"/>
      <c r="AB389" s="413"/>
    </row>
    <row r="390" spans="1:28" ht="12" customHeight="1" x14ac:dyDescent="0.2">
      <c r="A390" s="412"/>
      <c r="B390" s="652" t="s">
        <v>454</v>
      </c>
      <c r="C390" s="652"/>
      <c r="D390" s="652"/>
      <c r="E390" s="652"/>
      <c r="F390" s="652"/>
      <c r="G390" s="652"/>
      <c r="H390" s="652"/>
      <c r="I390" s="652"/>
      <c r="J390" s="652"/>
      <c r="K390" s="652"/>
      <c r="L390" s="652"/>
      <c r="M390" s="653"/>
      <c r="N390" s="423">
        <v>808</v>
      </c>
      <c r="O390" s="420">
        <v>1</v>
      </c>
      <c r="P390" s="420">
        <v>3</v>
      </c>
      <c r="Q390" s="422" t="s">
        <v>452</v>
      </c>
      <c r="R390" s="421" t="s">
        <v>27</v>
      </c>
      <c r="S390" s="624"/>
      <c r="T390" s="625"/>
      <c r="U390" s="419">
        <v>350</v>
      </c>
      <c r="V390" s="419">
        <v>195</v>
      </c>
      <c r="W390" s="626"/>
      <c r="X390" s="626"/>
      <c r="Y390" s="626"/>
      <c r="Z390" s="626"/>
      <c r="AA390" s="626"/>
      <c r="AB390" s="413"/>
    </row>
    <row r="391" spans="1:28" ht="32.25" customHeight="1" x14ac:dyDescent="0.2">
      <c r="A391" s="412"/>
      <c r="B391" s="652" t="s">
        <v>455</v>
      </c>
      <c r="C391" s="652"/>
      <c r="D391" s="652"/>
      <c r="E391" s="652"/>
      <c r="F391" s="652"/>
      <c r="G391" s="652"/>
      <c r="H391" s="652"/>
      <c r="I391" s="652"/>
      <c r="J391" s="652"/>
      <c r="K391" s="652"/>
      <c r="L391" s="652"/>
      <c r="M391" s="653"/>
      <c r="N391" s="423">
        <v>808</v>
      </c>
      <c r="O391" s="420">
        <v>1</v>
      </c>
      <c r="P391" s="420">
        <v>3</v>
      </c>
      <c r="Q391" s="422" t="s">
        <v>452</v>
      </c>
      <c r="R391" s="421" t="s">
        <v>28</v>
      </c>
      <c r="S391" s="624"/>
      <c r="T391" s="625"/>
      <c r="U391" s="419">
        <v>55</v>
      </c>
      <c r="V391" s="419">
        <v>28</v>
      </c>
      <c r="W391" s="626"/>
      <c r="X391" s="626"/>
      <c r="Y391" s="626"/>
      <c r="Z391" s="626"/>
      <c r="AA391" s="626"/>
      <c r="AB391" s="413"/>
    </row>
    <row r="392" spans="1:28" ht="21.75" customHeight="1" x14ac:dyDescent="0.2">
      <c r="A392" s="412"/>
      <c r="B392" s="652" t="s">
        <v>456</v>
      </c>
      <c r="C392" s="652"/>
      <c r="D392" s="652"/>
      <c r="E392" s="652"/>
      <c r="F392" s="652"/>
      <c r="G392" s="652"/>
      <c r="H392" s="652"/>
      <c r="I392" s="652"/>
      <c r="J392" s="652"/>
      <c r="K392" s="652"/>
      <c r="L392" s="652"/>
      <c r="M392" s="653"/>
      <c r="N392" s="423">
        <v>808</v>
      </c>
      <c r="O392" s="420">
        <v>1</v>
      </c>
      <c r="P392" s="420">
        <v>3</v>
      </c>
      <c r="Q392" s="422" t="s">
        <v>452</v>
      </c>
      <c r="R392" s="421" t="s">
        <v>29</v>
      </c>
      <c r="S392" s="624"/>
      <c r="T392" s="625"/>
      <c r="U392" s="419">
        <v>295</v>
      </c>
      <c r="V392" s="419">
        <v>167</v>
      </c>
      <c r="W392" s="626"/>
      <c r="X392" s="626"/>
      <c r="Y392" s="626"/>
      <c r="Z392" s="626"/>
      <c r="AA392" s="626"/>
      <c r="AB392" s="413"/>
    </row>
    <row r="393" spans="1:28" ht="53.25" customHeight="1" x14ac:dyDescent="0.2">
      <c r="A393" s="412"/>
      <c r="B393" s="652" t="s">
        <v>30</v>
      </c>
      <c r="C393" s="652"/>
      <c r="D393" s="652"/>
      <c r="E393" s="652"/>
      <c r="F393" s="652"/>
      <c r="G393" s="652"/>
      <c r="H393" s="652"/>
      <c r="I393" s="652"/>
      <c r="J393" s="652"/>
      <c r="K393" s="652"/>
      <c r="L393" s="652"/>
      <c r="M393" s="653"/>
      <c r="N393" s="423">
        <v>808</v>
      </c>
      <c r="O393" s="420">
        <v>1</v>
      </c>
      <c r="P393" s="420">
        <v>3</v>
      </c>
      <c r="Q393" s="422" t="s">
        <v>452</v>
      </c>
      <c r="R393" s="421" t="s">
        <v>31</v>
      </c>
      <c r="S393" s="624"/>
      <c r="T393" s="625"/>
      <c r="U393" s="419">
        <v>4</v>
      </c>
      <c r="V393" s="419">
        <v>1</v>
      </c>
      <c r="W393" s="626"/>
      <c r="X393" s="626"/>
      <c r="Y393" s="626"/>
      <c r="Z393" s="626"/>
      <c r="AA393" s="626"/>
      <c r="AB393" s="413"/>
    </row>
    <row r="394" spans="1:28" ht="21.75" customHeight="1" x14ac:dyDescent="0.2">
      <c r="A394" s="412"/>
      <c r="B394" s="652" t="s">
        <v>457</v>
      </c>
      <c r="C394" s="652"/>
      <c r="D394" s="652"/>
      <c r="E394" s="652"/>
      <c r="F394" s="652"/>
      <c r="G394" s="652"/>
      <c r="H394" s="652"/>
      <c r="I394" s="652"/>
      <c r="J394" s="652"/>
      <c r="K394" s="652"/>
      <c r="L394" s="652"/>
      <c r="M394" s="653"/>
      <c r="N394" s="423">
        <v>808</v>
      </c>
      <c r="O394" s="420">
        <v>1</v>
      </c>
      <c r="P394" s="420">
        <v>3</v>
      </c>
      <c r="Q394" s="422" t="s">
        <v>452</v>
      </c>
      <c r="R394" s="421" t="s">
        <v>32</v>
      </c>
      <c r="S394" s="624"/>
      <c r="T394" s="625"/>
      <c r="U394" s="419">
        <v>4</v>
      </c>
      <c r="V394" s="419">
        <v>1</v>
      </c>
      <c r="W394" s="626"/>
      <c r="X394" s="626"/>
      <c r="Y394" s="626"/>
      <c r="Z394" s="626"/>
      <c r="AA394" s="626"/>
      <c r="AB394" s="413"/>
    </row>
    <row r="395" spans="1:28" ht="21.75" customHeight="1" x14ac:dyDescent="0.2">
      <c r="A395" s="412"/>
      <c r="B395" s="652" t="s">
        <v>33</v>
      </c>
      <c r="C395" s="652"/>
      <c r="D395" s="652"/>
      <c r="E395" s="652"/>
      <c r="F395" s="652"/>
      <c r="G395" s="652"/>
      <c r="H395" s="652"/>
      <c r="I395" s="652"/>
      <c r="J395" s="652"/>
      <c r="K395" s="652"/>
      <c r="L395" s="652"/>
      <c r="M395" s="653"/>
      <c r="N395" s="423">
        <v>808</v>
      </c>
      <c r="O395" s="420">
        <v>1</v>
      </c>
      <c r="P395" s="420">
        <v>3</v>
      </c>
      <c r="Q395" s="422" t="s">
        <v>452</v>
      </c>
      <c r="R395" s="421" t="s">
        <v>34</v>
      </c>
      <c r="S395" s="624"/>
      <c r="T395" s="625"/>
      <c r="U395" s="419">
        <v>3</v>
      </c>
      <c r="V395" s="419">
        <v>1</v>
      </c>
      <c r="W395" s="626"/>
      <c r="X395" s="626"/>
      <c r="Y395" s="626"/>
      <c r="Z395" s="626"/>
      <c r="AA395" s="626"/>
      <c r="AB395" s="413"/>
    </row>
    <row r="396" spans="1:28" ht="32.25" customHeight="1" x14ac:dyDescent="0.2">
      <c r="A396" s="412"/>
      <c r="B396" s="652" t="s">
        <v>458</v>
      </c>
      <c r="C396" s="652"/>
      <c r="D396" s="652"/>
      <c r="E396" s="652"/>
      <c r="F396" s="652"/>
      <c r="G396" s="652"/>
      <c r="H396" s="652"/>
      <c r="I396" s="652"/>
      <c r="J396" s="652"/>
      <c r="K396" s="652"/>
      <c r="L396" s="652"/>
      <c r="M396" s="653"/>
      <c r="N396" s="423">
        <v>808</v>
      </c>
      <c r="O396" s="420">
        <v>1</v>
      </c>
      <c r="P396" s="420">
        <v>3</v>
      </c>
      <c r="Q396" s="422" t="s">
        <v>452</v>
      </c>
      <c r="R396" s="421" t="s">
        <v>35</v>
      </c>
      <c r="S396" s="624"/>
      <c r="T396" s="625"/>
      <c r="U396" s="419">
        <v>1</v>
      </c>
      <c r="V396" s="419">
        <v>0</v>
      </c>
      <c r="W396" s="626"/>
      <c r="X396" s="626"/>
      <c r="Y396" s="626"/>
      <c r="Z396" s="626"/>
      <c r="AA396" s="626"/>
      <c r="AB396" s="413"/>
    </row>
    <row r="397" spans="1:28" ht="32.25" customHeight="1" x14ac:dyDescent="0.2">
      <c r="A397" s="412"/>
      <c r="B397" s="652" t="s">
        <v>88</v>
      </c>
      <c r="C397" s="652"/>
      <c r="D397" s="652"/>
      <c r="E397" s="652"/>
      <c r="F397" s="652"/>
      <c r="G397" s="652"/>
      <c r="H397" s="652"/>
      <c r="I397" s="652"/>
      <c r="J397" s="652"/>
      <c r="K397" s="652"/>
      <c r="L397" s="652"/>
      <c r="M397" s="653"/>
      <c r="N397" s="423">
        <v>808</v>
      </c>
      <c r="O397" s="420">
        <v>1</v>
      </c>
      <c r="P397" s="420">
        <v>3</v>
      </c>
      <c r="Q397" s="422" t="s">
        <v>452</v>
      </c>
      <c r="R397" s="421" t="s">
        <v>89</v>
      </c>
      <c r="S397" s="624"/>
      <c r="T397" s="625"/>
      <c r="U397" s="419">
        <v>0</v>
      </c>
      <c r="V397" s="419">
        <v>0</v>
      </c>
      <c r="W397" s="626"/>
      <c r="X397" s="626"/>
      <c r="Y397" s="626"/>
      <c r="Z397" s="626"/>
      <c r="AA397" s="626"/>
      <c r="AB397" s="413"/>
    </row>
    <row r="398" spans="1:28" ht="21.75" customHeight="1" x14ac:dyDescent="0.2">
      <c r="A398" s="412"/>
      <c r="B398" s="652" t="s">
        <v>84</v>
      </c>
      <c r="C398" s="652"/>
      <c r="D398" s="652"/>
      <c r="E398" s="652"/>
      <c r="F398" s="652"/>
      <c r="G398" s="652"/>
      <c r="H398" s="652"/>
      <c r="I398" s="652"/>
      <c r="J398" s="652"/>
      <c r="K398" s="652"/>
      <c r="L398" s="652"/>
      <c r="M398" s="653"/>
      <c r="N398" s="423">
        <v>808</v>
      </c>
      <c r="O398" s="420">
        <v>1</v>
      </c>
      <c r="P398" s="420">
        <v>6</v>
      </c>
      <c r="Q398" s="422">
        <v>0</v>
      </c>
      <c r="R398" s="421">
        <v>0</v>
      </c>
      <c r="S398" s="624"/>
      <c r="T398" s="625"/>
      <c r="U398" s="419">
        <v>1373</v>
      </c>
      <c r="V398" s="419">
        <v>1357</v>
      </c>
      <c r="W398" s="626"/>
      <c r="X398" s="626"/>
      <c r="Y398" s="626"/>
      <c r="Z398" s="626"/>
      <c r="AA398" s="626"/>
      <c r="AB398" s="413"/>
    </row>
    <row r="399" spans="1:28" ht="21.75" customHeight="1" x14ac:dyDescent="0.2">
      <c r="A399" s="412"/>
      <c r="B399" s="652" t="s">
        <v>475</v>
      </c>
      <c r="C399" s="652"/>
      <c r="D399" s="652"/>
      <c r="E399" s="652"/>
      <c r="F399" s="652"/>
      <c r="G399" s="652"/>
      <c r="H399" s="652"/>
      <c r="I399" s="652"/>
      <c r="J399" s="652"/>
      <c r="K399" s="652"/>
      <c r="L399" s="652"/>
      <c r="M399" s="653"/>
      <c r="N399" s="423">
        <v>808</v>
      </c>
      <c r="O399" s="420">
        <v>1</v>
      </c>
      <c r="P399" s="420">
        <v>6</v>
      </c>
      <c r="Q399" s="422" t="s">
        <v>476</v>
      </c>
      <c r="R399" s="421">
        <v>0</v>
      </c>
      <c r="S399" s="624"/>
      <c r="T399" s="625"/>
      <c r="U399" s="419">
        <v>1373</v>
      </c>
      <c r="V399" s="419">
        <v>1357</v>
      </c>
      <c r="W399" s="626"/>
      <c r="X399" s="626"/>
      <c r="Y399" s="626"/>
      <c r="Z399" s="626"/>
      <c r="AA399" s="626"/>
      <c r="AB399" s="413"/>
    </row>
    <row r="400" spans="1:28" ht="21.75" customHeight="1" x14ac:dyDescent="0.2">
      <c r="A400" s="412"/>
      <c r="B400" s="652" t="s">
        <v>477</v>
      </c>
      <c r="C400" s="652"/>
      <c r="D400" s="652"/>
      <c r="E400" s="652"/>
      <c r="F400" s="652"/>
      <c r="G400" s="652"/>
      <c r="H400" s="652"/>
      <c r="I400" s="652"/>
      <c r="J400" s="652"/>
      <c r="K400" s="652"/>
      <c r="L400" s="652"/>
      <c r="M400" s="653"/>
      <c r="N400" s="423">
        <v>808</v>
      </c>
      <c r="O400" s="420">
        <v>1</v>
      </c>
      <c r="P400" s="420">
        <v>6</v>
      </c>
      <c r="Q400" s="422" t="s">
        <v>478</v>
      </c>
      <c r="R400" s="421">
        <v>0</v>
      </c>
      <c r="S400" s="624"/>
      <c r="T400" s="625"/>
      <c r="U400" s="419">
        <v>765</v>
      </c>
      <c r="V400" s="419">
        <v>765</v>
      </c>
      <c r="W400" s="626"/>
      <c r="X400" s="626"/>
      <c r="Y400" s="626"/>
      <c r="Z400" s="626"/>
      <c r="AA400" s="626"/>
      <c r="AB400" s="413"/>
    </row>
    <row r="401" spans="1:28" ht="12" customHeight="1" x14ac:dyDescent="0.2">
      <c r="A401" s="412"/>
      <c r="B401" s="652" t="s">
        <v>18</v>
      </c>
      <c r="C401" s="652"/>
      <c r="D401" s="652"/>
      <c r="E401" s="652"/>
      <c r="F401" s="652"/>
      <c r="G401" s="652"/>
      <c r="H401" s="652"/>
      <c r="I401" s="652"/>
      <c r="J401" s="652"/>
      <c r="K401" s="652"/>
      <c r="L401" s="652"/>
      <c r="M401" s="653"/>
      <c r="N401" s="423">
        <v>808</v>
      </c>
      <c r="O401" s="420">
        <v>1</v>
      </c>
      <c r="P401" s="420">
        <v>6</v>
      </c>
      <c r="Q401" s="422" t="s">
        <v>478</v>
      </c>
      <c r="R401" s="421" t="s">
        <v>19</v>
      </c>
      <c r="S401" s="624"/>
      <c r="T401" s="625"/>
      <c r="U401" s="419">
        <v>765</v>
      </c>
      <c r="V401" s="419">
        <v>765</v>
      </c>
      <c r="W401" s="626"/>
      <c r="X401" s="626"/>
      <c r="Y401" s="626"/>
      <c r="Z401" s="626"/>
      <c r="AA401" s="626"/>
      <c r="AB401" s="413"/>
    </row>
    <row r="402" spans="1:28" ht="12" customHeight="1" x14ac:dyDescent="0.2">
      <c r="A402" s="412"/>
      <c r="B402" s="652" t="s">
        <v>38</v>
      </c>
      <c r="C402" s="652"/>
      <c r="D402" s="652"/>
      <c r="E402" s="652"/>
      <c r="F402" s="652"/>
      <c r="G402" s="652"/>
      <c r="H402" s="652"/>
      <c r="I402" s="652"/>
      <c r="J402" s="652"/>
      <c r="K402" s="652"/>
      <c r="L402" s="652"/>
      <c r="M402" s="653"/>
      <c r="N402" s="423">
        <v>808</v>
      </c>
      <c r="O402" s="420">
        <v>1</v>
      </c>
      <c r="P402" s="420">
        <v>6</v>
      </c>
      <c r="Q402" s="422" t="s">
        <v>478</v>
      </c>
      <c r="R402" s="421" t="s">
        <v>39</v>
      </c>
      <c r="S402" s="624"/>
      <c r="T402" s="625"/>
      <c r="U402" s="419">
        <v>765</v>
      </c>
      <c r="V402" s="419">
        <v>765</v>
      </c>
      <c r="W402" s="626"/>
      <c r="X402" s="626"/>
      <c r="Y402" s="626"/>
      <c r="Z402" s="626"/>
      <c r="AA402" s="626"/>
      <c r="AB402" s="413"/>
    </row>
    <row r="403" spans="1:28" ht="12" customHeight="1" x14ac:dyDescent="0.2">
      <c r="A403" s="412"/>
      <c r="B403" s="652" t="s">
        <v>441</v>
      </c>
      <c r="C403" s="652"/>
      <c r="D403" s="652"/>
      <c r="E403" s="652"/>
      <c r="F403" s="652"/>
      <c r="G403" s="652"/>
      <c r="H403" s="652"/>
      <c r="I403" s="652"/>
      <c r="J403" s="652"/>
      <c r="K403" s="652"/>
      <c r="L403" s="652"/>
      <c r="M403" s="653"/>
      <c r="N403" s="423">
        <v>808</v>
      </c>
      <c r="O403" s="420">
        <v>1</v>
      </c>
      <c r="P403" s="420">
        <v>6</v>
      </c>
      <c r="Q403" s="422" t="s">
        <v>478</v>
      </c>
      <c r="R403" s="421" t="s">
        <v>40</v>
      </c>
      <c r="S403" s="624"/>
      <c r="T403" s="625"/>
      <c r="U403" s="419">
        <v>587</v>
      </c>
      <c r="V403" s="419">
        <v>587</v>
      </c>
      <c r="W403" s="626"/>
      <c r="X403" s="626"/>
      <c r="Y403" s="626"/>
      <c r="Z403" s="626"/>
      <c r="AA403" s="626"/>
      <c r="AB403" s="413"/>
    </row>
    <row r="404" spans="1:28" ht="21.75" customHeight="1" x14ac:dyDescent="0.2">
      <c r="A404" s="412"/>
      <c r="B404" s="652" t="s">
        <v>442</v>
      </c>
      <c r="C404" s="652"/>
      <c r="D404" s="652"/>
      <c r="E404" s="652"/>
      <c r="F404" s="652"/>
      <c r="G404" s="652"/>
      <c r="H404" s="652"/>
      <c r="I404" s="652"/>
      <c r="J404" s="652"/>
      <c r="K404" s="652"/>
      <c r="L404" s="652"/>
      <c r="M404" s="653"/>
      <c r="N404" s="423">
        <v>808</v>
      </c>
      <c r="O404" s="420">
        <v>1</v>
      </c>
      <c r="P404" s="420">
        <v>6</v>
      </c>
      <c r="Q404" s="422" t="s">
        <v>478</v>
      </c>
      <c r="R404" s="421" t="s">
        <v>42</v>
      </c>
      <c r="S404" s="624"/>
      <c r="T404" s="625"/>
      <c r="U404" s="419">
        <v>178</v>
      </c>
      <c r="V404" s="419">
        <v>178</v>
      </c>
      <c r="W404" s="626"/>
      <c r="X404" s="626"/>
      <c r="Y404" s="626"/>
      <c r="Z404" s="626"/>
      <c r="AA404" s="626"/>
      <c r="AB404" s="413"/>
    </row>
    <row r="405" spans="1:28" ht="12" customHeight="1" x14ac:dyDescent="0.2">
      <c r="A405" s="412"/>
      <c r="B405" s="652" t="s">
        <v>479</v>
      </c>
      <c r="C405" s="652"/>
      <c r="D405" s="652"/>
      <c r="E405" s="652"/>
      <c r="F405" s="652"/>
      <c r="G405" s="652"/>
      <c r="H405" s="652"/>
      <c r="I405" s="652"/>
      <c r="J405" s="652"/>
      <c r="K405" s="652"/>
      <c r="L405" s="652"/>
      <c r="M405" s="653"/>
      <c r="N405" s="423">
        <v>808</v>
      </c>
      <c r="O405" s="420">
        <v>1</v>
      </c>
      <c r="P405" s="420">
        <v>6</v>
      </c>
      <c r="Q405" s="422" t="s">
        <v>480</v>
      </c>
      <c r="R405" s="421">
        <v>0</v>
      </c>
      <c r="S405" s="624"/>
      <c r="T405" s="625"/>
      <c r="U405" s="419">
        <v>581</v>
      </c>
      <c r="V405" s="419">
        <v>581</v>
      </c>
      <c r="W405" s="626"/>
      <c r="X405" s="626"/>
      <c r="Y405" s="626"/>
      <c r="Z405" s="626"/>
      <c r="AA405" s="626"/>
      <c r="AB405" s="413"/>
    </row>
    <row r="406" spans="1:28" ht="12" customHeight="1" x14ac:dyDescent="0.2">
      <c r="A406" s="412"/>
      <c r="B406" s="652" t="s">
        <v>18</v>
      </c>
      <c r="C406" s="652"/>
      <c r="D406" s="652"/>
      <c r="E406" s="652"/>
      <c r="F406" s="652"/>
      <c r="G406" s="652"/>
      <c r="H406" s="652"/>
      <c r="I406" s="652"/>
      <c r="J406" s="652"/>
      <c r="K406" s="652"/>
      <c r="L406" s="652"/>
      <c r="M406" s="653"/>
      <c r="N406" s="423">
        <v>808</v>
      </c>
      <c r="O406" s="420">
        <v>1</v>
      </c>
      <c r="P406" s="420">
        <v>6</v>
      </c>
      <c r="Q406" s="422" t="s">
        <v>480</v>
      </c>
      <c r="R406" s="421" t="s">
        <v>19</v>
      </c>
      <c r="S406" s="624"/>
      <c r="T406" s="625"/>
      <c r="U406" s="419">
        <v>581</v>
      </c>
      <c r="V406" s="419">
        <v>581</v>
      </c>
      <c r="W406" s="626"/>
      <c r="X406" s="626"/>
      <c r="Y406" s="626"/>
      <c r="Z406" s="626"/>
      <c r="AA406" s="626"/>
      <c r="AB406" s="413"/>
    </row>
    <row r="407" spans="1:28" ht="32.25" customHeight="1" x14ac:dyDescent="0.2">
      <c r="A407" s="412"/>
      <c r="B407" s="652" t="s">
        <v>38</v>
      </c>
      <c r="C407" s="652"/>
      <c r="D407" s="652"/>
      <c r="E407" s="652"/>
      <c r="F407" s="652"/>
      <c r="G407" s="652"/>
      <c r="H407" s="652"/>
      <c r="I407" s="652"/>
      <c r="J407" s="652"/>
      <c r="K407" s="652"/>
      <c r="L407" s="652"/>
      <c r="M407" s="653"/>
      <c r="N407" s="423">
        <v>808</v>
      </c>
      <c r="O407" s="420">
        <v>1</v>
      </c>
      <c r="P407" s="420">
        <v>6</v>
      </c>
      <c r="Q407" s="422" t="s">
        <v>480</v>
      </c>
      <c r="R407" s="421" t="s">
        <v>39</v>
      </c>
      <c r="S407" s="624"/>
      <c r="T407" s="625"/>
      <c r="U407" s="419">
        <v>581</v>
      </c>
      <c r="V407" s="419">
        <v>581</v>
      </c>
      <c r="W407" s="626"/>
      <c r="X407" s="626"/>
      <c r="Y407" s="626"/>
      <c r="Z407" s="626"/>
      <c r="AA407" s="626"/>
      <c r="AB407" s="413"/>
    </row>
    <row r="408" spans="1:28" ht="53.25" customHeight="1" x14ac:dyDescent="0.2">
      <c r="A408" s="412"/>
      <c r="B408" s="652" t="s">
        <v>441</v>
      </c>
      <c r="C408" s="652"/>
      <c r="D408" s="652"/>
      <c r="E408" s="652"/>
      <c r="F408" s="652"/>
      <c r="G408" s="652"/>
      <c r="H408" s="652"/>
      <c r="I408" s="652"/>
      <c r="J408" s="652"/>
      <c r="K408" s="652"/>
      <c r="L408" s="652"/>
      <c r="M408" s="653"/>
      <c r="N408" s="423">
        <v>808</v>
      </c>
      <c r="O408" s="420">
        <v>1</v>
      </c>
      <c r="P408" s="420">
        <v>6</v>
      </c>
      <c r="Q408" s="422" t="s">
        <v>480</v>
      </c>
      <c r="R408" s="421" t="s">
        <v>40</v>
      </c>
      <c r="S408" s="624"/>
      <c r="T408" s="625"/>
      <c r="U408" s="419">
        <v>446</v>
      </c>
      <c r="V408" s="419">
        <v>446</v>
      </c>
      <c r="W408" s="626"/>
      <c r="X408" s="626"/>
      <c r="Y408" s="626"/>
      <c r="Z408" s="626"/>
      <c r="AA408" s="626"/>
      <c r="AB408" s="413"/>
    </row>
    <row r="409" spans="1:28" ht="21.75" customHeight="1" x14ac:dyDescent="0.2">
      <c r="A409" s="412"/>
      <c r="B409" s="652" t="s">
        <v>442</v>
      </c>
      <c r="C409" s="652"/>
      <c r="D409" s="652"/>
      <c r="E409" s="652"/>
      <c r="F409" s="652"/>
      <c r="G409" s="652"/>
      <c r="H409" s="652"/>
      <c r="I409" s="652"/>
      <c r="J409" s="652"/>
      <c r="K409" s="652"/>
      <c r="L409" s="652"/>
      <c r="M409" s="653"/>
      <c r="N409" s="423">
        <v>808</v>
      </c>
      <c r="O409" s="420">
        <v>1</v>
      </c>
      <c r="P409" s="420">
        <v>6</v>
      </c>
      <c r="Q409" s="422" t="s">
        <v>480</v>
      </c>
      <c r="R409" s="421" t="s">
        <v>42</v>
      </c>
      <c r="S409" s="624"/>
      <c r="T409" s="625"/>
      <c r="U409" s="419">
        <v>135</v>
      </c>
      <c r="V409" s="419">
        <v>135</v>
      </c>
      <c r="W409" s="626"/>
      <c r="X409" s="626"/>
      <c r="Y409" s="626"/>
      <c r="Z409" s="626"/>
      <c r="AA409" s="626"/>
      <c r="AB409" s="413"/>
    </row>
    <row r="410" spans="1:28" ht="32.25" customHeight="1" x14ac:dyDescent="0.2">
      <c r="A410" s="412"/>
      <c r="B410" s="652" t="s">
        <v>481</v>
      </c>
      <c r="C410" s="652"/>
      <c r="D410" s="652"/>
      <c r="E410" s="652"/>
      <c r="F410" s="652"/>
      <c r="G410" s="652"/>
      <c r="H410" s="652"/>
      <c r="I410" s="652"/>
      <c r="J410" s="652"/>
      <c r="K410" s="652"/>
      <c r="L410" s="652"/>
      <c r="M410" s="653"/>
      <c r="N410" s="423">
        <v>808</v>
      </c>
      <c r="O410" s="420">
        <v>1</v>
      </c>
      <c r="P410" s="420">
        <v>6</v>
      </c>
      <c r="Q410" s="422" t="s">
        <v>482</v>
      </c>
      <c r="R410" s="421">
        <v>0</v>
      </c>
      <c r="S410" s="624"/>
      <c r="T410" s="625"/>
      <c r="U410" s="419">
        <v>27</v>
      </c>
      <c r="V410" s="419">
        <v>11</v>
      </c>
      <c r="W410" s="626"/>
      <c r="X410" s="626"/>
      <c r="Y410" s="626"/>
      <c r="Z410" s="626"/>
      <c r="AA410" s="626"/>
      <c r="AB410" s="413"/>
    </row>
    <row r="411" spans="1:28" ht="12" customHeight="1" x14ac:dyDescent="0.2">
      <c r="A411" s="412"/>
      <c r="B411" s="652" t="s">
        <v>453</v>
      </c>
      <c r="C411" s="652"/>
      <c r="D411" s="652"/>
      <c r="E411" s="652"/>
      <c r="F411" s="652"/>
      <c r="G411" s="652"/>
      <c r="H411" s="652"/>
      <c r="I411" s="652"/>
      <c r="J411" s="652"/>
      <c r="K411" s="652"/>
      <c r="L411" s="652"/>
      <c r="M411" s="653"/>
      <c r="N411" s="423">
        <v>808</v>
      </c>
      <c r="O411" s="420">
        <v>1</v>
      </c>
      <c r="P411" s="420">
        <v>6</v>
      </c>
      <c r="Q411" s="422" t="s">
        <v>482</v>
      </c>
      <c r="R411" s="421" t="s">
        <v>25</v>
      </c>
      <c r="S411" s="624"/>
      <c r="T411" s="625"/>
      <c r="U411" s="419">
        <v>27</v>
      </c>
      <c r="V411" s="419">
        <v>11</v>
      </c>
      <c r="W411" s="626"/>
      <c r="X411" s="626"/>
      <c r="Y411" s="626"/>
      <c r="Z411" s="626"/>
      <c r="AA411" s="626"/>
      <c r="AB411" s="413"/>
    </row>
    <row r="412" spans="1:28" ht="32.25" customHeight="1" x14ac:dyDescent="0.2">
      <c r="A412" s="412"/>
      <c r="B412" s="652" t="s">
        <v>454</v>
      </c>
      <c r="C412" s="652"/>
      <c r="D412" s="652"/>
      <c r="E412" s="652"/>
      <c r="F412" s="652"/>
      <c r="G412" s="652"/>
      <c r="H412" s="652"/>
      <c r="I412" s="652"/>
      <c r="J412" s="652"/>
      <c r="K412" s="652"/>
      <c r="L412" s="652"/>
      <c r="M412" s="653"/>
      <c r="N412" s="423">
        <v>808</v>
      </c>
      <c r="O412" s="420">
        <v>1</v>
      </c>
      <c r="P412" s="420">
        <v>6</v>
      </c>
      <c r="Q412" s="422" t="s">
        <v>482</v>
      </c>
      <c r="R412" s="421" t="s">
        <v>27</v>
      </c>
      <c r="S412" s="624"/>
      <c r="T412" s="625"/>
      <c r="U412" s="419">
        <v>27</v>
      </c>
      <c r="V412" s="419">
        <v>11</v>
      </c>
      <c r="W412" s="626"/>
      <c r="X412" s="626"/>
      <c r="Y412" s="626"/>
      <c r="Z412" s="626"/>
      <c r="AA412" s="626"/>
      <c r="AB412" s="413"/>
    </row>
    <row r="413" spans="1:28" ht="42.75" customHeight="1" x14ac:dyDescent="0.2">
      <c r="A413" s="412"/>
      <c r="B413" s="652" t="s">
        <v>455</v>
      </c>
      <c r="C413" s="652"/>
      <c r="D413" s="652"/>
      <c r="E413" s="652"/>
      <c r="F413" s="652"/>
      <c r="G413" s="652"/>
      <c r="H413" s="652"/>
      <c r="I413" s="652"/>
      <c r="J413" s="652"/>
      <c r="K413" s="652"/>
      <c r="L413" s="652"/>
      <c r="M413" s="653"/>
      <c r="N413" s="423">
        <v>808</v>
      </c>
      <c r="O413" s="420">
        <v>1</v>
      </c>
      <c r="P413" s="420">
        <v>6</v>
      </c>
      <c r="Q413" s="422" t="s">
        <v>482</v>
      </c>
      <c r="R413" s="421" t="s">
        <v>28</v>
      </c>
      <c r="S413" s="624"/>
      <c r="T413" s="625"/>
      <c r="U413" s="419">
        <v>18</v>
      </c>
      <c r="V413" s="419">
        <v>8</v>
      </c>
      <c r="W413" s="626"/>
      <c r="X413" s="626"/>
      <c r="Y413" s="626"/>
      <c r="Z413" s="626"/>
      <c r="AA413" s="626"/>
      <c r="AB413" s="413"/>
    </row>
    <row r="414" spans="1:28" ht="21.75" customHeight="1" x14ac:dyDescent="0.2">
      <c r="A414" s="412"/>
      <c r="B414" s="652" t="s">
        <v>456</v>
      </c>
      <c r="C414" s="652"/>
      <c r="D414" s="652"/>
      <c r="E414" s="652"/>
      <c r="F414" s="652"/>
      <c r="G414" s="652"/>
      <c r="H414" s="652"/>
      <c r="I414" s="652"/>
      <c r="J414" s="652"/>
      <c r="K414" s="652"/>
      <c r="L414" s="652"/>
      <c r="M414" s="653"/>
      <c r="N414" s="423">
        <v>808</v>
      </c>
      <c r="O414" s="420">
        <v>1</v>
      </c>
      <c r="P414" s="420">
        <v>6</v>
      </c>
      <c r="Q414" s="422" t="s">
        <v>482</v>
      </c>
      <c r="R414" s="421" t="s">
        <v>29</v>
      </c>
      <c r="S414" s="624"/>
      <c r="T414" s="625"/>
      <c r="U414" s="419">
        <v>9</v>
      </c>
      <c r="V414" s="419">
        <v>3</v>
      </c>
      <c r="W414" s="626"/>
      <c r="X414" s="626"/>
      <c r="Y414" s="626"/>
      <c r="Z414" s="626"/>
      <c r="AA414" s="626"/>
      <c r="AB414" s="413"/>
    </row>
    <row r="415" spans="1:28" ht="21.75" customHeight="1" x14ac:dyDescent="0.2">
      <c r="A415" s="412"/>
      <c r="B415" s="652" t="s">
        <v>310</v>
      </c>
      <c r="C415" s="652"/>
      <c r="D415" s="652"/>
      <c r="E415" s="652"/>
      <c r="F415" s="652"/>
      <c r="G415" s="652"/>
      <c r="H415" s="652"/>
      <c r="I415" s="652"/>
      <c r="J415" s="652"/>
      <c r="K415" s="652"/>
      <c r="L415" s="652"/>
      <c r="M415" s="653"/>
      <c r="N415" s="423">
        <v>808</v>
      </c>
      <c r="O415" s="420">
        <v>1</v>
      </c>
      <c r="P415" s="420">
        <v>7</v>
      </c>
      <c r="Q415" s="422">
        <v>0</v>
      </c>
      <c r="R415" s="421">
        <v>0</v>
      </c>
      <c r="S415" s="624"/>
      <c r="T415" s="625"/>
      <c r="U415" s="419">
        <v>0</v>
      </c>
      <c r="V415" s="419">
        <v>0</v>
      </c>
      <c r="W415" s="626"/>
      <c r="X415" s="626"/>
      <c r="Y415" s="626"/>
      <c r="Z415" s="626"/>
      <c r="AA415" s="626"/>
      <c r="AB415" s="413"/>
    </row>
    <row r="416" spans="1:28" ht="12" customHeight="1" x14ac:dyDescent="0.2">
      <c r="A416" s="412"/>
      <c r="B416" s="652" t="s">
        <v>483</v>
      </c>
      <c r="C416" s="652"/>
      <c r="D416" s="652"/>
      <c r="E416" s="652"/>
      <c r="F416" s="652"/>
      <c r="G416" s="652"/>
      <c r="H416" s="652"/>
      <c r="I416" s="652"/>
      <c r="J416" s="652"/>
      <c r="K416" s="652"/>
      <c r="L416" s="652"/>
      <c r="M416" s="653"/>
      <c r="N416" s="423">
        <v>808</v>
      </c>
      <c r="O416" s="420">
        <v>1</v>
      </c>
      <c r="P416" s="420">
        <v>7</v>
      </c>
      <c r="Q416" s="422" t="s">
        <v>484</v>
      </c>
      <c r="R416" s="421">
        <v>0</v>
      </c>
      <c r="S416" s="624"/>
      <c r="T416" s="625"/>
      <c r="U416" s="419">
        <v>0</v>
      </c>
      <c r="V416" s="419">
        <v>0</v>
      </c>
      <c r="W416" s="626"/>
      <c r="X416" s="626"/>
      <c r="Y416" s="626"/>
      <c r="Z416" s="626"/>
      <c r="AA416" s="626"/>
      <c r="AB416" s="413"/>
    </row>
    <row r="417" spans="1:28" ht="12" customHeight="1" x14ac:dyDescent="0.2">
      <c r="A417" s="412"/>
      <c r="B417" s="652" t="s">
        <v>485</v>
      </c>
      <c r="C417" s="652"/>
      <c r="D417" s="652"/>
      <c r="E417" s="652"/>
      <c r="F417" s="652"/>
      <c r="G417" s="652"/>
      <c r="H417" s="652"/>
      <c r="I417" s="652"/>
      <c r="J417" s="652"/>
      <c r="K417" s="652"/>
      <c r="L417" s="652"/>
      <c r="M417" s="653"/>
      <c r="N417" s="423">
        <v>808</v>
      </c>
      <c r="O417" s="420">
        <v>1</v>
      </c>
      <c r="P417" s="420">
        <v>7</v>
      </c>
      <c r="Q417" s="422" t="s">
        <v>486</v>
      </c>
      <c r="R417" s="421">
        <v>0</v>
      </c>
      <c r="S417" s="624"/>
      <c r="T417" s="625"/>
      <c r="U417" s="419">
        <v>0</v>
      </c>
      <c r="V417" s="419">
        <v>0</v>
      </c>
      <c r="W417" s="626"/>
      <c r="X417" s="626"/>
      <c r="Y417" s="626"/>
      <c r="Z417" s="626"/>
      <c r="AA417" s="626"/>
      <c r="AB417" s="413"/>
    </row>
    <row r="418" spans="1:28" ht="21.75" customHeight="1" x14ac:dyDescent="0.2">
      <c r="A418" s="412"/>
      <c r="B418" s="652" t="s">
        <v>30</v>
      </c>
      <c r="C418" s="652"/>
      <c r="D418" s="652"/>
      <c r="E418" s="652"/>
      <c r="F418" s="652"/>
      <c r="G418" s="652"/>
      <c r="H418" s="652"/>
      <c r="I418" s="652"/>
      <c r="J418" s="652"/>
      <c r="K418" s="652"/>
      <c r="L418" s="652"/>
      <c r="M418" s="653"/>
      <c r="N418" s="423">
        <v>808</v>
      </c>
      <c r="O418" s="420">
        <v>1</v>
      </c>
      <c r="P418" s="420">
        <v>7</v>
      </c>
      <c r="Q418" s="422" t="s">
        <v>486</v>
      </c>
      <c r="R418" s="421" t="s">
        <v>31</v>
      </c>
      <c r="S418" s="624"/>
      <c r="T418" s="625"/>
      <c r="U418" s="419">
        <v>0</v>
      </c>
      <c r="V418" s="419">
        <v>0</v>
      </c>
      <c r="W418" s="626"/>
      <c r="X418" s="626"/>
      <c r="Y418" s="626"/>
      <c r="Z418" s="626"/>
      <c r="AA418" s="626"/>
      <c r="AB418" s="413"/>
    </row>
    <row r="419" spans="1:28" ht="12" customHeight="1" x14ac:dyDescent="0.2">
      <c r="A419" s="412"/>
      <c r="B419" s="652" t="s">
        <v>311</v>
      </c>
      <c r="C419" s="652"/>
      <c r="D419" s="652"/>
      <c r="E419" s="652"/>
      <c r="F419" s="652"/>
      <c r="G419" s="652"/>
      <c r="H419" s="652"/>
      <c r="I419" s="652"/>
      <c r="J419" s="652"/>
      <c r="K419" s="652"/>
      <c r="L419" s="652"/>
      <c r="M419" s="653"/>
      <c r="N419" s="423">
        <v>808</v>
      </c>
      <c r="O419" s="420">
        <v>1</v>
      </c>
      <c r="P419" s="420">
        <v>7</v>
      </c>
      <c r="Q419" s="422" t="s">
        <v>486</v>
      </c>
      <c r="R419" s="421" t="s">
        <v>312</v>
      </c>
      <c r="S419" s="624"/>
      <c r="T419" s="625"/>
      <c r="U419" s="419">
        <v>0</v>
      </c>
      <c r="V419" s="419">
        <v>0</v>
      </c>
      <c r="W419" s="626"/>
      <c r="X419" s="626"/>
      <c r="Y419" s="626"/>
      <c r="Z419" s="626"/>
      <c r="AA419" s="626"/>
      <c r="AB419" s="413"/>
    </row>
    <row r="420" spans="1:28" ht="12" customHeight="1" x14ac:dyDescent="0.2">
      <c r="A420" s="412"/>
      <c r="B420" s="652" t="s">
        <v>638</v>
      </c>
      <c r="C420" s="652"/>
      <c r="D420" s="652"/>
      <c r="E420" s="652"/>
      <c r="F420" s="652"/>
      <c r="G420" s="652"/>
      <c r="H420" s="652"/>
      <c r="I420" s="652"/>
      <c r="J420" s="652"/>
      <c r="K420" s="652"/>
      <c r="L420" s="652"/>
      <c r="M420" s="653"/>
      <c r="N420" s="423">
        <v>991</v>
      </c>
      <c r="O420" s="420">
        <v>0</v>
      </c>
      <c r="P420" s="420">
        <v>0</v>
      </c>
      <c r="Q420" s="422">
        <v>0</v>
      </c>
      <c r="R420" s="421">
        <v>0</v>
      </c>
      <c r="S420" s="624"/>
      <c r="T420" s="625"/>
      <c r="U420" s="419">
        <v>33685</v>
      </c>
      <c r="V420" s="419">
        <v>32672</v>
      </c>
      <c r="W420" s="626"/>
      <c r="X420" s="626"/>
      <c r="Y420" s="626"/>
      <c r="Z420" s="626"/>
      <c r="AA420" s="626"/>
      <c r="AB420" s="413"/>
    </row>
    <row r="421" spans="1:28" ht="12" customHeight="1" x14ac:dyDescent="0.2">
      <c r="A421" s="412"/>
      <c r="B421" s="652" t="s">
        <v>436</v>
      </c>
      <c r="C421" s="652"/>
      <c r="D421" s="652"/>
      <c r="E421" s="652"/>
      <c r="F421" s="652"/>
      <c r="G421" s="652"/>
      <c r="H421" s="652"/>
      <c r="I421" s="652"/>
      <c r="J421" s="652"/>
      <c r="K421" s="652"/>
      <c r="L421" s="652"/>
      <c r="M421" s="653"/>
      <c r="N421" s="423">
        <v>991</v>
      </c>
      <c r="O421" s="420">
        <v>1</v>
      </c>
      <c r="P421" s="420">
        <v>0</v>
      </c>
      <c r="Q421" s="422">
        <v>0</v>
      </c>
      <c r="R421" s="421">
        <v>0</v>
      </c>
      <c r="S421" s="624"/>
      <c r="T421" s="625"/>
      <c r="U421" s="419">
        <v>21856</v>
      </c>
      <c r="V421" s="419">
        <v>21141</v>
      </c>
      <c r="W421" s="626"/>
      <c r="X421" s="626"/>
      <c r="Y421" s="626"/>
      <c r="Z421" s="626"/>
      <c r="AA421" s="626"/>
      <c r="AB421" s="413"/>
    </row>
    <row r="422" spans="1:28" ht="12" customHeight="1" x14ac:dyDescent="0.2">
      <c r="A422" s="412"/>
      <c r="B422" s="652" t="s">
        <v>86</v>
      </c>
      <c r="C422" s="652"/>
      <c r="D422" s="652"/>
      <c r="E422" s="652"/>
      <c r="F422" s="652"/>
      <c r="G422" s="652"/>
      <c r="H422" s="652"/>
      <c r="I422" s="652"/>
      <c r="J422" s="652"/>
      <c r="K422" s="652"/>
      <c r="L422" s="652"/>
      <c r="M422" s="653"/>
      <c r="N422" s="423">
        <v>991</v>
      </c>
      <c r="O422" s="420">
        <v>1</v>
      </c>
      <c r="P422" s="420">
        <v>2</v>
      </c>
      <c r="Q422" s="422">
        <v>0</v>
      </c>
      <c r="R422" s="421">
        <v>0</v>
      </c>
      <c r="S422" s="624"/>
      <c r="T422" s="625"/>
      <c r="U422" s="419">
        <v>1058</v>
      </c>
      <c r="V422" s="419">
        <v>1058</v>
      </c>
      <c r="W422" s="626"/>
      <c r="X422" s="626"/>
      <c r="Y422" s="626"/>
      <c r="Z422" s="626"/>
      <c r="AA422" s="626"/>
      <c r="AB422" s="413"/>
    </row>
    <row r="423" spans="1:28" ht="21.75" customHeight="1" x14ac:dyDescent="0.2">
      <c r="A423" s="412"/>
      <c r="B423" s="652" t="s">
        <v>437</v>
      </c>
      <c r="C423" s="652"/>
      <c r="D423" s="652"/>
      <c r="E423" s="652"/>
      <c r="F423" s="652"/>
      <c r="G423" s="652"/>
      <c r="H423" s="652"/>
      <c r="I423" s="652"/>
      <c r="J423" s="652"/>
      <c r="K423" s="652"/>
      <c r="L423" s="652"/>
      <c r="M423" s="653"/>
      <c r="N423" s="423">
        <v>991</v>
      </c>
      <c r="O423" s="420">
        <v>1</v>
      </c>
      <c r="P423" s="420">
        <v>2</v>
      </c>
      <c r="Q423" s="422" t="s">
        <v>438</v>
      </c>
      <c r="R423" s="421">
        <v>0</v>
      </c>
      <c r="S423" s="624"/>
      <c r="T423" s="625"/>
      <c r="U423" s="419">
        <v>1058</v>
      </c>
      <c r="V423" s="419">
        <v>1058</v>
      </c>
      <c r="W423" s="626"/>
      <c r="X423" s="626"/>
      <c r="Y423" s="626"/>
      <c r="Z423" s="626"/>
      <c r="AA423" s="626"/>
      <c r="AB423" s="413"/>
    </row>
    <row r="424" spans="1:28" ht="12" customHeight="1" x14ac:dyDescent="0.2">
      <c r="A424" s="412"/>
      <c r="B424" s="652" t="s">
        <v>439</v>
      </c>
      <c r="C424" s="652"/>
      <c r="D424" s="652"/>
      <c r="E424" s="652"/>
      <c r="F424" s="652"/>
      <c r="G424" s="652"/>
      <c r="H424" s="652"/>
      <c r="I424" s="652"/>
      <c r="J424" s="652"/>
      <c r="K424" s="652"/>
      <c r="L424" s="652"/>
      <c r="M424" s="653"/>
      <c r="N424" s="423">
        <v>991</v>
      </c>
      <c r="O424" s="420">
        <v>1</v>
      </c>
      <c r="P424" s="420">
        <v>2</v>
      </c>
      <c r="Q424" s="422" t="s">
        <v>440</v>
      </c>
      <c r="R424" s="421">
        <v>0</v>
      </c>
      <c r="S424" s="624"/>
      <c r="T424" s="625"/>
      <c r="U424" s="419">
        <v>1058</v>
      </c>
      <c r="V424" s="419">
        <v>1058</v>
      </c>
      <c r="W424" s="626"/>
      <c r="X424" s="626"/>
      <c r="Y424" s="626"/>
      <c r="Z424" s="626"/>
      <c r="AA424" s="626"/>
      <c r="AB424" s="413"/>
    </row>
    <row r="425" spans="1:28" ht="32.25" customHeight="1" x14ac:dyDescent="0.2">
      <c r="A425" s="412"/>
      <c r="B425" s="652" t="s">
        <v>18</v>
      </c>
      <c r="C425" s="652"/>
      <c r="D425" s="652"/>
      <c r="E425" s="652"/>
      <c r="F425" s="652"/>
      <c r="G425" s="652"/>
      <c r="H425" s="652"/>
      <c r="I425" s="652"/>
      <c r="J425" s="652"/>
      <c r="K425" s="652"/>
      <c r="L425" s="652"/>
      <c r="M425" s="653"/>
      <c r="N425" s="423">
        <v>991</v>
      </c>
      <c r="O425" s="420">
        <v>1</v>
      </c>
      <c r="P425" s="420">
        <v>2</v>
      </c>
      <c r="Q425" s="422" t="s">
        <v>440</v>
      </c>
      <c r="R425" s="421" t="s">
        <v>19</v>
      </c>
      <c r="S425" s="624"/>
      <c r="T425" s="625"/>
      <c r="U425" s="419">
        <v>1058</v>
      </c>
      <c r="V425" s="419">
        <v>1058</v>
      </c>
      <c r="W425" s="626"/>
      <c r="X425" s="626"/>
      <c r="Y425" s="626"/>
      <c r="Z425" s="626"/>
      <c r="AA425" s="626"/>
      <c r="AB425" s="413"/>
    </row>
    <row r="426" spans="1:28" ht="21.75" customHeight="1" x14ac:dyDescent="0.2">
      <c r="A426" s="412"/>
      <c r="B426" s="652" t="s">
        <v>38</v>
      </c>
      <c r="C426" s="652"/>
      <c r="D426" s="652"/>
      <c r="E426" s="652"/>
      <c r="F426" s="652"/>
      <c r="G426" s="652"/>
      <c r="H426" s="652"/>
      <c r="I426" s="652"/>
      <c r="J426" s="652"/>
      <c r="K426" s="652"/>
      <c r="L426" s="652"/>
      <c r="M426" s="653"/>
      <c r="N426" s="423">
        <v>991</v>
      </c>
      <c r="O426" s="420">
        <v>1</v>
      </c>
      <c r="P426" s="420">
        <v>2</v>
      </c>
      <c r="Q426" s="422" t="s">
        <v>440</v>
      </c>
      <c r="R426" s="421" t="s">
        <v>39</v>
      </c>
      <c r="S426" s="624"/>
      <c r="T426" s="625"/>
      <c r="U426" s="419">
        <v>1058</v>
      </c>
      <c r="V426" s="419">
        <v>1058</v>
      </c>
      <c r="W426" s="626"/>
      <c r="X426" s="626"/>
      <c r="Y426" s="626"/>
      <c r="Z426" s="626"/>
      <c r="AA426" s="626"/>
      <c r="AB426" s="413"/>
    </row>
    <row r="427" spans="1:28" ht="21.75" customHeight="1" x14ac:dyDescent="0.2">
      <c r="A427" s="412"/>
      <c r="B427" s="652" t="s">
        <v>441</v>
      </c>
      <c r="C427" s="652"/>
      <c r="D427" s="652"/>
      <c r="E427" s="652"/>
      <c r="F427" s="652"/>
      <c r="G427" s="652"/>
      <c r="H427" s="652"/>
      <c r="I427" s="652"/>
      <c r="J427" s="652"/>
      <c r="K427" s="652"/>
      <c r="L427" s="652"/>
      <c r="M427" s="653"/>
      <c r="N427" s="423">
        <v>991</v>
      </c>
      <c r="O427" s="420">
        <v>1</v>
      </c>
      <c r="P427" s="420">
        <v>2</v>
      </c>
      <c r="Q427" s="422" t="s">
        <v>440</v>
      </c>
      <c r="R427" s="421" t="s">
        <v>40</v>
      </c>
      <c r="S427" s="624"/>
      <c r="T427" s="625"/>
      <c r="U427" s="419">
        <v>813</v>
      </c>
      <c r="V427" s="419">
        <v>813</v>
      </c>
      <c r="W427" s="626"/>
      <c r="X427" s="626"/>
      <c r="Y427" s="626"/>
      <c r="Z427" s="626"/>
      <c r="AA427" s="626"/>
      <c r="AB427" s="413"/>
    </row>
    <row r="428" spans="1:28" ht="12" customHeight="1" x14ac:dyDescent="0.2">
      <c r="A428" s="412"/>
      <c r="B428" s="652" t="s">
        <v>442</v>
      </c>
      <c r="C428" s="652"/>
      <c r="D428" s="652"/>
      <c r="E428" s="652"/>
      <c r="F428" s="652"/>
      <c r="G428" s="652"/>
      <c r="H428" s="652"/>
      <c r="I428" s="652"/>
      <c r="J428" s="652"/>
      <c r="K428" s="652"/>
      <c r="L428" s="652"/>
      <c r="M428" s="653"/>
      <c r="N428" s="423">
        <v>991</v>
      </c>
      <c r="O428" s="420">
        <v>1</v>
      </c>
      <c r="P428" s="420">
        <v>2</v>
      </c>
      <c r="Q428" s="422" t="s">
        <v>440</v>
      </c>
      <c r="R428" s="421" t="s">
        <v>42</v>
      </c>
      <c r="S428" s="624"/>
      <c r="T428" s="625"/>
      <c r="U428" s="419">
        <v>245</v>
      </c>
      <c r="V428" s="419">
        <v>245</v>
      </c>
      <c r="W428" s="626"/>
      <c r="X428" s="626"/>
      <c r="Y428" s="626"/>
      <c r="Z428" s="626"/>
      <c r="AA428" s="626"/>
      <c r="AB428" s="413"/>
    </row>
    <row r="429" spans="1:28" ht="21.75" customHeight="1" x14ac:dyDescent="0.2">
      <c r="A429" s="412"/>
      <c r="B429" s="652" t="s">
        <v>87</v>
      </c>
      <c r="C429" s="652"/>
      <c r="D429" s="652"/>
      <c r="E429" s="652"/>
      <c r="F429" s="652"/>
      <c r="G429" s="652"/>
      <c r="H429" s="652"/>
      <c r="I429" s="652"/>
      <c r="J429" s="652"/>
      <c r="K429" s="652"/>
      <c r="L429" s="652"/>
      <c r="M429" s="653"/>
      <c r="N429" s="423">
        <v>991</v>
      </c>
      <c r="O429" s="420">
        <v>1</v>
      </c>
      <c r="P429" s="420">
        <v>4</v>
      </c>
      <c r="Q429" s="422">
        <v>0</v>
      </c>
      <c r="R429" s="421">
        <v>0</v>
      </c>
      <c r="S429" s="624"/>
      <c r="T429" s="625"/>
      <c r="U429" s="419">
        <v>15852</v>
      </c>
      <c r="V429" s="419">
        <v>15242</v>
      </c>
      <c r="W429" s="626"/>
      <c r="X429" s="626"/>
      <c r="Y429" s="626"/>
      <c r="Z429" s="626"/>
      <c r="AA429" s="626"/>
      <c r="AB429" s="413"/>
    </row>
    <row r="430" spans="1:28" ht="21.75" customHeight="1" x14ac:dyDescent="0.2">
      <c r="A430" s="412"/>
      <c r="B430" s="652" t="s">
        <v>171</v>
      </c>
      <c r="C430" s="652"/>
      <c r="D430" s="652"/>
      <c r="E430" s="652"/>
      <c r="F430" s="652"/>
      <c r="G430" s="652"/>
      <c r="H430" s="652"/>
      <c r="I430" s="652"/>
      <c r="J430" s="652"/>
      <c r="K430" s="652"/>
      <c r="L430" s="652"/>
      <c r="M430" s="653"/>
      <c r="N430" s="423">
        <v>991</v>
      </c>
      <c r="O430" s="420">
        <v>1</v>
      </c>
      <c r="P430" s="420">
        <v>4</v>
      </c>
      <c r="Q430" s="422" t="s">
        <v>553</v>
      </c>
      <c r="R430" s="421">
        <v>0</v>
      </c>
      <c r="S430" s="624"/>
      <c r="T430" s="625"/>
      <c r="U430" s="419">
        <v>27</v>
      </c>
      <c r="V430" s="419">
        <v>12</v>
      </c>
      <c r="W430" s="626"/>
      <c r="X430" s="626"/>
      <c r="Y430" s="626"/>
      <c r="Z430" s="626"/>
      <c r="AA430" s="626"/>
      <c r="AB430" s="413"/>
    </row>
    <row r="431" spans="1:28" ht="21.75" customHeight="1" x14ac:dyDescent="0.2">
      <c r="A431" s="412"/>
      <c r="B431" s="652" t="s">
        <v>26</v>
      </c>
      <c r="C431" s="652"/>
      <c r="D431" s="652"/>
      <c r="E431" s="652"/>
      <c r="F431" s="652"/>
      <c r="G431" s="652"/>
      <c r="H431" s="652"/>
      <c r="I431" s="652"/>
      <c r="J431" s="652"/>
      <c r="K431" s="652"/>
      <c r="L431" s="652"/>
      <c r="M431" s="653"/>
      <c r="N431" s="423">
        <v>991</v>
      </c>
      <c r="O431" s="420">
        <v>1</v>
      </c>
      <c r="P431" s="420">
        <v>4</v>
      </c>
      <c r="Q431" s="422" t="s">
        <v>554</v>
      </c>
      <c r="R431" s="421">
        <v>0</v>
      </c>
      <c r="S431" s="624"/>
      <c r="T431" s="625"/>
      <c r="U431" s="419">
        <v>27</v>
      </c>
      <c r="V431" s="419">
        <v>12</v>
      </c>
      <c r="W431" s="626"/>
      <c r="X431" s="626"/>
      <c r="Y431" s="626"/>
      <c r="Z431" s="626"/>
      <c r="AA431" s="626"/>
      <c r="AB431" s="413"/>
    </row>
    <row r="432" spans="1:28" ht="21.75" customHeight="1" x14ac:dyDescent="0.2">
      <c r="A432" s="412"/>
      <c r="B432" s="652" t="s">
        <v>453</v>
      </c>
      <c r="C432" s="652"/>
      <c r="D432" s="652"/>
      <c r="E432" s="652"/>
      <c r="F432" s="652"/>
      <c r="G432" s="652"/>
      <c r="H432" s="652"/>
      <c r="I432" s="652"/>
      <c r="J432" s="652"/>
      <c r="K432" s="652"/>
      <c r="L432" s="652"/>
      <c r="M432" s="653"/>
      <c r="N432" s="423">
        <v>991</v>
      </c>
      <c r="O432" s="420">
        <v>1</v>
      </c>
      <c r="P432" s="420">
        <v>4</v>
      </c>
      <c r="Q432" s="422" t="s">
        <v>554</v>
      </c>
      <c r="R432" s="421" t="s">
        <v>25</v>
      </c>
      <c r="S432" s="624"/>
      <c r="T432" s="625"/>
      <c r="U432" s="419">
        <v>27</v>
      </c>
      <c r="V432" s="419">
        <v>12</v>
      </c>
      <c r="W432" s="626"/>
      <c r="X432" s="626"/>
      <c r="Y432" s="626"/>
      <c r="Z432" s="626"/>
      <c r="AA432" s="626"/>
      <c r="AB432" s="413"/>
    </row>
    <row r="433" spans="1:28" ht="21.75" customHeight="1" x14ac:dyDescent="0.2">
      <c r="A433" s="412"/>
      <c r="B433" s="652" t="s">
        <v>454</v>
      </c>
      <c r="C433" s="652"/>
      <c r="D433" s="652"/>
      <c r="E433" s="652"/>
      <c r="F433" s="652"/>
      <c r="G433" s="652"/>
      <c r="H433" s="652"/>
      <c r="I433" s="652"/>
      <c r="J433" s="652"/>
      <c r="K433" s="652"/>
      <c r="L433" s="652"/>
      <c r="M433" s="653"/>
      <c r="N433" s="423">
        <v>991</v>
      </c>
      <c r="O433" s="420">
        <v>1</v>
      </c>
      <c r="P433" s="420">
        <v>4</v>
      </c>
      <c r="Q433" s="422" t="s">
        <v>554</v>
      </c>
      <c r="R433" s="421" t="s">
        <v>27</v>
      </c>
      <c r="S433" s="624"/>
      <c r="T433" s="625"/>
      <c r="U433" s="419">
        <v>27</v>
      </c>
      <c r="V433" s="419">
        <v>12</v>
      </c>
      <c r="W433" s="626"/>
      <c r="X433" s="626"/>
      <c r="Y433" s="626"/>
      <c r="Z433" s="626"/>
      <c r="AA433" s="626"/>
      <c r="AB433" s="413"/>
    </row>
    <row r="434" spans="1:28" ht="12" customHeight="1" x14ac:dyDescent="0.2">
      <c r="A434" s="412"/>
      <c r="B434" s="652" t="s">
        <v>456</v>
      </c>
      <c r="C434" s="652"/>
      <c r="D434" s="652"/>
      <c r="E434" s="652"/>
      <c r="F434" s="652"/>
      <c r="G434" s="652"/>
      <c r="H434" s="652"/>
      <c r="I434" s="652"/>
      <c r="J434" s="652"/>
      <c r="K434" s="652"/>
      <c r="L434" s="652"/>
      <c r="M434" s="653"/>
      <c r="N434" s="423">
        <v>991</v>
      </c>
      <c r="O434" s="420">
        <v>1</v>
      </c>
      <c r="P434" s="420">
        <v>4</v>
      </c>
      <c r="Q434" s="422" t="s">
        <v>554</v>
      </c>
      <c r="R434" s="421" t="s">
        <v>29</v>
      </c>
      <c r="S434" s="624"/>
      <c r="T434" s="625"/>
      <c r="U434" s="419">
        <v>27</v>
      </c>
      <c r="V434" s="419">
        <v>12</v>
      </c>
      <c r="W434" s="626"/>
      <c r="X434" s="626"/>
      <c r="Y434" s="626"/>
      <c r="Z434" s="626"/>
      <c r="AA434" s="626"/>
      <c r="AB434" s="413"/>
    </row>
    <row r="435" spans="1:28" ht="53.25" customHeight="1" x14ac:dyDescent="0.2">
      <c r="A435" s="412"/>
      <c r="B435" s="652" t="s">
        <v>437</v>
      </c>
      <c r="C435" s="652"/>
      <c r="D435" s="652"/>
      <c r="E435" s="652"/>
      <c r="F435" s="652"/>
      <c r="G435" s="652"/>
      <c r="H435" s="652"/>
      <c r="I435" s="652"/>
      <c r="J435" s="652"/>
      <c r="K435" s="652"/>
      <c r="L435" s="652"/>
      <c r="M435" s="653"/>
      <c r="N435" s="423">
        <v>991</v>
      </c>
      <c r="O435" s="420">
        <v>1</v>
      </c>
      <c r="P435" s="420">
        <v>4</v>
      </c>
      <c r="Q435" s="422" t="s">
        <v>438</v>
      </c>
      <c r="R435" s="421">
        <v>0</v>
      </c>
      <c r="S435" s="624"/>
      <c r="T435" s="625"/>
      <c r="U435" s="419">
        <v>15825</v>
      </c>
      <c r="V435" s="419">
        <v>15230</v>
      </c>
      <c r="W435" s="626"/>
      <c r="X435" s="626"/>
      <c r="Y435" s="626"/>
      <c r="Z435" s="626"/>
      <c r="AA435" s="626"/>
      <c r="AB435" s="413"/>
    </row>
    <row r="436" spans="1:28" ht="21.75" customHeight="1" x14ac:dyDescent="0.2">
      <c r="A436" s="412"/>
      <c r="B436" s="652" t="s">
        <v>460</v>
      </c>
      <c r="C436" s="652"/>
      <c r="D436" s="652"/>
      <c r="E436" s="652"/>
      <c r="F436" s="652"/>
      <c r="G436" s="652"/>
      <c r="H436" s="652"/>
      <c r="I436" s="652"/>
      <c r="J436" s="652"/>
      <c r="K436" s="652"/>
      <c r="L436" s="652"/>
      <c r="M436" s="653"/>
      <c r="N436" s="423">
        <v>991</v>
      </c>
      <c r="O436" s="420">
        <v>1</v>
      </c>
      <c r="P436" s="420">
        <v>4</v>
      </c>
      <c r="Q436" s="422" t="s">
        <v>461</v>
      </c>
      <c r="R436" s="421">
        <v>0</v>
      </c>
      <c r="S436" s="624"/>
      <c r="T436" s="625"/>
      <c r="U436" s="419">
        <v>12459</v>
      </c>
      <c r="V436" s="419">
        <v>12459</v>
      </c>
      <c r="W436" s="626"/>
      <c r="X436" s="626"/>
      <c r="Y436" s="626"/>
      <c r="Z436" s="626"/>
      <c r="AA436" s="626"/>
      <c r="AB436" s="413"/>
    </row>
    <row r="437" spans="1:28" ht="21.75" customHeight="1" x14ac:dyDescent="0.2">
      <c r="A437" s="412"/>
      <c r="B437" s="652" t="s">
        <v>18</v>
      </c>
      <c r="C437" s="652"/>
      <c r="D437" s="652"/>
      <c r="E437" s="652"/>
      <c r="F437" s="652"/>
      <c r="G437" s="652"/>
      <c r="H437" s="652"/>
      <c r="I437" s="652"/>
      <c r="J437" s="652"/>
      <c r="K437" s="652"/>
      <c r="L437" s="652"/>
      <c r="M437" s="653"/>
      <c r="N437" s="423">
        <v>991</v>
      </c>
      <c r="O437" s="420">
        <v>1</v>
      </c>
      <c r="P437" s="420">
        <v>4</v>
      </c>
      <c r="Q437" s="422" t="s">
        <v>461</v>
      </c>
      <c r="R437" s="421" t="s">
        <v>19</v>
      </c>
      <c r="S437" s="624"/>
      <c r="T437" s="625"/>
      <c r="U437" s="419">
        <v>12459</v>
      </c>
      <c r="V437" s="419">
        <v>12459</v>
      </c>
      <c r="W437" s="626"/>
      <c r="X437" s="626"/>
      <c r="Y437" s="626"/>
      <c r="Z437" s="626"/>
      <c r="AA437" s="626"/>
      <c r="AB437" s="413"/>
    </row>
    <row r="438" spans="1:28" ht="12" customHeight="1" x14ac:dyDescent="0.2">
      <c r="A438" s="412"/>
      <c r="B438" s="652" t="s">
        <v>38</v>
      </c>
      <c r="C438" s="652"/>
      <c r="D438" s="652"/>
      <c r="E438" s="652"/>
      <c r="F438" s="652"/>
      <c r="G438" s="652"/>
      <c r="H438" s="652"/>
      <c r="I438" s="652"/>
      <c r="J438" s="652"/>
      <c r="K438" s="652"/>
      <c r="L438" s="652"/>
      <c r="M438" s="653"/>
      <c r="N438" s="423">
        <v>991</v>
      </c>
      <c r="O438" s="420">
        <v>1</v>
      </c>
      <c r="P438" s="420">
        <v>4</v>
      </c>
      <c r="Q438" s="422" t="s">
        <v>461</v>
      </c>
      <c r="R438" s="421" t="s">
        <v>39</v>
      </c>
      <c r="S438" s="624"/>
      <c r="T438" s="625"/>
      <c r="U438" s="419">
        <v>12459</v>
      </c>
      <c r="V438" s="419">
        <v>12459</v>
      </c>
      <c r="W438" s="626"/>
      <c r="X438" s="626"/>
      <c r="Y438" s="626"/>
      <c r="Z438" s="626"/>
      <c r="AA438" s="626"/>
      <c r="AB438" s="413"/>
    </row>
    <row r="439" spans="1:28" ht="53.25" customHeight="1" x14ac:dyDescent="0.2">
      <c r="A439" s="412"/>
      <c r="B439" s="652" t="s">
        <v>441</v>
      </c>
      <c r="C439" s="652"/>
      <c r="D439" s="652"/>
      <c r="E439" s="652"/>
      <c r="F439" s="652"/>
      <c r="G439" s="652"/>
      <c r="H439" s="652"/>
      <c r="I439" s="652"/>
      <c r="J439" s="652"/>
      <c r="K439" s="652"/>
      <c r="L439" s="652"/>
      <c r="M439" s="653"/>
      <c r="N439" s="423">
        <v>991</v>
      </c>
      <c r="O439" s="420">
        <v>1</v>
      </c>
      <c r="P439" s="420">
        <v>4</v>
      </c>
      <c r="Q439" s="422" t="s">
        <v>461</v>
      </c>
      <c r="R439" s="421" t="s">
        <v>40</v>
      </c>
      <c r="S439" s="624"/>
      <c r="T439" s="625"/>
      <c r="U439" s="419">
        <v>9569</v>
      </c>
      <c r="V439" s="419">
        <v>9569</v>
      </c>
      <c r="W439" s="626"/>
      <c r="X439" s="626"/>
      <c r="Y439" s="626"/>
      <c r="Z439" s="626"/>
      <c r="AA439" s="626"/>
      <c r="AB439" s="413"/>
    </row>
    <row r="440" spans="1:28" ht="32.25" customHeight="1" x14ac:dyDescent="0.2">
      <c r="A440" s="412"/>
      <c r="B440" s="652" t="s">
        <v>442</v>
      </c>
      <c r="C440" s="652"/>
      <c r="D440" s="652"/>
      <c r="E440" s="652"/>
      <c r="F440" s="652"/>
      <c r="G440" s="652"/>
      <c r="H440" s="652"/>
      <c r="I440" s="652"/>
      <c r="J440" s="652"/>
      <c r="K440" s="652"/>
      <c r="L440" s="652"/>
      <c r="M440" s="653"/>
      <c r="N440" s="423">
        <v>991</v>
      </c>
      <c r="O440" s="420">
        <v>1</v>
      </c>
      <c r="P440" s="420">
        <v>4</v>
      </c>
      <c r="Q440" s="422" t="s">
        <v>461</v>
      </c>
      <c r="R440" s="421" t="s">
        <v>42</v>
      </c>
      <c r="S440" s="624"/>
      <c r="T440" s="625"/>
      <c r="U440" s="419">
        <v>2890</v>
      </c>
      <c r="V440" s="419">
        <v>2890</v>
      </c>
      <c r="W440" s="626"/>
      <c r="X440" s="626"/>
      <c r="Y440" s="626"/>
      <c r="Z440" s="626"/>
      <c r="AA440" s="626"/>
      <c r="AB440" s="413"/>
    </row>
    <row r="441" spans="1:28" ht="21.75" customHeight="1" x14ac:dyDescent="0.2">
      <c r="A441" s="412"/>
      <c r="B441" s="652" t="s">
        <v>462</v>
      </c>
      <c r="C441" s="652"/>
      <c r="D441" s="652"/>
      <c r="E441" s="652"/>
      <c r="F441" s="652"/>
      <c r="G441" s="652"/>
      <c r="H441" s="652"/>
      <c r="I441" s="652"/>
      <c r="J441" s="652"/>
      <c r="K441" s="652"/>
      <c r="L441" s="652"/>
      <c r="M441" s="653"/>
      <c r="N441" s="423">
        <v>991</v>
      </c>
      <c r="O441" s="420">
        <v>1</v>
      </c>
      <c r="P441" s="420">
        <v>4</v>
      </c>
      <c r="Q441" s="422" t="s">
        <v>463</v>
      </c>
      <c r="R441" s="421">
        <v>0</v>
      </c>
      <c r="S441" s="624"/>
      <c r="T441" s="625"/>
      <c r="U441" s="419">
        <v>3357</v>
      </c>
      <c r="V441" s="419">
        <v>2767</v>
      </c>
      <c r="W441" s="626"/>
      <c r="X441" s="626"/>
      <c r="Y441" s="626"/>
      <c r="Z441" s="626"/>
      <c r="AA441" s="626"/>
      <c r="AB441" s="413"/>
    </row>
    <row r="442" spans="1:28" ht="21.75" customHeight="1" x14ac:dyDescent="0.2">
      <c r="A442" s="412"/>
      <c r="B442" s="652" t="s">
        <v>453</v>
      </c>
      <c r="C442" s="652"/>
      <c r="D442" s="652"/>
      <c r="E442" s="652"/>
      <c r="F442" s="652"/>
      <c r="G442" s="652"/>
      <c r="H442" s="652"/>
      <c r="I442" s="652"/>
      <c r="J442" s="652"/>
      <c r="K442" s="652"/>
      <c r="L442" s="652"/>
      <c r="M442" s="653"/>
      <c r="N442" s="423">
        <v>991</v>
      </c>
      <c r="O442" s="420">
        <v>1</v>
      </c>
      <c r="P442" s="420">
        <v>4</v>
      </c>
      <c r="Q442" s="422" t="s">
        <v>463</v>
      </c>
      <c r="R442" s="421" t="s">
        <v>25</v>
      </c>
      <c r="S442" s="624"/>
      <c r="T442" s="625"/>
      <c r="U442" s="419">
        <v>3144</v>
      </c>
      <c r="V442" s="419">
        <v>2664</v>
      </c>
      <c r="W442" s="626"/>
      <c r="X442" s="626"/>
      <c r="Y442" s="626"/>
      <c r="Z442" s="626"/>
      <c r="AA442" s="626"/>
      <c r="AB442" s="413"/>
    </row>
    <row r="443" spans="1:28" ht="12" customHeight="1" x14ac:dyDescent="0.2">
      <c r="A443" s="412"/>
      <c r="B443" s="652" t="s">
        <v>454</v>
      </c>
      <c r="C443" s="652"/>
      <c r="D443" s="652"/>
      <c r="E443" s="652"/>
      <c r="F443" s="652"/>
      <c r="G443" s="652"/>
      <c r="H443" s="652"/>
      <c r="I443" s="652"/>
      <c r="J443" s="652"/>
      <c r="K443" s="652"/>
      <c r="L443" s="652"/>
      <c r="M443" s="653"/>
      <c r="N443" s="423">
        <v>991</v>
      </c>
      <c r="O443" s="420">
        <v>1</v>
      </c>
      <c r="P443" s="420">
        <v>4</v>
      </c>
      <c r="Q443" s="422" t="s">
        <v>463</v>
      </c>
      <c r="R443" s="421" t="s">
        <v>27</v>
      </c>
      <c r="S443" s="624"/>
      <c r="T443" s="625"/>
      <c r="U443" s="419">
        <v>3144</v>
      </c>
      <c r="V443" s="419">
        <v>2664</v>
      </c>
      <c r="W443" s="626"/>
      <c r="X443" s="626"/>
      <c r="Y443" s="626"/>
      <c r="Z443" s="626"/>
      <c r="AA443" s="626"/>
      <c r="AB443" s="413"/>
    </row>
    <row r="444" spans="1:28" ht="32.25" customHeight="1" x14ac:dyDescent="0.2">
      <c r="A444" s="412"/>
      <c r="B444" s="652" t="s">
        <v>455</v>
      </c>
      <c r="C444" s="652"/>
      <c r="D444" s="652"/>
      <c r="E444" s="652"/>
      <c r="F444" s="652"/>
      <c r="G444" s="652"/>
      <c r="H444" s="652"/>
      <c r="I444" s="652"/>
      <c r="J444" s="652"/>
      <c r="K444" s="652"/>
      <c r="L444" s="652"/>
      <c r="M444" s="653"/>
      <c r="N444" s="423">
        <v>991</v>
      </c>
      <c r="O444" s="420">
        <v>1</v>
      </c>
      <c r="P444" s="420">
        <v>4</v>
      </c>
      <c r="Q444" s="422" t="s">
        <v>463</v>
      </c>
      <c r="R444" s="421" t="s">
        <v>28</v>
      </c>
      <c r="S444" s="624"/>
      <c r="T444" s="625"/>
      <c r="U444" s="419">
        <v>303</v>
      </c>
      <c r="V444" s="419">
        <v>151</v>
      </c>
      <c r="W444" s="626"/>
      <c r="X444" s="626"/>
      <c r="Y444" s="626"/>
      <c r="Z444" s="626"/>
      <c r="AA444" s="626"/>
      <c r="AB444" s="413"/>
    </row>
    <row r="445" spans="1:28" ht="21.75" customHeight="1" x14ac:dyDescent="0.2">
      <c r="A445" s="412"/>
      <c r="B445" s="652" t="s">
        <v>456</v>
      </c>
      <c r="C445" s="652"/>
      <c r="D445" s="652"/>
      <c r="E445" s="652"/>
      <c r="F445" s="652"/>
      <c r="G445" s="652"/>
      <c r="H445" s="652"/>
      <c r="I445" s="652"/>
      <c r="J445" s="652"/>
      <c r="K445" s="652"/>
      <c r="L445" s="652"/>
      <c r="M445" s="653"/>
      <c r="N445" s="423">
        <v>991</v>
      </c>
      <c r="O445" s="420">
        <v>1</v>
      </c>
      <c r="P445" s="420">
        <v>4</v>
      </c>
      <c r="Q445" s="422" t="s">
        <v>463</v>
      </c>
      <c r="R445" s="421" t="s">
        <v>29</v>
      </c>
      <c r="S445" s="624"/>
      <c r="T445" s="625"/>
      <c r="U445" s="419">
        <v>2841</v>
      </c>
      <c r="V445" s="419">
        <v>2513</v>
      </c>
      <c r="W445" s="626"/>
      <c r="X445" s="626"/>
      <c r="Y445" s="626"/>
      <c r="Z445" s="626"/>
      <c r="AA445" s="626"/>
      <c r="AB445" s="413"/>
    </row>
    <row r="446" spans="1:28" ht="53.25" customHeight="1" x14ac:dyDescent="0.2">
      <c r="A446" s="412"/>
      <c r="B446" s="652" t="s">
        <v>30</v>
      </c>
      <c r="C446" s="652"/>
      <c r="D446" s="652"/>
      <c r="E446" s="652"/>
      <c r="F446" s="652"/>
      <c r="G446" s="652"/>
      <c r="H446" s="652"/>
      <c r="I446" s="652"/>
      <c r="J446" s="652"/>
      <c r="K446" s="652"/>
      <c r="L446" s="652"/>
      <c r="M446" s="653"/>
      <c r="N446" s="423">
        <v>991</v>
      </c>
      <c r="O446" s="420">
        <v>1</v>
      </c>
      <c r="P446" s="420">
        <v>4</v>
      </c>
      <c r="Q446" s="422" t="s">
        <v>463</v>
      </c>
      <c r="R446" s="421" t="s">
        <v>31</v>
      </c>
      <c r="S446" s="624"/>
      <c r="T446" s="625"/>
      <c r="U446" s="419">
        <v>213</v>
      </c>
      <c r="V446" s="419">
        <v>103</v>
      </c>
      <c r="W446" s="626"/>
      <c r="X446" s="626"/>
      <c r="Y446" s="626"/>
      <c r="Z446" s="626"/>
      <c r="AA446" s="626"/>
      <c r="AB446" s="413"/>
    </row>
    <row r="447" spans="1:28" ht="21.75" customHeight="1" x14ac:dyDescent="0.2">
      <c r="A447" s="412"/>
      <c r="B447" s="652" t="s">
        <v>457</v>
      </c>
      <c r="C447" s="652"/>
      <c r="D447" s="652"/>
      <c r="E447" s="652"/>
      <c r="F447" s="652"/>
      <c r="G447" s="652"/>
      <c r="H447" s="652"/>
      <c r="I447" s="652"/>
      <c r="J447" s="652"/>
      <c r="K447" s="652"/>
      <c r="L447" s="652"/>
      <c r="M447" s="653"/>
      <c r="N447" s="423">
        <v>991</v>
      </c>
      <c r="O447" s="420">
        <v>1</v>
      </c>
      <c r="P447" s="420">
        <v>4</v>
      </c>
      <c r="Q447" s="422" t="s">
        <v>463</v>
      </c>
      <c r="R447" s="421" t="s">
        <v>32</v>
      </c>
      <c r="S447" s="624"/>
      <c r="T447" s="625"/>
      <c r="U447" s="419">
        <v>213</v>
      </c>
      <c r="V447" s="419">
        <v>103</v>
      </c>
      <c r="W447" s="626"/>
      <c r="X447" s="626"/>
      <c r="Y447" s="626"/>
      <c r="Z447" s="626"/>
      <c r="AA447" s="626"/>
      <c r="AB447" s="413"/>
    </row>
    <row r="448" spans="1:28" ht="21.75" customHeight="1" x14ac:dyDescent="0.2">
      <c r="A448" s="412"/>
      <c r="B448" s="652" t="s">
        <v>33</v>
      </c>
      <c r="C448" s="652"/>
      <c r="D448" s="652"/>
      <c r="E448" s="652"/>
      <c r="F448" s="652"/>
      <c r="G448" s="652"/>
      <c r="H448" s="652"/>
      <c r="I448" s="652"/>
      <c r="J448" s="652"/>
      <c r="K448" s="652"/>
      <c r="L448" s="652"/>
      <c r="M448" s="653"/>
      <c r="N448" s="423">
        <v>991</v>
      </c>
      <c r="O448" s="420">
        <v>1</v>
      </c>
      <c r="P448" s="420">
        <v>4</v>
      </c>
      <c r="Q448" s="422" t="s">
        <v>463</v>
      </c>
      <c r="R448" s="421" t="s">
        <v>34</v>
      </c>
      <c r="S448" s="624"/>
      <c r="T448" s="625"/>
      <c r="U448" s="419">
        <v>82</v>
      </c>
      <c r="V448" s="419">
        <v>38</v>
      </c>
      <c r="W448" s="626"/>
      <c r="X448" s="626"/>
      <c r="Y448" s="626"/>
      <c r="Z448" s="626"/>
      <c r="AA448" s="626"/>
      <c r="AB448" s="413"/>
    </row>
    <row r="449" spans="1:28" ht="32.25" customHeight="1" x14ac:dyDescent="0.2">
      <c r="A449" s="412"/>
      <c r="B449" s="652" t="s">
        <v>458</v>
      </c>
      <c r="C449" s="652"/>
      <c r="D449" s="652"/>
      <c r="E449" s="652"/>
      <c r="F449" s="652"/>
      <c r="G449" s="652"/>
      <c r="H449" s="652"/>
      <c r="I449" s="652"/>
      <c r="J449" s="652"/>
      <c r="K449" s="652"/>
      <c r="L449" s="652"/>
      <c r="M449" s="653"/>
      <c r="N449" s="423">
        <v>991</v>
      </c>
      <c r="O449" s="420">
        <v>1</v>
      </c>
      <c r="P449" s="420">
        <v>4</v>
      </c>
      <c r="Q449" s="422" t="s">
        <v>463</v>
      </c>
      <c r="R449" s="421" t="s">
        <v>35</v>
      </c>
      <c r="S449" s="624"/>
      <c r="T449" s="625"/>
      <c r="U449" s="419">
        <v>40</v>
      </c>
      <c r="V449" s="419">
        <v>20</v>
      </c>
      <c r="W449" s="626"/>
      <c r="X449" s="626"/>
      <c r="Y449" s="626"/>
      <c r="Z449" s="626"/>
      <c r="AA449" s="626"/>
      <c r="AB449" s="413"/>
    </row>
    <row r="450" spans="1:28" ht="32.25" customHeight="1" x14ac:dyDescent="0.2">
      <c r="A450" s="412"/>
      <c r="B450" s="652" t="s">
        <v>88</v>
      </c>
      <c r="C450" s="652"/>
      <c r="D450" s="652"/>
      <c r="E450" s="652"/>
      <c r="F450" s="652"/>
      <c r="G450" s="652"/>
      <c r="H450" s="652"/>
      <c r="I450" s="652"/>
      <c r="J450" s="652"/>
      <c r="K450" s="652"/>
      <c r="L450" s="652"/>
      <c r="M450" s="653"/>
      <c r="N450" s="423">
        <v>991</v>
      </c>
      <c r="O450" s="420">
        <v>1</v>
      </c>
      <c r="P450" s="420">
        <v>4</v>
      </c>
      <c r="Q450" s="422" t="s">
        <v>463</v>
      </c>
      <c r="R450" s="421" t="s">
        <v>89</v>
      </c>
      <c r="S450" s="624"/>
      <c r="T450" s="625"/>
      <c r="U450" s="419">
        <v>91</v>
      </c>
      <c r="V450" s="419">
        <v>45</v>
      </c>
      <c r="W450" s="626"/>
      <c r="X450" s="626"/>
      <c r="Y450" s="626"/>
      <c r="Z450" s="626"/>
      <c r="AA450" s="626"/>
      <c r="AB450" s="413"/>
    </row>
    <row r="451" spans="1:28" ht="32.25" customHeight="1" x14ac:dyDescent="0.2">
      <c r="A451" s="412"/>
      <c r="B451" s="652" t="s">
        <v>668</v>
      </c>
      <c r="C451" s="652"/>
      <c r="D451" s="652"/>
      <c r="E451" s="652"/>
      <c r="F451" s="652"/>
      <c r="G451" s="652"/>
      <c r="H451" s="652"/>
      <c r="I451" s="652"/>
      <c r="J451" s="652"/>
      <c r="K451" s="652"/>
      <c r="L451" s="652"/>
      <c r="M451" s="653"/>
      <c r="N451" s="423">
        <v>991</v>
      </c>
      <c r="O451" s="420">
        <v>1</v>
      </c>
      <c r="P451" s="420">
        <v>4</v>
      </c>
      <c r="Q451" s="422" t="s">
        <v>669</v>
      </c>
      <c r="R451" s="421">
        <v>0</v>
      </c>
      <c r="S451" s="624"/>
      <c r="T451" s="625"/>
      <c r="U451" s="419">
        <v>9</v>
      </c>
      <c r="V451" s="419">
        <v>4</v>
      </c>
      <c r="W451" s="626"/>
      <c r="X451" s="626"/>
      <c r="Y451" s="626"/>
      <c r="Z451" s="626"/>
      <c r="AA451" s="626"/>
      <c r="AB451" s="413"/>
    </row>
    <row r="452" spans="1:28" ht="21.75" customHeight="1" x14ac:dyDescent="0.2">
      <c r="A452" s="412"/>
      <c r="B452" s="652" t="s">
        <v>18</v>
      </c>
      <c r="C452" s="652"/>
      <c r="D452" s="652"/>
      <c r="E452" s="652"/>
      <c r="F452" s="652"/>
      <c r="G452" s="652"/>
      <c r="H452" s="652"/>
      <c r="I452" s="652"/>
      <c r="J452" s="652"/>
      <c r="K452" s="652"/>
      <c r="L452" s="652"/>
      <c r="M452" s="653"/>
      <c r="N452" s="423">
        <v>991</v>
      </c>
      <c r="O452" s="420">
        <v>1</v>
      </c>
      <c r="P452" s="420">
        <v>4</v>
      </c>
      <c r="Q452" s="422" t="s">
        <v>669</v>
      </c>
      <c r="R452" s="421" t="s">
        <v>19</v>
      </c>
      <c r="S452" s="624"/>
      <c r="T452" s="625"/>
      <c r="U452" s="419">
        <v>9</v>
      </c>
      <c r="V452" s="419">
        <v>4</v>
      </c>
      <c r="W452" s="626"/>
      <c r="X452" s="626"/>
      <c r="Y452" s="626"/>
      <c r="Z452" s="626"/>
      <c r="AA452" s="626"/>
      <c r="AB452" s="413"/>
    </row>
    <row r="453" spans="1:28" ht="21.75" customHeight="1" x14ac:dyDescent="0.2">
      <c r="A453" s="412"/>
      <c r="B453" s="652" t="s">
        <v>38</v>
      </c>
      <c r="C453" s="652"/>
      <c r="D453" s="652"/>
      <c r="E453" s="652"/>
      <c r="F453" s="652"/>
      <c r="G453" s="652"/>
      <c r="H453" s="652"/>
      <c r="I453" s="652"/>
      <c r="J453" s="652"/>
      <c r="K453" s="652"/>
      <c r="L453" s="652"/>
      <c r="M453" s="653"/>
      <c r="N453" s="423">
        <v>991</v>
      </c>
      <c r="O453" s="420">
        <v>1</v>
      </c>
      <c r="P453" s="420">
        <v>4</v>
      </c>
      <c r="Q453" s="422" t="s">
        <v>669</v>
      </c>
      <c r="R453" s="421" t="s">
        <v>39</v>
      </c>
      <c r="S453" s="624"/>
      <c r="T453" s="625"/>
      <c r="U453" s="419">
        <v>9</v>
      </c>
      <c r="V453" s="419">
        <v>4</v>
      </c>
      <c r="W453" s="626"/>
      <c r="X453" s="626"/>
      <c r="Y453" s="626"/>
      <c r="Z453" s="626"/>
      <c r="AA453" s="626"/>
      <c r="AB453" s="413"/>
    </row>
    <row r="454" spans="1:28" ht="12" customHeight="1" x14ac:dyDescent="0.2">
      <c r="A454" s="412"/>
      <c r="B454" s="652" t="s">
        <v>459</v>
      </c>
      <c r="C454" s="652"/>
      <c r="D454" s="652"/>
      <c r="E454" s="652"/>
      <c r="F454" s="652"/>
      <c r="G454" s="652"/>
      <c r="H454" s="652"/>
      <c r="I454" s="652"/>
      <c r="J454" s="652"/>
      <c r="K454" s="652"/>
      <c r="L454" s="652"/>
      <c r="M454" s="653"/>
      <c r="N454" s="423">
        <v>991</v>
      </c>
      <c r="O454" s="420">
        <v>1</v>
      </c>
      <c r="P454" s="420">
        <v>4</v>
      </c>
      <c r="Q454" s="422" t="s">
        <v>669</v>
      </c>
      <c r="R454" s="421" t="s">
        <v>41</v>
      </c>
      <c r="S454" s="624"/>
      <c r="T454" s="625"/>
      <c r="U454" s="419">
        <v>9</v>
      </c>
      <c r="V454" s="419">
        <v>4</v>
      </c>
      <c r="W454" s="626"/>
      <c r="X454" s="626"/>
      <c r="Y454" s="626"/>
      <c r="Z454" s="626"/>
      <c r="AA454" s="626"/>
      <c r="AB454" s="413"/>
    </row>
    <row r="455" spans="1:28" ht="32.25" customHeight="1" x14ac:dyDescent="0.2">
      <c r="A455" s="412"/>
      <c r="B455" s="652" t="s">
        <v>487</v>
      </c>
      <c r="C455" s="652"/>
      <c r="D455" s="652"/>
      <c r="E455" s="652"/>
      <c r="F455" s="652"/>
      <c r="G455" s="652"/>
      <c r="H455" s="652"/>
      <c r="I455" s="652"/>
      <c r="J455" s="652"/>
      <c r="K455" s="652"/>
      <c r="L455" s="652"/>
      <c r="M455" s="653"/>
      <c r="N455" s="423">
        <v>991</v>
      </c>
      <c r="O455" s="420">
        <v>1</v>
      </c>
      <c r="P455" s="420">
        <v>4</v>
      </c>
      <c r="Q455" s="422" t="s">
        <v>488</v>
      </c>
      <c r="R455" s="421">
        <v>0</v>
      </c>
      <c r="S455" s="624"/>
      <c r="T455" s="625"/>
      <c r="U455" s="419">
        <v>0</v>
      </c>
      <c r="V455" s="419">
        <v>0</v>
      </c>
      <c r="W455" s="626"/>
      <c r="X455" s="626"/>
      <c r="Y455" s="626"/>
      <c r="Z455" s="626"/>
      <c r="AA455" s="626"/>
      <c r="AB455" s="413"/>
    </row>
    <row r="456" spans="1:28" ht="53.25" customHeight="1" x14ac:dyDescent="0.2">
      <c r="A456" s="412"/>
      <c r="B456" s="652" t="s">
        <v>489</v>
      </c>
      <c r="C456" s="652"/>
      <c r="D456" s="652"/>
      <c r="E456" s="652"/>
      <c r="F456" s="652"/>
      <c r="G456" s="652"/>
      <c r="H456" s="652"/>
      <c r="I456" s="652"/>
      <c r="J456" s="652"/>
      <c r="K456" s="652"/>
      <c r="L456" s="652"/>
      <c r="M456" s="653"/>
      <c r="N456" s="423">
        <v>991</v>
      </c>
      <c r="O456" s="420">
        <v>1</v>
      </c>
      <c r="P456" s="420">
        <v>4</v>
      </c>
      <c r="Q456" s="422" t="s">
        <v>490</v>
      </c>
      <c r="R456" s="421">
        <v>0</v>
      </c>
      <c r="S456" s="624"/>
      <c r="T456" s="625"/>
      <c r="U456" s="419">
        <v>0</v>
      </c>
      <c r="V456" s="419">
        <v>0</v>
      </c>
      <c r="W456" s="626"/>
      <c r="X456" s="626"/>
      <c r="Y456" s="626"/>
      <c r="Z456" s="626"/>
      <c r="AA456" s="626"/>
      <c r="AB456" s="413"/>
    </row>
    <row r="457" spans="1:28" ht="21.75" customHeight="1" x14ac:dyDescent="0.2">
      <c r="A457" s="412"/>
      <c r="B457" s="652" t="s">
        <v>453</v>
      </c>
      <c r="C457" s="652"/>
      <c r="D457" s="652"/>
      <c r="E457" s="652"/>
      <c r="F457" s="652"/>
      <c r="G457" s="652"/>
      <c r="H457" s="652"/>
      <c r="I457" s="652"/>
      <c r="J457" s="652"/>
      <c r="K457" s="652"/>
      <c r="L457" s="652"/>
      <c r="M457" s="653"/>
      <c r="N457" s="423">
        <v>991</v>
      </c>
      <c r="O457" s="420">
        <v>1</v>
      </c>
      <c r="P457" s="420">
        <v>4</v>
      </c>
      <c r="Q457" s="422" t="s">
        <v>490</v>
      </c>
      <c r="R457" s="421" t="s">
        <v>25</v>
      </c>
      <c r="S457" s="624"/>
      <c r="T457" s="625"/>
      <c r="U457" s="419">
        <v>0</v>
      </c>
      <c r="V457" s="419">
        <v>0</v>
      </c>
      <c r="W457" s="626"/>
      <c r="X457" s="626"/>
      <c r="Y457" s="626"/>
      <c r="Z457" s="626"/>
      <c r="AA457" s="626"/>
      <c r="AB457" s="413"/>
    </row>
    <row r="458" spans="1:28" ht="21.75" customHeight="1" x14ac:dyDescent="0.2">
      <c r="A458" s="412"/>
      <c r="B458" s="652" t="s">
        <v>454</v>
      </c>
      <c r="C458" s="652"/>
      <c r="D458" s="652"/>
      <c r="E458" s="652"/>
      <c r="F458" s="652"/>
      <c r="G458" s="652"/>
      <c r="H458" s="652"/>
      <c r="I458" s="652"/>
      <c r="J458" s="652"/>
      <c r="K458" s="652"/>
      <c r="L458" s="652"/>
      <c r="M458" s="653"/>
      <c r="N458" s="423">
        <v>991</v>
      </c>
      <c r="O458" s="420">
        <v>1</v>
      </c>
      <c r="P458" s="420">
        <v>4</v>
      </c>
      <c r="Q458" s="422" t="s">
        <v>490</v>
      </c>
      <c r="R458" s="421" t="s">
        <v>27</v>
      </c>
      <c r="S458" s="624"/>
      <c r="T458" s="625"/>
      <c r="U458" s="419">
        <v>0</v>
      </c>
      <c r="V458" s="419">
        <v>0</v>
      </c>
      <c r="W458" s="626"/>
      <c r="X458" s="626"/>
      <c r="Y458" s="626"/>
      <c r="Z458" s="626"/>
      <c r="AA458" s="626"/>
      <c r="AB458" s="413"/>
    </row>
    <row r="459" spans="1:28" ht="32.25" customHeight="1" x14ac:dyDescent="0.2">
      <c r="A459" s="412"/>
      <c r="B459" s="652" t="s">
        <v>456</v>
      </c>
      <c r="C459" s="652"/>
      <c r="D459" s="652"/>
      <c r="E459" s="652"/>
      <c r="F459" s="652"/>
      <c r="G459" s="652"/>
      <c r="H459" s="652"/>
      <c r="I459" s="652"/>
      <c r="J459" s="652"/>
      <c r="K459" s="652"/>
      <c r="L459" s="652"/>
      <c r="M459" s="653"/>
      <c r="N459" s="423">
        <v>991</v>
      </c>
      <c r="O459" s="420">
        <v>1</v>
      </c>
      <c r="P459" s="420">
        <v>4</v>
      </c>
      <c r="Q459" s="422" t="s">
        <v>490</v>
      </c>
      <c r="R459" s="421" t="s">
        <v>29</v>
      </c>
      <c r="S459" s="624"/>
      <c r="T459" s="625"/>
      <c r="U459" s="419">
        <v>0</v>
      </c>
      <c r="V459" s="419">
        <v>0</v>
      </c>
      <c r="W459" s="626"/>
      <c r="X459" s="626"/>
      <c r="Y459" s="626"/>
      <c r="Z459" s="626"/>
      <c r="AA459" s="626"/>
      <c r="AB459" s="413"/>
    </row>
    <row r="460" spans="1:28" ht="21.75" customHeight="1" x14ac:dyDescent="0.2">
      <c r="A460" s="412"/>
      <c r="B460" s="652" t="s">
        <v>464</v>
      </c>
      <c r="C460" s="652"/>
      <c r="D460" s="652"/>
      <c r="E460" s="652"/>
      <c r="F460" s="652"/>
      <c r="G460" s="652"/>
      <c r="H460" s="652"/>
      <c r="I460" s="652"/>
      <c r="J460" s="652"/>
      <c r="K460" s="652"/>
      <c r="L460" s="652"/>
      <c r="M460" s="653"/>
      <c r="N460" s="423">
        <v>991</v>
      </c>
      <c r="O460" s="420">
        <v>1</v>
      </c>
      <c r="P460" s="420">
        <v>5</v>
      </c>
      <c r="Q460" s="422">
        <v>0</v>
      </c>
      <c r="R460" s="421">
        <v>0</v>
      </c>
      <c r="S460" s="624"/>
      <c r="T460" s="625"/>
      <c r="U460" s="419">
        <v>17</v>
      </c>
      <c r="V460" s="419">
        <v>18</v>
      </c>
      <c r="W460" s="626"/>
      <c r="X460" s="626"/>
      <c r="Y460" s="626"/>
      <c r="Z460" s="626"/>
      <c r="AA460" s="626"/>
      <c r="AB460" s="413"/>
    </row>
    <row r="461" spans="1:28" ht="21.75" customHeight="1" x14ac:dyDescent="0.2">
      <c r="A461" s="412"/>
      <c r="B461" s="652" t="s">
        <v>465</v>
      </c>
      <c r="C461" s="652"/>
      <c r="D461" s="652"/>
      <c r="E461" s="652"/>
      <c r="F461" s="652"/>
      <c r="G461" s="652"/>
      <c r="H461" s="652"/>
      <c r="I461" s="652"/>
      <c r="J461" s="652"/>
      <c r="K461" s="652"/>
      <c r="L461" s="652"/>
      <c r="M461" s="653"/>
      <c r="N461" s="423">
        <v>991</v>
      </c>
      <c r="O461" s="420">
        <v>1</v>
      </c>
      <c r="P461" s="420">
        <v>5</v>
      </c>
      <c r="Q461" s="422" t="s">
        <v>466</v>
      </c>
      <c r="R461" s="421">
        <v>0</v>
      </c>
      <c r="S461" s="624"/>
      <c r="T461" s="625"/>
      <c r="U461" s="419">
        <v>17</v>
      </c>
      <c r="V461" s="419">
        <v>18</v>
      </c>
      <c r="W461" s="626"/>
      <c r="X461" s="626"/>
      <c r="Y461" s="626"/>
      <c r="Z461" s="626"/>
      <c r="AA461" s="626"/>
      <c r="AB461" s="413"/>
    </row>
    <row r="462" spans="1:28" ht="21.75" customHeight="1" x14ac:dyDescent="0.2">
      <c r="A462" s="412"/>
      <c r="B462" s="652" t="s">
        <v>467</v>
      </c>
      <c r="C462" s="652"/>
      <c r="D462" s="652"/>
      <c r="E462" s="652"/>
      <c r="F462" s="652"/>
      <c r="G462" s="652"/>
      <c r="H462" s="652"/>
      <c r="I462" s="652"/>
      <c r="J462" s="652"/>
      <c r="K462" s="652"/>
      <c r="L462" s="652"/>
      <c r="M462" s="653"/>
      <c r="N462" s="423">
        <v>991</v>
      </c>
      <c r="O462" s="420">
        <v>1</v>
      </c>
      <c r="P462" s="420">
        <v>5</v>
      </c>
      <c r="Q462" s="422" t="s">
        <v>468</v>
      </c>
      <c r="R462" s="421">
        <v>0</v>
      </c>
      <c r="S462" s="624"/>
      <c r="T462" s="625"/>
      <c r="U462" s="419">
        <v>17</v>
      </c>
      <c r="V462" s="419">
        <v>18</v>
      </c>
      <c r="W462" s="626"/>
      <c r="X462" s="626"/>
      <c r="Y462" s="626"/>
      <c r="Z462" s="626"/>
      <c r="AA462" s="626"/>
      <c r="AB462" s="413"/>
    </row>
    <row r="463" spans="1:28" ht="12" customHeight="1" x14ac:dyDescent="0.2">
      <c r="A463" s="412"/>
      <c r="B463" s="652" t="s">
        <v>453</v>
      </c>
      <c r="C463" s="652"/>
      <c r="D463" s="652"/>
      <c r="E463" s="652"/>
      <c r="F463" s="652"/>
      <c r="G463" s="652"/>
      <c r="H463" s="652"/>
      <c r="I463" s="652"/>
      <c r="J463" s="652"/>
      <c r="K463" s="652"/>
      <c r="L463" s="652"/>
      <c r="M463" s="653"/>
      <c r="N463" s="423">
        <v>991</v>
      </c>
      <c r="O463" s="420">
        <v>1</v>
      </c>
      <c r="P463" s="420">
        <v>5</v>
      </c>
      <c r="Q463" s="422" t="s">
        <v>468</v>
      </c>
      <c r="R463" s="421" t="s">
        <v>25</v>
      </c>
      <c r="S463" s="624"/>
      <c r="T463" s="625"/>
      <c r="U463" s="419">
        <v>17</v>
      </c>
      <c r="V463" s="419">
        <v>18</v>
      </c>
      <c r="W463" s="626"/>
      <c r="X463" s="626"/>
      <c r="Y463" s="626"/>
      <c r="Z463" s="626"/>
      <c r="AA463" s="626"/>
      <c r="AB463" s="413"/>
    </row>
    <row r="464" spans="1:28" ht="12" customHeight="1" x14ac:dyDescent="0.2">
      <c r="A464" s="412"/>
      <c r="B464" s="652" t="s">
        <v>454</v>
      </c>
      <c r="C464" s="652"/>
      <c r="D464" s="652"/>
      <c r="E464" s="652"/>
      <c r="F464" s="652"/>
      <c r="G464" s="652"/>
      <c r="H464" s="652"/>
      <c r="I464" s="652"/>
      <c r="J464" s="652"/>
      <c r="K464" s="652"/>
      <c r="L464" s="652"/>
      <c r="M464" s="653"/>
      <c r="N464" s="423">
        <v>991</v>
      </c>
      <c r="O464" s="420">
        <v>1</v>
      </c>
      <c r="P464" s="420">
        <v>5</v>
      </c>
      <c r="Q464" s="422" t="s">
        <v>468</v>
      </c>
      <c r="R464" s="421" t="s">
        <v>27</v>
      </c>
      <c r="S464" s="624"/>
      <c r="T464" s="625"/>
      <c r="U464" s="419">
        <v>17</v>
      </c>
      <c r="V464" s="419">
        <v>18</v>
      </c>
      <c r="W464" s="626"/>
      <c r="X464" s="626"/>
      <c r="Y464" s="626"/>
      <c r="Z464" s="626"/>
      <c r="AA464" s="626"/>
      <c r="AB464" s="413"/>
    </row>
    <row r="465" spans="1:28" ht="12" customHeight="1" x14ac:dyDescent="0.2">
      <c r="A465" s="412"/>
      <c r="B465" s="652" t="s">
        <v>456</v>
      </c>
      <c r="C465" s="652"/>
      <c r="D465" s="652"/>
      <c r="E465" s="652"/>
      <c r="F465" s="652"/>
      <c r="G465" s="652"/>
      <c r="H465" s="652"/>
      <c r="I465" s="652"/>
      <c r="J465" s="652"/>
      <c r="K465" s="652"/>
      <c r="L465" s="652"/>
      <c r="M465" s="653"/>
      <c r="N465" s="423">
        <v>991</v>
      </c>
      <c r="O465" s="420">
        <v>1</v>
      </c>
      <c r="P465" s="420">
        <v>5</v>
      </c>
      <c r="Q465" s="422" t="s">
        <v>468</v>
      </c>
      <c r="R465" s="421" t="s">
        <v>29</v>
      </c>
      <c r="S465" s="624"/>
      <c r="T465" s="625"/>
      <c r="U465" s="419">
        <v>17</v>
      </c>
      <c r="V465" s="419">
        <v>18</v>
      </c>
      <c r="W465" s="626"/>
      <c r="X465" s="626"/>
      <c r="Y465" s="626"/>
      <c r="Z465" s="626"/>
      <c r="AA465" s="626"/>
      <c r="AB465" s="413"/>
    </row>
    <row r="466" spans="1:28" ht="32.25" customHeight="1" x14ac:dyDescent="0.2">
      <c r="A466" s="412"/>
      <c r="B466" s="652" t="s">
        <v>91</v>
      </c>
      <c r="C466" s="652"/>
      <c r="D466" s="652"/>
      <c r="E466" s="652"/>
      <c r="F466" s="652"/>
      <c r="G466" s="652"/>
      <c r="H466" s="652"/>
      <c r="I466" s="652"/>
      <c r="J466" s="652"/>
      <c r="K466" s="652"/>
      <c r="L466" s="652"/>
      <c r="M466" s="653"/>
      <c r="N466" s="423">
        <v>991</v>
      </c>
      <c r="O466" s="420">
        <v>1</v>
      </c>
      <c r="P466" s="420">
        <v>11</v>
      </c>
      <c r="Q466" s="422">
        <v>0</v>
      </c>
      <c r="R466" s="421">
        <v>0</v>
      </c>
      <c r="S466" s="624"/>
      <c r="T466" s="625"/>
      <c r="U466" s="419">
        <v>50</v>
      </c>
      <c r="V466" s="419">
        <v>25</v>
      </c>
      <c r="W466" s="626"/>
      <c r="X466" s="626"/>
      <c r="Y466" s="626"/>
      <c r="Z466" s="626"/>
      <c r="AA466" s="626"/>
      <c r="AB466" s="413"/>
    </row>
    <row r="467" spans="1:28" ht="32.25" customHeight="1" x14ac:dyDescent="0.2">
      <c r="A467" s="412"/>
      <c r="B467" s="652" t="s">
        <v>487</v>
      </c>
      <c r="C467" s="652"/>
      <c r="D467" s="652"/>
      <c r="E467" s="652"/>
      <c r="F467" s="652"/>
      <c r="G467" s="652"/>
      <c r="H467" s="652"/>
      <c r="I467" s="652"/>
      <c r="J467" s="652"/>
      <c r="K467" s="652"/>
      <c r="L467" s="652"/>
      <c r="M467" s="653"/>
      <c r="N467" s="423">
        <v>991</v>
      </c>
      <c r="O467" s="420">
        <v>1</v>
      </c>
      <c r="P467" s="420">
        <v>11</v>
      </c>
      <c r="Q467" s="422" t="s">
        <v>488</v>
      </c>
      <c r="R467" s="421">
        <v>0</v>
      </c>
      <c r="S467" s="624"/>
      <c r="T467" s="625"/>
      <c r="U467" s="419">
        <v>50</v>
      </c>
      <c r="V467" s="419">
        <v>25</v>
      </c>
      <c r="W467" s="626"/>
      <c r="X467" s="626"/>
      <c r="Y467" s="626"/>
      <c r="Z467" s="626"/>
      <c r="AA467" s="626"/>
      <c r="AB467" s="413"/>
    </row>
    <row r="468" spans="1:28" ht="53.25" customHeight="1" x14ac:dyDescent="0.2">
      <c r="A468" s="412"/>
      <c r="B468" s="652" t="s">
        <v>489</v>
      </c>
      <c r="C468" s="652"/>
      <c r="D468" s="652"/>
      <c r="E468" s="652"/>
      <c r="F468" s="652"/>
      <c r="G468" s="652"/>
      <c r="H468" s="652"/>
      <c r="I468" s="652"/>
      <c r="J468" s="652"/>
      <c r="K468" s="652"/>
      <c r="L468" s="652"/>
      <c r="M468" s="653"/>
      <c r="N468" s="423">
        <v>991</v>
      </c>
      <c r="O468" s="420">
        <v>1</v>
      </c>
      <c r="P468" s="420">
        <v>11</v>
      </c>
      <c r="Q468" s="422" t="s">
        <v>490</v>
      </c>
      <c r="R468" s="421">
        <v>0</v>
      </c>
      <c r="S468" s="624"/>
      <c r="T468" s="625"/>
      <c r="U468" s="419">
        <v>50</v>
      </c>
      <c r="V468" s="419">
        <v>25</v>
      </c>
      <c r="W468" s="626"/>
      <c r="X468" s="626"/>
      <c r="Y468" s="626"/>
      <c r="Z468" s="626"/>
      <c r="AA468" s="626"/>
      <c r="AB468" s="413"/>
    </row>
    <row r="469" spans="1:28" ht="21.75" customHeight="1" x14ac:dyDescent="0.2">
      <c r="A469" s="412"/>
      <c r="B469" s="652" t="s">
        <v>30</v>
      </c>
      <c r="C469" s="652"/>
      <c r="D469" s="652"/>
      <c r="E469" s="652"/>
      <c r="F469" s="652"/>
      <c r="G469" s="652"/>
      <c r="H469" s="652"/>
      <c r="I469" s="652"/>
      <c r="J469" s="652"/>
      <c r="K469" s="652"/>
      <c r="L469" s="652"/>
      <c r="M469" s="653"/>
      <c r="N469" s="423">
        <v>991</v>
      </c>
      <c r="O469" s="420">
        <v>1</v>
      </c>
      <c r="P469" s="420">
        <v>11</v>
      </c>
      <c r="Q469" s="422" t="s">
        <v>490</v>
      </c>
      <c r="R469" s="421" t="s">
        <v>31</v>
      </c>
      <c r="S469" s="624"/>
      <c r="T469" s="625"/>
      <c r="U469" s="419">
        <v>50</v>
      </c>
      <c r="V469" s="419">
        <v>25</v>
      </c>
      <c r="W469" s="626"/>
      <c r="X469" s="626"/>
      <c r="Y469" s="626"/>
      <c r="Z469" s="626"/>
      <c r="AA469" s="626"/>
      <c r="AB469" s="413"/>
    </row>
    <row r="470" spans="1:28" ht="21.75" customHeight="1" x14ac:dyDescent="0.2">
      <c r="A470" s="412"/>
      <c r="B470" s="652" t="s">
        <v>90</v>
      </c>
      <c r="C470" s="652"/>
      <c r="D470" s="652"/>
      <c r="E470" s="652"/>
      <c r="F470" s="652"/>
      <c r="G470" s="652"/>
      <c r="H470" s="652"/>
      <c r="I470" s="652"/>
      <c r="J470" s="652"/>
      <c r="K470" s="652"/>
      <c r="L470" s="652"/>
      <c r="M470" s="653"/>
      <c r="N470" s="423">
        <v>991</v>
      </c>
      <c r="O470" s="420">
        <v>1</v>
      </c>
      <c r="P470" s="420">
        <v>11</v>
      </c>
      <c r="Q470" s="422" t="s">
        <v>490</v>
      </c>
      <c r="R470" s="421" t="s">
        <v>491</v>
      </c>
      <c r="S470" s="624"/>
      <c r="T470" s="625"/>
      <c r="U470" s="419">
        <v>50</v>
      </c>
      <c r="V470" s="419">
        <v>25</v>
      </c>
      <c r="W470" s="626"/>
      <c r="X470" s="626"/>
      <c r="Y470" s="626"/>
      <c r="Z470" s="626"/>
      <c r="AA470" s="626"/>
      <c r="AB470" s="413"/>
    </row>
    <row r="471" spans="1:28" ht="32.25" customHeight="1" x14ac:dyDescent="0.2">
      <c r="A471" s="412"/>
      <c r="B471" s="652" t="s">
        <v>93</v>
      </c>
      <c r="C471" s="652"/>
      <c r="D471" s="652"/>
      <c r="E471" s="652"/>
      <c r="F471" s="652"/>
      <c r="G471" s="652"/>
      <c r="H471" s="652"/>
      <c r="I471" s="652"/>
      <c r="J471" s="652"/>
      <c r="K471" s="652"/>
      <c r="L471" s="652"/>
      <c r="M471" s="653"/>
      <c r="N471" s="423">
        <v>991</v>
      </c>
      <c r="O471" s="420">
        <v>1</v>
      </c>
      <c r="P471" s="420">
        <v>13</v>
      </c>
      <c r="Q471" s="422">
        <v>0</v>
      </c>
      <c r="R471" s="421">
        <v>0</v>
      </c>
      <c r="S471" s="624"/>
      <c r="T471" s="625"/>
      <c r="U471" s="419">
        <v>4879</v>
      </c>
      <c r="V471" s="419">
        <v>4798</v>
      </c>
      <c r="W471" s="626"/>
      <c r="X471" s="626"/>
      <c r="Y471" s="626"/>
      <c r="Z471" s="626"/>
      <c r="AA471" s="626"/>
      <c r="AB471" s="413"/>
    </row>
    <row r="472" spans="1:28" ht="21.75" customHeight="1" x14ac:dyDescent="0.2">
      <c r="A472" s="412"/>
      <c r="B472" s="652" t="s">
        <v>492</v>
      </c>
      <c r="C472" s="652"/>
      <c r="D472" s="652"/>
      <c r="E472" s="652"/>
      <c r="F472" s="652"/>
      <c r="G472" s="652"/>
      <c r="H472" s="652"/>
      <c r="I472" s="652"/>
      <c r="J472" s="652"/>
      <c r="K472" s="652"/>
      <c r="L472" s="652"/>
      <c r="M472" s="653"/>
      <c r="N472" s="423">
        <v>991</v>
      </c>
      <c r="O472" s="420">
        <v>1</v>
      </c>
      <c r="P472" s="420">
        <v>13</v>
      </c>
      <c r="Q472" s="422" t="s">
        <v>493</v>
      </c>
      <c r="R472" s="421">
        <v>0</v>
      </c>
      <c r="S472" s="624"/>
      <c r="T472" s="625"/>
      <c r="U472" s="419">
        <v>25</v>
      </c>
      <c r="V472" s="419">
        <v>12</v>
      </c>
      <c r="W472" s="626"/>
      <c r="X472" s="626"/>
      <c r="Y472" s="626"/>
      <c r="Z472" s="626"/>
      <c r="AA472" s="626"/>
      <c r="AB472" s="413"/>
    </row>
    <row r="473" spans="1:28" ht="21.75" customHeight="1" x14ac:dyDescent="0.2">
      <c r="A473" s="412"/>
      <c r="B473" s="652" t="s">
        <v>494</v>
      </c>
      <c r="C473" s="652"/>
      <c r="D473" s="652"/>
      <c r="E473" s="652"/>
      <c r="F473" s="652"/>
      <c r="G473" s="652"/>
      <c r="H473" s="652"/>
      <c r="I473" s="652"/>
      <c r="J473" s="652"/>
      <c r="K473" s="652"/>
      <c r="L473" s="652"/>
      <c r="M473" s="653"/>
      <c r="N473" s="423">
        <v>991</v>
      </c>
      <c r="O473" s="420">
        <v>1</v>
      </c>
      <c r="P473" s="420">
        <v>13</v>
      </c>
      <c r="Q473" s="422" t="s">
        <v>495</v>
      </c>
      <c r="R473" s="421">
        <v>0</v>
      </c>
      <c r="S473" s="624"/>
      <c r="T473" s="625"/>
      <c r="U473" s="419">
        <v>25</v>
      </c>
      <c r="V473" s="419">
        <v>12</v>
      </c>
      <c r="W473" s="626"/>
      <c r="X473" s="626"/>
      <c r="Y473" s="626"/>
      <c r="Z473" s="626"/>
      <c r="AA473" s="626"/>
      <c r="AB473" s="413"/>
    </row>
    <row r="474" spans="1:28" ht="12" customHeight="1" x14ac:dyDescent="0.2">
      <c r="A474" s="412"/>
      <c r="B474" s="652" t="s">
        <v>496</v>
      </c>
      <c r="C474" s="652"/>
      <c r="D474" s="652"/>
      <c r="E474" s="652"/>
      <c r="F474" s="652"/>
      <c r="G474" s="652"/>
      <c r="H474" s="652"/>
      <c r="I474" s="652"/>
      <c r="J474" s="652"/>
      <c r="K474" s="652"/>
      <c r="L474" s="652"/>
      <c r="M474" s="653"/>
      <c r="N474" s="423">
        <v>991</v>
      </c>
      <c r="O474" s="420">
        <v>1</v>
      </c>
      <c r="P474" s="420">
        <v>13</v>
      </c>
      <c r="Q474" s="422" t="s">
        <v>497</v>
      </c>
      <c r="R474" s="421">
        <v>0</v>
      </c>
      <c r="S474" s="624"/>
      <c r="T474" s="625"/>
      <c r="U474" s="419">
        <v>25</v>
      </c>
      <c r="V474" s="419">
        <v>12</v>
      </c>
      <c r="W474" s="626"/>
      <c r="X474" s="626"/>
      <c r="Y474" s="626"/>
      <c r="Z474" s="626"/>
      <c r="AA474" s="626"/>
      <c r="AB474" s="413"/>
    </row>
    <row r="475" spans="1:28" ht="21.75" customHeight="1" x14ac:dyDescent="0.2">
      <c r="A475" s="412"/>
      <c r="B475" s="652" t="s">
        <v>453</v>
      </c>
      <c r="C475" s="652"/>
      <c r="D475" s="652"/>
      <c r="E475" s="652"/>
      <c r="F475" s="652"/>
      <c r="G475" s="652"/>
      <c r="H475" s="652"/>
      <c r="I475" s="652"/>
      <c r="J475" s="652"/>
      <c r="K475" s="652"/>
      <c r="L475" s="652"/>
      <c r="M475" s="653"/>
      <c r="N475" s="423">
        <v>991</v>
      </c>
      <c r="O475" s="420">
        <v>1</v>
      </c>
      <c r="P475" s="420">
        <v>13</v>
      </c>
      <c r="Q475" s="422" t="s">
        <v>497</v>
      </c>
      <c r="R475" s="421" t="s">
        <v>25</v>
      </c>
      <c r="S475" s="624"/>
      <c r="T475" s="625"/>
      <c r="U475" s="419">
        <v>25</v>
      </c>
      <c r="V475" s="419">
        <v>12</v>
      </c>
      <c r="W475" s="626"/>
      <c r="X475" s="626"/>
      <c r="Y475" s="626"/>
      <c r="Z475" s="626"/>
      <c r="AA475" s="626"/>
      <c r="AB475" s="413"/>
    </row>
    <row r="476" spans="1:28" ht="32.25" customHeight="1" x14ac:dyDescent="0.2">
      <c r="A476" s="412"/>
      <c r="B476" s="652" t="s">
        <v>454</v>
      </c>
      <c r="C476" s="652"/>
      <c r="D476" s="652"/>
      <c r="E476" s="652"/>
      <c r="F476" s="652"/>
      <c r="G476" s="652"/>
      <c r="H476" s="652"/>
      <c r="I476" s="652"/>
      <c r="J476" s="652"/>
      <c r="K476" s="652"/>
      <c r="L476" s="652"/>
      <c r="M476" s="653"/>
      <c r="N476" s="423">
        <v>991</v>
      </c>
      <c r="O476" s="420">
        <v>1</v>
      </c>
      <c r="P476" s="420">
        <v>13</v>
      </c>
      <c r="Q476" s="422" t="s">
        <v>497</v>
      </c>
      <c r="R476" s="421" t="s">
        <v>27</v>
      </c>
      <c r="S476" s="624"/>
      <c r="T476" s="625"/>
      <c r="U476" s="419">
        <v>25</v>
      </c>
      <c r="V476" s="419">
        <v>12</v>
      </c>
      <c r="W476" s="626"/>
      <c r="X476" s="626"/>
      <c r="Y476" s="626"/>
      <c r="Z476" s="626"/>
      <c r="AA476" s="626"/>
      <c r="AB476" s="413"/>
    </row>
    <row r="477" spans="1:28" ht="21.75" customHeight="1" x14ac:dyDescent="0.2">
      <c r="A477" s="412"/>
      <c r="B477" s="652" t="s">
        <v>456</v>
      </c>
      <c r="C477" s="652"/>
      <c r="D477" s="652"/>
      <c r="E477" s="652"/>
      <c r="F477" s="652"/>
      <c r="G477" s="652"/>
      <c r="H477" s="652"/>
      <c r="I477" s="652"/>
      <c r="J477" s="652"/>
      <c r="K477" s="652"/>
      <c r="L477" s="652"/>
      <c r="M477" s="653"/>
      <c r="N477" s="423">
        <v>991</v>
      </c>
      <c r="O477" s="420">
        <v>1</v>
      </c>
      <c r="P477" s="420">
        <v>13</v>
      </c>
      <c r="Q477" s="422" t="s">
        <v>497</v>
      </c>
      <c r="R477" s="421" t="s">
        <v>29</v>
      </c>
      <c r="S477" s="624"/>
      <c r="T477" s="625"/>
      <c r="U477" s="419">
        <v>25</v>
      </c>
      <c r="V477" s="419">
        <v>12</v>
      </c>
      <c r="W477" s="626"/>
      <c r="X477" s="626"/>
      <c r="Y477" s="626"/>
      <c r="Z477" s="626"/>
      <c r="AA477" s="626"/>
      <c r="AB477" s="413"/>
    </row>
    <row r="478" spans="1:28" ht="12" customHeight="1" x14ac:dyDescent="0.2">
      <c r="A478" s="412"/>
      <c r="B478" s="652" t="s">
        <v>94</v>
      </c>
      <c r="C478" s="652"/>
      <c r="D478" s="652"/>
      <c r="E478" s="652"/>
      <c r="F478" s="652"/>
      <c r="G478" s="652"/>
      <c r="H478" s="652"/>
      <c r="I478" s="652"/>
      <c r="J478" s="652"/>
      <c r="K478" s="652"/>
      <c r="L478" s="652"/>
      <c r="M478" s="653"/>
      <c r="N478" s="423">
        <v>991</v>
      </c>
      <c r="O478" s="420">
        <v>1</v>
      </c>
      <c r="P478" s="420">
        <v>13</v>
      </c>
      <c r="Q478" s="422" t="s">
        <v>670</v>
      </c>
      <c r="R478" s="421">
        <v>0</v>
      </c>
      <c r="S478" s="624"/>
      <c r="T478" s="625"/>
      <c r="U478" s="419">
        <v>50</v>
      </c>
      <c r="V478" s="419">
        <v>25</v>
      </c>
      <c r="W478" s="626"/>
      <c r="X478" s="626"/>
      <c r="Y478" s="626"/>
      <c r="Z478" s="626"/>
      <c r="AA478" s="626"/>
      <c r="AB478" s="413"/>
    </row>
    <row r="479" spans="1:28" ht="53.25" customHeight="1" x14ac:dyDescent="0.2">
      <c r="A479" s="412"/>
      <c r="B479" s="652" t="s">
        <v>671</v>
      </c>
      <c r="C479" s="652"/>
      <c r="D479" s="652"/>
      <c r="E479" s="652"/>
      <c r="F479" s="652"/>
      <c r="G479" s="652"/>
      <c r="H479" s="652"/>
      <c r="I479" s="652"/>
      <c r="J479" s="652"/>
      <c r="K479" s="652"/>
      <c r="L479" s="652"/>
      <c r="M479" s="653"/>
      <c r="N479" s="423">
        <v>991</v>
      </c>
      <c r="O479" s="420">
        <v>1</v>
      </c>
      <c r="P479" s="420">
        <v>13</v>
      </c>
      <c r="Q479" s="422" t="s">
        <v>672</v>
      </c>
      <c r="R479" s="421">
        <v>0</v>
      </c>
      <c r="S479" s="624"/>
      <c r="T479" s="625"/>
      <c r="U479" s="419">
        <v>50</v>
      </c>
      <c r="V479" s="419">
        <v>25</v>
      </c>
      <c r="W479" s="626"/>
      <c r="X479" s="626"/>
      <c r="Y479" s="626"/>
      <c r="Z479" s="626"/>
      <c r="AA479" s="626"/>
      <c r="AB479" s="413"/>
    </row>
    <row r="480" spans="1:28" ht="21.75" customHeight="1" x14ac:dyDescent="0.2">
      <c r="A480" s="412"/>
      <c r="B480" s="652" t="s">
        <v>671</v>
      </c>
      <c r="C480" s="652"/>
      <c r="D480" s="652"/>
      <c r="E480" s="652"/>
      <c r="F480" s="652"/>
      <c r="G480" s="652"/>
      <c r="H480" s="652"/>
      <c r="I480" s="652"/>
      <c r="J480" s="652"/>
      <c r="K480" s="652"/>
      <c r="L480" s="652"/>
      <c r="M480" s="653"/>
      <c r="N480" s="423">
        <v>991</v>
      </c>
      <c r="O480" s="420">
        <v>1</v>
      </c>
      <c r="P480" s="420">
        <v>13</v>
      </c>
      <c r="Q480" s="422" t="s">
        <v>673</v>
      </c>
      <c r="R480" s="421">
        <v>0</v>
      </c>
      <c r="S480" s="624"/>
      <c r="T480" s="625"/>
      <c r="U480" s="419">
        <v>50</v>
      </c>
      <c r="V480" s="419">
        <v>25</v>
      </c>
      <c r="W480" s="626"/>
      <c r="X480" s="626"/>
      <c r="Y480" s="626"/>
      <c r="Z480" s="626"/>
      <c r="AA480" s="626"/>
      <c r="AB480" s="413"/>
    </row>
    <row r="481" spans="1:28" ht="21.75" customHeight="1" x14ac:dyDescent="0.2">
      <c r="A481" s="412"/>
      <c r="B481" s="652" t="s">
        <v>453</v>
      </c>
      <c r="C481" s="652"/>
      <c r="D481" s="652"/>
      <c r="E481" s="652"/>
      <c r="F481" s="652"/>
      <c r="G481" s="652"/>
      <c r="H481" s="652"/>
      <c r="I481" s="652"/>
      <c r="J481" s="652"/>
      <c r="K481" s="652"/>
      <c r="L481" s="652"/>
      <c r="M481" s="653"/>
      <c r="N481" s="423">
        <v>991</v>
      </c>
      <c r="O481" s="420">
        <v>1</v>
      </c>
      <c r="P481" s="420">
        <v>13</v>
      </c>
      <c r="Q481" s="422" t="s">
        <v>673</v>
      </c>
      <c r="R481" s="421" t="s">
        <v>25</v>
      </c>
      <c r="S481" s="624"/>
      <c r="T481" s="625"/>
      <c r="U481" s="419">
        <v>50</v>
      </c>
      <c r="V481" s="419">
        <v>25</v>
      </c>
      <c r="W481" s="626"/>
      <c r="X481" s="626"/>
      <c r="Y481" s="626"/>
      <c r="Z481" s="626"/>
      <c r="AA481" s="626"/>
      <c r="AB481" s="413"/>
    </row>
    <row r="482" spans="1:28" ht="32.25" customHeight="1" x14ac:dyDescent="0.2">
      <c r="A482" s="412"/>
      <c r="B482" s="652" t="s">
        <v>454</v>
      </c>
      <c r="C482" s="652"/>
      <c r="D482" s="652"/>
      <c r="E482" s="652"/>
      <c r="F482" s="652"/>
      <c r="G482" s="652"/>
      <c r="H482" s="652"/>
      <c r="I482" s="652"/>
      <c r="J482" s="652"/>
      <c r="K482" s="652"/>
      <c r="L482" s="652"/>
      <c r="M482" s="653"/>
      <c r="N482" s="423">
        <v>991</v>
      </c>
      <c r="O482" s="420">
        <v>1</v>
      </c>
      <c r="P482" s="420">
        <v>13</v>
      </c>
      <c r="Q482" s="422" t="s">
        <v>673</v>
      </c>
      <c r="R482" s="421" t="s">
        <v>27</v>
      </c>
      <c r="S482" s="624"/>
      <c r="T482" s="625"/>
      <c r="U482" s="419">
        <v>50</v>
      </c>
      <c r="V482" s="419">
        <v>25</v>
      </c>
      <c r="W482" s="626"/>
      <c r="X482" s="626"/>
      <c r="Y482" s="626"/>
      <c r="Z482" s="626"/>
      <c r="AA482" s="626"/>
      <c r="AB482" s="413"/>
    </row>
    <row r="483" spans="1:28" ht="12" customHeight="1" x14ac:dyDescent="0.2">
      <c r="A483" s="412"/>
      <c r="B483" s="652" t="s">
        <v>456</v>
      </c>
      <c r="C483" s="652"/>
      <c r="D483" s="652"/>
      <c r="E483" s="652"/>
      <c r="F483" s="652"/>
      <c r="G483" s="652"/>
      <c r="H483" s="652"/>
      <c r="I483" s="652"/>
      <c r="J483" s="652"/>
      <c r="K483" s="652"/>
      <c r="L483" s="652"/>
      <c r="M483" s="653"/>
      <c r="N483" s="423">
        <v>991</v>
      </c>
      <c r="O483" s="420">
        <v>1</v>
      </c>
      <c r="P483" s="420">
        <v>13</v>
      </c>
      <c r="Q483" s="422" t="s">
        <v>673</v>
      </c>
      <c r="R483" s="421" t="s">
        <v>29</v>
      </c>
      <c r="S483" s="624"/>
      <c r="T483" s="625"/>
      <c r="U483" s="419">
        <v>50</v>
      </c>
      <c r="V483" s="419">
        <v>25</v>
      </c>
      <c r="W483" s="626"/>
      <c r="X483" s="626"/>
      <c r="Y483" s="626"/>
      <c r="Z483" s="626"/>
      <c r="AA483" s="626"/>
      <c r="AB483" s="413"/>
    </row>
    <row r="484" spans="1:28" ht="21.75" customHeight="1" x14ac:dyDescent="0.2">
      <c r="A484" s="412"/>
      <c r="B484" s="652" t="s">
        <v>674</v>
      </c>
      <c r="C484" s="652"/>
      <c r="D484" s="652"/>
      <c r="E484" s="652"/>
      <c r="F484" s="652"/>
      <c r="G484" s="652"/>
      <c r="H484" s="652"/>
      <c r="I484" s="652"/>
      <c r="J484" s="652"/>
      <c r="K484" s="652"/>
      <c r="L484" s="652"/>
      <c r="M484" s="653"/>
      <c r="N484" s="423">
        <v>991</v>
      </c>
      <c r="O484" s="420">
        <v>1</v>
      </c>
      <c r="P484" s="420">
        <v>13</v>
      </c>
      <c r="Q484" s="422" t="s">
        <v>675</v>
      </c>
      <c r="R484" s="421">
        <v>0</v>
      </c>
      <c r="S484" s="624"/>
      <c r="T484" s="625"/>
      <c r="U484" s="419">
        <v>25</v>
      </c>
      <c r="V484" s="419">
        <v>12</v>
      </c>
      <c r="W484" s="626"/>
      <c r="X484" s="626"/>
      <c r="Y484" s="626"/>
      <c r="Z484" s="626"/>
      <c r="AA484" s="626"/>
      <c r="AB484" s="413"/>
    </row>
    <row r="485" spans="1:28" ht="21.75" customHeight="1" x14ac:dyDescent="0.2">
      <c r="A485" s="412"/>
      <c r="B485" s="652" t="s">
        <v>777</v>
      </c>
      <c r="C485" s="652"/>
      <c r="D485" s="652"/>
      <c r="E485" s="652"/>
      <c r="F485" s="652"/>
      <c r="G485" s="652"/>
      <c r="H485" s="652"/>
      <c r="I485" s="652"/>
      <c r="J485" s="652"/>
      <c r="K485" s="652"/>
      <c r="L485" s="652"/>
      <c r="M485" s="653"/>
      <c r="N485" s="423">
        <v>991</v>
      </c>
      <c r="O485" s="420">
        <v>1</v>
      </c>
      <c r="P485" s="420">
        <v>13</v>
      </c>
      <c r="Q485" s="422" t="s">
        <v>778</v>
      </c>
      <c r="R485" s="421">
        <v>0</v>
      </c>
      <c r="S485" s="624"/>
      <c r="T485" s="625"/>
      <c r="U485" s="419">
        <v>25</v>
      </c>
      <c r="V485" s="419">
        <v>12</v>
      </c>
      <c r="W485" s="626"/>
      <c r="X485" s="626"/>
      <c r="Y485" s="626"/>
      <c r="Z485" s="626"/>
      <c r="AA485" s="626"/>
      <c r="AB485" s="413"/>
    </row>
    <row r="486" spans="1:28" ht="21.75" customHeight="1" x14ac:dyDescent="0.2">
      <c r="A486" s="412"/>
      <c r="B486" s="652" t="s">
        <v>453</v>
      </c>
      <c r="C486" s="652"/>
      <c r="D486" s="652"/>
      <c r="E486" s="652"/>
      <c r="F486" s="652"/>
      <c r="G486" s="652"/>
      <c r="H486" s="652"/>
      <c r="I486" s="652"/>
      <c r="J486" s="652"/>
      <c r="K486" s="652"/>
      <c r="L486" s="652"/>
      <c r="M486" s="653"/>
      <c r="N486" s="423">
        <v>991</v>
      </c>
      <c r="O486" s="420">
        <v>1</v>
      </c>
      <c r="P486" s="420">
        <v>13</v>
      </c>
      <c r="Q486" s="422" t="s">
        <v>778</v>
      </c>
      <c r="R486" s="421" t="s">
        <v>25</v>
      </c>
      <c r="S486" s="624"/>
      <c r="T486" s="625"/>
      <c r="U486" s="419">
        <v>25</v>
      </c>
      <c r="V486" s="419">
        <v>12</v>
      </c>
      <c r="W486" s="626"/>
      <c r="X486" s="626"/>
      <c r="Y486" s="626"/>
      <c r="Z486" s="626"/>
      <c r="AA486" s="626"/>
      <c r="AB486" s="413"/>
    </row>
    <row r="487" spans="1:28" ht="21.75" customHeight="1" x14ac:dyDescent="0.2">
      <c r="A487" s="412"/>
      <c r="B487" s="652" t="s">
        <v>454</v>
      </c>
      <c r="C487" s="652"/>
      <c r="D487" s="652"/>
      <c r="E487" s="652"/>
      <c r="F487" s="652"/>
      <c r="G487" s="652"/>
      <c r="H487" s="652"/>
      <c r="I487" s="652"/>
      <c r="J487" s="652"/>
      <c r="K487" s="652"/>
      <c r="L487" s="652"/>
      <c r="M487" s="653"/>
      <c r="N487" s="423">
        <v>991</v>
      </c>
      <c r="O487" s="420">
        <v>1</v>
      </c>
      <c r="P487" s="420">
        <v>13</v>
      </c>
      <c r="Q487" s="422" t="s">
        <v>778</v>
      </c>
      <c r="R487" s="421" t="s">
        <v>27</v>
      </c>
      <c r="S487" s="624"/>
      <c r="T487" s="625"/>
      <c r="U487" s="419">
        <v>25</v>
      </c>
      <c r="V487" s="419">
        <v>12</v>
      </c>
      <c r="W487" s="626"/>
      <c r="X487" s="626"/>
      <c r="Y487" s="626"/>
      <c r="Z487" s="626"/>
      <c r="AA487" s="626"/>
      <c r="AB487" s="413"/>
    </row>
    <row r="488" spans="1:28" ht="21.75" customHeight="1" x14ac:dyDescent="0.2">
      <c r="A488" s="412"/>
      <c r="B488" s="652" t="s">
        <v>456</v>
      </c>
      <c r="C488" s="652"/>
      <c r="D488" s="652"/>
      <c r="E488" s="652"/>
      <c r="F488" s="652"/>
      <c r="G488" s="652"/>
      <c r="H488" s="652"/>
      <c r="I488" s="652"/>
      <c r="J488" s="652"/>
      <c r="K488" s="652"/>
      <c r="L488" s="652"/>
      <c r="M488" s="653"/>
      <c r="N488" s="423">
        <v>991</v>
      </c>
      <c r="O488" s="420">
        <v>1</v>
      </c>
      <c r="P488" s="420">
        <v>13</v>
      </c>
      <c r="Q488" s="422" t="s">
        <v>778</v>
      </c>
      <c r="R488" s="421" t="s">
        <v>29</v>
      </c>
      <c r="S488" s="624"/>
      <c r="T488" s="625"/>
      <c r="U488" s="419">
        <v>25</v>
      </c>
      <c r="V488" s="419">
        <v>12</v>
      </c>
      <c r="W488" s="626"/>
      <c r="X488" s="626"/>
      <c r="Y488" s="626"/>
      <c r="Z488" s="626"/>
      <c r="AA488" s="626"/>
      <c r="AB488" s="413"/>
    </row>
    <row r="489" spans="1:28" ht="12" customHeight="1" x14ac:dyDescent="0.2">
      <c r="A489" s="412"/>
      <c r="B489" s="652" t="s">
        <v>676</v>
      </c>
      <c r="C489" s="652"/>
      <c r="D489" s="652"/>
      <c r="E489" s="652"/>
      <c r="F489" s="652"/>
      <c r="G489" s="652"/>
      <c r="H489" s="652"/>
      <c r="I489" s="652"/>
      <c r="J489" s="652"/>
      <c r="K489" s="652"/>
      <c r="L489" s="652"/>
      <c r="M489" s="653"/>
      <c r="N489" s="423">
        <v>991</v>
      </c>
      <c r="O489" s="420">
        <v>1</v>
      </c>
      <c r="P489" s="420">
        <v>13</v>
      </c>
      <c r="Q489" s="422" t="s">
        <v>677</v>
      </c>
      <c r="R489" s="421">
        <v>0</v>
      </c>
      <c r="S489" s="624"/>
      <c r="T489" s="625"/>
      <c r="U489" s="419">
        <v>45</v>
      </c>
      <c r="V489" s="419">
        <v>18</v>
      </c>
      <c r="W489" s="626"/>
      <c r="X489" s="626"/>
      <c r="Y489" s="626"/>
      <c r="Z489" s="626"/>
      <c r="AA489" s="626"/>
      <c r="AB489" s="413"/>
    </row>
    <row r="490" spans="1:28" ht="32.25" customHeight="1" x14ac:dyDescent="0.2">
      <c r="A490" s="412"/>
      <c r="B490" s="652" t="s">
        <v>678</v>
      </c>
      <c r="C490" s="652"/>
      <c r="D490" s="652"/>
      <c r="E490" s="652"/>
      <c r="F490" s="652"/>
      <c r="G490" s="652"/>
      <c r="H490" s="652"/>
      <c r="I490" s="652"/>
      <c r="J490" s="652"/>
      <c r="K490" s="652"/>
      <c r="L490" s="652"/>
      <c r="M490" s="653"/>
      <c r="N490" s="423">
        <v>991</v>
      </c>
      <c r="O490" s="420">
        <v>1</v>
      </c>
      <c r="P490" s="420">
        <v>13</v>
      </c>
      <c r="Q490" s="422" t="s">
        <v>679</v>
      </c>
      <c r="R490" s="421">
        <v>0</v>
      </c>
      <c r="S490" s="624"/>
      <c r="T490" s="625"/>
      <c r="U490" s="419">
        <v>45</v>
      </c>
      <c r="V490" s="419">
        <v>18</v>
      </c>
      <c r="W490" s="626"/>
      <c r="X490" s="626"/>
      <c r="Y490" s="626"/>
      <c r="Z490" s="626"/>
      <c r="AA490" s="626"/>
      <c r="AB490" s="413"/>
    </row>
    <row r="491" spans="1:28" ht="21.75" customHeight="1" x14ac:dyDescent="0.2">
      <c r="A491" s="412"/>
      <c r="B491" s="652" t="s">
        <v>453</v>
      </c>
      <c r="C491" s="652"/>
      <c r="D491" s="652"/>
      <c r="E491" s="652"/>
      <c r="F491" s="652"/>
      <c r="G491" s="652"/>
      <c r="H491" s="652"/>
      <c r="I491" s="652"/>
      <c r="J491" s="652"/>
      <c r="K491" s="652"/>
      <c r="L491" s="652"/>
      <c r="M491" s="653"/>
      <c r="N491" s="423">
        <v>991</v>
      </c>
      <c r="O491" s="420">
        <v>1</v>
      </c>
      <c r="P491" s="420">
        <v>13</v>
      </c>
      <c r="Q491" s="422" t="s">
        <v>679</v>
      </c>
      <c r="R491" s="421" t="s">
        <v>25</v>
      </c>
      <c r="S491" s="624"/>
      <c r="T491" s="625"/>
      <c r="U491" s="419">
        <v>45</v>
      </c>
      <c r="V491" s="419">
        <v>18</v>
      </c>
      <c r="W491" s="626"/>
      <c r="X491" s="626"/>
      <c r="Y491" s="626"/>
      <c r="Z491" s="626"/>
      <c r="AA491" s="626"/>
      <c r="AB491" s="413"/>
    </row>
    <row r="492" spans="1:28" ht="21.75" customHeight="1" x14ac:dyDescent="0.2">
      <c r="A492" s="412"/>
      <c r="B492" s="652" t="s">
        <v>454</v>
      </c>
      <c r="C492" s="652"/>
      <c r="D492" s="652"/>
      <c r="E492" s="652"/>
      <c r="F492" s="652"/>
      <c r="G492" s="652"/>
      <c r="H492" s="652"/>
      <c r="I492" s="652"/>
      <c r="J492" s="652"/>
      <c r="K492" s="652"/>
      <c r="L492" s="652"/>
      <c r="M492" s="653"/>
      <c r="N492" s="423">
        <v>991</v>
      </c>
      <c r="O492" s="420">
        <v>1</v>
      </c>
      <c r="P492" s="420">
        <v>13</v>
      </c>
      <c r="Q492" s="422" t="s">
        <v>679</v>
      </c>
      <c r="R492" s="421" t="s">
        <v>27</v>
      </c>
      <c r="S492" s="624"/>
      <c r="T492" s="625"/>
      <c r="U492" s="419">
        <v>45</v>
      </c>
      <c r="V492" s="419">
        <v>18</v>
      </c>
      <c r="W492" s="626"/>
      <c r="X492" s="626"/>
      <c r="Y492" s="626"/>
      <c r="Z492" s="626"/>
      <c r="AA492" s="626"/>
      <c r="AB492" s="413"/>
    </row>
    <row r="493" spans="1:28" ht="12" customHeight="1" x14ac:dyDescent="0.2">
      <c r="A493" s="412"/>
      <c r="B493" s="652" t="s">
        <v>456</v>
      </c>
      <c r="C493" s="652"/>
      <c r="D493" s="652"/>
      <c r="E493" s="652"/>
      <c r="F493" s="652"/>
      <c r="G493" s="652"/>
      <c r="H493" s="652"/>
      <c r="I493" s="652"/>
      <c r="J493" s="652"/>
      <c r="K493" s="652"/>
      <c r="L493" s="652"/>
      <c r="M493" s="653"/>
      <c r="N493" s="423">
        <v>991</v>
      </c>
      <c r="O493" s="420">
        <v>1</v>
      </c>
      <c r="P493" s="420">
        <v>13</v>
      </c>
      <c r="Q493" s="422" t="s">
        <v>679</v>
      </c>
      <c r="R493" s="421" t="s">
        <v>29</v>
      </c>
      <c r="S493" s="624"/>
      <c r="T493" s="625"/>
      <c r="U493" s="419">
        <v>45</v>
      </c>
      <c r="V493" s="419">
        <v>18</v>
      </c>
      <c r="W493" s="626"/>
      <c r="X493" s="626"/>
      <c r="Y493" s="626"/>
      <c r="Z493" s="626"/>
      <c r="AA493" s="626"/>
      <c r="AB493" s="413"/>
    </row>
    <row r="494" spans="1:28" ht="12" customHeight="1" x14ac:dyDescent="0.2">
      <c r="A494" s="412"/>
      <c r="B494" s="652" t="s">
        <v>437</v>
      </c>
      <c r="C494" s="652"/>
      <c r="D494" s="652"/>
      <c r="E494" s="652"/>
      <c r="F494" s="652"/>
      <c r="G494" s="652"/>
      <c r="H494" s="652"/>
      <c r="I494" s="652"/>
      <c r="J494" s="652"/>
      <c r="K494" s="652"/>
      <c r="L494" s="652"/>
      <c r="M494" s="653"/>
      <c r="N494" s="423">
        <v>991</v>
      </c>
      <c r="O494" s="420">
        <v>1</v>
      </c>
      <c r="P494" s="420">
        <v>13</v>
      </c>
      <c r="Q494" s="422" t="s">
        <v>438</v>
      </c>
      <c r="R494" s="421">
        <v>0</v>
      </c>
      <c r="S494" s="624"/>
      <c r="T494" s="625"/>
      <c r="U494" s="419">
        <v>4207</v>
      </c>
      <c r="V494" s="419">
        <v>4207</v>
      </c>
      <c r="W494" s="626"/>
      <c r="X494" s="626"/>
      <c r="Y494" s="626"/>
      <c r="Z494" s="626"/>
      <c r="AA494" s="626"/>
      <c r="AB494" s="413"/>
    </row>
    <row r="495" spans="1:28" ht="12" customHeight="1" x14ac:dyDescent="0.2">
      <c r="A495" s="412"/>
      <c r="B495" s="652" t="s">
        <v>501</v>
      </c>
      <c r="C495" s="652"/>
      <c r="D495" s="652"/>
      <c r="E495" s="652"/>
      <c r="F495" s="652"/>
      <c r="G495" s="652"/>
      <c r="H495" s="652"/>
      <c r="I495" s="652"/>
      <c r="J495" s="652"/>
      <c r="K495" s="652"/>
      <c r="L495" s="652"/>
      <c r="M495" s="653"/>
      <c r="N495" s="423">
        <v>991</v>
      </c>
      <c r="O495" s="420">
        <v>1</v>
      </c>
      <c r="P495" s="420">
        <v>13</v>
      </c>
      <c r="Q495" s="422" t="s">
        <v>502</v>
      </c>
      <c r="R495" s="421">
        <v>0</v>
      </c>
      <c r="S495" s="624"/>
      <c r="T495" s="625"/>
      <c r="U495" s="419">
        <v>4207</v>
      </c>
      <c r="V495" s="419">
        <v>4207</v>
      </c>
      <c r="W495" s="626"/>
      <c r="X495" s="626"/>
      <c r="Y495" s="626"/>
      <c r="Z495" s="626"/>
      <c r="AA495" s="626"/>
      <c r="AB495" s="413"/>
    </row>
    <row r="496" spans="1:28" ht="21.75" customHeight="1" x14ac:dyDescent="0.2">
      <c r="A496" s="412"/>
      <c r="B496" s="652" t="s">
        <v>18</v>
      </c>
      <c r="C496" s="652"/>
      <c r="D496" s="652"/>
      <c r="E496" s="652"/>
      <c r="F496" s="652"/>
      <c r="G496" s="652"/>
      <c r="H496" s="652"/>
      <c r="I496" s="652"/>
      <c r="J496" s="652"/>
      <c r="K496" s="652"/>
      <c r="L496" s="652"/>
      <c r="M496" s="653"/>
      <c r="N496" s="423">
        <v>991</v>
      </c>
      <c r="O496" s="420">
        <v>1</v>
      </c>
      <c r="P496" s="420">
        <v>13</v>
      </c>
      <c r="Q496" s="422" t="s">
        <v>502</v>
      </c>
      <c r="R496" s="421" t="s">
        <v>19</v>
      </c>
      <c r="S496" s="624"/>
      <c r="T496" s="625"/>
      <c r="U496" s="419">
        <v>4207</v>
      </c>
      <c r="V496" s="419">
        <v>4207</v>
      </c>
      <c r="W496" s="626"/>
      <c r="X496" s="626"/>
      <c r="Y496" s="626"/>
      <c r="Z496" s="626"/>
      <c r="AA496" s="626"/>
      <c r="AB496" s="413"/>
    </row>
    <row r="497" spans="1:28" ht="21.75" customHeight="1" x14ac:dyDescent="0.2">
      <c r="A497" s="412"/>
      <c r="B497" s="652" t="s">
        <v>38</v>
      </c>
      <c r="C497" s="652"/>
      <c r="D497" s="652"/>
      <c r="E497" s="652"/>
      <c r="F497" s="652"/>
      <c r="G497" s="652"/>
      <c r="H497" s="652"/>
      <c r="I497" s="652"/>
      <c r="J497" s="652"/>
      <c r="K497" s="652"/>
      <c r="L497" s="652"/>
      <c r="M497" s="653"/>
      <c r="N497" s="423">
        <v>991</v>
      </c>
      <c r="O497" s="420">
        <v>1</v>
      </c>
      <c r="P497" s="420">
        <v>13</v>
      </c>
      <c r="Q497" s="422" t="s">
        <v>502</v>
      </c>
      <c r="R497" s="421" t="s">
        <v>39</v>
      </c>
      <c r="S497" s="624"/>
      <c r="T497" s="625"/>
      <c r="U497" s="419">
        <v>4207</v>
      </c>
      <c r="V497" s="419">
        <v>4207</v>
      </c>
      <c r="W497" s="626"/>
      <c r="X497" s="626"/>
      <c r="Y497" s="626"/>
      <c r="Z497" s="626"/>
      <c r="AA497" s="626"/>
      <c r="AB497" s="413"/>
    </row>
    <row r="498" spans="1:28" ht="42.75" customHeight="1" x14ac:dyDescent="0.2">
      <c r="A498" s="412"/>
      <c r="B498" s="652" t="s">
        <v>441</v>
      </c>
      <c r="C498" s="652"/>
      <c r="D498" s="652"/>
      <c r="E498" s="652"/>
      <c r="F498" s="652"/>
      <c r="G498" s="652"/>
      <c r="H498" s="652"/>
      <c r="I498" s="652"/>
      <c r="J498" s="652"/>
      <c r="K498" s="652"/>
      <c r="L498" s="652"/>
      <c r="M498" s="653"/>
      <c r="N498" s="423">
        <v>991</v>
      </c>
      <c r="O498" s="420">
        <v>1</v>
      </c>
      <c r="P498" s="420">
        <v>13</v>
      </c>
      <c r="Q498" s="422" t="s">
        <v>502</v>
      </c>
      <c r="R498" s="421" t="s">
        <v>40</v>
      </c>
      <c r="S498" s="624"/>
      <c r="T498" s="625"/>
      <c r="U498" s="419">
        <v>3231</v>
      </c>
      <c r="V498" s="419">
        <v>3231</v>
      </c>
      <c r="W498" s="626"/>
      <c r="X498" s="626"/>
      <c r="Y498" s="626"/>
      <c r="Z498" s="626"/>
      <c r="AA498" s="626"/>
      <c r="AB498" s="413"/>
    </row>
    <row r="499" spans="1:28" ht="21.75" customHeight="1" x14ac:dyDescent="0.2">
      <c r="A499" s="412"/>
      <c r="B499" s="652" t="s">
        <v>442</v>
      </c>
      <c r="C499" s="652"/>
      <c r="D499" s="652"/>
      <c r="E499" s="652"/>
      <c r="F499" s="652"/>
      <c r="G499" s="652"/>
      <c r="H499" s="652"/>
      <c r="I499" s="652"/>
      <c r="J499" s="652"/>
      <c r="K499" s="652"/>
      <c r="L499" s="652"/>
      <c r="M499" s="653"/>
      <c r="N499" s="423">
        <v>991</v>
      </c>
      <c r="O499" s="420">
        <v>1</v>
      </c>
      <c r="P499" s="420">
        <v>13</v>
      </c>
      <c r="Q499" s="422" t="s">
        <v>502</v>
      </c>
      <c r="R499" s="421" t="s">
        <v>42</v>
      </c>
      <c r="S499" s="624"/>
      <c r="T499" s="625"/>
      <c r="U499" s="419">
        <v>976</v>
      </c>
      <c r="V499" s="419">
        <v>976</v>
      </c>
      <c r="W499" s="626"/>
      <c r="X499" s="626"/>
      <c r="Y499" s="626"/>
      <c r="Z499" s="626"/>
      <c r="AA499" s="626"/>
      <c r="AB499" s="413"/>
    </row>
    <row r="500" spans="1:28" ht="21.75" customHeight="1" x14ac:dyDescent="0.2">
      <c r="A500" s="412"/>
      <c r="B500" s="652" t="s">
        <v>465</v>
      </c>
      <c r="C500" s="652"/>
      <c r="D500" s="652"/>
      <c r="E500" s="652"/>
      <c r="F500" s="652"/>
      <c r="G500" s="652"/>
      <c r="H500" s="652"/>
      <c r="I500" s="652"/>
      <c r="J500" s="652"/>
      <c r="K500" s="652"/>
      <c r="L500" s="652"/>
      <c r="M500" s="653"/>
      <c r="N500" s="423">
        <v>991</v>
      </c>
      <c r="O500" s="420">
        <v>1</v>
      </c>
      <c r="P500" s="420">
        <v>13</v>
      </c>
      <c r="Q500" s="422" t="s">
        <v>466</v>
      </c>
      <c r="R500" s="421">
        <v>0</v>
      </c>
      <c r="S500" s="624"/>
      <c r="T500" s="625"/>
      <c r="U500" s="419">
        <v>0</v>
      </c>
      <c r="V500" s="419">
        <v>0</v>
      </c>
      <c r="W500" s="626"/>
      <c r="X500" s="626"/>
      <c r="Y500" s="626"/>
      <c r="Z500" s="626"/>
      <c r="AA500" s="626"/>
      <c r="AB500" s="413"/>
    </row>
    <row r="501" spans="1:28" ht="12" customHeight="1" x14ac:dyDescent="0.2">
      <c r="A501" s="412"/>
      <c r="B501" s="652" t="s">
        <v>779</v>
      </c>
      <c r="C501" s="652"/>
      <c r="D501" s="652"/>
      <c r="E501" s="652"/>
      <c r="F501" s="652"/>
      <c r="G501" s="652"/>
      <c r="H501" s="652"/>
      <c r="I501" s="652"/>
      <c r="J501" s="652"/>
      <c r="K501" s="652"/>
      <c r="L501" s="652"/>
      <c r="M501" s="653"/>
      <c r="N501" s="423">
        <v>991</v>
      </c>
      <c r="O501" s="420">
        <v>1</v>
      </c>
      <c r="P501" s="420">
        <v>13</v>
      </c>
      <c r="Q501" s="422" t="s">
        <v>780</v>
      </c>
      <c r="R501" s="421">
        <v>0</v>
      </c>
      <c r="S501" s="624"/>
      <c r="T501" s="625"/>
      <c r="U501" s="419">
        <v>0</v>
      </c>
      <c r="V501" s="419">
        <v>0</v>
      </c>
      <c r="W501" s="626"/>
      <c r="X501" s="626"/>
      <c r="Y501" s="626"/>
      <c r="Z501" s="626"/>
      <c r="AA501" s="626"/>
      <c r="AB501" s="413"/>
    </row>
    <row r="502" spans="1:28" ht="12" customHeight="1" x14ac:dyDescent="0.2">
      <c r="A502" s="412"/>
      <c r="B502" s="652" t="s">
        <v>453</v>
      </c>
      <c r="C502" s="652"/>
      <c r="D502" s="652"/>
      <c r="E502" s="652"/>
      <c r="F502" s="652"/>
      <c r="G502" s="652"/>
      <c r="H502" s="652"/>
      <c r="I502" s="652"/>
      <c r="J502" s="652"/>
      <c r="K502" s="652"/>
      <c r="L502" s="652"/>
      <c r="M502" s="653"/>
      <c r="N502" s="423">
        <v>991</v>
      </c>
      <c r="O502" s="420">
        <v>1</v>
      </c>
      <c r="P502" s="420">
        <v>13</v>
      </c>
      <c r="Q502" s="422" t="s">
        <v>780</v>
      </c>
      <c r="R502" s="421" t="s">
        <v>25</v>
      </c>
      <c r="S502" s="624"/>
      <c r="T502" s="625"/>
      <c r="U502" s="419">
        <v>0</v>
      </c>
      <c r="V502" s="419">
        <v>0</v>
      </c>
      <c r="W502" s="626"/>
      <c r="X502" s="626"/>
      <c r="Y502" s="626"/>
      <c r="Z502" s="626"/>
      <c r="AA502" s="626"/>
      <c r="AB502" s="413"/>
    </row>
    <row r="503" spans="1:28" ht="32.25" customHeight="1" x14ac:dyDescent="0.2">
      <c r="A503" s="412"/>
      <c r="B503" s="652" t="s">
        <v>454</v>
      </c>
      <c r="C503" s="652"/>
      <c r="D503" s="652"/>
      <c r="E503" s="652"/>
      <c r="F503" s="652"/>
      <c r="G503" s="652"/>
      <c r="H503" s="652"/>
      <c r="I503" s="652"/>
      <c r="J503" s="652"/>
      <c r="K503" s="652"/>
      <c r="L503" s="652"/>
      <c r="M503" s="653"/>
      <c r="N503" s="423">
        <v>991</v>
      </c>
      <c r="O503" s="420">
        <v>1</v>
      </c>
      <c r="P503" s="420">
        <v>13</v>
      </c>
      <c r="Q503" s="422" t="s">
        <v>780</v>
      </c>
      <c r="R503" s="421" t="s">
        <v>27</v>
      </c>
      <c r="S503" s="624"/>
      <c r="T503" s="625"/>
      <c r="U503" s="419">
        <v>0</v>
      </c>
      <c r="V503" s="419">
        <v>0</v>
      </c>
      <c r="W503" s="626"/>
      <c r="X503" s="626"/>
      <c r="Y503" s="626"/>
      <c r="Z503" s="626"/>
      <c r="AA503" s="626"/>
      <c r="AB503" s="413"/>
    </row>
    <row r="504" spans="1:28" ht="21.75" customHeight="1" x14ac:dyDescent="0.2">
      <c r="A504" s="412"/>
      <c r="B504" s="652" t="s">
        <v>455</v>
      </c>
      <c r="C504" s="652"/>
      <c r="D504" s="652"/>
      <c r="E504" s="652"/>
      <c r="F504" s="652"/>
      <c r="G504" s="652"/>
      <c r="H504" s="652"/>
      <c r="I504" s="652"/>
      <c r="J504" s="652"/>
      <c r="K504" s="652"/>
      <c r="L504" s="652"/>
      <c r="M504" s="653"/>
      <c r="N504" s="423">
        <v>991</v>
      </c>
      <c r="O504" s="420">
        <v>1</v>
      </c>
      <c r="P504" s="420">
        <v>13</v>
      </c>
      <c r="Q504" s="422" t="s">
        <v>780</v>
      </c>
      <c r="R504" s="421" t="s">
        <v>28</v>
      </c>
      <c r="S504" s="624"/>
      <c r="T504" s="625"/>
      <c r="U504" s="419">
        <v>0</v>
      </c>
      <c r="V504" s="419">
        <v>0</v>
      </c>
      <c r="W504" s="626"/>
      <c r="X504" s="626"/>
      <c r="Y504" s="626"/>
      <c r="Z504" s="626"/>
      <c r="AA504" s="626"/>
      <c r="AB504" s="413"/>
    </row>
    <row r="505" spans="1:28" ht="21.75" customHeight="1" x14ac:dyDescent="0.2">
      <c r="A505" s="412"/>
      <c r="B505" s="652" t="s">
        <v>456</v>
      </c>
      <c r="C505" s="652"/>
      <c r="D505" s="652"/>
      <c r="E505" s="652"/>
      <c r="F505" s="652"/>
      <c r="G505" s="652"/>
      <c r="H505" s="652"/>
      <c r="I505" s="652"/>
      <c r="J505" s="652"/>
      <c r="K505" s="652"/>
      <c r="L505" s="652"/>
      <c r="M505" s="653"/>
      <c r="N505" s="423">
        <v>991</v>
      </c>
      <c r="O505" s="420">
        <v>1</v>
      </c>
      <c r="P505" s="420">
        <v>13</v>
      </c>
      <c r="Q505" s="422" t="s">
        <v>780</v>
      </c>
      <c r="R505" s="421" t="s">
        <v>29</v>
      </c>
      <c r="S505" s="624"/>
      <c r="T505" s="625"/>
      <c r="U505" s="419">
        <v>0</v>
      </c>
      <c r="V505" s="419">
        <v>0</v>
      </c>
      <c r="W505" s="626"/>
      <c r="X505" s="626"/>
      <c r="Y505" s="626"/>
      <c r="Z505" s="626"/>
      <c r="AA505" s="626"/>
      <c r="AB505" s="413"/>
    </row>
    <row r="506" spans="1:28" ht="21.75" customHeight="1" x14ac:dyDescent="0.2">
      <c r="A506" s="412"/>
      <c r="B506" s="652" t="s">
        <v>465</v>
      </c>
      <c r="C506" s="652"/>
      <c r="D506" s="652"/>
      <c r="E506" s="652"/>
      <c r="F506" s="652"/>
      <c r="G506" s="652"/>
      <c r="H506" s="652"/>
      <c r="I506" s="652"/>
      <c r="J506" s="652"/>
      <c r="K506" s="652"/>
      <c r="L506" s="652"/>
      <c r="M506" s="653"/>
      <c r="N506" s="423">
        <v>991</v>
      </c>
      <c r="O506" s="420">
        <v>1</v>
      </c>
      <c r="P506" s="420">
        <v>13</v>
      </c>
      <c r="Q506" s="422" t="s">
        <v>466</v>
      </c>
      <c r="R506" s="421">
        <v>0</v>
      </c>
      <c r="S506" s="624"/>
      <c r="T506" s="625"/>
      <c r="U506" s="419">
        <v>527</v>
      </c>
      <c r="V506" s="419">
        <v>524</v>
      </c>
      <c r="W506" s="626"/>
      <c r="X506" s="626"/>
      <c r="Y506" s="626"/>
      <c r="Z506" s="626"/>
      <c r="AA506" s="626"/>
      <c r="AB506" s="413"/>
    </row>
    <row r="507" spans="1:28" ht="21.75" customHeight="1" x14ac:dyDescent="0.2">
      <c r="A507" s="412"/>
      <c r="B507" s="652" t="s">
        <v>505</v>
      </c>
      <c r="C507" s="652"/>
      <c r="D507" s="652"/>
      <c r="E507" s="652"/>
      <c r="F507" s="652"/>
      <c r="G507" s="652"/>
      <c r="H507" s="652"/>
      <c r="I507" s="652"/>
      <c r="J507" s="652"/>
      <c r="K507" s="652"/>
      <c r="L507" s="652"/>
      <c r="M507" s="653"/>
      <c r="N507" s="423">
        <v>991</v>
      </c>
      <c r="O507" s="420">
        <v>1</v>
      </c>
      <c r="P507" s="420">
        <v>13</v>
      </c>
      <c r="Q507" s="422" t="s">
        <v>506</v>
      </c>
      <c r="R507" s="421">
        <v>0</v>
      </c>
      <c r="S507" s="624"/>
      <c r="T507" s="625"/>
      <c r="U507" s="419">
        <v>1</v>
      </c>
      <c r="V507" s="419">
        <v>1</v>
      </c>
      <c r="W507" s="626"/>
      <c r="X507" s="626"/>
      <c r="Y507" s="626"/>
      <c r="Z507" s="626"/>
      <c r="AA507" s="626"/>
      <c r="AB507" s="413"/>
    </row>
    <row r="508" spans="1:28" ht="12" customHeight="1" x14ac:dyDescent="0.2">
      <c r="A508" s="412"/>
      <c r="B508" s="652" t="s">
        <v>453</v>
      </c>
      <c r="C508" s="652"/>
      <c r="D508" s="652"/>
      <c r="E508" s="652"/>
      <c r="F508" s="652"/>
      <c r="G508" s="652"/>
      <c r="H508" s="652"/>
      <c r="I508" s="652"/>
      <c r="J508" s="652"/>
      <c r="K508" s="652"/>
      <c r="L508" s="652"/>
      <c r="M508" s="653"/>
      <c r="N508" s="423">
        <v>991</v>
      </c>
      <c r="O508" s="420">
        <v>1</v>
      </c>
      <c r="P508" s="420">
        <v>13</v>
      </c>
      <c r="Q508" s="422" t="s">
        <v>506</v>
      </c>
      <c r="R508" s="421" t="s">
        <v>25</v>
      </c>
      <c r="S508" s="624"/>
      <c r="T508" s="625"/>
      <c r="U508" s="419">
        <v>1</v>
      </c>
      <c r="V508" s="419">
        <v>1</v>
      </c>
      <c r="W508" s="626"/>
      <c r="X508" s="626"/>
      <c r="Y508" s="626"/>
      <c r="Z508" s="626"/>
      <c r="AA508" s="626"/>
      <c r="AB508" s="413"/>
    </row>
    <row r="509" spans="1:28" ht="32.25" customHeight="1" x14ac:dyDescent="0.2">
      <c r="A509" s="412"/>
      <c r="B509" s="652" t="s">
        <v>454</v>
      </c>
      <c r="C509" s="652"/>
      <c r="D509" s="652"/>
      <c r="E509" s="652"/>
      <c r="F509" s="652"/>
      <c r="G509" s="652"/>
      <c r="H509" s="652"/>
      <c r="I509" s="652"/>
      <c r="J509" s="652"/>
      <c r="K509" s="652"/>
      <c r="L509" s="652"/>
      <c r="M509" s="653"/>
      <c r="N509" s="423">
        <v>991</v>
      </c>
      <c r="O509" s="420">
        <v>1</v>
      </c>
      <c r="P509" s="420">
        <v>13</v>
      </c>
      <c r="Q509" s="422" t="s">
        <v>506</v>
      </c>
      <c r="R509" s="421" t="s">
        <v>27</v>
      </c>
      <c r="S509" s="624"/>
      <c r="T509" s="625"/>
      <c r="U509" s="419">
        <v>1</v>
      </c>
      <c r="V509" s="419">
        <v>1</v>
      </c>
      <c r="W509" s="626"/>
      <c r="X509" s="626"/>
      <c r="Y509" s="626"/>
      <c r="Z509" s="626"/>
      <c r="AA509" s="626"/>
      <c r="AB509" s="413"/>
    </row>
    <row r="510" spans="1:28" ht="21.75" customHeight="1" x14ac:dyDescent="0.2">
      <c r="A510" s="412"/>
      <c r="B510" s="652" t="s">
        <v>456</v>
      </c>
      <c r="C510" s="652"/>
      <c r="D510" s="652"/>
      <c r="E510" s="652"/>
      <c r="F510" s="652"/>
      <c r="G510" s="652"/>
      <c r="H510" s="652"/>
      <c r="I510" s="652"/>
      <c r="J510" s="652"/>
      <c r="K510" s="652"/>
      <c r="L510" s="652"/>
      <c r="M510" s="653"/>
      <c r="N510" s="423">
        <v>991</v>
      </c>
      <c r="O510" s="420">
        <v>1</v>
      </c>
      <c r="P510" s="420">
        <v>13</v>
      </c>
      <c r="Q510" s="422" t="s">
        <v>506</v>
      </c>
      <c r="R510" s="421" t="s">
        <v>29</v>
      </c>
      <c r="S510" s="624"/>
      <c r="T510" s="625"/>
      <c r="U510" s="419">
        <v>1</v>
      </c>
      <c r="V510" s="419">
        <v>1</v>
      </c>
      <c r="W510" s="626"/>
      <c r="X510" s="626"/>
      <c r="Y510" s="626"/>
      <c r="Z510" s="626"/>
      <c r="AA510" s="626"/>
      <c r="AB510" s="413"/>
    </row>
    <row r="511" spans="1:28" ht="12" customHeight="1" x14ac:dyDescent="0.2">
      <c r="A511" s="412"/>
      <c r="B511" s="652" t="s">
        <v>507</v>
      </c>
      <c r="C511" s="652"/>
      <c r="D511" s="652"/>
      <c r="E511" s="652"/>
      <c r="F511" s="652"/>
      <c r="G511" s="652"/>
      <c r="H511" s="652"/>
      <c r="I511" s="652"/>
      <c r="J511" s="652"/>
      <c r="K511" s="652"/>
      <c r="L511" s="652"/>
      <c r="M511" s="653"/>
      <c r="N511" s="423">
        <v>991</v>
      </c>
      <c r="O511" s="420">
        <v>1</v>
      </c>
      <c r="P511" s="420">
        <v>13</v>
      </c>
      <c r="Q511" s="422" t="s">
        <v>508</v>
      </c>
      <c r="R511" s="421">
        <v>0</v>
      </c>
      <c r="S511" s="624"/>
      <c r="T511" s="625"/>
      <c r="U511" s="419">
        <v>526</v>
      </c>
      <c r="V511" s="419">
        <v>523</v>
      </c>
      <c r="W511" s="626"/>
      <c r="X511" s="626"/>
      <c r="Y511" s="626"/>
      <c r="Z511" s="626"/>
      <c r="AA511" s="626"/>
      <c r="AB511" s="413"/>
    </row>
    <row r="512" spans="1:28" ht="21.75" customHeight="1" x14ac:dyDescent="0.2">
      <c r="A512" s="412"/>
      <c r="B512" s="652" t="s">
        <v>18</v>
      </c>
      <c r="C512" s="652"/>
      <c r="D512" s="652"/>
      <c r="E512" s="652"/>
      <c r="F512" s="652"/>
      <c r="G512" s="652"/>
      <c r="H512" s="652"/>
      <c r="I512" s="652"/>
      <c r="J512" s="652"/>
      <c r="K512" s="652"/>
      <c r="L512" s="652"/>
      <c r="M512" s="653"/>
      <c r="N512" s="423">
        <v>991</v>
      </c>
      <c r="O512" s="420">
        <v>1</v>
      </c>
      <c r="P512" s="420">
        <v>13</v>
      </c>
      <c r="Q512" s="422" t="s">
        <v>508</v>
      </c>
      <c r="R512" s="421" t="s">
        <v>19</v>
      </c>
      <c r="S512" s="624"/>
      <c r="T512" s="625"/>
      <c r="U512" s="419">
        <v>447</v>
      </c>
      <c r="V512" s="419">
        <v>447</v>
      </c>
      <c r="W512" s="626"/>
      <c r="X512" s="626"/>
      <c r="Y512" s="626"/>
      <c r="Z512" s="626"/>
      <c r="AA512" s="626"/>
      <c r="AB512" s="413"/>
    </row>
    <row r="513" spans="1:28" ht="21.75" customHeight="1" x14ac:dyDescent="0.2">
      <c r="A513" s="412"/>
      <c r="B513" s="652" t="s">
        <v>38</v>
      </c>
      <c r="C513" s="652"/>
      <c r="D513" s="652"/>
      <c r="E513" s="652"/>
      <c r="F513" s="652"/>
      <c r="G513" s="652"/>
      <c r="H513" s="652"/>
      <c r="I513" s="652"/>
      <c r="J513" s="652"/>
      <c r="K513" s="652"/>
      <c r="L513" s="652"/>
      <c r="M513" s="653"/>
      <c r="N513" s="423">
        <v>991</v>
      </c>
      <c r="O513" s="420">
        <v>1</v>
      </c>
      <c r="P513" s="420">
        <v>13</v>
      </c>
      <c r="Q513" s="422" t="s">
        <v>508</v>
      </c>
      <c r="R513" s="421" t="s">
        <v>39</v>
      </c>
      <c r="S513" s="624"/>
      <c r="T513" s="625"/>
      <c r="U513" s="419">
        <v>447</v>
      </c>
      <c r="V513" s="419">
        <v>447</v>
      </c>
      <c r="W513" s="626"/>
      <c r="X513" s="626"/>
      <c r="Y513" s="626"/>
      <c r="Z513" s="626"/>
      <c r="AA513" s="626"/>
      <c r="AB513" s="413"/>
    </row>
    <row r="514" spans="1:28" ht="12" customHeight="1" x14ac:dyDescent="0.2">
      <c r="A514" s="412"/>
      <c r="B514" s="652" t="s">
        <v>441</v>
      </c>
      <c r="C514" s="652"/>
      <c r="D514" s="652"/>
      <c r="E514" s="652"/>
      <c r="F514" s="652"/>
      <c r="G514" s="652"/>
      <c r="H514" s="652"/>
      <c r="I514" s="652"/>
      <c r="J514" s="652"/>
      <c r="K514" s="652"/>
      <c r="L514" s="652"/>
      <c r="M514" s="653"/>
      <c r="N514" s="423">
        <v>991</v>
      </c>
      <c r="O514" s="420">
        <v>1</v>
      </c>
      <c r="P514" s="420">
        <v>13</v>
      </c>
      <c r="Q514" s="422" t="s">
        <v>508</v>
      </c>
      <c r="R514" s="421" t="s">
        <v>40</v>
      </c>
      <c r="S514" s="624"/>
      <c r="T514" s="625"/>
      <c r="U514" s="419">
        <v>343</v>
      </c>
      <c r="V514" s="419">
        <v>343</v>
      </c>
      <c r="W514" s="626"/>
      <c r="X514" s="626"/>
      <c r="Y514" s="626"/>
      <c r="Z514" s="626"/>
      <c r="AA514" s="626"/>
      <c r="AB514" s="413"/>
    </row>
    <row r="515" spans="1:28" ht="12" customHeight="1" x14ac:dyDescent="0.2">
      <c r="A515" s="412"/>
      <c r="B515" s="652" t="s">
        <v>442</v>
      </c>
      <c r="C515" s="652"/>
      <c r="D515" s="652"/>
      <c r="E515" s="652"/>
      <c r="F515" s="652"/>
      <c r="G515" s="652"/>
      <c r="H515" s="652"/>
      <c r="I515" s="652"/>
      <c r="J515" s="652"/>
      <c r="K515" s="652"/>
      <c r="L515" s="652"/>
      <c r="M515" s="653"/>
      <c r="N515" s="423">
        <v>991</v>
      </c>
      <c r="O515" s="420">
        <v>1</v>
      </c>
      <c r="P515" s="420">
        <v>13</v>
      </c>
      <c r="Q515" s="422" t="s">
        <v>508</v>
      </c>
      <c r="R515" s="421" t="s">
        <v>42</v>
      </c>
      <c r="S515" s="624"/>
      <c r="T515" s="625"/>
      <c r="U515" s="419">
        <v>104</v>
      </c>
      <c r="V515" s="419">
        <v>104</v>
      </c>
      <c r="W515" s="626"/>
      <c r="X515" s="626"/>
      <c r="Y515" s="626"/>
      <c r="Z515" s="626"/>
      <c r="AA515" s="626"/>
      <c r="AB515" s="413"/>
    </row>
    <row r="516" spans="1:28" ht="12" customHeight="1" x14ac:dyDescent="0.2">
      <c r="A516" s="412"/>
      <c r="B516" s="652" t="s">
        <v>453</v>
      </c>
      <c r="C516" s="652"/>
      <c r="D516" s="652"/>
      <c r="E516" s="652"/>
      <c r="F516" s="652"/>
      <c r="G516" s="652"/>
      <c r="H516" s="652"/>
      <c r="I516" s="652"/>
      <c r="J516" s="652"/>
      <c r="K516" s="652"/>
      <c r="L516" s="652"/>
      <c r="M516" s="653"/>
      <c r="N516" s="423">
        <v>991</v>
      </c>
      <c r="O516" s="420">
        <v>1</v>
      </c>
      <c r="P516" s="420">
        <v>13</v>
      </c>
      <c r="Q516" s="422" t="s">
        <v>508</v>
      </c>
      <c r="R516" s="421" t="s">
        <v>25</v>
      </c>
      <c r="S516" s="624"/>
      <c r="T516" s="625"/>
      <c r="U516" s="419">
        <v>79</v>
      </c>
      <c r="V516" s="419">
        <v>76</v>
      </c>
      <c r="W516" s="626"/>
      <c r="X516" s="626"/>
      <c r="Y516" s="626"/>
      <c r="Z516" s="626"/>
      <c r="AA516" s="626"/>
      <c r="AB516" s="413"/>
    </row>
    <row r="517" spans="1:28" ht="21.75" customHeight="1" x14ac:dyDescent="0.2">
      <c r="A517" s="412"/>
      <c r="B517" s="652" t="s">
        <v>454</v>
      </c>
      <c r="C517" s="652"/>
      <c r="D517" s="652"/>
      <c r="E517" s="652"/>
      <c r="F517" s="652"/>
      <c r="G517" s="652"/>
      <c r="H517" s="652"/>
      <c r="I517" s="652"/>
      <c r="J517" s="652"/>
      <c r="K517" s="652"/>
      <c r="L517" s="652"/>
      <c r="M517" s="653"/>
      <c r="N517" s="423">
        <v>991</v>
      </c>
      <c r="O517" s="420">
        <v>1</v>
      </c>
      <c r="P517" s="420">
        <v>13</v>
      </c>
      <c r="Q517" s="422" t="s">
        <v>508</v>
      </c>
      <c r="R517" s="421" t="s">
        <v>27</v>
      </c>
      <c r="S517" s="624"/>
      <c r="T517" s="625"/>
      <c r="U517" s="419">
        <v>79</v>
      </c>
      <c r="V517" s="419">
        <v>76</v>
      </c>
      <c r="W517" s="626"/>
      <c r="X517" s="626"/>
      <c r="Y517" s="626"/>
      <c r="Z517" s="626"/>
      <c r="AA517" s="626"/>
      <c r="AB517" s="413"/>
    </row>
    <row r="518" spans="1:28" ht="12" customHeight="1" x14ac:dyDescent="0.2">
      <c r="A518" s="412"/>
      <c r="B518" s="652" t="s">
        <v>455</v>
      </c>
      <c r="C518" s="652"/>
      <c r="D518" s="652"/>
      <c r="E518" s="652"/>
      <c r="F518" s="652"/>
      <c r="G518" s="652"/>
      <c r="H518" s="652"/>
      <c r="I518" s="652"/>
      <c r="J518" s="652"/>
      <c r="K518" s="652"/>
      <c r="L518" s="652"/>
      <c r="M518" s="653"/>
      <c r="N518" s="423">
        <v>991</v>
      </c>
      <c r="O518" s="420">
        <v>1</v>
      </c>
      <c r="P518" s="420">
        <v>13</v>
      </c>
      <c r="Q518" s="422" t="s">
        <v>508</v>
      </c>
      <c r="R518" s="421" t="s">
        <v>28</v>
      </c>
      <c r="S518" s="624"/>
      <c r="T518" s="625"/>
      <c r="U518" s="419">
        <v>5</v>
      </c>
      <c r="V518" s="419">
        <v>5</v>
      </c>
      <c r="W518" s="626"/>
      <c r="X518" s="626"/>
      <c r="Y518" s="626"/>
      <c r="Z518" s="626"/>
      <c r="AA518" s="626"/>
      <c r="AB518" s="413"/>
    </row>
    <row r="519" spans="1:28" ht="12" customHeight="1" x14ac:dyDescent="0.2">
      <c r="A519" s="412"/>
      <c r="B519" s="652" t="s">
        <v>456</v>
      </c>
      <c r="C519" s="652"/>
      <c r="D519" s="652"/>
      <c r="E519" s="652"/>
      <c r="F519" s="652"/>
      <c r="G519" s="652"/>
      <c r="H519" s="652"/>
      <c r="I519" s="652"/>
      <c r="J519" s="652"/>
      <c r="K519" s="652"/>
      <c r="L519" s="652"/>
      <c r="M519" s="653"/>
      <c r="N519" s="423">
        <v>991</v>
      </c>
      <c r="O519" s="420">
        <v>1</v>
      </c>
      <c r="P519" s="420">
        <v>13</v>
      </c>
      <c r="Q519" s="422" t="s">
        <v>508</v>
      </c>
      <c r="R519" s="421" t="s">
        <v>29</v>
      </c>
      <c r="S519" s="624"/>
      <c r="T519" s="625"/>
      <c r="U519" s="419">
        <v>74</v>
      </c>
      <c r="V519" s="419">
        <v>71</v>
      </c>
      <c r="W519" s="626"/>
      <c r="X519" s="626"/>
      <c r="Y519" s="626"/>
      <c r="Z519" s="626"/>
      <c r="AA519" s="626"/>
      <c r="AB519" s="413"/>
    </row>
    <row r="520" spans="1:28" ht="21.75" customHeight="1" x14ac:dyDescent="0.2">
      <c r="A520" s="412"/>
      <c r="B520" s="652" t="s">
        <v>509</v>
      </c>
      <c r="C520" s="652"/>
      <c r="D520" s="652"/>
      <c r="E520" s="652"/>
      <c r="F520" s="652"/>
      <c r="G520" s="652"/>
      <c r="H520" s="652"/>
      <c r="I520" s="652"/>
      <c r="J520" s="652"/>
      <c r="K520" s="652"/>
      <c r="L520" s="652"/>
      <c r="M520" s="653"/>
      <c r="N520" s="423">
        <v>991</v>
      </c>
      <c r="O520" s="420">
        <v>2</v>
      </c>
      <c r="P520" s="420">
        <v>0</v>
      </c>
      <c r="Q520" s="422">
        <v>0</v>
      </c>
      <c r="R520" s="421">
        <v>0</v>
      </c>
      <c r="S520" s="624"/>
      <c r="T520" s="625"/>
      <c r="U520" s="419">
        <v>340</v>
      </c>
      <c r="V520" s="419">
        <v>338</v>
      </c>
      <c r="W520" s="626"/>
      <c r="X520" s="626"/>
      <c r="Y520" s="626"/>
      <c r="Z520" s="626"/>
      <c r="AA520" s="626"/>
      <c r="AB520" s="413"/>
    </row>
    <row r="521" spans="1:28" ht="21.75" customHeight="1" x14ac:dyDescent="0.2">
      <c r="A521" s="412"/>
      <c r="B521" s="652" t="s">
        <v>100</v>
      </c>
      <c r="C521" s="652"/>
      <c r="D521" s="652"/>
      <c r="E521" s="652"/>
      <c r="F521" s="652"/>
      <c r="G521" s="652"/>
      <c r="H521" s="652"/>
      <c r="I521" s="652"/>
      <c r="J521" s="652"/>
      <c r="K521" s="652"/>
      <c r="L521" s="652"/>
      <c r="M521" s="653"/>
      <c r="N521" s="423">
        <v>991</v>
      </c>
      <c r="O521" s="420">
        <v>2</v>
      </c>
      <c r="P521" s="420">
        <v>3</v>
      </c>
      <c r="Q521" s="422">
        <v>0</v>
      </c>
      <c r="R521" s="421">
        <v>0</v>
      </c>
      <c r="S521" s="624"/>
      <c r="T521" s="625"/>
      <c r="U521" s="419">
        <v>340</v>
      </c>
      <c r="V521" s="419">
        <v>338</v>
      </c>
      <c r="W521" s="626"/>
      <c r="X521" s="626"/>
      <c r="Y521" s="626"/>
      <c r="Z521" s="626"/>
      <c r="AA521" s="626"/>
      <c r="AB521" s="413"/>
    </row>
    <row r="522" spans="1:28" ht="12" customHeight="1" x14ac:dyDescent="0.2">
      <c r="A522" s="412"/>
      <c r="B522" s="652" t="s">
        <v>465</v>
      </c>
      <c r="C522" s="652"/>
      <c r="D522" s="652"/>
      <c r="E522" s="652"/>
      <c r="F522" s="652"/>
      <c r="G522" s="652"/>
      <c r="H522" s="652"/>
      <c r="I522" s="652"/>
      <c r="J522" s="652"/>
      <c r="K522" s="652"/>
      <c r="L522" s="652"/>
      <c r="M522" s="653"/>
      <c r="N522" s="423">
        <v>991</v>
      </c>
      <c r="O522" s="420">
        <v>2</v>
      </c>
      <c r="P522" s="420">
        <v>3</v>
      </c>
      <c r="Q522" s="422" t="s">
        <v>466</v>
      </c>
      <c r="R522" s="421">
        <v>0</v>
      </c>
      <c r="S522" s="624"/>
      <c r="T522" s="625"/>
      <c r="U522" s="419">
        <v>340</v>
      </c>
      <c r="V522" s="419">
        <v>338</v>
      </c>
      <c r="W522" s="626"/>
      <c r="X522" s="626"/>
      <c r="Y522" s="626"/>
      <c r="Z522" s="626"/>
      <c r="AA522" s="626"/>
      <c r="AB522" s="413"/>
    </row>
    <row r="523" spans="1:28" ht="12" customHeight="1" x14ac:dyDescent="0.2">
      <c r="A523" s="412"/>
      <c r="B523" s="652" t="s">
        <v>510</v>
      </c>
      <c r="C523" s="652"/>
      <c r="D523" s="652"/>
      <c r="E523" s="652"/>
      <c r="F523" s="652"/>
      <c r="G523" s="652"/>
      <c r="H523" s="652"/>
      <c r="I523" s="652"/>
      <c r="J523" s="652"/>
      <c r="K523" s="652"/>
      <c r="L523" s="652"/>
      <c r="M523" s="653"/>
      <c r="N523" s="423">
        <v>991</v>
      </c>
      <c r="O523" s="420">
        <v>2</v>
      </c>
      <c r="P523" s="420">
        <v>3</v>
      </c>
      <c r="Q523" s="422" t="s">
        <v>511</v>
      </c>
      <c r="R523" s="421">
        <v>0</v>
      </c>
      <c r="S523" s="624"/>
      <c r="T523" s="625"/>
      <c r="U523" s="419">
        <v>340</v>
      </c>
      <c r="V523" s="419">
        <v>338</v>
      </c>
      <c r="W523" s="626"/>
      <c r="X523" s="626"/>
      <c r="Y523" s="626"/>
      <c r="Z523" s="626"/>
      <c r="AA523" s="626"/>
      <c r="AB523" s="413"/>
    </row>
    <row r="524" spans="1:28" ht="12" customHeight="1" x14ac:dyDescent="0.2">
      <c r="A524" s="412"/>
      <c r="B524" s="652" t="s">
        <v>18</v>
      </c>
      <c r="C524" s="652"/>
      <c r="D524" s="652"/>
      <c r="E524" s="652"/>
      <c r="F524" s="652"/>
      <c r="G524" s="652"/>
      <c r="H524" s="652"/>
      <c r="I524" s="652"/>
      <c r="J524" s="652"/>
      <c r="K524" s="652"/>
      <c r="L524" s="652"/>
      <c r="M524" s="653"/>
      <c r="N524" s="423">
        <v>991</v>
      </c>
      <c r="O524" s="420">
        <v>2</v>
      </c>
      <c r="P524" s="420">
        <v>3</v>
      </c>
      <c r="Q524" s="422" t="s">
        <v>511</v>
      </c>
      <c r="R524" s="421" t="s">
        <v>19</v>
      </c>
      <c r="S524" s="624"/>
      <c r="T524" s="625"/>
      <c r="U524" s="419">
        <v>340</v>
      </c>
      <c r="V524" s="419">
        <v>338</v>
      </c>
      <c r="W524" s="626"/>
      <c r="X524" s="626"/>
      <c r="Y524" s="626"/>
      <c r="Z524" s="626"/>
      <c r="AA524" s="626"/>
      <c r="AB524" s="413"/>
    </row>
    <row r="525" spans="1:28" ht="32.25" customHeight="1" x14ac:dyDescent="0.2">
      <c r="A525" s="412"/>
      <c r="B525" s="652" t="s">
        <v>20</v>
      </c>
      <c r="C525" s="652"/>
      <c r="D525" s="652"/>
      <c r="E525" s="652"/>
      <c r="F525" s="652"/>
      <c r="G525" s="652"/>
      <c r="H525" s="652"/>
      <c r="I525" s="652"/>
      <c r="J525" s="652"/>
      <c r="K525" s="652"/>
      <c r="L525" s="652"/>
      <c r="M525" s="653"/>
      <c r="N525" s="423">
        <v>991</v>
      </c>
      <c r="O525" s="420">
        <v>2</v>
      </c>
      <c r="P525" s="420">
        <v>3</v>
      </c>
      <c r="Q525" s="422" t="s">
        <v>511</v>
      </c>
      <c r="R525" s="421" t="s">
        <v>21</v>
      </c>
      <c r="S525" s="624"/>
      <c r="T525" s="625"/>
      <c r="U525" s="419">
        <v>0</v>
      </c>
      <c r="V525" s="419">
        <v>0</v>
      </c>
      <c r="W525" s="626"/>
      <c r="X525" s="626"/>
      <c r="Y525" s="626"/>
      <c r="Z525" s="626"/>
      <c r="AA525" s="626"/>
      <c r="AB525" s="413"/>
    </row>
    <row r="526" spans="1:28" ht="32.25" customHeight="1" x14ac:dyDescent="0.2">
      <c r="A526" s="412"/>
      <c r="B526" s="652" t="s">
        <v>512</v>
      </c>
      <c r="C526" s="652"/>
      <c r="D526" s="652"/>
      <c r="E526" s="652"/>
      <c r="F526" s="652"/>
      <c r="G526" s="652"/>
      <c r="H526" s="652"/>
      <c r="I526" s="652"/>
      <c r="J526" s="652"/>
      <c r="K526" s="652"/>
      <c r="L526" s="652"/>
      <c r="M526" s="653"/>
      <c r="N526" s="423">
        <v>991</v>
      </c>
      <c r="O526" s="420">
        <v>2</v>
      </c>
      <c r="P526" s="420">
        <v>3</v>
      </c>
      <c r="Q526" s="422" t="s">
        <v>511</v>
      </c>
      <c r="R526" s="421" t="s">
        <v>22</v>
      </c>
      <c r="S526" s="624"/>
      <c r="T526" s="625"/>
      <c r="U526" s="419">
        <v>0</v>
      </c>
      <c r="V526" s="419">
        <v>0</v>
      </c>
      <c r="W526" s="626"/>
      <c r="X526" s="626"/>
      <c r="Y526" s="626"/>
      <c r="Z526" s="626"/>
      <c r="AA526" s="626"/>
      <c r="AB526" s="413"/>
    </row>
    <row r="527" spans="1:28" ht="53.25" customHeight="1" x14ac:dyDescent="0.2">
      <c r="A527" s="412"/>
      <c r="B527" s="652" t="s">
        <v>514</v>
      </c>
      <c r="C527" s="652"/>
      <c r="D527" s="652"/>
      <c r="E527" s="652"/>
      <c r="F527" s="652"/>
      <c r="G527" s="652"/>
      <c r="H527" s="652"/>
      <c r="I527" s="652"/>
      <c r="J527" s="652"/>
      <c r="K527" s="652"/>
      <c r="L527" s="652"/>
      <c r="M527" s="653"/>
      <c r="N527" s="423">
        <v>991</v>
      </c>
      <c r="O527" s="420">
        <v>2</v>
      </c>
      <c r="P527" s="420">
        <v>3</v>
      </c>
      <c r="Q527" s="422" t="s">
        <v>511</v>
      </c>
      <c r="R527" s="421" t="s">
        <v>24</v>
      </c>
      <c r="S527" s="624"/>
      <c r="T527" s="625"/>
      <c r="U527" s="419">
        <v>0</v>
      </c>
      <c r="V527" s="419">
        <v>0</v>
      </c>
      <c r="W527" s="626"/>
      <c r="X527" s="626"/>
      <c r="Y527" s="626"/>
      <c r="Z527" s="626"/>
      <c r="AA527" s="626"/>
      <c r="AB527" s="413"/>
    </row>
    <row r="528" spans="1:28" ht="21.75" customHeight="1" x14ac:dyDescent="0.2">
      <c r="A528" s="412"/>
      <c r="B528" s="652" t="s">
        <v>38</v>
      </c>
      <c r="C528" s="652"/>
      <c r="D528" s="652"/>
      <c r="E528" s="652"/>
      <c r="F528" s="652"/>
      <c r="G528" s="652"/>
      <c r="H528" s="652"/>
      <c r="I528" s="652"/>
      <c r="J528" s="652"/>
      <c r="K528" s="652"/>
      <c r="L528" s="652"/>
      <c r="M528" s="653"/>
      <c r="N528" s="423">
        <v>991</v>
      </c>
      <c r="O528" s="420">
        <v>2</v>
      </c>
      <c r="P528" s="420">
        <v>3</v>
      </c>
      <c r="Q528" s="422" t="s">
        <v>511</v>
      </c>
      <c r="R528" s="421" t="s">
        <v>39</v>
      </c>
      <c r="S528" s="624"/>
      <c r="T528" s="625"/>
      <c r="U528" s="419">
        <v>340</v>
      </c>
      <c r="V528" s="419">
        <v>338</v>
      </c>
      <c r="W528" s="626"/>
      <c r="X528" s="626"/>
      <c r="Y528" s="626"/>
      <c r="Z528" s="626"/>
      <c r="AA528" s="626"/>
      <c r="AB528" s="413"/>
    </row>
    <row r="529" spans="1:28" ht="21.75" customHeight="1" x14ac:dyDescent="0.2">
      <c r="A529" s="412"/>
      <c r="B529" s="652" t="s">
        <v>441</v>
      </c>
      <c r="C529" s="652"/>
      <c r="D529" s="652"/>
      <c r="E529" s="652"/>
      <c r="F529" s="652"/>
      <c r="G529" s="652"/>
      <c r="H529" s="652"/>
      <c r="I529" s="652"/>
      <c r="J529" s="652"/>
      <c r="K529" s="652"/>
      <c r="L529" s="652"/>
      <c r="M529" s="653"/>
      <c r="N529" s="423">
        <v>991</v>
      </c>
      <c r="O529" s="420">
        <v>2</v>
      </c>
      <c r="P529" s="420">
        <v>3</v>
      </c>
      <c r="Q529" s="422" t="s">
        <v>511</v>
      </c>
      <c r="R529" s="421" t="s">
        <v>40</v>
      </c>
      <c r="S529" s="624"/>
      <c r="T529" s="625"/>
      <c r="U529" s="419">
        <v>274</v>
      </c>
      <c r="V529" s="419">
        <v>274</v>
      </c>
      <c r="W529" s="626"/>
      <c r="X529" s="626"/>
      <c r="Y529" s="626"/>
      <c r="Z529" s="626"/>
      <c r="AA529" s="626"/>
      <c r="AB529" s="413"/>
    </row>
    <row r="530" spans="1:28" ht="32.25" customHeight="1" x14ac:dyDescent="0.2">
      <c r="A530" s="412"/>
      <c r="B530" s="652" t="s">
        <v>442</v>
      </c>
      <c r="C530" s="652"/>
      <c r="D530" s="652"/>
      <c r="E530" s="652"/>
      <c r="F530" s="652"/>
      <c r="G530" s="652"/>
      <c r="H530" s="652"/>
      <c r="I530" s="652"/>
      <c r="J530" s="652"/>
      <c r="K530" s="652"/>
      <c r="L530" s="652"/>
      <c r="M530" s="653"/>
      <c r="N530" s="423">
        <v>991</v>
      </c>
      <c r="O530" s="420">
        <v>2</v>
      </c>
      <c r="P530" s="420">
        <v>3</v>
      </c>
      <c r="Q530" s="422" t="s">
        <v>511</v>
      </c>
      <c r="R530" s="421" t="s">
        <v>42</v>
      </c>
      <c r="S530" s="624"/>
      <c r="T530" s="625"/>
      <c r="U530" s="419">
        <v>66</v>
      </c>
      <c r="V530" s="419">
        <v>64</v>
      </c>
      <c r="W530" s="626"/>
      <c r="X530" s="626"/>
      <c r="Y530" s="626"/>
      <c r="Z530" s="626"/>
      <c r="AA530" s="626"/>
      <c r="AB530" s="413"/>
    </row>
    <row r="531" spans="1:28" ht="32.25" customHeight="1" x14ac:dyDescent="0.2">
      <c r="A531" s="412"/>
      <c r="B531" s="652" t="s">
        <v>453</v>
      </c>
      <c r="C531" s="652"/>
      <c r="D531" s="652"/>
      <c r="E531" s="652"/>
      <c r="F531" s="652"/>
      <c r="G531" s="652"/>
      <c r="H531" s="652"/>
      <c r="I531" s="652"/>
      <c r="J531" s="652"/>
      <c r="K531" s="652"/>
      <c r="L531" s="652"/>
      <c r="M531" s="653"/>
      <c r="N531" s="423">
        <v>991</v>
      </c>
      <c r="O531" s="420">
        <v>2</v>
      </c>
      <c r="P531" s="420">
        <v>3</v>
      </c>
      <c r="Q531" s="422" t="s">
        <v>511</v>
      </c>
      <c r="R531" s="421" t="s">
        <v>25</v>
      </c>
      <c r="S531" s="624"/>
      <c r="T531" s="625"/>
      <c r="U531" s="419">
        <v>0</v>
      </c>
      <c r="V531" s="419">
        <v>0</v>
      </c>
      <c r="W531" s="626"/>
      <c r="X531" s="626"/>
      <c r="Y531" s="626"/>
      <c r="Z531" s="626"/>
      <c r="AA531" s="626"/>
      <c r="AB531" s="413"/>
    </row>
    <row r="532" spans="1:28" ht="21.75" customHeight="1" x14ac:dyDescent="0.2">
      <c r="A532" s="412"/>
      <c r="B532" s="652" t="s">
        <v>454</v>
      </c>
      <c r="C532" s="652"/>
      <c r="D532" s="652"/>
      <c r="E532" s="652"/>
      <c r="F532" s="652"/>
      <c r="G532" s="652"/>
      <c r="H532" s="652"/>
      <c r="I532" s="652"/>
      <c r="J532" s="652"/>
      <c r="K532" s="652"/>
      <c r="L532" s="652"/>
      <c r="M532" s="653"/>
      <c r="N532" s="423">
        <v>991</v>
      </c>
      <c r="O532" s="420">
        <v>2</v>
      </c>
      <c r="P532" s="420">
        <v>3</v>
      </c>
      <c r="Q532" s="422" t="s">
        <v>511</v>
      </c>
      <c r="R532" s="421" t="s">
        <v>27</v>
      </c>
      <c r="S532" s="624"/>
      <c r="T532" s="625"/>
      <c r="U532" s="419">
        <v>0</v>
      </c>
      <c r="V532" s="419">
        <v>0</v>
      </c>
      <c r="W532" s="626"/>
      <c r="X532" s="626"/>
      <c r="Y532" s="626"/>
      <c r="Z532" s="626"/>
      <c r="AA532" s="626"/>
      <c r="AB532" s="413"/>
    </row>
    <row r="533" spans="1:28" ht="21.75" customHeight="1" x14ac:dyDescent="0.2">
      <c r="A533" s="412"/>
      <c r="B533" s="652" t="s">
        <v>456</v>
      </c>
      <c r="C533" s="652"/>
      <c r="D533" s="652"/>
      <c r="E533" s="652"/>
      <c r="F533" s="652"/>
      <c r="G533" s="652"/>
      <c r="H533" s="652"/>
      <c r="I533" s="652"/>
      <c r="J533" s="652"/>
      <c r="K533" s="652"/>
      <c r="L533" s="652"/>
      <c r="M533" s="653"/>
      <c r="N533" s="423">
        <v>991</v>
      </c>
      <c r="O533" s="420">
        <v>2</v>
      </c>
      <c r="P533" s="420">
        <v>3</v>
      </c>
      <c r="Q533" s="422" t="s">
        <v>511</v>
      </c>
      <c r="R533" s="421" t="s">
        <v>29</v>
      </c>
      <c r="S533" s="624"/>
      <c r="T533" s="625"/>
      <c r="U533" s="419">
        <v>0</v>
      </c>
      <c r="V533" s="419">
        <v>0</v>
      </c>
      <c r="W533" s="626"/>
      <c r="X533" s="626"/>
      <c r="Y533" s="626"/>
      <c r="Z533" s="626"/>
      <c r="AA533" s="626"/>
      <c r="AB533" s="413"/>
    </row>
    <row r="534" spans="1:28" ht="21.75" customHeight="1" x14ac:dyDescent="0.2">
      <c r="A534" s="412"/>
      <c r="B534" s="652" t="s">
        <v>515</v>
      </c>
      <c r="C534" s="652"/>
      <c r="D534" s="652"/>
      <c r="E534" s="652"/>
      <c r="F534" s="652"/>
      <c r="G534" s="652"/>
      <c r="H534" s="652"/>
      <c r="I534" s="652"/>
      <c r="J534" s="652"/>
      <c r="K534" s="652"/>
      <c r="L534" s="652"/>
      <c r="M534" s="653"/>
      <c r="N534" s="423">
        <v>991</v>
      </c>
      <c r="O534" s="420">
        <v>3</v>
      </c>
      <c r="P534" s="420">
        <v>0</v>
      </c>
      <c r="Q534" s="422">
        <v>0</v>
      </c>
      <c r="R534" s="421">
        <v>0</v>
      </c>
      <c r="S534" s="624"/>
      <c r="T534" s="625"/>
      <c r="U534" s="419">
        <v>1518</v>
      </c>
      <c r="V534" s="419">
        <v>1461</v>
      </c>
      <c r="W534" s="626"/>
      <c r="X534" s="626"/>
      <c r="Y534" s="626"/>
      <c r="Z534" s="626"/>
      <c r="AA534" s="626"/>
      <c r="AB534" s="413"/>
    </row>
    <row r="535" spans="1:28" ht="12" customHeight="1" x14ac:dyDescent="0.2">
      <c r="A535" s="412"/>
      <c r="B535" s="652" t="s">
        <v>516</v>
      </c>
      <c r="C535" s="652"/>
      <c r="D535" s="652"/>
      <c r="E535" s="652"/>
      <c r="F535" s="652"/>
      <c r="G535" s="652"/>
      <c r="H535" s="652"/>
      <c r="I535" s="652"/>
      <c r="J535" s="652"/>
      <c r="K535" s="652"/>
      <c r="L535" s="652"/>
      <c r="M535" s="653"/>
      <c r="N535" s="423">
        <v>991</v>
      </c>
      <c r="O535" s="420">
        <v>3</v>
      </c>
      <c r="P535" s="420">
        <v>9</v>
      </c>
      <c r="Q535" s="422">
        <v>0</v>
      </c>
      <c r="R535" s="421">
        <v>0</v>
      </c>
      <c r="S535" s="624"/>
      <c r="T535" s="625"/>
      <c r="U535" s="419">
        <v>1447</v>
      </c>
      <c r="V535" s="419">
        <v>1426</v>
      </c>
      <c r="W535" s="626"/>
      <c r="X535" s="626"/>
      <c r="Y535" s="626"/>
      <c r="Z535" s="626"/>
      <c r="AA535" s="626"/>
      <c r="AB535" s="413"/>
    </row>
    <row r="536" spans="1:28" ht="12" customHeight="1" x14ac:dyDescent="0.2">
      <c r="A536" s="412"/>
      <c r="B536" s="652" t="s">
        <v>517</v>
      </c>
      <c r="C536" s="652"/>
      <c r="D536" s="652"/>
      <c r="E536" s="652"/>
      <c r="F536" s="652"/>
      <c r="G536" s="652"/>
      <c r="H536" s="652"/>
      <c r="I536" s="652"/>
      <c r="J536" s="652"/>
      <c r="K536" s="652"/>
      <c r="L536" s="652"/>
      <c r="M536" s="653"/>
      <c r="N536" s="423">
        <v>991</v>
      </c>
      <c r="O536" s="420">
        <v>3</v>
      </c>
      <c r="P536" s="420">
        <v>9</v>
      </c>
      <c r="Q536" s="422" t="s">
        <v>518</v>
      </c>
      <c r="R536" s="421">
        <v>0</v>
      </c>
      <c r="S536" s="624"/>
      <c r="T536" s="625"/>
      <c r="U536" s="419">
        <v>1447</v>
      </c>
      <c r="V536" s="419">
        <v>1426</v>
      </c>
      <c r="W536" s="626"/>
      <c r="X536" s="626"/>
      <c r="Y536" s="626"/>
      <c r="Z536" s="626"/>
      <c r="AA536" s="626"/>
      <c r="AB536" s="413"/>
    </row>
    <row r="537" spans="1:28" ht="12" customHeight="1" x14ac:dyDescent="0.2">
      <c r="A537" s="412"/>
      <c r="B537" s="652" t="s">
        <v>519</v>
      </c>
      <c r="C537" s="652"/>
      <c r="D537" s="652"/>
      <c r="E537" s="652"/>
      <c r="F537" s="652"/>
      <c r="G537" s="652"/>
      <c r="H537" s="652"/>
      <c r="I537" s="652"/>
      <c r="J537" s="652"/>
      <c r="K537" s="652"/>
      <c r="L537" s="652"/>
      <c r="M537" s="653"/>
      <c r="N537" s="423">
        <v>991</v>
      </c>
      <c r="O537" s="420">
        <v>3</v>
      </c>
      <c r="P537" s="420">
        <v>9</v>
      </c>
      <c r="Q537" s="422" t="s">
        <v>520</v>
      </c>
      <c r="R537" s="421">
        <v>0</v>
      </c>
      <c r="S537" s="624"/>
      <c r="T537" s="625"/>
      <c r="U537" s="419">
        <v>1406</v>
      </c>
      <c r="V537" s="419">
        <v>1406</v>
      </c>
      <c r="W537" s="626"/>
      <c r="X537" s="626"/>
      <c r="Y537" s="626"/>
      <c r="Z537" s="626"/>
      <c r="AA537" s="626"/>
      <c r="AB537" s="413"/>
    </row>
    <row r="538" spans="1:28" ht="32.25" customHeight="1" x14ac:dyDescent="0.2">
      <c r="A538" s="412"/>
      <c r="B538" s="652" t="s">
        <v>18</v>
      </c>
      <c r="C538" s="652"/>
      <c r="D538" s="652"/>
      <c r="E538" s="652"/>
      <c r="F538" s="652"/>
      <c r="G538" s="652"/>
      <c r="H538" s="652"/>
      <c r="I538" s="652"/>
      <c r="J538" s="652"/>
      <c r="K538" s="652"/>
      <c r="L538" s="652"/>
      <c r="M538" s="653"/>
      <c r="N538" s="423">
        <v>991</v>
      </c>
      <c r="O538" s="420">
        <v>3</v>
      </c>
      <c r="P538" s="420">
        <v>9</v>
      </c>
      <c r="Q538" s="422" t="s">
        <v>520</v>
      </c>
      <c r="R538" s="421" t="s">
        <v>19</v>
      </c>
      <c r="S538" s="624"/>
      <c r="T538" s="625"/>
      <c r="U538" s="419">
        <v>1406</v>
      </c>
      <c r="V538" s="419">
        <v>1406</v>
      </c>
      <c r="W538" s="626"/>
      <c r="X538" s="626"/>
      <c r="Y538" s="626"/>
      <c r="Z538" s="626"/>
      <c r="AA538" s="626"/>
      <c r="AB538" s="413"/>
    </row>
    <row r="539" spans="1:28" ht="42.75" customHeight="1" x14ac:dyDescent="0.2">
      <c r="A539" s="412"/>
      <c r="B539" s="652" t="s">
        <v>20</v>
      </c>
      <c r="C539" s="652"/>
      <c r="D539" s="652"/>
      <c r="E539" s="652"/>
      <c r="F539" s="652"/>
      <c r="G539" s="652"/>
      <c r="H539" s="652"/>
      <c r="I539" s="652"/>
      <c r="J539" s="652"/>
      <c r="K539" s="652"/>
      <c r="L539" s="652"/>
      <c r="M539" s="653"/>
      <c r="N539" s="423">
        <v>991</v>
      </c>
      <c r="O539" s="420">
        <v>3</v>
      </c>
      <c r="P539" s="420">
        <v>9</v>
      </c>
      <c r="Q539" s="422" t="s">
        <v>520</v>
      </c>
      <c r="R539" s="421" t="s">
        <v>21</v>
      </c>
      <c r="S539" s="624"/>
      <c r="T539" s="625"/>
      <c r="U539" s="419">
        <v>0</v>
      </c>
      <c r="V539" s="419">
        <v>0</v>
      </c>
      <c r="W539" s="626"/>
      <c r="X539" s="626"/>
      <c r="Y539" s="626"/>
      <c r="Z539" s="626"/>
      <c r="AA539" s="626"/>
      <c r="AB539" s="413"/>
    </row>
    <row r="540" spans="1:28" ht="21.75" customHeight="1" x14ac:dyDescent="0.2">
      <c r="A540" s="412"/>
      <c r="B540" s="652" t="s">
        <v>512</v>
      </c>
      <c r="C540" s="652"/>
      <c r="D540" s="652"/>
      <c r="E540" s="652"/>
      <c r="F540" s="652"/>
      <c r="G540" s="652"/>
      <c r="H540" s="652"/>
      <c r="I540" s="652"/>
      <c r="J540" s="652"/>
      <c r="K540" s="652"/>
      <c r="L540" s="652"/>
      <c r="M540" s="653"/>
      <c r="N540" s="423">
        <v>991</v>
      </c>
      <c r="O540" s="420">
        <v>3</v>
      </c>
      <c r="P540" s="420">
        <v>9</v>
      </c>
      <c r="Q540" s="422" t="s">
        <v>520</v>
      </c>
      <c r="R540" s="421" t="s">
        <v>22</v>
      </c>
      <c r="S540" s="624"/>
      <c r="T540" s="625"/>
      <c r="U540" s="419">
        <v>0</v>
      </c>
      <c r="V540" s="419">
        <v>0</v>
      </c>
      <c r="W540" s="626"/>
      <c r="X540" s="626"/>
      <c r="Y540" s="626"/>
      <c r="Z540" s="626"/>
      <c r="AA540" s="626"/>
      <c r="AB540" s="413"/>
    </row>
    <row r="541" spans="1:28" ht="21.75" customHeight="1" x14ac:dyDescent="0.2">
      <c r="A541" s="412"/>
      <c r="B541" s="652" t="s">
        <v>514</v>
      </c>
      <c r="C541" s="652"/>
      <c r="D541" s="652"/>
      <c r="E541" s="652"/>
      <c r="F541" s="652"/>
      <c r="G541" s="652"/>
      <c r="H541" s="652"/>
      <c r="I541" s="652"/>
      <c r="J541" s="652"/>
      <c r="K541" s="652"/>
      <c r="L541" s="652"/>
      <c r="M541" s="653"/>
      <c r="N541" s="423">
        <v>991</v>
      </c>
      <c r="O541" s="420">
        <v>3</v>
      </c>
      <c r="P541" s="420">
        <v>9</v>
      </c>
      <c r="Q541" s="422" t="s">
        <v>520</v>
      </c>
      <c r="R541" s="421" t="s">
        <v>24</v>
      </c>
      <c r="S541" s="624"/>
      <c r="T541" s="625"/>
      <c r="U541" s="419">
        <v>0</v>
      </c>
      <c r="V541" s="419">
        <v>0</v>
      </c>
      <c r="W541" s="626"/>
      <c r="X541" s="626"/>
      <c r="Y541" s="626"/>
      <c r="Z541" s="626"/>
      <c r="AA541" s="626"/>
      <c r="AB541" s="413"/>
    </row>
    <row r="542" spans="1:28" ht="12" customHeight="1" x14ac:dyDescent="0.2">
      <c r="A542" s="412"/>
      <c r="B542" s="652" t="s">
        <v>38</v>
      </c>
      <c r="C542" s="652"/>
      <c r="D542" s="652"/>
      <c r="E542" s="652"/>
      <c r="F542" s="652"/>
      <c r="G542" s="652"/>
      <c r="H542" s="652"/>
      <c r="I542" s="652"/>
      <c r="J542" s="652"/>
      <c r="K542" s="652"/>
      <c r="L542" s="652"/>
      <c r="M542" s="653"/>
      <c r="N542" s="423">
        <v>991</v>
      </c>
      <c r="O542" s="420">
        <v>3</v>
      </c>
      <c r="P542" s="420">
        <v>9</v>
      </c>
      <c r="Q542" s="422" t="s">
        <v>520</v>
      </c>
      <c r="R542" s="421" t="s">
        <v>39</v>
      </c>
      <c r="S542" s="624"/>
      <c r="T542" s="625"/>
      <c r="U542" s="419">
        <v>1406</v>
      </c>
      <c r="V542" s="419">
        <v>1406</v>
      </c>
      <c r="W542" s="626"/>
      <c r="X542" s="626"/>
      <c r="Y542" s="626"/>
      <c r="Z542" s="626"/>
      <c r="AA542" s="626"/>
      <c r="AB542" s="413"/>
    </row>
    <row r="543" spans="1:28" ht="12" customHeight="1" x14ac:dyDescent="0.2">
      <c r="A543" s="412"/>
      <c r="B543" s="652" t="s">
        <v>441</v>
      </c>
      <c r="C543" s="652"/>
      <c r="D543" s="652"/>
      <c r="E543" s="652"/>
      <c r="F543" s="652"/>
      <c r="G543" s="652"/>
      <c r="H543" s="652"/>
      <c r="I543" s="652"/>
      <c r="J543" s="652"/>
      <c r="K543" s="652"/>
      <c r="L543" s="652"/>
      <c r="M543" s="653"/>
      <c r="N543" s="423">
        <v>991</v>
      </c>
      <c r="O543" s="420">
        <v>3</v>
      </c>
      <c r="P543" s="420">
        <v>9</v>
      </c>
      <c r="Q543" s="422" t="s">
        <v>520</v>
      </c>
      <c r="R543" s="421" t="s">
        <v>40</v>
      </c>
      <c r="S543" s="624"/>
      <c r="T543" s="625"/>
      <c r="U543" s="419">
        <v>1080</v>
      </c>
      <c r="V543" s="419">
        <v>1080</v>
      </c>
      <c r="W543" s="626"/>
      <c r="X543" s="626"/>
      <c r="Y543" s="626"/>
      <c r="Z543" s="626"/>
      <c r="AA543" s="626"/>
      <c r="AB543" s="413"/>
    </row>
    <row r="544" spans="1:28" ht="12" customHeight="1" x14ac:dyDescent="0.2">
      <c r="A544" s="412"/>
      <c r="B544" s="652" t="s">
        <v>442</v>
      </c>
      <c r="C544" s="652"/>
      <c r="D544" s="652"/>
      <c r="E544" s="652"/>
      <c r="F544" s="652"/>
      <c r="G544" s="652"/>
      <c r="H544" s="652"/>
      <c r="I544" s="652"/>
      <c r="J544" s="652"/>
      <c r="K544" s="652"/>
      <c r="L544" s="652"/>
      <c r="M544" s="653"/>
      <c r="N544" s="423">
        <v>991</v>
      </c>
      <c r="O544" s="420">
        <v>3</v>
      </c>
      <c r="P544" s="420">
        <v>9</v>
      </c>
      <c r="Q544" s="422" t="s">
        <v>520</v>
      </c>
      <c r="R544" s="421" t="s">
        <v>42</v>
      </c>
      <c r="S544" s="624"/>
      <c r="T544" s="625"/>
      <c r="U544" s="419">
        <v>326</v>
      </c>
      <c r="V544" s="419">
        <v>326</v>
      </c>
      <c r="W544" s="626"/>
      <c r="X544" s="626"/>
      <c r="Y544" s="626"/>
      <c r="Z544" s="626"/>
      <c r="AA544" s="626"/>
      <c r="AB544" s="413"/>
    </row>
    <row r="545" spans="1:28" ht="21.75" customHeight="1" x14ac:dyDescent="0.2">
      <c r="A545" s="412"/>
      <c r="B545" s="652" t="s">
        <v>521</v>
      </c>
      <c r="C545" s="652"/>
      <c r="D545" s="652"/>
      <c r="E545" s="652"/>
      <c r="F545" s="652"/>
      <c r="G545" s="652"/>
      <c r="H545" s="652"/>
      <c r="I545" s="652"/>
      <c r="J545" s="652"/>
      <c r="K545" s="652"/>
      <c r="L545" s="652"/>
      <c r="M545" s="653"/>
      <c r="N545" s="423">
        <v>991</v>
      </c>
      <c r="O545" s="420">
        <v>3</v>
      </c>
      <c r="P545" s="420">
        <v>9</v>
      </c>
      <c r="Q545" s="422" t="s">
        <v>522</v>
      </c>
      <c r="R545" s="421">
        <v>0</v>
      </c>
      <c r="S545" s="624"/>
      <c r="T545" s="625"/>
      <c r="U545" s="419">
        <v>41</v>
      </c>
      <c r="V545" s="419">
        <v>20</v>
      </c>
      <c r="W545" s="626"/>
      <c r="X545" s="626"/>
      <c r="Y545" s="626"/>
      <c r="Z545" s="626"/>
      <c r="AA545" s="626"/>
      <c r="AB545" s="413"/>
    </row>
    <row r="546" spans="1:28" ht="21.75" customHeight="1" x14ac:dyDescent="0.2">
      <c r="A546" s="412"/>
      <c r="B546" s="652" t="s">
        <v>453</v>
      </c>
      <c r="C546" s="652"/>
      <c r="D546" s="652"/>
      <c r="E546" s="652"/>
      <c r="F546" s="652"/>
      <c r="G546" s="652"/>
      <c r="H546" s="652"/>
      <c r="I546" s="652"/>
      <c r="J546" s="652"/>
      <c r="K546" s="652"/>
      <c r="L546" s="652"/>
      <c r="M546" s="653"/>
      <c r="N546" s="423">
        <v>991</v>
      </c>
      <c r="O546" s="420">
        <v>3</v>
      </c>
      <c r="P546" s="420">
        <v>9</v>
      </c>
      <c r="Q546" s="422" t="s">
        <v>522</v>
      </c>
      <c r="R546" s="421" t="s">
        <v>25</v>
      </c>
      <c r="S546" s="624"/>
      <c r="T546" s="625"/>
      <c r="U546" s="419">
        <v>41</v>
      </c>
      <c r="V546" s="419">
        <v>20</v>
      </c>
      <c r="W546" s="626"/>
      <c r="X546" s="626"/>
      <c r="Y546" s="626"/>
      <c r="Z546" s="626"/>
      <c r="AA546" s="626"/>
      <c r="AB546" s="413"/>
    </row>
    <row r="547" spans="1:28" ht="42.75" customHeight="1" x14ac:dyDescent="0.2">
      <c r="A547" s="412"/>
      <c r="B547" s="652" t="s">
        <v>454</v>
      </c>
      <c r="C547" s="652"/>
      <c r="D547" s="652"/>
      <c r="E547" s="652"/>
      <c r="F547" s="652"/>
      <c r="G547" s="652"/>
      <c r="H547" s="652"/>
      <c r="I547" s="652"/>
      <c r="J547" s="652"/>
      <c r="K547" s="652"/>
      <c r="L547" s="652"/>
      <c r="M547" s="653"/>
      <c r="N547" s="423">
        <v>991</v>
      </c>
      <c r="O547" s="420">
        <v>3</v>
      </c>
      <c r="P547" s="420">
        <v>9</v>
      </c>
      <c r="Q547" s="422" t="s">
        <v>522</v>
      </c>
      <c r="R547" s="421" t="s">
        <v>27</v>
      </c>
      <c r="S547" s="624"/>
      <c r="T547" s="625"/>
      <c r="U547" s="419">
        <v>41</v>
      </c>
      <c r="V547" s="419">
        <v>20</v>
      </c>
      <c r="W547" s="626"/>
      <c r="X547" s="626"/>
      <c r="Y547" s="626"/>
      <c r="Z547" s="626"/>
      <c r="AA547" s="626"/>
      <c r="AB547" s="413"/>
    </row>
    <row r="548" spans="1:28" ht="12" customHeight="1" x14ac:dyDescent="0.2">
      <c r="A548" s="412"/>
      <c r="B548" s="652" t="s">
        <v>455</v>
      </c>
      <c r="C548" s="652"/>
      <c r="D548" s="652"/>
      <c r="E548" s="652"/>
      <c r="F548" s="652"/>
      <c r="G548" s="652"/>
      <c r="H548" s="652"/>
      <c r="I548" s="652"/>
      <c r="J548" s="652"/>
      <c r="K548" s="652"/>
      <c r="L548" s="652"/>
      <c r="M548" s="653"/>
      <c r="N548" s="423">
        <v>991</v>
      </c>
      <c r="O548" s="420">
        <v>3</v>
      </c>
      <c r="P548" s="420">
        <v>9</v>
      </c>
      <c r="Q548" s="422" t="s">
        <v>522</v>
      </c>
      <c r="R548" s="421" t="s">
        <v>28</v>
      </c>
      <c r="S548" s="624"/>
      <c r="T548" s="625"/>
      <c r="U548" s="419">
        <v>41</v>
      </c>
      <c r="V548" s="419">
        <v>20</v>
      </c>
      <c r="W548" s="626"/>
      <c r="X548" s="626"/>
      <c r="Y548" s="626"/>
      <c r="Z548" s="626"/>
      <c r="AA548" s="626"/>
      <c r="AB548" s="413"/>
    </row>
    <row r="549" spans="1:28" ht="21.75" customHeight="1" x14ac:dyDescent="0.2">
      <c r="A549" s="412"/>
      <c r="B549" s="652" t="s">
        <v>680</v>
      </c>
      <c r="C549" s="652"/>
      <c r="D549" s="652"/>
      <c r="E549" s="652"/>
      <c r="F549" s="652"/>
      <c r="G549" s="652"/>
      <c r="H549" s="652"/>
      <c r="I549" s="652"/>
      <c r="J549" s="652"/>
      <c r="K549" s="652"/>
      <c r="L549" s="652"/>
      <c r="M549" s="653"/>
      <c r="N549" s="423">
        <v>991</v>
      </c>
      <c r="O549" s="420">
        <v>3</v>
      </c>
      <c r="P549" s="420">
        <v>14</v>
      </c>
      <c r="Q549" s="422">
        <v>0</v>
      </c>
      <c r="R549" s="421">
        <v>0</v>
      </c>
      <c r="S549" s="624"/>
      <c r="T549" s="625"/>
      <c r="U549" s="419">
        <v>71</v>
      </c>
      <c r="V549" s="419">
        <v>35</v>
      </c>
      <c r="W549" s="626"/>
      <c r="X549" s="626"/>
      <c r="Y549" s="626"/>
      <c r="Z549" s="626"/>
      <c r="AA549" s="626"/>
      <c r="AB549" s="413"/>
    </row>
    <row r="550" spans="1:28" ht="12" customHeight="1" x14ac:dyDescent="0.2">
      <c r="A550" s="412"/>
      <c r="B550" s="652" t="s">
        <v>492</v>
      </c>
      <c r="C550" s="652"/>
      <c r="D550" s="652"/>
      <c r="E550" s="652"/>
      <c r="F550" s="652"/>
      <c r="G550" s="652"/>
      <c r="H550" s="652"/>
      <c r="I550" s="652"/>
      <c r="J550" s="652"/>
      <c r="K550" s="652"/>
      <c r="L550" s="652"/>
      <c r="M550" s="653"/>
      <c r="N550" s="423">
        <v>991</v>
      </c>
      <c r="O550" s="420">
        <v>3</v>
      </c>
      <c r="P550" s="420">
        <v>14</v>
      </c>
      <c r="Q550" s="422" t="s">
        <v>493</v>
      </c>
      <c r="R550" s="421">
        <v>0</v>
      </c>
      <c r="S550" s="624"/>
      <c r="T550" s="625"/>
      <c r="U550" s="419">
        <v>71</v>
      </c>
      <c r="V550" s="419">
        <v>35</v>
      </c>
      <c r="W550" s="626"/>
      <c r="X550" s="626"/>
      <c r="Y550" s="626"/>
      <c r="Z550" s="626"/>
      <c r="AA550" s="626"/>
      <c r="AB550" s="413"/>
    </row>
    <row r="551" spans="1:28" ht="21.75" customHeight="1" x14ac:dyDescent="0.2">
      <c r="A551" s="412"/>
      <c r="B551" s="652" t="s">
        <v>494</v>
      </c>
      <c r="C551" s="652"/>
      <c r="D551" s="652"/>
      <c r="E551" s="652"/>
      <c r="F551" s="652"/>
      <c r="G551" s="652"/>
      <c r="H551" s="652"/>
      <c r="I551" s="652"/>
      <c r="J551" s="652"/>
      <c r="K551" s="652"/>
      <c r="L551" s="652"/>
      <c r="M551" s="653"/>
      <c r="N551" s="423">
        <v>991</v>
      </c>
      <c r="O551" s="420">
        <v>3</v>
      </c>
      <c r="P551" s="420">
        <v>14</v>
      </c>
      <c r="Q551" s="422" t="s">
        <v>495</v>
      </c>
      <c r="R551" s="421">
        <v>0</v>
      </c>
      <c r="S551" s="624"/>
      <c r="T551" s="625"/>
      <c r="U551" s="419">
        <v>71</v>
      </c>
      <c r="V551" s="419">
        <v>35</v>
      </c>
      <c r="W551" s="626"/>
      <c r="X551" s="626"/>
      <c r="Y551" s="626"/>
      <c r="Z551" s="626"/>
      <c r="AA551" s="626"/>
      <c r="AB551" s="413"/>
    </row>
    <row r="552" spans="1:28" ht="12" customHeight="1" x14ac:dyDescent="0.2">
      <c r="A552" s="412"/>
      <c r="B552" s="652" t="s">
        <v>496</v>
      </c>
      <c r="C552" s="652"/>
      <c r="D552" s="652"/>
      <c r="E552" s="652"/>
      <c r="F552" s="652"/>
      <c r="G552" s="652"/>
      <c r="H552" s="652"/>
      <c r="I552" s="652"/>
      <c r="J552" s="652"/>
      <c r="K552" s="652"/>
      <c r="L552" s="652"/>
      <c r="M552" s="653"/>
      <c r="N552" s="423">
        <v>991</v>
      </c>
      <c r="O552" s="420">
        <v>3</v>
      </c>
      <c r="P552" s="420">
        <v>14</v>
      </c>
      <c r="Q552" s="422" t="s">
        <v>497</v>
      </c>
      <c r="R552" s="421">
        <v>0</v>
      </c>
      <c r="S552" s="624"/>
      <c r="T552" s="625"/>
      <c r="U552" s="419">
        <v>71</v>
      </c>
      <c r="V552" s="419">
        <v>35</v>
      </c>
      <c r="W552" s="626"/>
      <c r="X552" s="626"/>
      <c r="Y552" s="626"/>
      <c r="Z552" s="626"/>
      <c r="AA552" s="626"/>
      <c r="AB552" s="413"/>
    </row>
    <row r="553" spans="1:28" ht="12" customHeight="1" x14ac:dyDescent="0.2">
      <c r="A553" s="412"/>
      <c r="B553" s="652" t="s">
        <v>453</v>
      </c>
      <c r="C553" s="652"/>
      <c r="D553" s="652"/>
      <c r="E553" s="652"/>
      <c r="F553" s="652"/>
      <c r="G553" s="652"/>
      <c r="H553" s="652"/>
      <c r="I553" s="652"/>
      <c r="J553" s="652"/>
      <c r="K553" s="652"/>
      <c r="L553" s="652"/>
      <c r="M553" s="653"/>
      <c r="N553" s="423">
        <v>991</v>
      </c>
      <c r="O553" s="420">
        <v>3</v>
      </c>
      <c r="P553" s="420">
        <v>14</v>
      </c>
      <c r="Q553" s="422" t="s">
        <v>497</v>
      </c>
      <c r="R553" s="421" t="s">
        <v>25</v>
      </c>
      <c r="S553" s="624"/>
      <c r="T553" s="625"/>
      <c r="U553" s="419">
        <v>71</v>
      </c>
      <c r="V553" s="419">
        <v>35</v>
      </c>
      <c r="W553" s="626"/>
      <c r="X553" s="626"/>
      <c r="Y553" s="626"/>
      <c r="Z553" s="626"/>
      <c r="AA553" s="626"/>
      <c r="AB553" s="413"/>
    </row>
    <row r="554" spans="1:28" ht="12" customHeight="1" x14ac:dyDescent="0.2">
      <c r="A554" s="412"/>
      <c r="B554" s="652" t="s">
        <v>454</v>
      </c>
      <c r="C554" s="652"/>
      <c r="D554" s="652"/>
      <c r="E554" s="652"/>
      <c r="F554" s="652"/>
      <c r="G554" s="652"/>
      <c r="H554" s="652"/>
      <c r="I554" s="652"/>
      <c r="J554" s="652"/>
      <c r="K554" s="652"/>
      <c r="L554" s="652"/>
      <c r="M554" s="653"/>
      <c r="N554" s="423">
        <v>991</v>
      </c>
      <c r="O554" s="420">
        <v>3</v>
      </c>
      <c r="P554" s="420">
        <v>14</v>
      </c>
      <c r="Q554" s="422" t="s">
        <v>497</v>
      </c>
      <c r="R554" s="421" t="s">
        <v>27</v>
      </c>
      <c r="S554" s="624"/>
      <c r="T554" s="625"/>
      <c r="U554" s="419">
        <v>71</v>
      </c>
      <c r="V554" s="419">
        <v>35</v>
      </c>
      <c r="W554" s="626"/>
      <c r="X554" s="626"/>
      <c r="Y554" s="626"/>
      <c r="Z554" s="626"/>
      <c r="AA554" s="626"/>
      <c r="AB554" s="413"/>
    </row>
    <row r="555" spans="1:28" ht="21.75" customHeight="1" x14ac:dyDescent="0.2">
      <c r="A555" s="412"/>
      <c r="B555" s="652" t="s">
        <v>456</v>
      </c>
      <c r="C555" s="652"/>
      <c r="D555" s="652"/>
      <c r="E555" s="652"/>
      <c r="F555" s="652"/>
      <c r="G555" s="652"/>
      <c r="H555" s="652"/>
      <c r="I555" s="652"/>
      <c r="J555" s="652"/>
      <c r="K555" s="652"/>
      <c r="L555" s="652"/>
      <c r="M555" s="653"/>
      <c r="N555" s="423">
        <v>991</v>
      </c>
      <c r="O555" s="420">
        <v>3</v>
      </c>
      <c r="P555" s="420">
        <v>14</v>
      </c>
      <c r="Q555" s="422" t="s">
        <v>497</v>
      </c>
      <c r="R555" s="421" t="s">
        <v>29</v>
      </c>
      <c r="S555" s="624"/>
      <c r="T555" s="625"/>
      <c r="U555" s="419">
        <v>71</v>
      </c>
      <c r="V555" s="419">
        <v>35</v>
      </c>
      <c r="W555" s="626"/>
      <c r="X555" s="626"/>
      <c r="Y555" s="626"/>
      <c r="Z555" s="626"/>
      <c r="AA555" s="626"/>
      <c r="AB555" s="413"/>
    </row>
    <row r="556" spans="1:28" ht="12" customHeight="1" x14ac:dyDescent="0.2">
      <c r="A556" s="412"/>
      <c r="B556" s="652" t="s">
        <v>523</v>
      </c>
      <c r="C556" s="652"/>
      <c r="D556" s="652"/>
      <c r="E556" s="652"/>
      <c r="F556" s="652"/>
      <c r="G556" s="652"/>
      <c r="H556" s="652"/>
      <c r="I556" s="652"/>
      <c r="J556" s="652"/>
      <c r="K556" s="652"/>
      <c r="L556" s="652"/>
      <c r="M556" s="653"/>
      <c r="N556" s="423">
        <v>991</v>
      </c>
      <c r="O556" s="420">
        <v>4</v>
      </c>
      <c r="P556" s="420">
        <v>0</v>
      </c>
      <c r="Q556" s="422">
        <v>0</v>
      </c>
      <c r="R556" s="421">
        <v>0</v>
      </c>
      <c r="S556" s="624"/>
      <c r="T556" s="625"/>
      <c r="U556" s="419">
        <v>3363</v>
      </c>
      <c r="V556" s="419">
        <v>3320</v>
      </c>
      <c r="W556" s="626"/>
      <c r="X556" s="626"/>
      <c r="Y556" s="626"/>
      <c r="Z556" s="626"/>
      <c r="AA556" s="626"/>
      <c r="AB556" s="413"/>
    </row>
    <row r="557" spans="1:28" ht="32.25" customHeight="1" x14ac:dyDescent="0.2">
      <c r="A557" s="412"/>
      <c r="B557" s="652" t="s">
        <v>65</v>
      </c>
      <c r="C557" s="652"/>
      <c r="D557" s="652"/>
      <c r="E557" s="652"/>
      <c r="F557" s="652"/>
      <c r="G557" s="652"/>
      <c r="H557" s="652"/>
      <c r="I557" s="652"/>
      <c r="J557" s="652"/>
      <c r="K557" s="652"/>
      <c r="L557" s="652"/>
      <c r="M557" s="653"/>
      <c r="N557" s="423">
        <v>991</v>
      </c>
      <c r="O557" s="420">
        <v>4</v>
      </c>
      <c r="P557" s="420">
        <v>5</v>
      </c>
      <c r="Q557" s="422">
        <v>0</v>
      </c>
      <c r="R557" s="421">
        <v>0</v>
      </c>
      <c r="S557" s="624"/>
      <c r="T557" s="625"/>
      <c r="U557" s="419">
        <v>0</v>
      </c>
      <c r="V557" s="419">
        <v>0</v>
      </c>
      <c r="W557" s="626"/>
      <c r="X557" s="626"/>
      <c r="Y557" s="626"/>
      <c r="Z557" s="626"/>
      <c r="AA557" s="626"/>
      <c r="AB557" s="413"/>
    </row>
    <row r="558" spans="1:28" ht="12" customHeight="1" x14ac:dyDescent="0.2">
      <c r="A558" s="412"/>
      <c r="B558" s="652" t="s">
        <v>67</v>
      </c>
      <c r="C558" s="652"/>
      <c r="D558" s="652"/>
      <c r="E558" s="652"/>
      <c r="F558" s="652"/>
      <c r="G558" s="652"/>
      <c r="H558" s="652"/>
      <c r="I558" s="652"/>
      <c r="J558" s="652"/>
      <c r="K558" s="652"/>
      <c r="L558" s="652"/>
      <c r="M558" s="653"/>
      <c r="N558" s="423">
        <v>991</v>
      </c>
      <c r="O558" s="420">
        <v>4</v>
      </c>
      <c r="P558" s="420">
        <v>5</v>
      </c>
      <c r="Q558" s="422" t="s">
        <v>524</v>
      </c>
      <c r="R558" s="421">
        <v>0</v>
      </c>
      <c r="S558" s="624"/>
      <c r="T558" s="625"/>
      <c r="U558" s="419">
        <v>0</v>
      </c>
      <c r="V558" s="419">
        <v>0</v>
      </c>
      <c r="W558" s="626"/>
      <c r="X558" s="626"/>
      <c r="Y558" s="626"/>
      <c r="Z558" s="626"/>
      <c r="AA558" s="626"/>
      <c r="AB558" s="413"/>
    </row>
    <row r="559" spans="1:28" ht="12" customHeight="1" x14ac:dyDescent="0.2">
      <c r="A559" s="412"/>
      <c r="B559" s="652" t="s">
        <v>70</v>
      </c>
      <c r="C559" s="652"/>
      <c r="D559" s="652"/>
      <c r="E559" s="652"/>
      <c r="F559" s="652"/>
      <c r="G559" s="652"/>
      <c r="H559" s="652"/>
      <c r="I559" s="652"/>
      <c r="J559" s="652"/>
      <c r="K559" s="652"/>
      <c r="L559" s="652"/>
      <c r="M559" s="653"/>
      <c r="N559" s="423">
        <v>991</v>
      </c>
      <c r="O559" s="420">
        <v>4</v>
      </c>
      <c r="P559" s="420">
        <v>5</v>
      </c>
      <c r="Q559" s="422" t="s">
        <v>525</v>
      </c>
      <c r="R559" s="421">
        <v>0</v>
      </c>
      <c r="S559" s="624"/>
      <c r="T559" s="625"/>
      <c r="U559" s="419">
        <v>0</v>
      </c>
      <c r="V559" s="419">
        <v>0</v>
      </c>
      <c r="W559" s="626"/>
      <c r="X559" s="626"/>
      <c r="Y559" s="626"/>
      <c r="Z559" s="626"/>
      <c r="AA559" s="626"/>
      <c r="AB559" s="413"/>
    </row>
    <row r="560" spans="1:28" ht="12" customHeight="1" x14ac:dyDescent="0.2">
      <c r="A560" s="412"/>
      <c r="B560" s="652" t="s">
        <v>768</v>
      </c>
      <c r="C560" s="652"/>
      <c r="D560" s="652"/>
      <c r="E560" s="652"/>
      <c r="F560" s="652"/>
      <c r="G560" s="652"/>
      <c r="H560" s="652"/>
      <c r="I560" s="652"/>
      <c r="J560" s="652"/>
      <c r="K560" s="652"/>
      <c r="L560" s="652"/>
      <c r="M560" s="653"/>
      <c r="N560" s="423">
        <v>991</v>
      </c>
      <c r="O560" s="420">
        <v>4</v>
      </c>
      <c r="P560" s="420">
        <v>5</v>
      </c>
      <c r="Q560" s="422" t="s">
        <v>781</v>
      </c>
      <c r="R560" s="421">
        <v>0</v>
      </c>
      <c r="S560" s="624"/>
      <c r="T560" s="625"/>
      <c r="U560" s="419">
        <v>0</v>
      </c>
      <c r="V560" s="419">
        <v>0</v>
      </c>
      <c r="W560" s="626"/>
      <c r="X560" s="626"/>
      <c r="Y560" s="626"/>
      <c r="Z560" s="626"/>
      <c r="AA560" s="626"/>
      <c r="AB560" s="413"/>
    </row>
    <row r="561" spans="1:28" ht="21.75" customHeight="1" x14ac:dyDescent="0.2">
      <c r="A561" s="412"/>
      <c r="B561" s="652" t="s">
        <v>30</v>
      </c>
      <c r="C561" s="652"/>
      <c r="D561" s="652"/>
      <c r="E561" s="652"/>
      <c r="F561" s="652"/>
      <c r="G561" s="652"/>
      <c r="H561" s="652"/>
      <c r="I561" s="652"/>
      <c r="J561" s="652"/>
      <c r="K561" s="652"/>
      <c r="L561" s="652"/>
      <c r="M561" s="653"/>
      <c r="N561" s="423">
        <v>991</v>
      </c>
      <c r="O561" s="420">
        <v>4</v>
      </c>
      <c r="P561" s="420">
        <v>5</v>
      </c>
      <c r="Q561" s="422" t="s">
        <v>781</v>
      </c>
      <c r="R561" s="421" t="s">
        <v>31</v>
      </c>
      <c r="S561" s="624"/>
      <c r="T561" s="625"/>
      <c r="U561" s="419">
        <v>0</v>
      </c>
      <c r="V561" s="419">
        <v>0</v>
      </c>
      <c r="W561" s="626"/>
      <c r="X561" s="626"/>
      <c r="Y561" s="626"/>
      <c r="Z561" s="626"/>
      <c r="AA561" s="626"/>
      <c r="AB561" s="413"/>
    </row>
    <row r="562" spans="1:28" ht="12" customHeight="1" x14ac:dyDescent="0.2">
      <c r="A562" s="412"/>
      <c r="B562" s="652" t="s">
        <v>528</v>
      </c>
      <c r="C562" s="652"/>
      <c r="D562" s="652"/>
      <c r="E562" s="652"/>
      <c r="F562" s="652"/>
      <c r="G562" s="652"/>
      <c r="H562" s="652"/>
      <c r="I562" s="652"/>
      <c r="J562" s="652"/>
      <c r="K562" s="652"/>
      <c r="L562" s="652"/>
      <c r="M562" s="653"/>
      <c r="N562" s="423">
        <v>991</v>
      </c>
      <c r="O562" s="420">
        <v>4</v>
      </c>
      <c r="P562" s="420">
        <v>5</v>
      </c>
      <c r="Q562" s="422" t="s">
        <v>781</v>
      </c>
      <c r="R562" s="421" t="s">
        <v>69</v>
      </c>
      <c r="S562" s="624"/>
      <c r="T562" s="625"/>
      <c r="U562" s="419">
        <v>0</v>
      </c>
      <c r="V562" s="419">
        <v>0</v>
      </c>
      <c r="W562" s="626"/>
      <c r="X562" s="626"/>
      <c r="Y562" s="626"/>
      <c r="Z562" s="626"/>
      <c r="AA562" s="626"/>
      <c r="AB562" s="413"/>
    </row>
    <row r="563" spans="1:28" ht="12" customHeight="1" x14ac:dyDescent="0.2">
      <c r="A563" s="412"/>
      <c r="B563" s="652" t="s">
        <v>681</v>
      </c>
      <c r="C563" s="652"/>
      <c r="D563" s="652"/>
      <c r="E563" s="652"/>
      <c r="F563" s="652"/>
      <c r="G563" s="652"/>
      <c r="H563" s="652"/>
      <c r="I563" s="652"/>
      <c r="J563" s="652"/>
      <c r="K563" s="652"/>
      <c r="L563" s="652"/>
      <c r="M563" s="653"/>
      <c r="N563" s="423">
        <v>991</v>
      </c>
      <c r="O563" s="420">
        <v>4</v>
      </c>
      <c r="P563" s="420">
        <v>5</v>
      </c>
      <c r="Q563" s="422" t="s">
        <v>781</v>
      </c>
      <c r="R563" s="421" t="s">
        <v>682</v>
      </c>
      <c r="S563" s="624"/>
      <c r="T563" s="625"/>
      <c r="U563" s="419">
        <v>0</v>
      </c>
      <c r="V563" s="419">
        <v>0</v>
      </c>
      <c r="W563" s="626"/>
      <c r="X563" s="626"/>
      <c r="Y563" s="626"/>
      <c r="Z563" s="626"/>
      <c r="AA563" s="626"/>
      <c r="AB563" s="413"/>
    </row>
    <row r="564" spans="1:28" ht="12" customHeight="1" x14ac:dyDescent="0.2">
      <c r="A564" s="412"/>
      <c r="B564" s="652" t="s">
        <v>67</v>
      </c>
      <c r="C564" s="652"/>
      <c r="D564" s="652"/>
      <c r="E564" s="652"/>
      <c r="F564" s="652"/>
      <c r="G564" s="652"/>
      <c r="H564" s="652"/>
      <c r="I564" s="652"/>
      <c r="J564" s="652"/>
      <c r="K564" s="652"/>
      <c r="L564" s="652"/>
      <c r="M564" s="653"/>
      <c r="N564" s="423">
        <v>991</v>
      </c>
      <c r="O564" s="420">
        <v>4</v>
      </c>
      <c r="P564" s="420">
        <v>5</v>
      </c>
      <c r="Q564" s="422" t="s">
        <v>524</v>
      </c>
      <c r="R564" s="421">
        <v>0</v>
      </c>
      <c r="S564" s="624"/>
      <c r="T564" s="625"/>
      <c r="U564" s="419">
        <v>0</v>
      </c>
      <c r="V564" s="419">
        <v>0</v>
      </c>
      <c r="W564" s="626"/>
      <c r="X564" s="626"/>
      <c r="Y564" s="626"/>
      <c r="Z564" s="626"/>
      <c r="AA564" s="626"/>
      <c r="AB564" s="413"/>
    </row>
    <row r="565" spans="1:28" ht="32.25" customHeight="1" x14ac:dyDescent="0.2">
      <c r="A565" s="412"/>
      <c r="B565" s="652" t="s">
        <v>763</v>
      </c>
      <c r="C565" s="652"/>
      <c r="D565" s="652"/>
      <c r="E565" s="652"/>
      <c r="F565" s="652"/>
      <c r="G565" s="652"/>
      <c r="H565" s="652"/>
      <c r="I565" s="652"/>
      <c r="J565" s="652"/>
      <c r="K565" s="652"/>
      <c r="L565" s="652"/>
      <c r="M565" s="653"/>
      <c r="N565" s="423">
        <v>991</v>
      </c>
      <c r="O565" s="420">
        <v>4</v>
      </c>
      <c r="P565" s="420">
        <v>5</v>
      </c>
      <c r="Q565" s="422" t="s">
        <v>696</v>
      </c>
      <c r="R565" s="421">
        <v>0</v>
      </c>
      <c r="S565" s="624"/>
      <c r="T565" s="625"/>
      <c r="U565" s="419">
        <v>0</v>
      </c>
      <c r="V565" s="419">
        <v>0</v>
      </c>
      <c r="W565" s="626"/>
      <c r="X565" s="626"/>
      <c r="Y565" s="626"/>
      <c r="Z565" s="626"/>
      <c r="AA565" s="626"/>
      <c r="AB565" s="413"/>
    </row>
    <row r="566" spans="1:28" ht="12" customHeight="1" x14ac:dyDescent="0.2">
      <c r="A566" s="412"/>
      <c r="B566" s="652" t="s">
        <v>763</v>
      </c>
      <c r="C566" s="652"/>
      <c r="D566" s="652"/>
      <c r="E566" s="652"/>
      <c r="F566" s="652"/>
      <c r="G566" s="652"/>
      <c r="H566" s="652"/>
      <c r="I566" s="652"/>
      <c r="J566" s="652"/>
      <c r="K566" s="652"/>
      <c r="L566" s="652"/>
      <c r="M566" s="653"/>
      <c r="N566" s="423">
        <v>991</v>
      </c>
      <c r="O566" s="420">
        <v>4</v>
      </c>
      <c r="P566" s="420">
        <v>5</v>
      </c>
      <c r="Q566" s="422" t="s">
        <v>782</v>
      </c>
      <c r="R566" s="421">
        <v>0</v>
      </c>
      <c r="S566" s="624"/>
      <c r="T566" s="625"/>
      <c r="U566" s="419">
        <v>0</v>
      </c>
      <c r="V566" s="419">
        <v>0</v>
      </c>
      <c r="W566" s="626"/>
      <c r="X566" s="626"/>
      <c r="Y566" s="626"/>
      <c r="Z566" s="626"/>
      <c r="AA566" s="626"/>
      <c r="AB566" s="413"/>
    </row>
    <row r="567" spans="1:28" ht="12" customHeight="1" x14ac:dyDescent="0.2">
      <c r="A567" s="412"/>
      <c r="B567" s="652" t="s">
        <v>453</v>
      </c>
      <c r="C567" s="652"/>
      <c r="D567" s="652"/>
      <c r="E567" s="652"/>
      <c r="F567" s="652"/>
      <c r="G567" s="652"/>
      <c r="H567" s="652"/>
      <c r="I567" s="652"/>
      <c r="J567" s="652"/>
      <c r="K567" s="652"/>
      <c r="L567" s="652"/>
      <c r="M567" s="653"/>
      <c r="N567" s="423">
        <v>991</v>
      </c>
      <c r="O567" s="420">
        <v>4</v>
      </c>
      <c r="P567" s="420">
        <v>5</v>
      </c>
      <c r="Q567" s="422" t="s">
        <v>782</v>
      </c>
      <c r="R567" s="421" t="s">
        <v>25</v>
      </c>
      <c r="S567" s="624"/>
      <c r="T567" s="625"/>
      <c r="U567" s="419">
        <v>0</v>
      </c>
      <c r="V567" s="419">
        <v>0</v>
      </c>
      <c r="W567" s="626"/>
      <c r="X567" s="626"/>
      <c r="Y567" s="626"/>
      <c r="Z567" s="626"/>
      <c r="AA567" s="626"/>
      <c r="AB567" s="413"/>
    </row>
    <row r="568" spans="1:28" ht="21.75" customHeight="1" x14ac:dyDescent="0.2">
      <c r="A568" s="412"/>
      <c r="B568" s="652" t="s">
        <v>454</v>
      </c>
      <c r="C568" s="652"/>
      <c r="D568" s="652"/>
      <c r="E568" s="652"/>
      <c r="F568" s="652"/>
      <c r="G568" s="652"/>
      <c r="H568" s="652"/>
      <c r="I568" s="652"/>
      <c r="J568" s="652"/>
      <c r="K568" s="652"/>
      <c r="L568" s="652"/>
      <c r="M568" s="653"/>
      <c r="N568" s="423">
        <v>991</v>
      </c>
      <c r="O568" s="420">
        <v>4</v>
      </c>
      <c r="P568" s="420">
        <v>5</v>
      </c>
      <c r="Q568" s="422" t="s">
        <v>782</v>
      </c>
      <c r="R568" s="421" t="s">
        <v>27</v>
      </c>
      <c r="S568" s="624"/>
      <c r="T568" s="625"/>
      <c r="U568" s="419">
        <v>0</v>
      </c>
      <c r="V568" s="419">
        <v>0</v>
      </c>
      <c r="W568" s="626"/>
      <c r="X568" s="626"/>
      <c r="Y568" s="626"/>
      <c r="Z568" s="626"/>
      <c r="AA568" s="626"/>
      <c r="AB568" s="413"/>
    </row>
    <row r="569" spans="1:28" ht="21.75" customHeight="1" x14ac:dyDescent="0.2">
      <c r="A569" s="412"/>
      <c r="B569" s="652" t="s">
        <v>456</v>
      </c>
      <c r="C569" s="652"/>
      <c r="D569" s="652"/>
      <c r="E569" s="652"/>
      <c r="F569" s="652"/>
      <c r="G569" s="652"/>
      <c r="H569" s="652"/>
      <c r="I569" s="652"/>
      <c r="J569" s="652"/>
      <c r="K569" s="652"/>
      <c r="L569" s="652"/>
      <c r="M569" s="653"/>
      <c r="N569" s="423">
        <v>991</v>
      </c>
      <c r="O569" s="420">
        <v>4</v>
      </c>
      <c r="P569" s="420">
        <v>5</v>
      </c>
      <c r="Q569" s="422" t="s">
        <v>782</v>
      </c>
      <c r="R569" s="421" t="s">
        <v>29</v>
      </c>
      <c r="S569" s="624"/>
      <c r="T569" s="625"/>
      <c r="U569" s="419">
        <v>0</v>
      </c>
      <c r="V569" s="419">
        <v>0</v>
      </c>
      <c r="W569" s="626"/>
      <c r="X569" s="626"/>
      <c r="Y569" s="626"/>
      <c r="Z569" s="626"/>
      <c r="AA569" s="626"/>
      <c r="AB569" s="413"/>
    </row>
    <row r="570" spans="1:28" ht="12" customHeight="1" x14ac:dyDescent="0.2">
      <c r="A570" s="412"/>
      <c r="B570" s="652" t="s">
        <v>102</v>
      </c>
      <c r="C570" s="652"/>
      <c r="D570" s="652"/>
      <c r="E570" s="652"/>
      <c r="F570" s="652"/>
      <c r="G570" s="652"/>
      <c r="H570" s="652"/>
      <c r="I570" s="652"/>
      <c r="J570" s="652"/>
      <c r="K570" s="652"/>
      <c r="L570" s="652"/>
      <c r="M570" s="653"/>
      <c r="N570" s="423">
        <v>991</v>
      </c>
      <c r="O570" s="420">
        <v>4</v>
      </c>
      <c r="P570" s="420">
        <v>9</v>
      </c>
      <c r="Q570" s="422">
        <v>0</v>
      </c>
      <c r="R570" s="421">
        <v>0</v>
      </c>
      <c r="S570" s="624"/>
      <c r="T570" s="625"/>
      <c r="U570" s="419">
        <v>1091</v>
      </c>
      <c r="V570" s="419">
        <v>1135</v>
      </c>
      <c r="W570" s="626"/>
      <c r="X570" s="626"/>
      <c r="Y570" s="626"/>
      <c r="Z570" s="626"/>
      <c r="AA570" s="626"/>
      <c r="AB570" s="413"/>
    </row>
    <row r="571" spans="1:28" ht="32.25" customHeight="1" x14ac:dyDescent="0.2">
      <c r="A571" s="412"/>
      <c r="B571" s="652" t="s">
        <v>103</v>
      </c>
      <c r="C571" s="652"/>
      <c r="D571" s="652"/>
      <c r="E571" s="652"/>
      <c r="F571" s="652"/>
      <c r="G571" s="652"/>
      <c r="H571" s="652"/>
      <c r="I571" s="652"/>
      <c r="J571" s="652"/>
      <c r="K571" s="652"/>
      <c r="L571" s="652"/>
      <c r="M571" s="653"/>
      <c r="N571" s="423">
        <v>991</v>
      </c>
      <c r="O571" s="420">
        <v>4</v>
      </c>
      <c r="P571" s="420">
        <v>9</v>
      </c>
      <c r="Q571" s="422" t="s">
        <v>529</v>
      </c>
      <c r="R571" s="421">
        <v>0</v>
      </c>
      <c r="S571" s="624"/>
      <c r="T571" s="625"/>
      <c r="U571" s="419">
        <v>1091</v>
      </c>
      <c r="V571" s="419">
        <v>1135</v>
      </c>
      <c r="W571" s="626"/>
      <c r="X571" s="626"/>
      <c r="Y571" s="626"/>
      <c r="Z571" s="626"/>
      <c r="AA571" s="626"/>
      <c r="AB571" s="413"/>
    </row>
    <row r="572" spans="1:28" ht="12" customHeight="1" x14ac:dyDescent="0.2">
      <c r="A572" s="412"/>
      <c r="B572" s="652" t="s">
        <v>309</v>
      </c>
      <c r="C572" s="652"/>
      <c r="D572" s="652"/>
      <c r="E572" s="652"/>
      <c r="F572" s="652"/>
      <c r="G572" s="652"/>
      <c r="H572" s="652"/>
      <c r="I572" s="652"/>
      <c r="J572" s="652"/>
      <c r="K572" s="652"/>
      <c r="L572" s="652"/>
      <c r="M572" s="653"/>
      <c r="N572" s="423">
        <v>991</v>
      </c>
      <c r="O572" s="420">
        <v>4</v>
      </c>
      <c r="P572" s="420">
        <v>9</v>
      </c>
      <c r="Q572" s="422" t="s">
        <v>530</v>
      </c>
      <c r="R572" s="421">
        <v>0</v>
      </c>
      <c r="S572" s="624"/>
      <c r="T572" s="625"/>
      <c r="U572" s="419">
        <v>1091</v>
      </c>
      <c r="V572" s="419">
        <v>1135</v>
      </c>
      <c r="W572" s="626"/>
      <c r="X572" s="626"/>
      <c r="Y572" s="626"/>
      <c r="Z572" s="626"/>
      <c r="AA572" s="626"/>
      <c r="AB572" s="413"/>
    </row>
    <row r="573" spans="1:28" ht="12" customHeight="1" x14ac:dyDescent="0.2">
      <c r="A573" s="412"/>
      <c r="B573" s="652" t="s">
        <v>104</v>
      </c>
      <c r="C573" s="652"/>
      <c r="D573" s="652"/>
      <c r="E573" s="652"/>
      <c r="F573" s="652"/>
      <c r="G573" s="652"/>
      <c r="H573" s="652"/>
      <c r="I573" s="652"/>
      <c r="J573" s="652"/>
      <c r="K573" s="652"/>
      <c r="L573" s="652"/>
      <c r="M573" s="653"/>
      <c r="N573" s="423">
        <v>991</v>
      </c>
      <c r="O573" s="420">
        <v>4</v>
      </c>
      <c r="P573" s="420">
        <v>9</v>
      </c>
      <c r="Q573" s="422" t="s">
        <v>531</v>
      </c>
      <c r="R573" s="421">
        <v>0</v>
      </c>
      <c r="S573" s="624"/>
      <c r="T573" s="625"/>
      <c r="U573" s="419">
        <v>1091</v>
      </c>
      <c r="V573" s="419">
        <v>1135</v>
      </c>
      <c r="W573" s="626"/>
      <c r="X573" s="626"/>
      <c r="Y573" s="626"/>
      <c r="Z573" s="626"/>
      <c r="AA573" s="626"/>
      <c r="AB573" s="413"/>
    </row>
    <row r="574" spans="1:28" ht="21.75" customHeight="1" x14ac:dyDescent="0.2">
      <c r="A574" s="412"/>
      <c r="B574" s="652" t="s">
        <v>453</v>
      </c>
      <c r="C574" s="652"/>
      <c r="D574" s="652"/>
      <c r="E574" s="652"/>
      <c r="F574" s="652"/>
      <c r="G574" s="652"/>
      <c r="H574" s="652"/>
      <c r="I574" s="652"/>
      <c r="J574" s="652"/>
      <c r="K574" s="652"/>
      <c r="L574" s="652"/>
      <c r="M574" s="653"/>
      <c r="N574" s="423">
        <v>991</v>
      </c>
      <c r="O574" s="420">
        <v>4</v>
      </c>
      <c r="P574" s="420">
        <v>9</v>
      </c>
      <c r="Q574" s="422" t="s">
        <v>531</v>
      </c>
      <c r="R574" s="421" t="s">
        <v>25</v>
      </c>
      <c r="S574" s="624"/>
      <c r="T574" s="625"/>
      <c r="U574" s="419">
        <v>1091</v>
      </c>
      <c r="V574" s="419">
        <v>1135</v>
      </c>
      <c r="W574" s="626"/>
      <c r="X574" s="626"/>
      <c r="Y574" s="626"/>
      <c r="Z574" s="626"/>
      <c r="AA574" s="626"/>
      <c r="AB574" s="413"/>
    </row>
    <row r="575" spans="1:28" ht="21.75" customHeight="1" x14ac:dyDescent="0.2">
      <c r="A575" s="412"/>
      <c r="B575" s="652" t="s">
        <v>454</v>
      </c>
      <c r="C575" s="652"/>
      <c r="D575" s="652"/>
      <c r="E575" s="652"/>
      <c r="F575" s="652"/>
      <c r="G575" s="652"/>
      <c r="H575" s="652"/>
      <c r="I575" s="652"/>
      <c r="J575" s="652"/>
      <c r="K575" s="652"/>
      <c r="L575" s="652"/>
      <c r="M575" s="653"/>
      <c r="N575" s="423">
        <v>991</v>
      </c>
      <c r="O575" s="420">
        <v>4</v>
      </c>
      <c r="P575" s="420">
        <v>9</v>
      </c>
      <c r="Q575" s="422" t="s">
        <v>531</v>
      </c>
      <c r="R575" s="421" t="s">
        <v>27</v>
      </c>
      <c r="S575" s="624"/>
      <c r="T575" s="625"/>
      <c r="U575" s="419">
        <v>1091</v>
      </c>
      <c r="V575" s="419">
        <v>1135</v>
      </c>
      <c r="W575" s="626"/>
      <c r="X575" s="626"/>
      <c r="Y575" s="626"/>
      <c r="Z575" s="626"/>
      <c r="AA575" s="626"/>
      <c r="AB575" s="413"/>
    </row>
    <row r="576" spans="1:28" ht="12" customHeight="1" x14ac:dyDescent="0.2">
      <c r="A576" s="412"/>
      <c r="B576" s="652" t="s">
        <v>456</v>
      </c>
      <c r="C576" s="652"/>
      <c r="D576" s="652"/>
      <c r="E576" s="652"/>
      <c r="F576" s="652"/>
      <c r="G576" s="652"/>
      <c r="H576" s="652"/>
      <c r="I576" s="652"/>
      <c r="J576" s="652"/>
      <c r="K576" s="652"/>
      <c r="L576" s="652"/>
      <c r="M576" s="653"/>
      <c r="N576" s="423">
        <v>991</v>
      </c>
      <c r="O576" s="420">
        <v>4</v>
      </c>
      <c r="P576" s="420">
        <v>9</v>
      </c>
      <c r="Q576" s="422" t="s">
        <v>531</v>
      </c>
      <c r="R576" s="421" t="s">
        <v>29</v>
      </c>
      <c r="S576" s="624"/>
      <c r="T576" s="625"/>
      <c r="U576" s="419">
        <v>1091</v>
      </c>
      <c r="V576" s="419">
        <v>1135</v>
      </c>
      <c r="W576" s="626"/>
      <c r="X576" s="626"/>
      <c r="Y576" s="626"/>
      <c r="Z576" s="626"/>
      <c r="AA576" s="626"/>
      <c r="AB576" s="413"/>
    </row>
    <row r="577" spans="1:28" ht="12" customHeight="1" x14ac:dyDescent="0.2">
      <c r="A577" s="412"/>
      <c r="B577" s="652" t="s">
        <v>532</v>
      </c>
      <c r="C577" s="652"/>
      <c r="D577" s="652"/>
      <c r="E577" s="652"/>
      <c r="F577" s="652"/>
      <c r="G577" s="652"/>
      <c r="H577" s="652"/>
      <c r="I577" s="652"/>
      <c r="J577" s="652"/>
      <c r="K577" s="652"/>
      <c r="L577" s="652"/>
      <c r="M577" s="653"/>
      <c r="N577" s="423">
        <v>991</v>
      </c>
      <c r="O577" s="420">
        <v>4</v>
      </c>
      <c r="P577" s="420">
        <v>12</v>
      </c>
      <c r="Q577" s="422">
        <v>0</v>
      </c>
      <c r="R577" s="421">
        <v>0</v>
      </c>
      <c r="S577" s="624"/>
      <c r="T577" s="625"/>
      <c r="U577" s="419">
        <v>2272</v>
      </c>
      <c r="V577" s="419">
        <v>2185</v>
      </c>
      <c r="W577" s="626"/>
      <c r="X577" s="626"/>
      <c r="Y577" s="626"/>
      <c r="Z577" s="626"/>
      <c r="AA577" s="626"/>
      <c r="AB577" s="413"/>
    </row>
    <row r="578" spans="1:28" ht="12" customHeight="1" x14ac:dyDescent="0.2">
      <c r="A578" s="412"/>
      <c r="B578" s="652" t="s">
        <v>105</v>
      </c>
      <c r="C578" s="652"/>
      <c r="D578" s="652"/>
      <c r="E578" s="652"/>
      <c r="F578" s="652"/>
      <c r="G578" s="652"/>
      <c r="H578" s="652"/>
      <c r="I578" s="652"/>
      <c r="J578" s="652"/>
      <c r="K578" s="652"/>
      <c r="L578" s="652"/>
      <c r="M578" s="653"/>
      <c r="N578" s="423">
        <v>991</v>
      </c>
      <c r="O578" s="420">
        <v>4</v>
      </c>
      <c r="P578" s="420">
        <v>12</v>
      </c>
      <c r="Q578" s="422" t="s">
        <v>533</v>
      </c>
      <c r="R578" s="421">
        <v>0</v>
      </c>
      <c r="S578" s="624"/>
      <c r="T578" s="625"/>
      <c r="U578" s="419">
        <v>100</v>
      </c>
      <c r="V578" s="419">
        <v>50</v>
      </c>
      <c r="W578" s="626"/>
      <c r="X578" s="626"/>
      <c r="Y578" s="626"/>
      <c r="Z578" s="626"/>
      <c r="AA578" s="626"/>
      <c r="AB578" s="413"/>
    </row>
    <row r="579" spans="1:28" ht="32.25" customHeight="1" x14ac:dyDescent="0.2">
      <c r="A579" s="412"/>
      <c r="B579" s="652" t="s">
        <v>106</v>
      </c>
      <c r="C579" s="652"/>
      <c r="D579" s="652"/>
      <c r="E579" s="652"/>
      <c r="F579" s="652"/>
      <c r="G579" s="652"/>
      <c r="H579" s="652"/>
      <c r="I579" s="652"/>
      <c r="J579" s="652"/>
      <c r="K579" s="652"/>
      <c r="L579" s="652"/>
      <c r="M579" s="653"/>
      <c r="N579" s="423">
        <v>991</v>
      </c>
      <c r="O579" s="420">
        <v>4</v>
      </c>
      <c r="P579" s="420">
        <v>12</v>
      </c>
      <c r="Q579" s="422" t="s">
        <v>534</v>
      </c>
      <c r="R579" s="421">
        <v>0</v>
      </c>
      <c r="S579" s="624"/>
      <c r="T579" s="625"/>
      <c r="U579" s="419">
        <v>100</v>
      </c>
      <c r="V579" s="419">
        <v>50</v>
      </c>
      <c r="W579" s="626"/>
      <c r="X579" s="626"/>
      <c r="Y579" s="626"/>
      <c r="Z579" s="626"/>
      <c r="AA579" s="626"/>
      <c r="AB579" s="413"/>
    </row>
    <row r="580" spans="1:28" ht="21.75" customHeight="1" x14ac:dyDescent="0.2">
      <c r="A580" s="412"/>
      <c r="B580" s="652" t="s">
        <v>107</v>
      </c>
      <c r="C580" s="652"/>
      <c r="D580" s="652"/>
      <c r="E580" s="652"/>
      <c r="F580" s="652"/>
      <c r="G580" s="652"/>
      <c r="H580" s="652"/>
      <c r="I580" s="652"/>
      <c r="J580" s="652"/>
      <c r="K580" s="652"/>
      <c r="L580" s="652"/>
      <c r="M580" s="653"/>
      <c r="N580" s="423">
        <v>991</v>
      </c>
      <c r="O580" s="420">
        <v>4</v>
      </c>
      <c r="P580" s="420">
        <v>12</v>
      </c>
      <c r="Q580" s="422" t="s">
        <v>535</v>
      </c>
      <c r="R580" s="421">
        <v>0</v>
      </c>
      <c r="S580" s="624"/>
      <c r="T580" s="625"/>
      <c r="U580" s="419">
        <v>100</v>
      </c>
      <c r="V580" s="419">
        <v>50</v>
      </c>
      <c r="W580" s="626"/>
      <c r="X580" s="626"/>
      <c r="Y580" s="626"/>
      <c r="Z580" s="626"/>
      <c r="AA580" s="626"/>
      <c r="AB580" s="413"/>
    </row>
    <row r="581" spans="1:28" ht="21.75" customHeight="1" x14ac:dyDescent="0.2">
      <c r="A581" s="412"/>
      <c r="B581" s="652" t="s">
        <v>453</v>
      </c>
      <c r="C581" s="652"/>
      <c r="D581" s="652"/>
      <c r="E581" s="652"/>
      <c r="F581" s="652"/>
      <c r="G581" s="652"/>
      <c r="H581" s="652"/>
      <c r="I581" s="652"/>
      <c r="J581" s="652"/>
      <c r="K581" s="652"/>
      <c r="L581" s="652"/>
      <c r="M581" s="653"/>
      <c r="N581" s="423">
        <v>991</v>
      </c>
      <c r="O581" s="420">
        <v>4</v>
      </c>
      <c r="P581" s="420">
        <v>12</v>
      </c>
      <c r="Q581" s="422" t="s">
        <v>535</v>
      </c>
      <c r="R581" s="421" t="s">
        <v>25</v>
      </c>
      <c r="S581" s="624"/>
      <c r="T581" s="625"/>
      <c r="U581" s="419">
        <v>100</v>
      </c>
      <c r="V581" s="419">
        <v>50</v>
      </c>
      <c r="W581" s="626"/>
      <c r="X581" s="626"/>
      <c r="Y581" s="626"/>
      <c r="Z581" s="626"/>
      <c r="AA581" s="626"/>
      <c r="AB581" s="413"/>
    </row>
    <row r="582" spans="1:28" ht="21.75" customHeight="1" x14ac:dyDescent="0.2">
      <c r="A582" s="412"/>
      <c r="B582" s="652" t="s">
        <v>454</v>
      </c>
      <c r="C582" s="652"/>
      <c r="D582" s="652"/>
      <c r="E582" s="652"/>
      <c r="F582" s="652"/>
      <c r="G582" s="652"/>
      <c r="H582" s="652"/>
      <c r="I582" s="652"/>
      <c r="J582" s="652"/>
      <c r="K582" s="652"/>
      <c r="L582" s="652"/>
      <c r="M582" s="653"/>
      <c r="N582" s="423">
        <v>991</v>
      </c>
      <c r="O582" s="420">
        <v>4</v>
      </c>
      <c r="P582" s="420">
        <v>12</v>
      </c>
      <c r="Q582" s="422" t="s">
        <v>535</v>
      </c>
      <c r="R582" s="421" t="s">
        <v>27</v>
      </c>
      <c r="S582" s="624"/>
      <c r="T582" s="625"/>
      <c r="U582" s="419">
        <v>100</v>
      </c>
      <c r="V582" s="419">
        <v>50</v>
      </c>
      <c r="W582" s="626"/>
      <c r="X582" s="626"/>
      <c r="Y582" s="626"/>
      <c r="Z582" s="626"/>
      <c r="AA582" s="626"/>
      <c r="AB582" s="413"/>
    </row>
    <row r="583" spans="1:28" ht="12" customHeight="1" x14ac:dyDescent="0.2">
      <c r="A583" s="412"/>
      <c r="B583" s="652" t="s">
        <v>456</v>
      </c>
      <c r="C583" s="652"/>
      <c r="D583" s="652"/>
      <c r="E583" s="652"/>
      <c r="F583" s="652"/>
      <c r="G583" s="652"/>
      <c r="H583" s="652"/>
      <c r="I583" s="652"/>
      <c r="J583" s="652"/>
      <c r="K583" s="652"/>
      <c r="L583" s="652"/>
      <c r="M583" s="653"/>
      <c r="N583" s="423">
        <v>991</v>
      </c>
      <c r="O583" s="420">
        <v>4</v>
      </c>
      <c r="P583" s="420">
        <v>12</v>
      </c>
      <c r="Q583" s="422" t="s">
        <v>535</v>
      </c>
      <c r="R583" s="421" t="s">
        <v>29</v>
      </c>
      <c r="S583" s="624"/>
      <c r="T583" s="625"/>
      <c r="U583" s="419">
        <v>100</v>
      </c>
      <c r="V583" s="419">
        <v>50</v>
      </c>
      <c r="W583" s="626"/>
      <c r="X583" s="626"/>
      <c r="Y583" s="626"/>
      <c r="Z583" s="626"/>
      <c r="AA583" s="626"/>
      <c r="AB583" s="413"/>
    </row>
    <row r="584" spans="1:28" ht="21.75" customHeight="1" x14ac:dyDescent="0.2">
      <c r="A584" s="412"/>
      <c r="B584" s="652" t="s">
        <v>105</v>
      </c>
      <c r="C584" s="652"/>
      <c r="D584" s="652"/>
      <c r="E584" s="652"/>
      <c r="F584" s="652"/>
      <c r="G584" s="652"/>
      <c r="H584" s="652"/>
      <c r="I584" s="652"/>
      <c r="J584" s="652"/>
      <c r="K584" s="652"/>
      <c r="L584" s="652"/>
      <c r="M584" s="653"/>
      <c r="N584" s="423">
        <v>991</v>
      </c>
      <c r="O584" s="420">
        <v>4</v>
      </c>
      <c r="P584" s="420">
        <v>12</v>
      </c>
      <c r="Q584" s="422" t="s">
        <v>533</v>
      </c>
      <c r="R584" s="421">
        <v>0</v>
      </c>
      <c r="S584" s="624"/>
      <c r="T584" s="625"/>
      <c r="U584" s="419">
        <v>2172</v>
      </c>
      <c r="V584" s="419">
        <v>2135</v>
      </c>
      <c r="W584" s="626"/>
      <c r="X584" s="626"/>
      <c r="Y584" s="626"/>
      <c r="Z584" s="626"/>
      <c r="AA584" s="626"/>
      <c r="AB584" s="413"/>
    </row>
    <row r="585" spans="1:28" ht="12" customHeight="1" x14ac:dyDescent="0.2">
      <c r="A585" s="412"/>
      <c r="B585" s="652" t="s">
        <v>106</v>
      </c>
      <c r="C585" s="652"/>
      <c r="D585" s="652"/>
      <c r="E585" s="652"/>
      <c r="F585" s="652"/>
      <c r="G585" s="652"/>
      <c r="H585" s="652"/>
      <c r="I585" s="652"/>
      <c r="J585" s="652"/>
      <c r="K585" s="652"/>
      <c r="L585" s="652"/>
      <c r="M585" s="653"/>
      <c r="N585" s="423">
        <v>991</v>
      </c>
      <c r="O585" s="420">
        <v>4</v>
      </c>
      <c r="P585" s="420">
        <v>12</v>
      </c>
      <c r="Q585" s="422" t="s">
        <v>534</v>
      </c>
      <c r="R585" s="421">
        <v>0</v>
      </c>
      <c r="S585" s="624"/>
      <c r="T585" s="625"/>
      <c r="U585" s="419">
        <v>2172</v>
      </c>
      <c r="V585" s="419">
        <v>2135</v>
      </c>
      <c r="W585" s="626"/>
      <c r="X585" s="626"/>
      <c r="Y585" s="626"/>
      <c r="Z585" s="626"/>
      <c r="AA585" s="626"/>
      <c r="AB585" s="413"/>
    </row>
    <row r="586" spans="1:28" ht="32.25" customHeight="1" x14ac:dyDescent="0.2">
      <c r="A586" s="412"/>
      <c r="B586" s="652" t="s">
        <v>683</v>
      </c>
      <c r="C586" s="652"/>
      <c r="D586" s="652"/>
      <c r="E586" s="652"/>
      <c r="F586" s="652"/>
      <c r="G586" s="652"/>
      <c r="H586" s="652"/>
      <c r="I586" s="652"/>
      <c r="J586" s="652"/>
      <c r="K586" s="652"/>
      <c r="L586" s="652"/>
      <c r="M586" s="653"/>
      <c r="N586" s="423">
        <v>991</v>
      </c>
      <c r="O586" s="420">
        <v>4</v>
      </c>
      <c r="P586" s="420">
        <v>12</v>
      </c>
      <c r="Q586" s="422" t="s">
        <v>684</v>
      </c>
      <c r="R586" s="421">
        <v>0</v>
      </c>
      <c r="S586" s="624"/>
      <c r="T586" s="625"/>
      <c r="U586" s="419">
        <v>2172</v>
      </c>
      <c r="V586" s="419">
        <v>2135</v>
      </c>
      <c r="W586" s="626"/>
      <c r="X586" s="626"/>
      <c r="Y586" s="626"/>
      <c r="Z586" s="626"/>
      <c r="AA586" s="626"/>
      <c r="AB586" s="413"/>
    </row>
    <row r="587" spans="1:28" ht="21.75" customHeight="1" x14ac:dyDescent="0.2">
      <c r="A587" s="412"/>
      <c r="B587" s="652" t="s">
        <v>453</v>
      </c>
      <c r="C587" s="652"/>
      <c r="D587" s="652"/>
      <c r="E587" s="652"/>
      <c r="F587" s="652"/>
      <c r="G587" s="652"/>
      <c r="H587" s="652"/>
      <c r="I587" s="652"/>
      <c r="J587" s="652"/>
      <c r="K587" s="652"/>
      <c r="L587" s="652"/>
      <c r="M587" s="653"/>
      <c r="N587" s="423">
        <v>991</v>
      </c>
      <c r="O587" s="420">
        <v>4</v>
      </c>
      <c r="P587" s="420">
        <v>12</v>
      </c>
      <c r="Q587" s="422" t="s">
        <v>684</v>
      </c>
      <c r="R587" s="421" t="s">
        <v>25</v>
      </c>
      <c r="S587" s="624"/>
      <c r="T587" s="625"/>
      <c r="U587" s="419">
        <v>2172</v>
      </c>
      <c r="V587" s="419">
        <v>2135</v>
      </c>
      <c r="W587" s="626"/>
      <c r="X587" s="626"/>
      <c r="Y587" s="626"/>
      <c r="Z587" s="626"/>
      <c r="AA587" s="626"/>
      <c r="AB587" s="413"/>
    </row>
    <row r="588" spans="1:28" ht="42.75" customHeight="1" x14ac:dyDescent="0.2">
      <c r="A588" s="412"/>
      <c r="B588" s="652" t="s">
        <v>454</v>
      </c>
      <c r="C588" s="652"/>
      <c r="D588" s="652"/>
      <c r="E588" s="652"/>
      <c r="F588" s="652"/>
      <c r="G588" s="652"/>
      <c r="H588" s="652"/>
      <c r="I588" s="652"/>
      <c r="J588" s="652"/>
      <c r="K588" s="652"/>
      <c r="L588" s="652"/>
      <c r="M588" s="653"/>
      <c r="N588" s="423">
        <v>991</v>
      </c>
      <c r="O588" s="420">
        <v>4</v>
      </c>
      <c r="P588" s="420">
        <v>12</v>
      </c>
      <c r="Q588" s="422" t="s">
        <v>684</v>
      </c>
      <c r="R588" s="421" t="s">
        <v>27</v>
      </c>
      <c r="S588" s="624"/>
      <c r="T588" s="625"/>
      <c r="U588" s="419">
        <v>2172</v>
      </c>
      <c r="V588" s="419">
        <v>2135</v>
      </c>
      <c r="W588" s="626"/>
      <c r="X588" s="626"/>
      <c r="Y588" s="626"/>
      <c r="Z588" s="626"/>
      <c r="AA588" s="626"/>
      <c r="AB588" s="413"/>
    </row>
    <row r="589" spans="1:28" ht="53.25" customHeight="1" x14ac:dyDescent="0.2">
      <c r="A589" s="412"/>
      <c r="B589" s="652" t="s">
        <v>456</v>
      </c>
      <c r="C589" s="652"/>
      <c r="D589" s="652"/>
      <c r="E589" s="652"/>
      <c r="F589" s="652"/>
      <c r="G589" s="652"/>
      <c r="H589" s="652"/>
      <c r="I589" s="652"/>
      <c r="J589" s="652"/>
      <c r="K589" s="652"/>
      <c r="L589" s="652"/>
      <c r="M589" s="653"/>
      <c r="N589" s="423">
        <v>991</v>
      </c>
      <c r="O589" s="420">
        <v>4</v>
      </c>
      <c r="P589" s="420">
        <v>12</v>
      </c>
      <c r="Q589" s="422" t="s">
        <v>684</v>
      </c>
      <c r="R589" s="421" t="s">
        <v>29</v>
      </c>
      <c r="S589" s="624"/>
      <c r="T589" s="625"/>
      <c r="U589" s="419">
        <v>2172</v>
      </c>
      <c r="V589" s="419">
        <v>2135</v>
      </c>
      <c r="W589" s="626"/>
      <c r="X589" s="626"/>
      <c r="Y589" s="626"/>
      <c r="Z589" s="626"/>
      <c r="AA589" s="626"/>
      <c r="AB589" s="413"/>
    </row>
    <row r="590" spans="1:28" ht="21.75" customHeight="1" x14ac:dyDescent="0.2">
      <c r="A590" s="412"/>
      <c r="B590" s="652" t="s">
        <v>536</v>
      </c>
      <c r="C590" s="652"/>
      <c r="D590" s="652"/>
      <c r="E590" s="652"/>
      <c r="F590" s="652"/>
      <c r="G590" s="652"/>
      <c r="H590" s="652"/>
      <c r="I590" s="652"/>
      <c r="J590" s="652"/>
      <c r="K590" s="652"/>
      <c r="L590" s="652"/>
      <c r="M590" s="653"/>
      <c r="N590" s="423">
        <v>991</v>
      </c>
      <c r="O590" s="420">
        <v>5</v>
      </c>
      <c r="P590" s="420">
        <v>0</v>
      </c>
      <c r="Q590" s="422">
        <v>0</v>
      </c>
      <c r="R590" s="421">
        <v>0</v>
      </c>
      <c r="S590" s="624"/>
      <c r="T590" s="625"/>
      <c r="U590" s="419">
        <v>1170</v>
      </c>
      <c r="V590" s="419">
        <v>1278</v>
      </c>
      <c r="W590" s="626"/>
      <c r="X590" s="626"/>
      <c r="Y590" s="626"/>
      <c r="Z590" s="626"/>
      <c r="AA590" s="626"/>
      <c r="AB590" s="413"/>
    </row>
    <row r="591" spans="1:28" ht="21.75" customHeight="1" x14ac:dyDescent="0.2">
      <c r="A591" s="412"/>
      <c r="B591" s="652" t="s">
        <v>783</v>
      </c>
      <c r="C591" s="652"/>
      <c r="D591" s="652"/>
      <c r="E591" s="652"/>
      <c r="F591" s="652"/>
      <c r="G591" s="652"/>
      <c r="H591" s="652"/>
      <c r="I591" s="652"/>
      <c r="J591" s="652"/>
      <c r="K591" s="652"/>
      <c r="L591" s="652"/>
      <c r="M591" s="653"/>
      <c r="N591" s="423">
        <v>991</v>
      </c>
      <c r="O591" s="420">
        <v>5</v>
      </c>
      <c r="P591" s="420">
        <v>1</v>
      </c>
      <c r="Q591" s="422">
        <v>0</v>
      </c>
      <c r="R591" s="421">
        <v>0</v>
      </c>
      <c r="S591" s="624"/>
      <c r="T591" s="625"/>
      <c r="U591" s="419">
        <v>0</v>
      </c>
      <c r="V591" s="419">
        <v>0</v>
      </c>
      <c r="W591" s="626"/>
      <c r="X591" s="626"/>
      <c r="Y591" s="626"/>
      <c r="Z591" s="626"/>
      <c r="AA591" s="626"/>
      <c r="AB591" s="413"/>
    </row>
    <row r="592" spans="1:28" ht="32.25" customHeight="1" x14ac:dyDescent="0.2">
      <c r="A592" s="412"/>
      <c r="B592" s="652" t="s">
        <v>67</v>
      </c>
      <c r="C592" s="652"/>
      <c r="D592" s="652"/>
      <c r="E592" s="652"/>
      <c r="F592" s="652"/>
      <c r="G592" s="652"/>
      <c r="H592" s="652"/>
      <c r="I592" s="652"/>
      <c r="J592" s="652"/>
      <c r="K592" s="652"/>
      <c r="L592" s="652"/>
      <c r="M592" s="653"/>
      <c r="N592" s="423">
        <v>991</v>
      </c>
      <c r="O592" s="420">
        <v>5</v>
      </c>
      <c r="P592" s="420">
        <v>1</v>
      </c>
      <c r="Q592" s="422" t="s">
        <v>524</v>
      </c>
      <c r="R592" s="421">
        <v>0</v>
      </c>
      <c r="S592" s="624"/>
      <c r="T592" s="625"/>
      <c r="U592" s="419">
        <v>0</v>
      </c>
      <c r="V592" s="419">
        <v>0</v>
      </c>
      <c r="W592" s="626"/>
      <c r="X592" s="626"/>
      <c r="Y592" s="626"/>
      <c r="Z592" s="626"/>
      <c r="AA592" s="626"/>
      <c r="AB592" s="413"/>
    </row>
    <row r="593" spans="1:28" ht="21.75" customHeight="1" x14ac:dyDescent="0.2">
      <c r="A593" s="412"/>
      <c r="B593" s="652" t="s">
        <v>763</v>
      </c>
      <c r="C593" s="652"/>
      <c r="D593" s="652"/>
      <c r="E593" s="652"/>
      <c r="F593" s="652"/>
      <c r="G593" s="652"/>
      <c r="H593" s="652"/>
      <c r="I593" s="652"/>
      <c r="J593" s="652"/>
      <c r="K593" s="652"/>
      <c r="L593" s="652"/>
      <c r="M593" s="653"/>
      <c r="N593" s="423">
        <v>991</v>
      </c>
      <c r="O593" s="420">
        <v>5</v>
      </c>
      <c r="P593" s="420">
        <v>1</v>
      </c>
      <c r="Q593" s="422" t="s">
        <v>696</v>
      </c>
      <c r="R593" s="421">
        <v>0</v>
      </c>
      <c r="S593" s="624"/>
      <c r="T593" s="625"/>
      <c r="U593" s="419">
        <v>0</v>
      </c>
      <c r="V593" s="419">
        <v>0</v>
      </c>
      <c r="W593" s="626"/>
      <c r="X593" s="626"/>
      <c r="Y593" s="626"/>
      <c r="Z593" s="626"/>
      <c r="AA593" s="626"/>
      <c r="AB593" s="413"/>
    </row>
    <row r="594" spans="1:28" ht="21.75" customHeight="1" x14ac:dyDescent="0.2">
      <c r="A594" s="412"/>
      <c r="B594" s="652" t="s">
        <v>695</v>
      </c>
      <c r="C594" s="652"/>
      <c r="D594" s="652"/>
      <c r="E594" s="652"/>
      <c r="F594" s="652"/>
      <c r="G594" s="652"/>
      <c r="H594" s="652"/>
      <c r="I594" s="652"/>
      <c r="J594" s="652"/>
      <c r="K594" s="652"/>
      <c r="L594" s="652"/>
      <c r="M594" s="653"/>
      <c r="N594" s="423">
        <v>991</v>
      </c>
      <c r="O594" s="420">
        <v>5</v>
      </c>
      <c r="P594" s="420">
        <v>1</v>
      </c>
      <c r="Q594" s="422" t="s">
        <v>697</v>
      </c>
      <c r="R594" s="421">
        <v>0</v>
      </c>
      <c r="S594" s="624"/>
      <c r="T594" s="625"/>
      <c r="U594" s="419">
        <v>0</v>
      </c>
      <c r="V594" s="419">
        <v>0</v>
      </c>
      <c r="W594" s="626"/>
      <c r="X594" s="626"/>
      <c r="Y594" s="626"/>
      <c r="Z594" s="626"/>
      <c r="AA594" s="626"/>
      <c r="AB594" s="413"/>
    </row>
    <row r="595" spans="1:28" ht="21.75" customHeight="1" x14ac:dyDescent="0.2">
      <c r="A595" s="412"/>
      <c r="B595" s="652" t="s">
        <v>784</v>
      </c>
      <c r="C595" s="652"/>
      <c r="D595" s="652"/>
      <c r="E595" s="652"/>
      <c r="F595" s="652"/>
      <c r="G595" s="652"/>
      <c r="H595" s="652"/>
      <c r="I595" s="652"/>
      <c r="J595" s="652"/>
      <c r="K595" s="652"/>
      <c r="L595" s="652"/>
      <c r="M595" s="653"/>
      <c r="N595" s="423">
        <v>991</v>
      </c>
      <c r="O595" s="420">
        <v>5</v>
      </c>
      <c r="P595" s="420">
        <v>1</v>
      </c>
      <c r="Q595" s="422" t="s">
        <v>697</v>
      </c>
      <c r="R595" s="421" t="s">
        <v>785</v>
      </c>
      <c r="S595" s="624"/>
      <c r="T595" s="625"/>
      <c r="U595" s="419">
        <v>0</v>
      </c>
      <c r="V595" s="419">
        <v>0</v>
      </c>
      <c r="W595" s="626"/>
      <c r="X595" s="626"/>
      <c r="Y595" s="626"/>
      <c r="Z595" s="626"/>
      <c r="AA595" s="626"/>
      <c r="AB595" s="413"/>
    </row>
    <row r="596" spans="1:28" ht="21.75" customHeight="1" x14ac:dyDescent="0.2">
      <c r="A596" s="412"/>
      <c r="B596" s="652" t="s">
        <v>786</v>
      </c>
      <c r="C596" s="652"/>
      <c r="D596" s="652"/>
      <c r="E596" s="652"/>
      <c r="F596" s="652"/>
      <c r="G596" s="652"/>
      <c r="H596" s="652"/>
      <c r="I596" s="652"/>
      <c r="J596" s="652"/>
      <c r="K596" s="652"/>
      <c r="L596" s="652"/>
      <c r="M596" s="653"/>
      <c r="N596" s="423">
        <v>991</v>
      </c>
      <c r="O596" s="420">
        <v>5</v>
      </c>
      <c r="P596" s="420">
        <v>1</v>
      </c>
      <c r="Q596" s="422" t="s">
        <v>697</v>
      </c>
      <c r="R596" s="421" t="s">
        <v>787</v>
      </c>
      <c r="S596" s="624"/>
      <c r="T596" s="625"/>
      <c r="U596" s="419">
        <v>0</v>
      </c>
      <c r="V596" s="419">
        <v>0</v>
      </c>
      <c r="W596" s="626"/>
      <c r="X596" s="626"/>
      <c r="Y596" s="626"/>
      <c r="Z596" s="626"/>
      <c r="AA596" s="626"/>
      <c r="AB596" s="413"/>
    </row>
    <row r="597" spans="1:28" ht="12" customHeight="1" x14ac:dyDescent="0.2">
      <c r="A597" s="412"/>
      <c r="B597" s="652" t="s">
        <v>788</v>
      </c>
      <c r="C597" s="652"/>
      <c r="D597" s="652"/>
      <c r="E597" s="652"/>
      <c r="F597" s="652"/>
      <c r="G597" s="652"/>
      <c r="H597" s="652"/>
      <c r="I597" s="652"/>
      <c r="J597" s="652"/>
      <c r="K597" s="652"/>
      <c r="L597" s="652"/>
      <c r="M597" s="653"/>
      <c r="N597" s="423">
        <v>991</v>
      </c>
      <c r="O597" s="420">
        <v>5</v>
      </c>
      <c r="P597" s="420">
        <v>1</v>
      </c>
      <c r="Q597" s="422" t="s">
        <v>697</v>
      </c>
      <c r="R597" s="421" t="s">
        <v>789</v>
      </c>
      <c r="S597" s="624"/>
      <c r="T597" s="625"/>
      <c r="U597" s="419">
        <v>0</v>
      </c>
      <c r="V597" s="419">
        <v>0</v>
      </c>
      <c r="W597" s="626"/>
      <c r="X597" s="626"/>
      <c r="Y597" s="626"/>
      <c r="Z597" s="626"/>
      <c r="AA597" s="626"/>
      <c r="AB597" s="413"/>
    </row>
    <row r="598" spans="1:28" ht="12" customHeight="1" x14ac:dyDescent="0.2">
      <c r="A598" s="412"/>
      <c r="B598" s="652" t="s">
        <v>790</v>
      </c>
      <c r="C598" s="652"/>
      <c r="D598" s="652"/>
      <c r="E598" s="652"/>
      <c r="F598" s="652"/>
      <c r="G598" s="652"/>
      <c r="H598" s="652"/>
      <c r="I598" s="652"/>
      <c r="J598" s="652"/>
      <c r="K598" s="652"/>
      <c r="L598" s="652"/>
      <c r="M598" s="653"/>
      <c r="N598" s="423">
        <v>991</v>
      </c>
      <c r="O598" s="420">
        <v>5</v>
      </c>
      <c r="P598" s="420">
        <v>2</v>
      </c>
      <c r="Q598" s="422">
        <v>0</v>
      </c>
      <c r="R598" s="421">
        <v>0</v>
      </c>
      <c r="S598" s="624"/>
      <c r="T598" s="625"/>
      <c r="U598" s="419">
        <v>0</v>
      </c>
      <c r="V598" s="419">
        <v>0</v>
      </c>
      <c r="W598" s="626"/>
      <c r="X598" s="626"/>
      <c r="Y598" s="626"/>
      <c r="Z598" s="626"/>
      <c r="AA598" s="626"/>
      <c r="AB598" s="413"/>
    </row>
    <row r="599" spans="1:28" ht="12" customHeight="1" x14ac:dyDescent="0.2">
      <c r="A599" s="412"/>
      <c r="B599" s="652" t="s">
        <v>103</v>
      </c>
      <c r="C599" s="652"/>
      <c r="D599" s="652"/>
      <c r="E599" s="652"/>
      <c r="F599" s="652"/>
      <c r="G599" s="652"/>
      <c r="H599" s="652"/>
      <c r="I599" s="652"/>
      <c r="J599" s="652"/>
      <c r="K599" s="652"/>
      <c r="L599" s="652"/>
      <c r="M599" s="653"/>
      <c r="N599" s="423">
        <v>991</v>
      </c>
      <c r="O599" s="420">
        <v>5</v>
      </c>
      <c r="P599" s="420">
        <v>2</v>
      </c>
      <c r="Q599" s="422" t="s">
        <v>529</v>
      </c>
      <c r="R599" s="421">
        <v>0</v>
      </c>
      <c r="S599" s="624"/>
      <c r="T599" s="625"/>
      <c r="U599" s="419">
        <v>0</v>
      </c>
      <c r="V599" s="419">
        <v>0</v>
      </c>
      <c r="W599" s="626"/>
      <c r="X599" s="626"/>
      <c r="Y599" s="626"/>
      <c r="Z599" s="626"/>
      <c r="AA599" s="626"/>
      <c r="AB599" s="413"/>
    </row>
    <row r="600" spans="1:28" ht="21.75" customHeight="1" x14ac:dyDescent="0.2">
      <c r="A600" s="412"/>
      <c r="B600" s="652" t="s">
        <v>110</v>
      </c>
      <c r="C600" s="652"/>
      <c r="D600" s="652"/>
      <c r="E600" s="652"/>
      <c r="F600" s="652"/>
      <c r="G600" s="652"/>
      <c r="H600" s="652"/>
      <c r="I600" s="652"/>
      <c r="J600" s="652"/>
      <c r="K600" s="652"/>
      <c r="L600" s="652"/>
      <c r="M600" s="653"/>
      <c r="N600" s="423">
        <v>991</v>
      </c>
      <c r="O600" s="420">
        <v>5</v>
      </c>
      <c r="P600" s="420">
        <v>2</v>
      </c>
      <c r="Q600" s="422" t="s">
        <v>537</v>
      </c>
      <c r="R600" s="421">
        <v>0</v>
      </c>
      <c r="S600" s="624"/>
      <c r="T600" s="625"/>
      <c r="U600" s="419">
        <v>0</v>
      </c>
      <c r="V600" s="419">
        <v>0</v>
      </c>
      <c r="W600" s="626"/>
      <c r="X600" s="626"/>
      <c r="Y600" s="626"/>
      <c r="Z600" s="626"/>
      <c r="AA600" s="626"/>
      <c r="AB600" s="413"/>
    </row>
    <row r="601" spans="1:28" ht="12" customHeight="1" x14ac:dyDescent="0.2">
      <c r="A601" s="412"/>
      <c r="B601" s="652" t="s">
        <v>791</v>
      </c>
      <c r="C601" s="652"/>
      <c r="D601" s="652"/>
      <c r="E601" s="652"/>
      <c r="F601" s="652"/>
      <c r="G601" s="652"/>
      <c r="H601" s="652"/>
      <c r="I601" s="652"/>
      <c r="J601" s="652"/>
      <c r="K601" s="652"/>
      <c r="L601" s="652"/>
      <c r="M601" s="653"/>
      <c r="N601" s="423">
        <v>991</v>
      </c>
      <c r="O601" s="420">
        <v>5</v>
      </c>
      <c r="P601" s="420">
        <v>2</v>
      </c>
      <c r="Q601" s="422" t="s">
        <v>792</v>
      </c>
      <c r="R601" s="421">
        <v>0</v>
      </c>
      <c r="S601" s="624"/>
      <c r="T601" s="625"/>
      <c r="U601" s="419">
        <v>0</v>
      </c>
      <c r="V601" s="419">
        <v>0</v>
      </c>
      <c r="W601" s="626"/>
      <c r="X601" s="626"/>
      <c r="Y601" s="626"/>
      <c r="Z601" s="626"/>
      <c r="AA601" s="626"/>
      <c r="AB601" s="413"/>
    </row>
    <row r="602" spans="1:28" ht="12" customHeight="1" x14ac:dyDescent="0.2">
      <c r="A602" s="412"/>
      <c r="B602" s="652" t="s">
        <v>784</v>
      </c>
      <c r="C602" s="652"/>
      <c r="D602" s="652"/>
      <c r="E602" s="652"/>
      <c r="F602" s="652"/>
      <c r="G602" s="652"/>
      <c r="H602" s="652"/>
      <c r="I602" s="652"/>
      <c r="J602" s="652"/>
      <c r="K602" s="652"/>
      <c r="L602" s="652"/>
      <c r="M602" s="653"/>
      <c r="N602" s="423">
        <v>991</v>
      </c>
      <c r="O602" s="420">
        <v>5</v>
      </c>
      <c r="P602" s="420">
        <v>2</v>
      </c>
      <c r="Q602" s="422" t="s">
        <v>792</v>
      </c>
      <c r="R602" s="421" t="s">
        <v>785</v>
      </c>
      <c r="S602" s="624"/>
      <c r="T602" s="625"/>
      <c r="U602" s="419">
        <v>0</v>
      </c>
      <c r="V602" s="419">
        <v>0</v>
      </c>
      <c r="W602" s="626"/>
      <c r="X602" s="626"/>
      <c r="Y602" s="626"/>
      <c r="Z602" s="626"/>
      <c r="AA602" s="626"/>
      <c r="AB602" s="413"/>
    </row>
    <row r="603" spans="1:28" ht="42.75" customHeight="1" x14ac:dyDescent="0.2">
      <c r="A603" s="412"/>
      <c r="B603" s="652" t="s">
        <v>786</v>
      </c>
      <c r="C603" s="652"/>
      <c r="D603" s="652"/>
      <c r="E603" s="652"/>
      <c r="F603" s="652"/>
      <c r="G603" s="652"/>
      <c r="H603" s="652"/>
      <c r="I603" s="652"/>
      <c r="J603" s="652"/>
      <c r="K603" s="652"/>
      <c r="L603" s="652"/>
      <c r="M603" s="653"/>
      <c r="N603" s="423">
        <v>991</v>
      </c>
      <c r="O603" s="420">
        <v>5</v>
      </c>
      <c r="P603" s="420">
        <v>2</v>
      </c>
      <c r="Q603" s="422" t="s">
        <v>792</v>
      </c>
      <c r="R603" s="421" t="s">
        <v>787</v>
      </c>
      <c r="S603" s="624"/>
      <c r="T603" s="625"/>
      <c r="U603" s="419">
        <v>0</v>
      </c>
      <c r="V603" s="419">
        <v>0</v>
      </c>
      <c r="W603" s="626"/>
      <c r="X603" s="626"/>
      <c r="Y603" s="626"/>
      <c r="Z603" s="626"/>
      <c r="AA603" s="626"/>
      <c r="AB603" s="413"/>
    </row>
    <row r="604" spans="1:28" ht="53.25" customHeight="1" x14ac:dyDescent="0.2">
      <c r="A604" s="412"/>
      <c r="B604" s="652" t="s">
        <v>788</v>
      </c>
      <c r="C604" s="652"/>
      <c r="D604" s="652"/>
      <c r="E604" s="652"/>
      <c r="F604" s="652"/>
      <c r="G604" s="652"/>
      <c r="H604" s="652"/>
      <c r="I604" s="652"/>
      <c r="J604" s="652"/>
      <c r="K604" s="652"/>
      <c r="L604" s="652"/>
      <c r="M604" s="653"/>
      <c r="N604" s="423">
        <v>991</v>
      </c>
      <c r="O604" s="420">
        <v>5</v>
      </c>
      <c r="P604" s="420">
        <v>2</v>
      </c>
      <c r="Q604" s="422" t="s">
        <v>792</v>
      </c>
      <c r="R604" s="421" t="s">
        <v>789</v>
      </c>
      <c r="S604" s="624"/>
      <c r="T604" s="625"/>
      <c r="U604" s="419">
        <v>0</v>
      </c>
      <c r="V604" s="419">
        <v>0</v>
      </c>
      <c r="W604" s="626"/>
      <c r="X604" s="626"/>
      <c r="Y604" s="626"/>
      <c r="Z604" s="626"/>
      <c r="AA604" s="626"/>
      <c r="AB604" s="413"/>
    </row>
    <row r="605" spans="1:28" ht="21.75" customHeight="1" x14ac:dyDescent="0.2">
      <c r="A605" s="412"/>
      <c r="B605" s="652" t="s">
        <v>109</v>
      </c>
      <c r="C605" s="652"/>
      <c r="D605" s="652"/>
      <c r="E605" s="652"/>
      <c r="F605" s="652"/>
      <c r="G605" s="652"/>
      <c r="H605" s="652"/>
      <c r="I605" s="652"/>
      <c r="J605" s="652"/>
      <c r="K605" s="652"/>
      <c r="L605" s="652"/>
      <c r="M605" s="653"/>
      <c r="N605" s="423">
        <v>991</v>
      </c>
      <c r="O605" s="420">
        <v>5</v>
      </c>
      <c r="P605" s="420">
        <v>3</v>
      </c>
      <c r="Q605" s="422">
        <v>0</v>
      </c>
      <c r="R605" s="421">
        <v>0</v>
      </c>
      <c r="S605" s="624"/>
      <c r="T605" s="625"/>
      <c r="U605" s="419">
        <v>1170</v>
      </c>
      <c r="V605" s="419">
        <v>1278</v>
      </c>
      <c r="W605" s="626"/>
      <c r="X605" s="626"/>
      <c r="Y605" s="626"/>
      <c r="Z605" s="626"/>
      <c r="AA605" s="626"/>
      <c r="AB605" s="413"/>
    </row>
    <row r="606" spans="1:28" ht="32.25" customHeight="1" x14ac:dyDescent="0.2">
      <c r="A606" s="412"/>
      <c r="B606" s="652" t="s">
        <v>103</v>
      </c>
      <c r="C606" s="652"/>
      <c r="D606" s="652"/>
      <c r="E606" s="652"/>
      <c r="F606" s="652"/>
      <c r="G606" s="652"/>
      <c r="H606" s="652"/>
      <c r="I606" s="652"/>
      <c r="J606" s="652"/>
      <c r="K606" s="652"/>
      <c r="L606" s="652"/>
      <c r="M606" s="653"/>
      <c r="N606" s="423">
        <v>991</v>
      </c>
      <c r="O606" s="420">
        <v>5</v>
      </c>
      <c r="P606" s="420">
        <v>3</v>
      </c>
      <c r="Q606" s="422" t="s">
        <v>529</v>
      </c>
      <c r="R606" s="421">
        <v>0</v>
      </c>
      <c r="S606" s="624"/>
      <c r="T606" s="625"/>
      <c r="U606" s="419">
        <v>1170</v>
      </c>
      <c r="V606" s="419">
        <v>1278</v>
      </c>
      <c r="W606" s="626"/>
      <c r="X606" s="626"/>
      <c r="Y606" s="626"/>
      <c r="Z606" s="626"/>
      <c r="AA606" s="626"/>
      <c r="AB606" s="413"/>
    </row>
    <row r="607" spans="1:28" ht="12" customHeight="1" x14ac:dyDescent="0.2">
      <c r="A607" s="412"/>
      <c r="B607" s="652" t="s">
        <v>110</v>
      </c>
      <c r="C607" s="652"/>
      <c r="D607" s="652"/>
      <c r="E607" s="652"/>
      <c r="F607" s="652"/>
      <c r="G607" s="652"/>
      <c r="H607" s="652"/>
      <c r="I607" s="652"/>
      <c r="J607" s="652"/>
      <c r="K607" s="652"/>
      <c r="L607" s="652"/>
      <c r="M607" s="653"/>
      <c r="N607" s="423">
        <v>991</v>
      </c>
      <c r="O607" s="420">
        <v>5</v>
      </c>
      <c r="P607" s="420">
        <v>3</v>
      </c>
      <c r="Q607" s="422" t="s">
        <v>537</v>
      </c>
      <c r="R607" s="421">
        <v>0</v>
      </c>
      <c r="S607" s="624"/>
      <c r="T607" s="625"/>
      <c r="U607" s="419">
        <v>1170</v>
      </c>
      <c r="V607" s="419">
        <v>1278</v>
      </c>
      <c r="W607" s="626"/>
      <c r="X607" s="626"/>
      <c r="Y607" s="626"/>
      <c r="Z607" s="626"/>
      <c r="AA607" s="626"/>
      <c r="AB607" s="413"/>
    </row>
    <row r="608" spans="1:28" ht="21.75" customHeight="1" x14ac:dyDescent="0.2">
      <c r="A608" s="412"/>
      <c r="B608" s="652" t="s">
        <v>111</v>
      </c>
      <c r="C608" s="652"/>
      <c r="D608" s="652"/>
      <c r="E608" s="652"/>
      <c r="F608" s="652"/>
      <c r="G608" s="652"/>
      <c r="H608" s="652"/>
      <c r="I608" s="652"/>
      <c r="J608" s="652"/>
      <c r="K608" s="652"/>
      <c r="L608" s="652"/>
      <c r="M608" s="653"/>
      <c r="N608" s="423">
        <v>991</v>
      </c>
      <c r="O608" s="420">
        <v>5</v>
      </c>
      <c r="P608" s="420">
        <v>3</v>
      </c>
      <c r="Q608" s="422" t="s">
        <v>538</v>
      </c>
      <c r="R608" s="421">
        <v>0</v>
      </c>
      <c r="S608" s="624"/>
      <c r="T608" s="625"/>
      <c r="U608" s="419">
        <v>1170</v>
      </c>
      <c r="V608" s="419">
        <v>1278</v>
      </c>
      <c r="W608" s="626"/>
      <c r="X608" s="626"/>
      <c r="Y608" s="626"/>
      <c r="Z608" s="626"/>
      <c r="AA608" s="626"/>
      <c r="AB608" s="413"/>
    </row>
    <row r="609" spans="1:28" ht="21.75" customHeight="1" x14ac:dyDescent="0.2">
      <c r="A609" s="412"/>
      <c r="B609" s="652" t="s">
        <v>453</v>
      </c>
      <c r="C609" s="652"/>
      <c r="D609" s="652"/>
      <c r="E609" s="652"/>
      <c r="F609" s="652"/>
      <c r="G609" s="652"/>
      <c r="H609" s="652"/>
      <c r="I609" s="652"/>
      <c r="J609" s="652"/>
      <c r="K609" s="652"/>
      <c r="L609" s="652"/>
      <c r="M609" s="653"/>
      <c r="N609" s="423">
        <v>991</v>
      </c>
      <c r="O609" s="420">
        <v>5</v>
      </c>
      <c r="P609" s="420">
        <v>3</v>
      </c>
      <c r="Q609" s="422" t="s">
        <v>538</v>
      </c>
      <c r="R609" s="421" t="s">
        <v>25</v>
      </c>
      <c r="S609" s="624"/>
      <c r="T609" s="625"/>
      <c r="U609" s="419">
        <v>1170</v>
      </c>
      <c r="V609" s="419">
        <v>1278</v>
      </c>
      <c r="W609" s="626"/>
      <c r="X609" s="626"/>
      <c r="Y609" s="626"/>
      <c r="Z609" s="626"/>
      <c r="AA609" s="626"/>
      <c r="AB609" s="413"/>
    </row>
    <row r="610" spans="1:28" ht="53.25" customHeight="1" x14ac:dyDescent="0.2">
      <c r="A610" s="412"/>
      <c r="B610" s="652" t="s">
        <v>454</v>
      </c>
      <c r="C610" s="652"/>
      <c r="D610" s="652"/>
      <c r="E610" s="652"/>
      <c r="F610" s="652"/>
      <c r="G610" s="652"/>
      <c r="H610" s="652"/>
      <c r="I610" s="652"/>
      <c r="J610" s="652"/>
      <c r="K610" s="652"/>
      <c r="L610" s="652"/>
      <c r="M610" s="653"/>
      <c r="N610" s="423">
        <v>991</v>
      </c>
      <c r="O610" s="420">
        <v>5</v>
      </c>
      <c r="P610" s="420">
        <v>3</v>
      </c>
      <c r="Q610" s="422" t="s">
        <v>538</v>
      </c>
      <c r="R610" s="421" t="s">
        <v>27</v>
      </c>
      <c r="S610" s="624"/>
      <c r="T610" s="625"/>
      <c r="U610" s="419">
        <v>1170</v>
      </c>
      <c r="V610" s="419">
        <v>1278</v>
      </c>
      <c r="W610" s="626"/>
      <c r="X610" s="626"/>
      <c r="Y610" s="626"/>
      <c r="Z610" s="626"/>
      <c r="AA610" s="626"/>
      <c r="AB610" s="413"/>
    </row>
    <row r="611" spans="1:28" ht="21.75" customHeight="1" x14ac:dyDescent="0.2">
      <c r="A611" s="412"/>
      <c r="B611" s="652" t="s">
        <v>456</v>
      </c>
      <c r="C611" s="652"/>
      <c r="D611" s="652"/>
      <c r="E611" s="652"/>
      <c r="F611" s="652"/>
      <c r="G611" s="652"/>
      <c r="H611" s="652"/>
      <c r="I611" s="652"/>
      <c r="J611" s="652"/>
      <c r="K611" s="652"/>
      <c r="L611" s="652"/>
      <c r="M611" s="653"/>
      <c r="N611" s="423">
        <v>991</v>
      </c>
      <c r="O611" s="420">
        <v>5</v>
      </c>
      <c r="P611" s="420">
        <v>3</v>
      </c>
      <c r="Q611" s="422" t="s">
        <v>538</v>
      </c>
      <c r="R611" s="421" t="s">
        <v>29</v>
      </c>
      <c r="S611" s="624"/>
      <c r="T611" s="625"/>
      <c r="U611" s="419">
        <v>1170</v>
      </c>
      <c r="V611" s="419">
        <v>1278</v>
      </c>
      <c r="W611" s="626"/>
      <c r="X611" s="626"/>
      <c r="Y611" s="626"/>
      <c r="Z611" s="626"/>
      <c r="AA611" s="626"/>
      <c r="AB611" s="413"/>
    </row>
    <row r="612" spans="1:28" ht="21.75" customHeight="1" x14ac:dyDescent="0.2">
      <c r="A612" s="412"/>
      <c r="B612" s="652" t="s">
        <v>103</v>
      </c>
      <c r="C612" s="652"/>
      <c r="D612" s="652"/>
      <c r="E612" s="652"/>
      <c r="F612" s="652"/>
      <c r="G612" s="652"/>
      <c r="H612" s="652"/>
      <c r="I612" s="652"/>
      <c r="J612" s="652"/>
      <c r="K612" s="652"/>
      <c r="L612" s="652"/>
      <c r="M612" s="653"/>
      <c r="N612" s="423">
        <v>991</v>
      </c>
      <c r="O612" s="420">
        <v>5</v>
      </c>
      <c r="P612" s="420">
        <v>3</v>
      </c>
      <c r="Q612" s="422" t="s">
        <v>529</v>
      </c>
      <c r="R612" s="421">
        <v>0</v>
      </c>
      <c r="S612" s="624"/>
      <c r="T612" s="625"/>
      <c r="U612" s="419">
        <v>0</v>
      </c>
      <c r="V612" s="419">
        <v>0</v>
      </c>
      <c r="W612" s="626"/>
      <c r="X612" s="626"/>
      <c r="Y612" s="626"/>
      <c r="Z612" s="626"/>
      <c r="AA612" s="626"/>
      <c r="AB612" s="413"/>
    </row>
    <row r="613" spans="1:28" ht="32.25" customHeight="1" x14ac:dyDescent="0.2">
      <c r="A613" s="412"/>
      <c r="B613" s="652" t="s">
        <v>110</v>
      </c>
      <c r="C613" s="652"/>
      <c r="D613" s="652"/>
      <c r="E613" s="652"/>
      <c r="F613" s="652"/>
      <c r="G613" s="652"/>
      <c r="H613" s="652"/>
      <c r="I613" s="652"/>
      <c r="J613" s="652"/>
      <c r="K613" s="652"/>
      <c r="L613" s="652"/>
      <c r="M613" s="653"/>
      <c r="N613" s="423">
        <v>991</v>
      </c>
      <c r="O613" s="420">
        <v>5</v>
      </c>
      <c r="P613" s="420">
        <v>3</v>
      </c>
      <c r="Q613" s="422" t="s">
        <v>537</v>
      </c>
      <c r="R613" s="421">
        <v>0</v>
      </c>
      <c r="S613" s="624"/>
      <c r="T613" s="625"/>
      <c r="U613" s="419">
        <v>0</v>
      </c>
      <c r="V613" s="419">
        <v>0</v>
      </c>
      <c r="W613" s="626"/>
      <c r="X613" s="626"/>
      <c r="Y613" s="626"/>
      <c r="Z613" s="626"/>
      <c r="AA613" s="626"/>
      <c r="AB613" s="413"/>
    </row>
    <row r="614" spans="1:28" ht="42.75" customHeight="1" x14ac:dyDescent="0.2">
      <c r="A614" s="412"/>
      <c r="B614" s="652" t="s">
        <v>793</v>
      </c>
      <c r="C614" s="652"/>
      <c r="D614" s="652"/>
      <c r="E614" s="652"/>
      <c r="F614" s="652"/>
      <c r="G614" s="652"/>
      <c r="H614" s="652"/>
      <c r="I614" s="652"/>
      <c r="J614" s="652"/>
      <c r="K614" s="652"/>
      <c r="L614" s="652"/>
      <c r="M614" s="653"/>
      <c r="N614" s="423">
        <v>991</v>
      </c>
      <c r="O614" s="420">
        <v>5</v>
      </c>
      <c r="P614" s="420">
        <v>3</v>
      </c>
      <c r="Q614" s="422" t="s">
        <v>794</v>
      </c>
      <c r="R614" s="421">
        <v>0</v>
      </c>
      <c r="S614" s="624"/>
      <c r="T614" s="625"/>
      <c r="U614" s="419">
        <v>0</v>
      </c>
      <c r="V614" s="419">
        <v>0</v>
      </c>
      <c r="W614" s="626"/>
      <c r="X614" s="626"/>
      <c r="Y614" s="626"/>
      <c r="Z614" s="626"/>
      <c r="AA614" s="626"/>
      <c r="AB614" s="413"/>
    </row>
    <row r="615" spans="1:28" ht="53.25" customHeight="1" x14ac:dyDescent="0.2">
      <c r="A615" s="412"/>
      <c r="B615" s="652" t="s">
        <v>453</v>
      </c>
      <c r="C615" s="652"/>
      <c r="D615" s="652"/>
      <c r="E615" s="652"/>
      <c r="F615" s="652"/>
      <c r="G615" s="652"/>
      <c r="H615" s="652"/>
      <c r="I615" s="652"/>
      <c r="J615" s="652"/>
      <c r="K615" s="652"/>
      <c r="L615" s="652"/>
      <c r="M615" s="653"/>
      <c r="N615" s="423">
        <v>991</v>
      </c>
      <c r="O615" s="420">
        <v>5</v>
      </c>
      <c r="P615" s="420">
        <v>3</v>
      </c>
      <c r="Q615" s="422" t="s">
        <v>794</v>
      </c>
      <c r="R615" s="421" t="s">
        <v>25</v>
      </c>
      <c r="S615" s="624"/>
      <c r="T615" s="625"/>
      <c r="U615" s="419">
        <v>0</v>
      </c>
      <c r="V615" s="419">
        <v>0</v>
      </c>
      <c r="W615" s="626"/>
      <c r="X615" s="626"/>
      <c r="Y615" s="626"/>
      <c r="Z615" s="626"/>
      <c r="AA615" s="626"/>
      <c r="AB615" s="413"/>
    </row>
    <row r="616" spans="1:28" ht="21.75" customHeight="1" x14ac:dyDescent="0.2">
      <c r="A616" s="412"/>
      <c r="B616" s="652" t="s">
        <v>454</v>
      </c>
      <c r="C616" s="652"/>
      <c r="D616" s="652"/>
      <c r="E616" s="652"/>
      <c r="F616" s="652"/>
      <c r="G616" s="652"/>
      <c r="H616" s="652"/>
      <c r="I616" s="652"/>
      <c r="J616" s="652"/>
      <c r="K616" s="652"/>
      <c r="L616" s="652"/>
      <c r="M616" s="653"/>
      <c r="N616" s="423">
        <v>991</v>
      </c>
      <c r="O616" s="420">
        <v>5</v>
      </c>
      <c r="P616" s="420">
        <v>3</v>
      </c>
      <c r="Q616" s="422" t="s">
        <v>794</v>
      </c>
      <c r="R616" s="421" t="s">
        <v>27</v>
      </c>
      <c r="S616" s="624"/>
      <c r="T616" s="625"/>
      <c r="U616" s="419">
        <v>0</v>
      </c>
      <c r="V616" s="419">
        <v>0</v>
      </c>
      <c r="W616" s="626"/>
      <c r="X616" s="626"/>
      <c r="Y616" s="626"/>
      <c r="Z616" s="626"/>
      <c r="AA616" s="626"/>
      <c r="AB616" s="413"/>
    </row>
    <row r="617" spans="1:28" ht="32.25" customHeight="1" x14ac:dyDescent="0.2">
      <c r="A617" s="412"/>
      <c r="B617" s="652" t="s">
        <v>456</v>
      </c>
      <c r="C617" s="652"/>
      <c r="D617" s="652"/>
      <c r="E617" s="652"/>
      <c r="F617" s="652"/>
      <c r="G617" s="652"/>
      <c r="H617" s="652"/>
      <c r="I617" s="652"/>
      <c r="J617" s="652"/>
      <c r="K617" s="652"/>
      <c r="L617" s="652"/>
      <c r="M617" s="653"/>
      <c r="N617" s="423">
        <v>991</v>
      </c>
      <c r="O617" s="420">
        <v>5</v>
      </c>
      <c r="P617" s="420">
        <v>3</v>
      </c>
      <c r="Q617" s="422" t="s">
        <v>794</v>
      </c>
      <c r="R617" s="421" t="s">
        <v>29</v>
      </c>
      <c r="S617" s="624"/>
      <c r="T617" s="625"/>
      <c r="U617" s="419">
        <v>0</v>
      </c>
      <c r="V617" s="419">
        <v>0</v>
      </c>
      <c r="W617" s="626"/>
      <c r="X617" s="626"/>
      <c r="Y617" s="626"/>
      <c r="Z617" s="626"/>
      <c r="AA617" s="626"/>
      <c r="AB617" s="413"/>
    </row>
    <row r="618" spans="1:28" ht="32.25" customHeight="1" x14ac:dyDescent="0.2">
      <c r="A618" s="412"/>
      <c r="B618" s="652" t="s">
        <v>67</v>
      </c>
      <c r="C618" s="652"/>
      <c r="D618" s="652"/>
      <c r="E618" s="652"/>
      <c r="F618" s="652"/>
      <c r="G618" s="652"/>
      <c r="H618" s="652"/>
      <c r="I618" s="652"/>
      <c r="J618" s="652"/>
      <c r="K618" s="652"/>
      <c r="L618" s="652"/>
      <c r="M618" s="653"/>
      <c r="N618" s="423">
        <v>991</v>
      </c>
      <c r="O618" s="420">
        <v>5</v>
      </c>
      <c r="P618" s="420">
        <v>3</v>
      </c>
      <c r="Q618" s="422" t="s">
        <v>524</v>
      </c>
      <c r="R618" s="421">
        <v>0</v>
      </c>
      <c r="S618" s="624"/>
      <c r="T618" s="625"/>
      <c r="U618" s="419">
        <v>0</v>
      </c>
      <c r="V618" s="419">
        <v>0</v>
      </c>
      <c r="W618" s="626"/>
      <c r="X618" s="626"/>
      <c r="Y618" s="626"/>
      <c r="Z618" s="626"/>
      <c r="AA618" s="626"/>
      <c r="AB618" s="413"/>
    </row>
    <row r="619" spans="1:28" ht="32.25" customHeight="1" x14ac:dyDescent="0.2">
      <c r="A619" s="412"/>
      <c r="B619" s="652" t="s">
        <v>763</v>
      </c>
      <c r="C619" s="652"/>
      <c r="D619" s="652"/>
      <c r="E619" s="652"/>
      <c r="F619" s="652"/>
      <c r="G619" s="652"/>
      <c r="H619" s="652"/>
      <c r="I619" s="652"/>
      <c r="J619" s="652"/>
      <c r="K619" s="652"/>
      <c r="L619" s="652"/>
      <c r="M619" s="653"/>
      <c r="N619" s="423">
        <v>991</v>
      </c>
      <c r="O619" s="420">
        <v>5</v>
      </c>
      <c r="P619" s="420">
        <v>3</v>
      </c>
      <c r="Q619" s="422" t="s">
        <v>696</v>
      </c>
      <c r="R619" s="421">
        <v>0</v>
      </c>
      <c r="S619" s="624"/>
      <c r="T619" s="625"/>
      <c r="U619" s="419">
        <v>0</v>
      </c>
      <c r="V619" s="419">
        <v>0</v>
      </c>
      <c r="W619" s="626"/>
      <c r="X619" s="626"/>
      <c r="Y619" s="626"/>
      <c r="Z619" s="626"/>
      <c r="AA619" s="626"/>
      <c r="AB619" s="413"/>
    </row>
    <row r="620" spans="1:28" ht="12" customHeight="1" x14ac:dyDescent="0.2">
      <c r="A620" s="412"/>
      <c r="B620" s="652" t="s">
        <v>695</v>
      </c>
      <c r="C620" s="652"/>
      <c r="D620" s="652"/>
      <c r="E620" s="652"/>
      <c r="F620" s="652"/>
      <c r="G620" s="652"/>
      <c r="H620" s="652"/>
      <c r="I620" s="652"/>
      <c r="J620" s="652"/>
      <c r="K620" s="652"/>
      <c r="L620" s="652"/>
      <c r="M620" s="653"/>
      <c r="N620" s="423">
        <v>991</v>
      </c>
      <c r="O620" s="420">
        <v>5</v>
      </c>
      <c r="P620" s="420">
        <v>3</v>
      </c>
      <c r="Q620" s="422" t="s">
        <v>697</v>
      </c>
      <c r="R620" s="421">
        <v>0</v>
      </c>
      <c r="S620" s="624"/>
      <c r="T620" s="625"/>
      <c r="U620" s="419">
        <v>0</v>
      </c>
      <c r="V620" s="419">
        <v>0</v>
      </c>
      <c r="W620" s="626"/>
      <c r="X620" s="626"/>
      <c r="Y620" s="626"/>
      <c r="Z620" s="626"/>
      <c r="AA620" s="626"/>
      <c r="AB620" s="413"/>
    </row>
    <row r="621" spans="1:28" ht="12" customHeight="1" x14ac:dyDescent="0.2">
      <c r="A621" s="412"/>
      <c r="B621" s="652" t="s">
        <v>453</v>
      </c>
      <c r="C621" s="652"/>
      <c r="D621" s="652"/>
      <c r="E621" s="652"/>
      <c r="F621" s="652"/>
      <c r="G621" s="652"/>
      <c r="H621" s="652"/>
      <c r="I621" s="652"/>
      <c r="J621" s="652"/>
      <c r="K621" s="652"/>
      <c r="L621" s="652"/>
      <c r="M621" s="653"/>
      <c r="N621" s="423">
        <v>991</v>
      </c>
      <c r="O621" s="420">
        <v>5</v>
      </c>
      <c r="P621" s="420">
        <v>3</v>
      </c>
      <c r="Q621" s="422" t="s">
        <v>697</v>
      </c>
      <c r="R621" s="421" t="s">
        <v>25</v>
      </c>
      <c r="S621" s="624"/>
      <c r="T621" s="625"/>
      <c r="U621" s="419">
        <v>0</v>
      </c>
      <c r="V621" s="419">
        <v>0</v>
      </c>
      <c r="W621" s="626"/>
      <c r="X621" s="626"/>
      <c r="Y621" s="626"/>
      <c r="Z621" s="626"/>
      <c r="AA621" s="626"/>
      <c r="AB621" s="413"/>
    </row>
    <row r="622" spans="1:28" ht="12" customHeight="1" x14ac:dyDescent="0.2">
      <c r="A622" s="412"/>
      <c r="B622" s="652" t="s">
        <v>454</v>
      </c>
      <c r="C622" s="652"/>
      <c r="D622" s="652"/>
      <c r="E622" s="652"/>
      <c r="F622" s="652"/>
      <c r="G622" s="652"/>
      <c r="H622" s="652"/>
      <c r="I622" s="652"/>
      <c r="J622" s="652"/>
      <c r="K622" s="652"/>
      <c r="L622" s="652"/>
      <c r="M622" s="653"/>
      <c r="N622" s="423">
        <v>991</v>
      </c>
      <c r="O622" s="420">
        <v>5</v>
      </c>
      <c r="P622" s="420">
        <v>3</v>
      </c>
      <c r="Q622" s="422" t="s">
        <v>697</v>
      </c>
      <c r="R622" s="421" t="s">
        <v>27</v>
      </c>
      <c r="S622" s="624"/>
      <c r="T622" s="625"/>
      <c r="U622" s="419">
        <v>0</v>
      </c>
      <c r="V622" s="419">
        <v>0</v>
      </c>
      <c r="W622" s="626"/>
      <c r="X622" s="626"/>
      <c r="Y622" s="626"/>
      <c r="Z622" s="626"/>
      <c r="AA622" s="626"/>
      <c r="AB622" s="413"/>
    </row>
    <row r="623" spans="1:28" ht="12" customHeight="1" x14ac:dyDescent="0.2">
      <c r="A623" s="412"/>
      <c r="B623" s="652" t="s">
        <v>456</v>
      </c>
      <c r="C623" s="652"/>
      <c r="D623" s="652"/>
      <c r="E623" s="652"/>
      <c r="F623" s="652"/>
      <c r="G623" s="652"/>
      <c r="H623" s="652"/>
      <c r="I623" s="652"/>
      <c r="J623" s="652"/>
      <c r="K623" s="652"/>
      <c r="L623" s="652"/>
      <c r="M623" s="653"/>
      <c r="N623" s="423">
        <v>991</v>
      </c>
      <c r="O623" s="420">
        <v>5</v>
      </c>
      <c r="P623" s="420">
        <v>3</v>
      </c>
      <c r="Q623" s="422" t="s">
        <v>697</v>
      </c>
      <c r="R623" s="421" t="s">
        <v>29</v>
      </c>
      <c r="S623" s="624"/>
      <c r="T623" s="625"/>
      <c r="U623" s="419">
        <v>0</v>
      </c>
      <c r="V623" s="419">
        <v>0</v>
      </c>
      <c r="W623" s="626"/>
      <c r="X623" s="626"/>
      <c r="Y623" s="626"/>
      <c r="Z623" s="626"/>
      <c r="AA623" s="626"/>
      <c r="AB623" s="413"/>
    </row>
    <row r="624" spans="1:28" ht="32.25" customHeight="1" x14ac:dyDescent="0.2">
      <c r="A624" s="412"/>
      <c r="B624" s="652" t="s">
        <v>5</v>
      </c>
      <c r="C624" s="652"/>
      <c r="D624" s="652"/>
      <c r="E624" s="652"/>
      <c r="F624" s="652"/>
      <c r="G624" s="652"/>
      <c r="H624" s="652"/>
      <c r="I624" s="652"/>
      <c r="J624" s="652"/>
      <c r="K624" s="652"/>
      <c r="L624" s="652"/>
      <c r="M624" s="653"/>
      <c r="N624" s="423">
        <v>991</v>
      </c>
      <c r="O624" s="420">
        <v>7</v>
      </c>
      <c r="P624" s="420">
        <v>0</v>
      </c>
      <c r="Q624" s="422">
        <v>0</v>
      </c>
      <c r="R624" s="421">
        <v>0</v>
      </c>
      <c r="S624" s="624"/>
      <c r="T624" s="625"/>
      <c r="U624" s="419">
        <v>442</v>
      </c>
      <c r="V624" s="419">
        <v>439</v>
      </c>
      <c r="W624" s="626"/>
      <c r="X624" s="626"/>
      <c r="Y624" s="626"/>
      <c r="Z624" s="626"/>
      <c r="AA624" s="626"/>
      <c r="AB624" s="413"/>
    </row>
    <row r="625" spans="1:28" ht="32.25" customHeight="1" x14ac:dyDescent="0.2">
      <c r="A625" s="412"/>
      <c r="B625" s="652" t="s">
        <v>81</v>
      </c>
      <c r="C625" s="652"/>
      <c r="D625" s="652"/>
      <c r="E625" s="652"/>
      <c r="F625" s="652"/>
      <c r="G625" s="652"/>
      <c r="H625" s="652"/>
      <c r="I625" s="652"/>
      <c r="J625" s="652"/>
      <c r="K625" s="652"/>
      <c r="L625" s="652"/>
      <c r="M625" s="653"/>
      <c r="N625" s="423">
        <v>991</v>
      </c>
      <c r="O625" s="420">
        <v>7</v>
      </c>
      <c r="P625" s="420">
        <v>9</v>
      </c>
      <c r="Q625" s="422">
        <v>0</v>
      </c>
      <c r="R625" s="421">
        <v>0</v>
      </c>
      <c r="S625" s="624"/>
      <c r="T625" s="625"/>
      <c r="U625" s="419">
        <v>442</v>
      </c>
      <c r="V625" s="419">
        <v>439</v>
      </c>
      <c r="W625" s="626"/>
      <c r="X625" s="626"/>
      <c r="Y625" s="626"/>
      <c r="Z625" s="626"/>
      <c r="AA625" s="626"/>
      <c r="AB625" s="413"/>
    </row>
    <row r="626" spans="1:28" ht="12" customHeight="1" x14ac:dyDescent="0.2">
      <c r="A626" s="412"/>
      <c r="B626" s="652" t="s">
        <v>465</v>
      </c>
      <c r="C626" s="652"/>
      <c r="D626" s="652"/>
      <c r="E626" s="652"/>
      <c r="F626" s="652"/>
      <c r="G626" s="652"/>
      <c r="H626" s="652"/>
      <c r="I626" s="652"/>
      <c r="J626" s="652"/>
      <c r="K626" s="652"/>
      <c r="L626" s="652"/>
      <c r="M626" s="653"/>
      <c r="N626" s="423">
        <v>991</v>
      </c>
      <c r="O626" s="420">
        <v>7</v>
      </c>
      <c r="P626" s="420">
        <v>9</v>
      </c>
      <c r="Q626" s="422" t="s">
        <v>466</v>
      </c>
      <c r="R626" s="421">
        <v>0</v>
      </c>
      <c r="S626" s="624"/>
      <c r="T626" s="625"/>
      <c r="U626" s="419">
        <v>442</v>
      </c>
      <c r="V626" s="419">
        <v>439</v>
      </c>
      <c r="W626" s="626"/>
      <c r="X626" s="626"/>
      <c r="Y626" s="626"/>
      <c r="Z626" s="626"/>
      <c r="AA626" s="626"/>
      <c r="AB626" s="413"/>
    </row>
    <row r="627" spans="1:28" ht="12" customHeight="1" x14ac:dyDescent="0.2">
      <c r="A627" s="412"/>
      <c r="B627" s="652" t="s">
        <v>562</v>
      </c>
      <c r="C627" s="652"/>
      <c r="D627" s="652"/>
      <c r="E627" s="652"/>
      <c r="F627" s="652"/>
      <c r="G627" s="652"/>
      <c r="H627" s="652"/>
      <c r="I627" s="652"/>
      <c r="J627" s="652"/>
      <c r="K627" s="652"/>
      <c r="L627" s="652"/>
      <c r="M627" s="653"/>
      <c r="N627" s="423">
        <v>991</v>
      </c>
      <c r="O627" s="420">
        <v>7</v>
      </c>
      <c r="P627" s="420">
        <v>9</v>
      </c>
      <c r="Q627" s="422" t="s">
        <v>563</v>
      </c>
      <c r="R627" s="421">
        <v>0</v>
      </c>
      <c r="S627" s="624"/>
      <c r="T627" s="625"/>
      <c r="U627" s="419">
        <v>442</v>
      </c>
      <c r="V627" s="419">
        <v>439</v>
      </c>
      <c r="W627" s="626"/>
      <c r="X627" s="626"/>
      <c r="Y627" s="626"/>
      <c r="Z627" s="626"/>
      <c r="AA627" s="626"/>
      <c r="AB627" s="413"/>
    </row>
    <row r="628" spans="1:28" ht="32.25" customHeight="1" x14ac:dyDescent="0.2">
      <c r="A628" s="412"/>
      <c r="B628" s="652" t="s">
        <v>18</v>
      </c>
      <c r="C628" s="652"/>
      <c r="D628" s="652"/>
      <c r="E628" s="652"/>
      <c r="F628" s="652"/>
      <c r="G628" s="652"/>
      <c r="H628" s="652"/>
      <c r="I628" s="652"/>
      <c r="J628" s="652"/>
      <c r="K628" s="652"/>
      <c r="L628" s="652"/>
      <c r="M628" s="653"/>
      <c r="N628" s="423">
        <v>991</v>
      </c>
      <c r="O628" s="420">
        <v>7</v>
      </c>
      <c r="P628" s="420">
        <v>9</v>
      </c>
      <c r="Q628" s="422" t="s">
        <v>563</v>
      </c>
      <c r="R628" s="421" t="s">
        <v>19</v>
      </c>
      <c r="S628" s="624"/>
      <c r="T628" s="625"/>
      <c r="U628" s="419">
        <v>406</v>
      </c>
      <c r="V628" s="419">
        <v>405</v>
      </c>
      <c r="W628" s="626"/>
      <c r="X628" s="626"/>
      <c r="Y628" s="626"/>
      <c r="Z628" s="626"/>
      <c r="AA628" s="626"/>
      <c r="AB628" s="413"/>
    </row>
    <row r="629" spans="1:28" ht="32.25" customHeight="1" x14ac:dyDescent="0.2">
      <c r="A629" s="412"/>
      <c r="B629" s="652" t="s">
        <v>38</v>
      </c>
      <c r="C629" s="652"/>
      <c r="D629" s="652"/>
      <c r="E629" s="652"/>
      <c r="F629" s="652"/>
      <c r="G629" s="652"/>
      <c r="H629" s="652"/>
      <c r="I629" s="652"/>
      <c r="J629" s="652"/>
      <c r="K629" s="652"/>
      <c r="L629" s="652"/>
      <c r="M629" s="653"/>
      <c r="N629" s="423">
        <v>991</v>
      </c>
      <c r="O629" s="420">
        <v>7</v>
      </c>
      <c r="P629" s="420">
        <v>9</v>
      </c>
      <c r="Q629" s="422" t="s">
        <v>563</v>
      </c>
      <c r="R629" s="421" t="s">
        <v>39</v>
      </c>
      <c r="S629" s="624"/>
      <c r="T629" s="625"/>
      <c r="U629" s="419">
        <v>406</v>
      </c>
      <c r="V629" s="419">
        <v>405</v>
      </c>
      <c r="W629" s="626"/>
      <c r="X629" s="626"/>
      <c r="Y629" s="626"/>
      <c r="Z629" s="626"/>
      <c r="AA629" s="626"/>
      <c r="AB629" s="413"/>
    </row>
    <row r="630" spans="1:28" ht="21.75" customHeight="1" x14ac:dyDescent="0.2">
      <c r="A630" s="412"/>
      <c r="B630" s="652" t="s">
        <v>441</v>
      </c>
      <c r="C630" s="652"/>
      <c r="D630" s="652"/>
      <c r="E630" s="652"/>
      <c r="F630" s="652"/>
      <c r="G630" s="652"/>
      <c r="H630" s="652"/>
      <c r="I630" s="652"/>
      <c r="J630" s="652"/>
      <c r="K630" s="652"/>
      <c r="L630" s="652"/>
      <c r="M630" s="653"/>
      <c r="N630" s="423">
        <v>991</v>
      </c>
      <c r="O630" s="420">
        <v>7</v>
      </c>
      <c r="P630" s="420">
        <v>9</v>
      </c>
      <c r="Q630" s="422" t="s">
        <v>563</v>
      </c>
      <c r="R630" s="421" t="s">
        <v>40</v>
      </c>
      <c r="S630" s="624"/>
      <c r="T630" s="625"/>
      <c r="U630" s="419">
        <v>303</v>
      </c>
      <c r="V630" s="419">
        <v>303</v>
      </c>
      <c r="W630" s="626"/>
      <c r="X630" s="626"/>
      <c r="Y630" s="626"/>
      <c r="Z630" s="626"/>
      <c r="AA630" s="626"/>
      <c r="AB630" s="413"/>
    </row>
    <row r="631" spans="1:28" ht="12" customHeight="1" x14ac:dyDescent="0.2">
      <c r="A631" s="412"/>
      <c r="B631" s="652" t="s">
        <v>459</v>
      </c>
      <c r="C631" s="652"/>
      <c r="D631" s="652"/>
      <c r="E631" s="652"/>
      <c r="F631" s="652"/>
      <c r="G631" s="652"/>
      <c r="H631" s="652"/>
      <c r="I631" s="652"/>
      <c r="J631" s="652"/>
      <c r="K631" s="652"/>
      <c r="L631" s="652"/>
      <c r="M631" s="653"/>
      <c r="N631" s="423">
        <v>991</v>
      </c>
      <c r="O631" s="420">
        <v>7</v>
      </c>
      <c r="P631" s="420">
        <v>9</v>
      </c>
      <c r="Q631" s="422" t="s">
        <v>563</v>
      </c>
      <c r="R631" s="421" t="s">
        <v>41</v>
      </c>
      <c r="S631" s="624"/>
      <c r="T631" s="625"/>
      <c r="U631" s="419">
        <v>11</v>
      </c>
      <c r="V631" s="419">
        <v>11</v>
      </c>
      <c r="W631" s="626"/>
      <c r="X631" s="626"/>
      <c r="Y631" s="626"/>
      <c r="Z631" s="626"/>
      <c r="AA631" s="626"/>
      <c r="AB631" s="413"/>
    </row>
    <row r="632" spans="1:28" ht="12" customHeight="1" x14ac:dyDescent="0.2">
      <c r="A632" s="412"/>
      <c r="B632" s="652" t="s">
        <v>442</v>
      </c>
      <c r="C632" s="652"/>
      <c r="D632" s="652"/>
      <c r="E632" s="652"/>
      <c r="F632" s="652"/>
      <c r="G632" s="652"/>
      <c r="H632" s="652"/>
      <c r="I632" s="652"/>
      <c r="J632" s="652"/>
      <c r="K632" s="652"/>
      <c r="L632" s="652"/>
      <c r="M632" s="653"/>
      <c r="N632" s="423">
        <v>991</v>
      </c>
      <c r="O632" s="420">
        <v>7</v>
      </c>
      <c r="P632" s="420">
        <v>9</v>
      </c>
      <c r="Q632" s="422" t="s">
        <v>563</v>
      </c>
      <c r="R632" s="421" t="s">
        <v>42</v>
      </c>
      <c r="S632" s="624"/>
      <c r="T632" s="625"/>
      <c r="U632" s="419">
        <v>92</v>
      </c>
      <c r="V632" s="419">
        <v>91</v>
      </c>
      <c r="W632" s="626"/>
      <c r="X632" s="626"/>
      <c r="Y632" s="626"/>
      <c r="Z632" s="626"/>
      <c r="AA632" s="626"/>
      <c r="AB632" s="413"/>
    </row>
    <row r="633" spans="1:28" ht="12" customHeight="1" x14ac:dyDescent="0.2">
      <c r="A633" s="412"/>
      <c r="B633" s="652" t="s">
        <v>453</v>
      </c>
      <c r="C633" s="652"/>
      <c r="D633" s="652"/>
      <c r="E633" s="652"/>
      <c r="F633" s="652"/>
      <c r="G633" s="652"/>
      <c r="H633" s="652"/>
      <c r="I633" s="652"/>
      <c r="J633" s="652"/>
      <c r="K633" s="652"/>
      <c r="L633" s="652"/>
      <c r="M633" s="653"/>
      <c r="N633" s="423">
        <v>991</v>
      </c>
      <c r="O633" s="420">
        <v>7</v>
      </c>
      <c r="P633" s="420">
        <v>9</v>
      </c>
      <c r="Q633" s="422" t="s">
        <v>563</v>
      </c>
      <c r="R633" s="421" t="s">
        <v>25</v>
      </c>
      <c r="S633" s="624"/>
      <c r="T633" s="625"/>
      <c r="U633" s="419">
        <v>36</v>
      </c>
      <c r="V633" s="419">
        <v>34</v>
      </c>
      <c r="W633" s="626"/>
      <c r="X633" s="626"/>
      <c r="Y633" s="626"/>
      <c r="Z633" s="626"/>
      <c r="AA633" s="626"/>
      <c r="AB633" s="413"/>
    </row>
    <row r="634" spans="1:28" ht="12" customHeight="1" x14ac:dyDescent="0.2">
      <c r="A634" s="412"/>
      <c r="B634" s="652" t="s">
        <v>454</v>
      </c>
      <c r="C634" s="652"/>
      <c r="D634" s="652"/>
      <c r="E634" s="652"/>
      <c r="F634" s="652"/>
      <c r="G634" s="652"/>
      <c r="H634" s="652"/>
      <c r="I634" s="652"/>
      <c r="J634" s="652"/>
      <c r="K634" s="652"/>
      <c r="L634" s="652"/>
      <c r="M634" s="653"/>
      <c r="N634" s="423">
        <v>991</v>
      </c>
      <c r="O634" s="420">
        <v>7</v>
      </c>
      <c r="P634" s="420">
        <v>9</v>
      </c>
      <c r="Q634" s="422" t="s">
        <v>563</v>
      </c>
      <c r="R634" s="421" t="s">
        <v>27</v>
      </c>
      <c r="S634" s="624"/>
      <c r="T634" s="625"/>
      <c r="U634" s="419">
        <v>36</v>
      </c>
      <c r="V634" s="419">
        <v>34</v>
      </c>
      <c r="W634" s="626"/>
      <c r="X634" s="626"/>
      <c r="Y634" s="626"/>
      <c r="Z634" s="626"/>
      <c r="AA634" s="626"/>
      <c r="AB634" s="413"/>
    </row>
    <row r="635" spans="1:28" ht="12" customHeight="1" x14ac:dyDescent="0.2">
      <c r="A635" s="412"/>
      <c r="B635" s="652" t="s">
        <v>455</v>
      </c>
      <c r="C635" s="652"/>
      <c r="D635" s="652"/>
      <c r="E635" s="652"/>
      <c r="F635" s="652"/>
      <c r="G635" s="652"/>
      <c r="H635" s="652"/>
      <c r="I635" s="652"/>
      <c r="J635" s="652"/>
      <c r="K635" s="652"/>
      <c r="L635" s="652"/>
      <c r="M635" s="653"/>
      <c r="N635" s="423">
        <v>991</v>
      </c>
      <c r="O635" s="420">
        <v>7</v>
      </c>
      <c r="P635" s="420">
        <v>9</v>
      </c>
      <c r="Q635" s="422" t="s">
        <v>563</v>
      </c>
      <c r="R635" s="421" t="s">
        <v>28</v>
      </c>
      <c r="S635" s="624"/>
      <c r="T635" s="625"/>
      <c r="U635" s="419">
        <v>12</v>
      </c>
      <c r="V635" s="419">
        <v>12</v>
      </c>
      <c r="W635" s="626"/>
      <c r="X635" s="626"/>
      <c r="Y635" s="626"/>
      <c r="Z635" s="626"/>
      <c r="AA635" s="626"/>
      <c r="AB635" s="413"/>
    </row>
    <row r="636" spans="1:28" ht="21.75" customHeight="1" x14ac:dyDescent="0.2">
      <c r="A636" s="412"/>
      <c r="B636" s="652" t="s">
        <v>456</v>
      </c>
      <c r="C636" s="652"/>
      <c r="D636" s="652"/>
      <c r="E636" s="652"/>
      <c r="F636" s="652"/>
      <c r="G636" s="652"/>
      <c r="H636" s="652"/>
      <c r="I636" s="652"/>
      <c r="J636" s="652"/>
      <c r="K636" s="652"/>
      <c r="L636" s="652"/>
      <c r="M636" s="653"/>
      <c r="N636" s="423">
        <v>991</v>
      </c>
      <c r="O636" s="420">
        <v>7</v>
      </c>
      <c r="P636" s="420">
        <v>9</v>
      </c>
      <c r="Q636" s="422" t="s">
        <v>563</v>
      </c>
      <c r="R636" s="421" t="s">
        <v>29</v>
      </c>
      <c r="S636" s="624"/>
      <c r="T636" s="625"/>
      <c r="U636" s="419">
        <v>24</v>
      </c>
      <c r="V636" s="419">
        <v>22</v>
      </c>
      <c r="W636" s="626"/>
      <c r="X636" s="626"/>
      <c r="Y636" s="626"/>
      <c r="Z636" s="626"/>
      <c r="AA636" s="626"/>
      <c r="AB636" s="413"/>
    </row>
    <row r="637" spans="1:28" ht="21.75" customHeight="1" x14ac:dyDescent="0.2">
      <c r="A637" s="412"/>
      <c r="B637" s="652" t="s">
        <v>691</v>
      </c>
      <c r="C637" s="652"/>
      <c r="D637" s="652"/>
      <c r="E637" s="652"/>
      <c r="F637" s="652"/>
      <c r="G637" s="652"/>
      <c r="H637" s="652"/>
      <c r="I637" s="652"/>
      <c r="J637" s="652"/>
      <c r="K637" s="652"/>
      <c r="L637" s="652"/>
      <c r="M637" s="653"/>
      <c r="N637" s="423">
        <v>991</v>
      </c>
      <c r="O637" s="420">
        <v>9</v>
      </c>
      <c r="P637" s="420">
        <v>0</v>
      </c>
      <c r="Q637" s="422">
        <v>0</v>
      </c>
      <c r="R637" s="421">
        <v>0</v>
      </c>
      <c r="S637" s="624"/>
      <c r="T637" s="625"/>
      <c r="U637" s="419">
        <v>106</v>
      </c>
      <c r="V637" s="419">
        <v>52</v>
      </c>
      <c r="W637" s="626"/>
      <c r="X637" s="626"/>
      <c r="Y637" s="626"/>
      <c r="Z637" s="626"/>
      <c r="AA637" s="626"/>
      <c r="AB637" s="413"/>
    </row>
    <row r="638" spans="1:28" ht="12" customHeight="1" x14ac:dyDescent="0.2">
      <c r="A638" s="412"/>
      <c r="B638" s="652" t="s">
        <v>692</v>
      </c>
      <c r="C638" s="652"/>
      <c r="D638" s="652"/>
      <c r="E638" s="652"/>
      <c r="F638" s="652"/>
      <c r="G638" s="652"/>
      <c r="H638" s="652"/>
      <c r="I638" s="652"/>
      <c r="J638" s="652"/>
      <c r="K638" s="652"/>
      <c r="L638" s="652"/>
      <c r="M638" s="653"/>
      <c r="N638" s="423">
        <v>991</v>
      </c>
      <c r="O638" s="420">
        <v>9</v>
      </c>
      <c r="P638" s="420">
        <v>9</v>
      </c>
      <c r="Q638" s="422">
        <v>0</v>
      </c>
      <c r="R638" s="421">
        <v>0</v>
      </c>
      <c r="S638" s="624"/>
      <c r="T638" s="625"/>
      <c r="U638" s="419">
        <v>106</v>
      </c>
      <c r="V638" s="419">
        <v>52</v>
      </c>
      <c r="W638" s="626"/>
      <c r="X638" s="626"/>
      <c r="Y638" s="626"/>
      <c r="Z638" s="626"/>
      <c r="AA638" s="626"/>
      <c r="AB638" s="413"/>
    </row>
    <row r="639" spans="1:28" ht="12" customHeight="1" x14ac:dyDescent="0.2">
      <c r="A639" s="412"/>
      <c r="B639" s="652" t="s">
        <v>498</v>
      </c>
      <c r="C639" s="652"/>
      <c r="D639" s="652"/>
      <c r="E639" s="652"/>
      <c r="F639" s="652"/>
      <c r="G639" s="652"/>
      <c r="H639" s="652"/>
      <c r="I639" s="652"/>
      <c r="J639" s="652"/>
      <c r="K639" s="652"/>
      <c r="L639" s="652"/>
      <c r="M639" s="653"/>
      <c r="N639" s="423">
        <v>991</v>
      </c>
      <c r="O639" s="420">
        <v>9</v>
      </c>
      <c r="P639" s="420">
        <v>9</v>
      </c>
      <c r="Q639" s="422" t="s">
        <v>499</v>
      </c>
      <c r="R639" s="421">
        <v>0</v>
      </c>
      <c r="S639" s="624"/>
      <c r="T639" s="625"/>
      <c r="U639" s="419">
        <v>106</v>
      </c>
      <c r="V639" s="419">
        <v>52</v>
      </c>
      <c r="W639" s="626"/>
      <c r="X639" s="626"/>
      <c r="Y639" s="626"/>
      <c r="Z639" s="626"/>
      <c r="AA639" s="626"/>
      <c r="AB639" s="413"/>
    </row>
    <row r="640" spans="1:28" ht="12" customHeight="1" x14ac:dyDescent="0.2">
      <c r="A640" s="412"/>
      <c r="B640" s="652" t="s">
        <v>98</v>
      </c>
      <c r="C640" s="652"/>
      <c r="D640" s="652"/>
      <c r="E640" s="652"/>
      <c r="F640" s="652"/>
      <c r="G640" s="652"/>
      <c r="H640" s="652"/>
      <c r="I640" s="652"/>
      <c r="J640" s="652"/>
      <c r="K640" s="652"/>
      <c r="L640" s="652"/>
      <c r="M640" s="653"/>
      <c r="N640" s="423">
        <v>991</v>
      </c>
      <c r="O640" s="420">
        <v>9</v>
      </c>
      <c r="P640" s="420">
        <v>9</v>
      </c>
      <c r="Q640" s="422" t="s">
        <v>500</v>
      </c>
      <c r="R640" s="421">
        <v>0</v>
      </c>
      <c r="S640" s="624"/>
      <c r="T640" s="625"/>
      <c r="U640" s="419">
        <v>106</v>
      </c>
      <c r="V640" s="419">
        <v>52</v>
      </c>
      <c r="W640" s="626"/>
      <c r="X640" s="626"/>
      <c r="Y640" s="626"/>
      <c r="Z640" s="626"/>
      <c r="AA640" s="626"/>
      <c r="AB640" s="413"/>
    </row>
    <row r="641" spans="1:28" ht="12" customHeight="1" x14ac:dyDescent="0.2">
      <c r="A641" s="412"/>
      <c r="B641" s="652" t="s">
        <v>453</v>
      </c>
      <c r="C641" s="652"/>
      <c r="D641" s="652"/>
      <c r="E641" s="652"/>
      <c r="F641" s="652"/>
      <c r="G641" s="652"/>
      <c r="H641" s="652"/>
      <c r="I641" s="652"/>
      <c r="J641" s="652"/>
      <c r="K641" s="652"/>
      <c r="L641" s="652"/>
      <c r="M641" s="653"/>
      <c r="N641" s="423">
        <v>991</v>
      </c>
      <c r="O641" s="420">
        <v>9</v>
      </c>
      <c r="P641" s="420">
        <v>9</v>
      </c>
      <c r="Q641" s="422" t="s">
        <v>500</v>
      </c>
      <c r="R641" s="421" t="s">
        <v>25</v>
      </c>
      <c r="S641" s="624"/>
      <c r="T641" s="625"/>
      <c r="U641" s="419">
        <v>106</v>
      </c>
      <c r="V641" s="419">
        <v>52</v>
      </c>
      <c r="W641" s="626"/>
      <c r="X641" s="626"/>
      <c r="Y641" s="626"/>
      <c r="Z641" s="626"/>
      <c r="AA641" s="626"/>
      <c r="AB641" s="413"/>
    </row>
    <row r="642" spans="1:28" ht="32.25" customHeight="1" x14ac:dyDescent="0.2">
      <c r="A642" s="412"/>
      <c r="B642" s="652" t="s">
        <v>454</v>
      </c>
      <c r="C642" s="652"/>
      <c r="D642" s="652"/>
      <c r="E642" s="652"/>
      <c r="F642" s="652"/>
      <c r="G642" s="652"/>
      <c r="H642" s="652"/>
      <c r="I642" s="652"/>
      <c r="J642" s="652"/>
      <c r="K642" s="652"/>
      <c r="L642" s="652"/>
      <c r="M642" s="653"/>
      <c r="N642" s="423">
        <v>991</v>
      </c>
      <c r="O642" s="420">
        <v>9</v>
      </c>
      <c r="P642" s="420">
        <v>9</v>
      </c>
      <c r="Q642" s="422" t="s">
        <v>500</v>
      </c>
      <c r="R642" s="421" t="s">
        <v>27</v>
      </c>
      <c r="S642" s="624"/>
      <c r="T642" s="625"/>
      <c r="U642" s="419">
        <v>106</v>
      </c>
      <c r="V642" s="419">
        <v>52</v>
      </c>
      <c r="W642" s="626"/>
      <c r="X642" s="626"/>
      <c r="Y642" s="626"/>
      <c r="Z642" s="626"/>
      <c r="AA642" s="626"/>
      <c r="AB642" s="413"/>
    </row>
    <row r="643" spans="1:28" ht="63.75" customHeight="1" x14ac:dyDescent="0.2">
      <c r="A643" s="412"/>
      <c r="B643" s="652" t="s">
        <v>456</v>
      </c>
      <c r="C643" s="652"/>
      <c r="D643" s="652"/>
      <c r="E643" s="652"/>
      <c r="F643" s="652"/>
      <c r="G643" s="652"/>
      <c r="H643" s="652"/>
      <c r="I643" s="652"/>
      <c r="J643" s="652"/>
      <c r="K643" s="652"/>
      <c r="L643" s="652"/>
      <c r="M643" s="653"/>
      <c r="N643" s="423">
        <v>991</v>
      </c>
      <c r="O643" s="420">
        <v>9</v>
      </c>
      <c r="P643" s="420">
        <v>9</v>
      </c>
      <c r="Q643" s="422" t="s">
        <v>500</v>
      </c>
      <c r="R643" s="421" t="s">
        <v>29</v>
      </c>
      <c r="S643" s="624"/>
      <c r="T643" s="625"/>
      <c r="U643" s="419">
        <v>106</v>
      </c>
      <c r="V643" s="419">
        <v>52</v>
      </c>
      <c r="W643" s="626"/>
      <c r="X643" s="626"/>
      <c r="Y643" s="626"/>
      <c r="Z643" s="626"/>
      <c r="AA643" s="626"/>
      <c r="AB643" s="413"/>
    </row>
    <row r="644" spans="1:28" ht="12" customHeight="1" x14ac:dyDescent="0.2">
      <c r="A644" s="412"/>
      <c r="B644" s="652" t="s">
        <v>165</v>
      </c>
      <c r="C644" s="652"/>
      <c r="D644" s="652"/>
      <c r="E644" s="652"/>
      <c r="F644" s="652"/>
      <c r="G644" s="652"/>
      <c r="H644" s="652"/>
      <c r="I644" s="652"/>
      <c r="J644" s="652"/>
      <c r="K644" s="652"/>
      <c r="L644" s="652"/>
      <c r="M644" s="653"/>
      <c r="N644" s="423">
        <v>991</v>
      </c>
      <c r="O644" s="420">
        <v>10</v>
      </c>
      <c r="P644" s="420">
        <v>0</v>
      </c>
      <c r="Q644" s="422">
        <v>0</v>
      </c>
      <c r="R644" s="421">
        <v>0</v>
      </c>
      <c r="S644" s="624"/>
      <c r="T644" s="625"/>
      <c r="U644" s="419">
        <v>4619</v>
      </c>
      <c r="V644" s="419">
        <v>4492</v>
      </c>
      <c r="W644" s="626"/>
      <c r="X644" s="626"/>
      <c r="Y644" s="626"/>
      <c r="Z644" s="626"/>
      <c r="AA644" s="626"/>
      <c r="AB644" s="413"/>
    </row>
    <row r="645" spans="1:28" ht="12" customHeight="1" x14ac:dyDescent="0.2">
      <c r="A645" s="412"/>
      <c r="B645" s="652" t="s">
        <v>54</v>
      </c>
      <c r="C645" s="652"/>
      <c r="D645" s="652"/>
      <c r="E645" s="652"/>
      <c r="F645" s="652"/>
      <c r="G645" s="652"/>
      <c r="H645" s="652"/>
      <c r="I645" s="652"/>
      <c r="J645" s="652"/>
      <c r="K645" s="652"/>
      <c r="L645" s="652"/>
      <c r="M645" s="653"/>
      <c r="N645" s="423">
        <v>991</v>
      </c>
      <c r="O645" s="420">
        <v>10</v>
      </c>
      <c r="P645" s="420">
        <v>3</v>
      </c>
      <c r="Q645" s="422">
        <v>0</v>
      </c>
      <c r="R645" s="421">
        <v>0</v>
      </c>
      <c r="S645" s="624"/>
      <c r="T645" s="625"/>
      <c r="U645" s="419">
        <v>4619</v>
      </c>
      <c r="V645" s="419">
        <v>4492</v>
      </c>
      <c r="W645" s="626"/>
      <c r="X645" s="626"/>
      <c r="Y645" s="626"/>
      <c r="Z645" s="626"/>
      <c r="AA645" s="626"/>
      <c r="AB645" s="413"/>
    </row>
    <row r="646" spans="1:28" ht="32.25" customHeight="1" x14ac:dyDescent="0.2">
      <c r="A646" s="412"/>
      <c r="B646" s="652" t="s">
        <v>67</v>
      </c>
      <c r="C646" s="652"/>
      <c r="D646" s="652"/>
      <c r="E646" s="652"/>
      <c r="F646" s="652"/>
      <c r="G646" s="652"/>
      <c r="H646" s="652"/>
      <c r="I646" s="652"/>
      <c r="J646" s="652"/>
      <c r="K646" s="652"/>
      <c r="L646" s="652"/>
      <c r="M646" s="653"/>
      <c r="N646" s="423">
        <v>991</v>
      </c>
      <c r="O646" s="420">
        <v>10</v>
      </c>
      <c r="P646" s="420">
        <v>3</v>
      </c>
      <c r="Q646" s="422" t="s">
        <v>524</v>
      </c>
      <c r="R646" s="421">
        <v>0</v>
      </c>
      <c r="S646" s="624"/>
      <c r="T646" s="625"/>
      <c r="U646" s="419">
        <v>209</v>
      </c>
      <c r="V646" s="419">
        <v>105</v>
      </c>
      <c r="W646" s="626"/>
      <c r="X646" s="626"/>
      <c r="Y646" s="626"/>
      <c r="Z646" s="626"/>
      <c r="AA646" s="626"/>
      <c r="AB646" s="413"/>
    </row>
    <row r="647" spans="1:28" ht="12" customHeight="1" x14ac:dyDescent="0.2">
      <c r="A647" s="412"/>
      <c r="B647" s="652" t="s">
        <v>68</v>
      </c>
      <c r="C647" s="652"/>
      <c r="D647" s="652"/>
      <c r="E647" s="652"/>
      <c r="F647" s="652"/>
      <c r="G647" s="652"/>
      <c r="H647" s="652"/>
      <c r="I647" s="652"/>
      <c r="J647" s="652"/>
      <c r="K647" s="652"/>
      <c r="L647" s="652"/>
      <c r="M647" s="653"/>
      <c r="N647" s="423">
        <v>991</v>
      </c>
      <c r="O647" s="420">
        <v>10</v>
      </c>
      <c r="P647" s="420">
        <v>3</v>
      </c>
      <c r="Q647" s="422" t="s">
        <v>597</v>
      </c>
      <c r="R647" s="421">
        <v>0</v>
      </c>
      <c r="S647" s="624"/>
      <c r="T647" s="625"/>
      <c r="U647" s="419">
        <v>209</v>
      </c>
      <c r="V647" s="419">
        <v>105</v>
      </c>
      <c r="W647" s="626"/>
      <c r="X647" s="626"/>
      <c r="Y647" s="626"/>
      <c r="Z647" s="626"/>
      <c r="AA647" s="626"/>
      <c r="AB647" s="413"/>
    </row>
    <row r="648" spans="1:28" ht="12" customHeight="1" x14ac:dyDescent="0.2">
      <c r="A648" s="412"/>
      <c r="B648" s="652" t="s">
        <v>598</v>
      </c>
      <c r="C648" s="652"/>
      <c r="D648" s="652"/>
      <c r="E648" s="652"/>
      <c r="F648" s="652"/>
      <c r="G648" s="652"/>
      <c r="H648" s="652"/>
      <c r="I648" s="652"/>
      <c r="J648" s="652"/>
      <c r="K648" s="652"/>
      <c r="L648" s="652"/>
      <c r="M648" s="653"/>
      <c r="N648" s="423">
        <v>991</v>
      </c>
      <c r="O648" s="420">
        <v>10</v>
      </c>
      <c r="P648" s="420">
        <v>3</v>
      </c>
      <c r="Q648" s="422" t="s">
        <v>599</v>
      </c>
      <c r="R648" s="421">
        <v>0</v>
      </c>
      <c r="S648" s="624"/>
      <c r="T648" s="625"/>
      <c r="U648" s="419">
        <v>209</v>
      </c>
      <c r="V648" s="419">
        <v>105</v>
      </c>
      <c r="W648" s="626"/>
      <c r="X648" s="626"/>
      <c r="Y648" s="626"/>
      <c r="Z648" s="626"/>
      <c r="AA648" s="626"/>
      <c r="AB648" s="413"/>
    </row>
    <row r="649" spans="1:28" ht="409.6" hidden="1" customHeight="1" x14ac:dyDescent="0.2">
      <c r="A649" s="412"/>
      <c r="B649" s="652" t="s">
        <v>48</v>
      </c>
      <c r="C649" s="652"/>
      <c r="D649" s="652"/>
      <c r="E649" s="652"/>
      <c r="F649" s="652"/>
      <c r="G649" s="652"/>
      <c r="H649" s="652"/>
      <c r="I649" s="652"/>
      <c r="J649" s="652"/>
      <c r="K649" s="652"/>
      <c r="L649" s="652"/>
      <c r="M649" s="653"/>
      <c r="N649" s="423">
        <v>991</v>
      </c>
      <c r="O649" s="420">
        <v>10</v>
      </c>
      <c r="P649" s="420">
        <v>3</v>
      </c>
      <c r="Q649" s="422" t="s">
        <v>599</v>
      </c>
      <c r="R649" s="421" t="s">
        <v>45</v>
      </c>
      <c r="S649" s="624"/>
      <c r="T649" s="625"/>
      <c r="U649" s="419">
        <v>209</v>
      </c>
      <c r="V649" s="419">
        <v>105</v>
      </c>
      <c r="W649" s="626"/>
      <c r="X649" s="626"/>
      <c r="Y649" s="626"/>
      <c r="Z649" s="626"/>
      <c r="AA649" s="626"/>
      <c r="AB649" s="413"/>
    </row>
    <row r="650" spans="1:28" ht="12.75" customHeight="1" x14ac:dyDescent="0.2">
      <c r="A650" s="412"/>
      <c r="B650" s="652" t="s">
        <v>600</v>
      </c>
      <c r="C650" s="652"/>
      <c r="D650" s="652"/>
      <c r="E650" s="652"/>
      <c r="F650" s="652"/>
      <c r="G650" s="652"/>
      <c r="H650" s="652"/>
      <c r="I650" s="652"/>
      <c r="J650" s="652"/>
      <c r="K650" s="652"/>
      <c r="L650" s="652"/>
      <c r="M650" s="653"/>
      <c r="N650" s="423">
        <v>991</v>
      </c>
      <c r="O650" s="420">
        <v>10</v>
      </c>
      <c r="P650" s="420">
        <v>3</v>
      </c>
      <c r="Q650" s="422" t="s">
        <v>599</v>
      </c>
      <c r="R650" s="421" t="s">
        <v>601</v>
      </c>
      <c r="S650" s="624"/>
      <c r="T650" s="625"/>
      <c r="U650" s="419">
        <v>209</v>
      </c>
      <c r="V650" s="419">
        <v>105</v>
      </c>
      <c r="W650" s="626"/>
      <c r="X650" s="626"/>
      <c r="Y650" s="626"/>
      <c r="Z650" s="626"/>
      <c r="AA650" s="626"/>
      <c r="AB650" s="413"/>
    </row>
    <row r="651" spans="1:28" ht="25.5" customHeight="1" x14ac:dyDescent="0.2">
      <c r="A651" s="412"/>
      <c r="B651" s="652" t="s">
        <v>96</v>
      </c>
      <c r="C651" s="652"/>
      <c r="D651" s="652"/>
      <c r="E651" s="652"/>
      <c r="F651" s="652"/>
      <c r="G651" s="652"/>
      <c r="H651" s="652"/>
      <c r="I651" s="652"/>
      <c r="J651" s="652"/>
      <c r="K651" s="652"/>
      <c r="L651" s="652"/>
      <c r="M651" s="653"/>
      <c r="N651" s="423">
        <v>991</v>
      </c>
      <c r="O651" s="420">
        <v>10</v>
      </c>
      <c r="P651" s="420">
        <v>3</v>
      </c>
      <c r="Q651" s="422" t="s">
        <v>599</v>
      </c>
      <c r="R651" s="421" t="s">
        <v>602</v>
      </c>
      <c r="S651" s="624"/>
      <c r="T651" s="625"/>
      <c r="U651" s="419">
        <v>209</v>
      </c>
      <c r="V651" s="419">
        <v>105</v>
      </c>
      <c r="W651" s="626"/>
      <c r="X651" s="626"/>
      <c r="Y651" s="626"/>
      <c r="Z651" s="626"/>
      <c r="AA651" s="626"/>
      <c r="AB651" s="413"/>
    </row>
    <row r="652" spans="1:28" ht="11.25" customHeight="1" x14ac:dyDescent="0.2">
      <c r="A652" s="412"/>
      <c r="B652" s="652" t="s">
        <v>67</v>
      </c>
      <c r="C652" s="652"/>
      <c r="D652" s="652"/>
      <c r="E652" s="652"/>
      <c r="F652" s="652"/>
      <c r="G652" s="652"/>
      <c r="H652" s="652"/>
      <c r="I652" s="652"/>
      <c r="J652" s="652"/>
      <c r="K652" s="652"/>
      <c r="L652" s="652"/>
      <c r="M652" s="653"/>
      <c r="N652" s="423">
        <v>991</v>
      </c>
      <c r="O652" s="420">
        <v>10</v>
      </c>
      <c r="P652" s="420">
        <v>3</v>
      </c>
      <c r="Q652" s="422" t="s">
        <v>524</v>
      </c>
      <c r="R652" s="421">
        <v>0</v>
      </c>
      <c r="S652" s="624"/>
      <c r="T652" s="625"/>
      <c r="U652" s="419">
        <v>3215</v>
      </c>
      <c r="V652" s="419">
        <v>3198</v>
      </c>
      <c r="W652" s="626"/>
      <c r="X652" s="626"/>
      <c r="Y652" s="626"/>
      <c r="Z652" s="626"/>
      <c r="AA652" s="626"/>
      <c r="AB652" s="413"/>
    </row>
    <row r="653" spans="1:28" ht="12.75" customHeight="1" x14ac:dyDescent="0.2">
      <c r="A653" s="412"/>
      <c r="B653" s="652" t="s">
        <v>763</v>
      </c>
      <c r="C653" s="652"/>
      <c r="D653" s="652"/>
      <c r="E653" s="652"/>
      <c r="F653" s="652"/>
      <c r="G653" s="652"/>
      <c r="H653" s="652"/>
      <c r="I653" s="652"/>
      <c r="J653" s="652"/>
      <c r="K653" s="652"/>
      <c r="L653" s="652"/>
      <c r="M653" s="653"/>
      <c r="N653" s="423">
        <v>991</v>
      </c>
      <c r="O653" s="420">
        <v>10</v>
      </c>
      <c r="P653" s="420">
        <v>3</v>
      </c>
      <c r="Q653" s="422" t="s">
        <v>696</v>
      </c>
      <c r="R653" s="421">
        <v>0</v>
      </c>
      <c r="S653" s="624"/>
      <c r="T653" s="625"/>
      <c r="U653" s="419">
        <v>3215</v>
      </c>
      <c r="V653" s="419">
        <v>3198</v>
      </c>
      <c r="W653" s="626"/>
      <c r="X653" s="626"/>
      <c r="Y653" s="626"/>
      <c r="Z653" s="626"/>
      <c r="AA653" s="626"/>
      <c r="AB653" s="413"/>
    </row>
    <row r="654" spans="1:28" x14ac:dyDescent="0.2">
      <c r="A654" s="412"/>
      <c r="B654" s="652" t="s">
        <v>695</v>
      </c>
      <c r="C654" s="652"/>
      <c r="D654" s="652"/>
      <c r="E654" s="652"/>
      <c r="F654" s="652"/>
      <c r="G654" s="652"/>
      <c r="H654" s="652"/>
      <c r="I654" s="652"/>
      <c r="J654" s="652"/>
      <c r="K654" s="652"/>
      <c r="L654" s="652"/>
      <c r="M654" s="653"/>
      <c r="N654" s="423">
        <v>991</v>
      </c>
      <c r="O654" s="420">
        <v>10</v>
      </c>
      <c r="P654" s="420">
        <v>3</v>
      </c>
      <c r="Q654" s="422" t="s">
        <v>697</v>
      </c>
      <c r="R654" s="421">
        <v>0</v>
      </c>
      <c r="S654" s="624"/>
      <c r="T654" s="625"/>
      <c r="U654" s="419">
        <v>3215</v>
      </c>
      <c r="V654" s="419">
        <v>3198</v>
      </c>
      <c r="W654" s="626"/>
      <c r="X654" s="626"/>
      <c r="Y654" s="626"/>
      <c r="Z654" s="626"/>
      <c r="AA654" s="626"/>
      <c r="AB654" s="413"/>
    </row>
    <row r="655" spans="1:28" x14ac:dyDescent="0.2">
      <c r="A655" s="412"/>
      <c r="B655" s="652" t="s">
        <v>48</v>
      </c>
      <c r="C655" s="652"/>
      <c r="D655" s="652"/>
      <c r="E655" s="652"/>
      <c r="F655" s="652"/>
      <c r="G655" s="652"/>
      <c r="H655" s="652"/>
      <c r="I655" s="652"/>
      <c r="J655" s="652"/>
      <c r="K655" s="652"/>
      <c r="L655" s="652"/>
      <c r="M655" s="653"/>
      <c r="N655" s="423">
        <v>991</v>
      </c>
      <c r="O655" s="420">
        <v>10</v>
      </c>
      <c r="P655" s="420">
        <v>3</v>
      </c>
      <c r="Q655" s="422" t="s">
        <v>697</v>
      </c>
      <c r="R655" s="421" t="s">
        <v>45</v>
      </c>
      <c r="S655" s="624"/>
      <c r="T655" s="625"/>
      <c r="U655" s="419">
        <v>3215</v>
      </c>
      <c r="V655" s="419">
        <v>3198</v>
      </c>
      <c r="W655" s="626"/>
      <c r="X655" s="626"/>
      <c r="Y655" s="626"/>
      <c r="Z655" s="626"/>
      <c r="AA655" s="626"/>
      <c r="AB655" s="413"/>
    </row>
    <row r="656" spans="1:28" x14ac:dyDescent="0.2">
      <c r="A656" s="412"/>
      <c r="B656" s="652" t="s">
        <v>600</v>
      </c>
      <c r="C656" s="652"/>
      <c r="D656" s="652"/>
      <c r="E656" s="652"/>
      <c r="F656" s="652"/>
      <c r="G656" s="652"/>
      <c r="H656" s="652"/>
      <c r="I656" s="652"/>
      <c r="J656" s="652"/>
      <c r="K656" s="652"/>
      <c r="L656" s="652"/>
      <c r="M656" s="653"/>
      <c r="N656" s="423">
        <v>991</v>
      </c>
      <c r="O656" s="420">
        <v>10</v>
      </c>
      <c r="P656" s="420">
        <v>3</v>
      </c>
      <c r="Q656" s="422" t="s">
        <v>697</v>
      </c>
      <c r="R656" s="421" t="s">
        <v>601</v>
      </c>
      <c r="S656" s="624"/>
      <c r="T656" s="625"/>
      <c r="U656" s="419">
        <v>3215</v>
      </c>
      <c r="V656" s="419">
        <v>3198</v>
      </c>
      <c r="W656" s="626"/>
      <c r="X656" s="626"/>
      <c r="Y656" s="626"/>
      <c r="Z656" s="626"/>
      <c r="AA656" s="626"/>
      <c r="AB656" s="413"/>
    </row>
    <row r="657" spans="1:28" x14ac:dyDescent="0.2">
      <c r="A657" s="412"/>
      <c r="B657" s="652" t="s">
        <v>96</v>
      </c>
      <c r="C657" s="652"/>
      <c r="D657" s="652"/>
      <c r="E657" s="652"/>
      <c r="F657" s="652"/>
      <c r="G657" s="652"/>
      <c r="H657" s="652"/>
      <c r="I657" s="652"/>
      <c r="J657" s="652"/>
      <c r="K657" s="652"/>
      <c r="L657" s="652"/>
      <c r="M657" s="653"/>
      <c r="N657" s="423">
        <v>991</v>
      </c>
      <c r="O657" s="420">
        <v>10</v>
      </c>
      <c r="P657" s="420">
        <v>3</v>
      </c>
      <c r="Q657" s="422" t="s">
        <v>697</v>
      </c>
      <c r="R657" s="421" t="s">
        <v>602</v>
      </c>
      <c r="S657" s="624"/>
      <c r="T657" s="625"/>
      <c r="U657" s="419">
        <v>3215</v>
      </c>
      <c r="V657" s="419">
        <v>3198</v>
      </c>
      <c r="W657" s="626"/>
      <c r="X657" s="626"/>
      <c r="Y657" s="626"/>
      <c r="Z657" s="626"/>
      <c r="AA657" s="626"/>
      <c r="AB657" s="413"/>
    </row>
    <row r="658" spans="1:28" x14ac:dyDescent="0.2">
      <c r="A658" s="412"/>
      <c r="B658" s="652" t="s">
        <v>603</v>
      </c>
      <c r="C658" s="652"/>
      <c r="D658" s="652"/>
      <c r="E658" s="652"/>
      <c r="F658" s="652"/>
      <c r="G658" s="652"/>
      <c r="H658" s="652"/>
      <c r="I658" s="652"/>
      <c r="J658" s="652"/>
      <c r="K658" s="652"/>
      <c r="L658" s="652"/>
      <c r="M658" s="653"/>
      <c r="N658" s="423">
        <v>991</v>
      </c>
      <c r="O658" s="420">
        <v>10</v>
      </c>
      <c r="P658" s="420">
        <v>3</v>
      </c>
      <c r="Q658" s="422" t="s">
        <v>604</v>
      </c>
      <c r="R658" s="421">
        <v>0</v>
      </c>
      <c r="S658" s="624"/>
      <c r="T658" s="625"/>
      <c r="U658" s="419">
        <v>1195</v>
      </c>
      <c r="V658" s="419">
        <v>1189</v>
      </c>
      <c r="W658" s="626"/>
      <c r="X658" s="626"/>
      <c r="Y658" s="626"/>
      <c r="Z658" s="626"/>
      <c r="AA658" s="626"/>
      <c r="AB658" s="413"/>
    </row>
    <row r="659" spans="1:28" x14ac:dyDescent="0.2">
      <c r="A659" s="412"/>
      <c r="B659" s="652" t="s">
        <v>605</v>
      </c>
      <c r="C659" s="652"/>
      <c r="D659" s="652"/>
      <c r="E659" s="652"/>
      <c r="F659" s="652"/>
      <c r="G659" s="652"/>
      <c r="H659" s="652"/>
      <c r="I659" s="652"/>
      <c r="J659" s="652"/>
      <c r="K659" s="652"/>
      <c r="L659" s="652"/>
      <c r="M659" s="653"/>
      <c r="N659" s="423">
        <v>991</v>
      </c>
      <c r="O659" s="420">
        <v>10</v>
      </c>
      <c r="P659" s="420">
        <v>3</v>
      </c>
      <c r="Q659" s="422" t="s">
        <v>606</v>
      </c>
      <c r="R659" s="421">
        <v>0</v>
      </c>
      <c r="S659" s="624"/>
      <c r="T659" s="625"/>
      <c r="U659" s="419">
        <v>1195</v>
      </c>
      <c r="V659" s="419">
        <v>1189</v>
      </c>
      <c r="W659" s="626"/>
      <c r="X659" s="626"/>
      <c r="Y659" s="626"/>
      <c r="Z659" s="626"/>
      <c r="AA659" s="626"/>
      <c r="AB659" s="413"/>
    </row>
    <row r="660" spans="1:28" x14ac:dyDescent="0.2">
      <c r="A660" s="412"/>
      <c r="B660" s="652" t="s">
        <v>698</v>
      </c>
      <c r="C660" s="652"/>
      <c r="D660" s="652"/>
      <c r="E660" s="652"/>
      <c r="F660" s="652"/>
      <c r="G660" s="652"/>
      <c r="H660" s="652"/>
      <c r="I660" s="652"/>
      <c r="J660" s="652"/>
      <c r="K660" s="652"/>
      <c r="L660" s="652"/>
      <c r="M660" s="653"/>
      <c r="N660" s="423">
        <v>991</v>
      </c>
      <c r="O660" s="420">
        <v>10</v>
      </c>
      <c r="P660" s="420">
        <v>3</v>
      </c>
      <c r="Q660" s="422" t="s">
        <v>699</v>
      </c>
      <c r="R660" s="421">
        <v>0</v>
      </c>
      <c r="S660" s="624"/>
      <c r="T660" s="625"/>
      <c r="U660" s="419">
        <v>1195</v>
      </c>
      <c r="V660" s="419">
        <v>1189</v>
      </c>
      <c r="W660" s="626"/>
      <c r="X660" s="626"/>
      <c r="Y660" s="626"/>
      <c r="Z660" s="626"/>
      <c r="AA660" s="626"/>
      <c r="AB660" s="413"/>
    </row>
    <row r="661" spans="1:28" x14ac:dyDescent="0.2">
      <c r="A661" s="412"/>
      <c r="B661" s="652" t="s">
        <v>48</v>
      </c>
      <c r="C661" s="652"/>
      <c r="D661" s="652"/>
      <c r="E661" s="652"/>
      <c r="F661" s="652"/>
      <c r="G661" s="652"/>
      <c r="H661" s="652"/>
      <c r="I661" s="652"/>
      <c r="J661" s="652"/>
      <c r="K661" s="652"/>
      <c r="L661" s="652"/>
      <c r="M661" s="653"/>
      <c r="N661" s="423">
        <v>991</v>
      </c>
      <c r="O661" s="420">
        <v>10</v>
      </c>
      <c r="P661" s="420">
        <v>3</v>
      </c>
      <c r="Q661" s="422" t="s">
        <v>699</v>
      </c>
      <c r="R661" s="421" t="s">
        <v>45</v>
      </c>
      <c r="S661" s="624"/>
      <c r="T661" s="625"/>
      <c r="U661" s="419">
        <v>1195</v>
      </c>
      <c r="V661" s="419">
        <v>1189</v>
      </c>
      <c r="W661" s="626"/>
      <c r="X661" s="626"/>
      <c r="Y661" s="626"/>
      <c r="Z661" s="626"/>
      <c r="AA661" s="626"/>
      <c r="AB661" s="413"/>
    </row>
    <row r="662" spans="1:28" x14ac:dyDescent="0.2">
      <c r="A662" s="412"/>
      <c r="B662" s="652" t="s">
        <v>600</v>
      </c>
      <c r="C662" s="652"/>
      <c r="D662" s="652"/>
      <c r="E662" s="652"/>
      <c r="F662" s="652"/>
      <c r="G662" s="652"/>
      <c r="H662" s="652"/>
      <c r="I662" s="652"/>
      <c r="J662" s="652"/>
      <c r="K662" s="652"/>
      <c r="L662" s="652"/>
      <c r="M662" s="653"/>
      <c r="N662" s="423">
        <v>991</v>
      </c>
      <c r="O662" s="420">
        <v>10</v>
      </c>
      <c r="P662" s="420">
        <v>3</v>
      </c>
      <c r="Q662" s="422" t="s">
        <v>699</v>
      </c>
      <c r="R662" s="421" t="s">
        <v>601</v>
      </c>
      <c r="S662" s="624"/>
      <c r="T662" s="625"/>
      <c r="U662" s="419">
        <v>1195</v>
      </c>
      <c r="V662" s="419">
        <v>1189</v>
      </c>
      <c r="W662" s="626"/>
      <c r="X662" s="626"/>
      <c r="Y662" s="626"/>
      <c r="Z662" s="626"/>
      <c r="AA662" s="626"/>
      <c r="AB662" s="413"/>
    </row>
    <row r="663" spans="1:28" x14ac:dyDescent="0.2">
      <c r="A663" s="412"/>
      <c r="B663" s="652" t="s">
        <v>96</v>
      </c>
      <c r="C663" s="652"/>
      <c r="D663" s="652"/>
      <c r="E663" s="652"/>
      <c r="F663" s="652"/>
      <c r="G663" s="652"/>
      <c r="H663" s="652"/>
      <c r="I663" s="652"/>
      <c r="J663" s="652"/>
      <c r="K663" s="652"/>
      <c r="L663" s="652"/>
      <c r="M663" s="653"/>
      <c r="N663" s="423">
        <v>991</v>
      </c>
      <c r="O663" s="420">
        <v>10</v>
      </c>
      <c r="P663" s="420">
        <v>3</v>
      </c>
      <c r="Q663" s="422" t="s">
        <v>699</v>
      </c>
      <c r="R663" s="421" t="s">
        <v>602</v>
      </c>
      <c r="S663" s="624"/>
      <c r="T663" s="625"/>
      <c r="U663" s="419">
        <v>1195</v>
      </c>
      <c r="V663" s="419">
        <v>1189</v>
      </c>
      <c r="W663" s="626"/>
      <c r="X663" s="626"/>
      <c r="Y663" s="626"/>
      <c r="Z663" s="626"/>
      <c r="AA663" s="626"/>
      <c r="AB663" s="413"/>
    </row>
    <row r="664" spans="1:28" x14ac:dyDescent="0.2">
      <c r="A664" s="412"/>
      <c r="B664" s="652" t="s">
        <v>487</v>
      </c>
      <c r="C664" s="652"/>
      <c r="D664" s="652"/>
      <c r="E664" s="652"/>
      <c r="F664" s="652"/>
      <c r="G664" s="652"/>
      <c r="H664" s="652"/>
      <c r="I664" s="652"/>
      <c r="J664" s="652"/>
      <c r="K664" s="652"/>
      <c r="L664" s="652"/>
      <c r="M664" s="653"/>
      <c r="N664" s="423">
        <v>991</v>
      </c>
      <c r="O664" s="420">
        <v>10</v>
      </c>
      <c r="P664" s="420">
        <v>3</v>
      </c>
      <c r="Q664" s="422" t="s">
        <v>488</v>
      </c>
      <c r="R664" s="421">
        <v>0</v>
      </c>
      <c r="S664" s="624"/>
      <c r="T664" s="625"/>
      <c r="U664" s="419">
        <v>0</v>
      </c>
      <c r="V664" s="419">
        <v>0</v>
      </c>
      <c r="W664" s="626"/>
      <c r="X664" s="626"/>
      <c r="Y664" s="626"/>
      <c r="Z664" s="626"/>
      <c r="AA664" s="626"/>
      <c r="AB664" s="413"/>
    </row>
    <row r="665" spans="1:28" x14ac:dyDescent="0.2">
      <c r="A665" s="412"/>
      <c r="B665" s="652" t="s">
        <v>489</v>
      </c>
      <c r="C665" s="652"/>
      <c r="D665" s="652"/>
      <c r="E665" s="652"/>
      <c r="F665" s="652"/>
      <c r="G665" s="652"/>
      <c r="H665" s="652"/>
      <c r="I665" s="652"/>
      <c r="J665" s="652"/>
      <c r="K665" s="652"/>
      <c r="L665" s="652"/>
      <c r="M665" s="653"/>
      <c r="N665" s="423">
        <v>991</v>
      </c>
      <c r="O665" s="420">
        <v>10</v>
      </c>
      <c r="P665" s="420">
        <v>3</v>
      </c>
      <c r="Q665" s="422" t="s">
        <v>490</v>
      </c>
      <c r="R665" s="421">
        <v>0</v>
      </c>
      <c r="S665" s="624"/>
      <c r="T665" s="625"/>
      <c r="U665" s="419">
        <v>0</v>
      </c>
      <c r="V665" s="419">
        <v>0</v>
      </c>
      <c r="W665" s="626"/>
      <c r="X665" s="626"/>
      <c r="Y665" s="626"/>
      <c r="Z665" s="626"/>
      <c r="AA665" s="626"/>
      <c r="AB665" s="413"/>
    </row>
    <row r="666" spans="1:28" x14ac:dyDescent="0.2">
      <c r="A666" s="412"/>
      <c r="B666" s="652" t="s">
        <v>48</v>
      </c>
      <c r="C666" s="652"/>
      <c r="D666" s="652"/>
      <c r="E666" s="652"/>
      <c r="F666" s="652"/>
      <c r="G666" s="652"/>
      <c r="H666" s="652"/>
      <c r="I666" s="652"/>
      <c r="J666" s="652"/>
      <c r="K666" s="652"/>
      <c r="L666" s="652"/>
      <c r="M666" s="653"/>
      <c r="N666" s="423">
        <v>991</v>
      </c>
      <c r="O666" s="420">
        <v>10</v>
      </c>
      <c r="P666" s="420">
        <v>3</v>
      </c>
      <c r="Q666" s="422" t="s">
        <v>490</v>
      </c>
      <c r="R666" s="421" t="s">
        <v>45</v>
      </c>
      <c r="S666" s="624"/>
      <c r="T666" s="625"/>
      <c r="U666" s="419">
        <v>0</v>
      </c>
      <c r="V666" s="419">
        <v>0</v>
      </c>
      <c r="W666" s="626"/>
      <c r="X666" s="626"/>
      <c r="Y666" s="626"/>
      <c r="Z666" s="626"/>
      <c r="AA666" s="626"/>
      <c r="AB666" s="413"/>
    </row>
    <row r="667" spans="1:28" x14ac:dyDescent="0.2">
      <c r="A667" s="412"/>
      <c r="B667" s="652" t="s">
        <v>795</v>
      </c>
      <c r="C667" s="652"/>
      <c r="D667" s="652"/>
      <c r="E667" s="652"/>
      <c r="F667" s="652"/>
      <c r="G667" s="652"/>
      <c r="H667" s="652"/>
      <c r="I667" s="652"/>
      <c r="J667" s="652"/>
      <c r="K667" s="652"/>
      <c r="L667" s="652"/>
      <c r="M667" s="653"/>
      <c r="N667" s="423">
        <v>991</v>
      </c>
      <c r="O667" s="420">
        <v>10</v>
      </c>
      <c r="P667" s="420">
        <v>3</v>
      </c>
      <c r="Q667" s="422" t="s">
        <v>490</v>
      </c>
      <c r="R667" s="421" t="s">
        <v>796</v>
      </c>
      <c r="S667" s="624"/>
      <c r="T667" s="625"/>
      <c r="U667" s="419">
        <v>0</v>
      </c>
      <c r="V667" s="419">
        <v>0</v>
      </c>
      <c r="W667" s="626"/>
      <c r="X667" s="626"/>
      <c r="Y667" s="626"/>
      <c r="Z667" s="626"/>
      <c r="AA667" s="626"/>
      <c r="AB667" s="413"/>
    </row>
    <row r="668" spans="1:28" x14ac:dyDescent="0.2">
      <c r="A668" s="412"/>
      <c r="B668" s="652" t="s">
        <v>615</v>
      </c>
      <c r="C668" s="652"/>
      <c r="D668" s="652"/>
      <c r="E668" s="652"/>
      <c r="F668" s="652"/>
      <c r="G668" s="652"/>
      <c r="H668" s="652"/>
      <c r="I668" s="652"/>
      <c r="J668" s="652"/>
      <c r="K668" s="652"/>
      <c r="L668" s="652"/>
      <c r="M668" s="653"/>
      <c r="N668" s="423">
        <v>991</v>
      </c>
      <c r="O668" s="420">
        <v>11</v>
      </c>
      <c r="P668" s="420">
        <v>0</v>
      </c>
      <c r="Q668" s="422">
        <v>0</v>
      </c>
      <c r="R668" s="421">
        <v>0</v>
      </c>
      <c r="S668" s="624"/>
      <c r="T668" s="625"/>
      <c r="U668" s="419">
        <v>196</v>
      </c>
      <c r="V668" s="419">
        <v>96</v>
      </c>
      <c r="W668" s="626"/>
      <c r="X668" s="626"/>
      <c r="Y668" s="626"/>
      <c r="Z668" s="626"/>
      <c r="AA668" s="626"/>
      <c r="AB668" s="413"/>
    </row>
    <row r="669" spans="1:28" x14ac:dyDescent="0.2">
      <c r="A669" s="412"/>
      <c r="B669" s="652" t="s">
        <v>113</v>
      </c>
      <c r="C669" s="652"/>
      <c r="D669" s="652"/>
      <c r="E669" s="652"/>
      <c r="F669" s="652"/>
      <c r="G669" s="652"/>
      <c r="H669" s="652"/>
      <c r="I669" s="652"/>
      <c r="J669" s="652"/>
      <c r="K669" s="652"/>
      <c r="L669" s="652"/>
      <c r="M669" s="653"/>
      <c r="N669" s="423">
        <v>991</v>
      </c>
      <c r="O669" s="420">
        <v>11</v>
      </c>
      <c r="P669" s="420">
        <v>5</v>
      </c>
      <c r="Q669" s="422">
        <v>0</v>
      </c>
      <c r="R669" s="421">
        <v>0</v>
      </c>
      <c r="S669" s="624"/>
      <c r="T669" s="625"/>
      <c r="U669" s="419">
        <v>196</v>
      </c>
      <c r="V669" s="419">
        <v>96</v>
      </c>
      <c r="W669" s="626"/>
      <c r="X669" s="626"/>
      <c r="Y669" s="626"/>
      <c r="Z669" s="626"/>
      <c r="AA669" s="626"/>
      <c r="AB669" s="413"/>
    </row>
    <row r="670" spans="1:28" x14ac:dyDescent="0.2">
      <c r="A670" s="412"/>
      <c r="B670" s="652" t="s">
        <v>603</v>
      </c>
      <c r="C670" s="652"/>
      <c r="D670" s="652"/>
      <c r="E670" s="652"/>
      <c r="F670" s="652"/>
      <c r="G670" s="652"/>
      <c r="H670" s="652"/>
      <c r="I670" s="652"/>
      <c r="J670" s="652"/>
      <c r="K670" s="652"/>
      <c r="L670" s="652"/>
      <c r="M670" s="653"/>
      <c r="N670" s="423">
        <v>991</v>
      </c>
      <c r="O670" s="420">
        <v>11</v>
      </c>
      <c r="P670" s="420">
        <v>5</v>
      </c>
      <c r="Q670" s="422" t="s">
        <v>604</v>
      </c>
      <c r="R670" s="421">
        <v>0</v>
      </c>
      <c r="S670" s="624"/>
      <c r="T670" s="625"/>
      <c r="U670" s="419">
        <v>90</v>
      </c>
      <c r="V670" s="419">
        <v>55</v>
      </c>
      <c r="W670" s="626"/>
      <c r="X670" s="626"/>
      <c r="Y670" s="626"/>
      <c r="Z670" s="626"/>
      <c r="AA670" s="626"/>
      <c r="AB670" s="413"/>
    </row>
    <row r="671" spans="1:28" x14ac:dyDescent="0.2">
      <c r="A671" s="412"/>
      <c r="B671" s="652" t="s">
        <v>130</v>
      </c>
      <c r="C671" s="652"/>
      <c r="D671" s="652"/>
      <c r="E671" s="652"/>
      <c r="F671" s="652"/>
      <c r="G671" s="652"/>
      <c r="H671" s="652"/>
      <c r="I671" s="652"/>
      <c r="J671" s="652"/>
      <c r="K671" s="652"/>
      <c r="L671" s="652"/>
      <c r="M671" s="653"/>
      <c r="N671" s="423">
        <v>991</v>
      </c>
      <c r="O671" s="420">
        <v>11</v>
      </c>
      <c r="P671" s="420">
        <v>5</v>
      </c>
      <c r="Q671" s="422" t="s">
        <v>616</v>
      </c>
      <c r="R671" s="421">
        <v>0</v>
      </c>
      <c r="S671" s="624"/>
      <c r="T671" s="625"/>
      <c r="U671" s="419">
        <v>90</v>
      </c>
      <c r="V671" s="419">
        <v>55</v>
      </c>
      <c r="W671" s="626"/>
      <c r="X671" s="626"/>
      <c r="Y671" s="626"/>
      <c r="Z671" s="626"/>
      <c r="AA671" s="626"/>
      <c r="AB671" s="413"/>
    </row>
    <row r="672" spans="1:28" x14ac:dyDescent="0.2">
      <c r="A672" s="412"/>
      <c r="B672" s="652" t="s">
        <v>114</v>
      </c>
      <c r="C672" s="652"/>
      <c r="D672" s="652"/>
      <c r="E672" s="652"/>
      <c r="F672" s="652"/>
      <c r="G672" s="652"/>
      <c r="H672" s="652"/>
      <c r="I672" s="652"/>
      <c r="J672" s="652"/>
      <c r="K672" s="652"/>
      <c r="L672" s="652"/>
      <c r="M672" s="653"/>
      <c r="N672" s="423">
        <v>991</v>
      </c>
      <c r="O672" s="420">
        <v>11</v>
      </c>
      <c r="P672" s="420">
        <v>5</v>
      </c>
      <c r="Q672" s="422" t="s">
        <v>617</v>
      </c>
      <c r="R672" s="421">
        <v>0</v>
      </c>
      <c r="S672" s="624"/>
      <c r="T672" s="625"/>
      <c r="U672" s="419">
        <v>90</v>
      </c>
      <c r="V672" s="419">
        <v>55</v>
      </c>
      <c r="W672" s="626"/>
      <c r="X672" s="626"/>
      <c r="Y672" s="626"/>
      <c r="Z672" s="626"/>
      <c r="AA672" s="626"/>
      <c r="AB672" s="413"/>
    </row>
    <row r="673" spans="1:28" x14ac:dyDescent="0.2">
      <c r="A673" s="412"/>
      <c r="B673" s="652" t="s">
        <v>453</v>
      </c>
      <c r="C673" s="652"/>
      <c r="D673" s="652"/>
      <c r="E673" s="652"/>
      <c r="F673" s="652"/>
      <c r="G673" s="652"/>
      <c r="H673" s="652"/>
      <c r="I673" s="652"/>
      <c r="J673" s="652"/>
      <c r="K673" s="652"/>
      <c r="L673" s="652"/>
      <c r="M673" s="653"/>
      <c r="N673" s="423">
        <v>991</v>
      </c>
      <c r="O673" s="420">
        <v>11</v>
      </c>
      <c r="P673" s="420">
        <v>5</v>
      </c>
      <c r="Q673" s="422" t="s">
        <v>617</v>
      </c>
      <c r="R673" s="421" t="s">
        <v>25</v>
      </c>
      <c r="S673" s="624"/>
      <c r="T673" s="625"/>
      <c r="U673" s="419">
        <v>90</v>
      </c>
      <c r="V673" s="419">
        <v>55</v>
      </c>
      <c r="W673" s="626"/>
      <c r="X673" s="626"/>
      <c r="Y673" s="626"/>
      <c r="Z673" s="626"/>
      <c r="AA673" s="626"/>
      <c r="AB673" s="413"/>
    </row>
    <row r="674" spans="1:28" x14ac:dyDescent="0.2">
      <c r="A674" s="412"/>
      <c r="B674" s="652" t="s">
        <v>454</v>
      </c>
      <c r="C674" s="652"/>
      <c r="D674" s="652"/>
      <c r="E674" s="652"/>
      <c r="F674" s="652"/>
      <c r="G674" s="652"/>
      <c r="H674" s="652"/>
      <c r="I674" s="652"/>
      <c r="J674" s="652"/>
      <c r="K674" s="652"/>
      <c r="L674" s="652"/>
      <c r="M674" s="653"/>
      <c r="N674" s="423">
        <v>991</v>
      </c>
      <c r="O674" s="420">
        <v>11</v>
      </c>
      <c r="P674" s="420">
        <v>5</v>
      </c>
      <c r="Q674" s="422" t="s">
        <v>617</v>
      </c>
      <c r="R674" s="421" t="s">
        <v>27</v>
      </c>
      <c r="S674" s="624"/>
      <c r="T674" s="625"/>
      <c r="U674" s="419">
        <v>90</v>
      </c>
      <c r="V674" s="419">
        <v>55</v>
      </c>
      <c r="W674" s="626"/>
      <c r="X674" s="626"/>
      <c r="Y674" s="626"/>
      <c r="Z674" s="626"/>
      <c r="AA674" s="626"/>
      <c r="AB674" s="413"/>
    </row>
    <row r="675" spans="1:28" x14ac:dyDescent="0.2">
      <c r="A675" s="412"/>
      <c r="B675" s="652" t="s">
        <v>456</v>
      </c>
      <c r="C675" s="652"/>
      <c r="D675" s="652"/>
      <c r="E675" s="652"/>
      <c r="F675" s="652"/>
      <c r="G675" s="652"/>
      <c r="H675" s="652"/>
      <c r="I675" s="652"/>
      <c r="J675" s="652"/>
      <c r="K675" s="652"/>
      <c r="L675" s="652"/>
      <c r="M675" s="653"/>
      <c r="N675" s="423">
        <v>991</v>
      </c>
      <c r="O675" s="420">
        <v>11</v>
      </c>
      <c r="P675" s="420">
        <v>5</v>
      </c>
      <c r="Q675" s="422" t="s">
        <v>617</v>
      </c>
      <c r="R675" s="421" t="s">
        <v>29</v>
      </c>
      <c r="S675" s="624"/>
      <c r="T675" s="625"/>
      <c r="U675" s="419">
        <v>90</v>
      </c>
      <c r="V675" s="419">
        <v>55</v>
      </c>
      <c r="W675" s="626"/>
      <c r="X675" s="626"/>
      <c r="Y675" s="626"/>
      <c r="Z675" s="626"/>
      <c r="AA675" s="626"/>
      <c r="AB675" s="413"/>
    </row>
    <row r="676" spans="1:28" x14ac:dyDescent="0.2">
      <c r="A676" s="412"/>
      <c r="B676" s="652" t="s">
        <v>603</v>
      </c>
      <c r="C676" s="652"/>
      <c r="D676" s="652"/>
      <c r="E676" s="652"/>
      <c r="F676" s="652"/>
      <c r="G676" s="652"/>
      <c r="H676" s="652"/>
      <c r="I676" s="652"/>
      <c r="J676" s="652"/>
      <c r="K676" s="652"/>
      <c r="L676" s="652"/>
      <c r="M676" s="653"/>
      <c r="N676" s="423">
        <v>991</v>
      </c>
      <c r="O676" s="420">
        <v>11</v>
      </c>
      <c r="P676" s="420">
        <v>5</v>
      </c>
      <c r="Q676" s="422" t="s">
        <v>604</v>
      </c>
      <c r="R676" s="421">
        <v>0</v>
      </c>
      <c r="S676" s="624"/>
      <c r="T676" s="625"/>
      <c r="U676" s="419">
        <v>106</v>
      </c>
      <c r="V676" s="419">
        <v>41</v>
      </c>
      <c r="W676" s="626"/>
      <c r="X676" s="626"/>
      <c r="Y676" s="626"/>
      <c r="Z676" s="626"/>
      <c r="AA676" s="626"/>
      <c r="AB676" s="413"/>
    </row>
    <row r="677" spans="1:28" x14ac:dyDescent="0.2">
      <c r="A677" s="412"/>
      <c r="B677" s="652" t="s">
        <v>605</v>
      </c>
      <c r="C677" s="652"/>
      <c r="D677" s="652"/>
      <c r="E677" s="652"/>
      <c r="F677" s="652"/>
      <c r="G677" s="652"/>
      <c r="H677" s="652"/>
      <c r="I677" s="652"/>
      <c r="J677" s="652"/>
      <c r="K677" s="652"/>
      <c r="L677" s="652"/>
      <c r="M677" s="653"/>
      <c r="N677" s="423">
        <v>991</v>
      </c>
      <c r="O677" s="420">
        <v>11</v>
      </c>
      <c r="P677" s="420">
        <v>5</v>
      </c>
      <c r="Q677" s="422" t="s">
        <v>606</v>
      </c>
      <c r="R677" s="421">
        <v>0</v>
      </c>
      <c r="S677" s="624"/>
      <c r="T677" s="625"/>
      <c r="U677" s="419">
        <v>106</v>
      </c>
      <c r="V677" s="419">
        <v>41</v>
      </c>
      <c r="W677" s="626"/>
      <c r="X677" s="626"/>
      <c r="Y677" s="626"/>
      <c r="Z677" s="626"/>
      <c r="AA677" s="626"/>
      <c r="AB677" s="413"/>
    </row>
    <row r="678" spans="1:28" x14ac:dyDescent="0.2">
      <c r="A678" s="412"/>
      <c r="B678" s="652" t="s">
        <v>114</v>
      </c>
      <c r="C678" s="652"/>
      <c r="D678" s="652"/>
      <c r="E678" s="652"/>
      <c r="F678" s="652"/>
      <c r="G678" s="652"/>
      <c r="H678" s="652"/>
      <c r="I678" s="652"/>
      <c r="J678" s="652"/>
      <c r="K678" s="652"/>
      <c r="L678" s="652"/>
      <c r="M678" s="653"/>
      <c r="N678" s="423">
        <v>991</v>
      </c>
      <c r="O678" s="420">
        <v>11</v>
      </c>
      <c r="P678" s="420">
        <v>5</v>
      </c>
      <c r="Q678" s="422" t="s">
        <v>618</v>
      </c>
      <c r="R678" s="421">
        <v>0</v>
      </c>
      <c r="S678" s="624"/>
      <c r="T678" s="625"/>
      <c r="U678" s="419">
        <v>106</v>
      </c>
      <c r="V678" s="419">
        <v>41</v>
      </c>
      <c r="W678" s="626"/>
      <c r="X678" s="626"/>
      <c r="Y678" s="626"/>
      <c r="Z678" s="626"/>
      <c r="AA678" s="626"/>
      <c r="AB678" s="413"/>
    </row>
    <row r="679" spans="1:28" x14ac:dyDescent="0.2">
      <c r="A679" s="412"/>
      <c r="B679" s="652" t="s">
        <v>453</v>
      </c>
      <c r="C679" s="652"/>
      <c r="D679" s="652"/>
      <c r="E679" s="652"/>
      <c r="F679" s="652"/>
      <c r="G679" s="652"/>
      <c r="H679" s="652"/>
      <c r="I679" s="652"/>
      <c r="J679" s="652"/>
      <c r="K679" s="652"/>
      <c r="L679" s="652"/>
      <c r="M679" s="653"/>
      <c r="N679" s="423">
        <v>991</v>
      </c>
      <c r="O679" s="420">
        <v>11</v>
      </c>
      <c r="P679" s="420">
        <v>5</v>
      </c>
      <c r="Q679" s="422" t="s">
        <v>618</v>
      </c>
      <c r="R679" s="421" t="s">
        <v>25</v>
      </c>
      <c r="S679" s="624"/>
      <c r="T679" s="625"/>
      <c r="U679" s="419">
        <v>106</v>
      </c>
      <c r="V679" s="419">
        <v>41</v>
      </c>
      <c r="W679" s="626"/>
      <c r="X679" s="626"/>
      <c r="Y679" s="626"/>
      <c r="Z679" s="626"/>
      <c r="AA679" s="626"/>
      <c r="AB679" s="413"/>
    </row>
    <row r="680" spans="1:28" x14ac:dyDescent="0.2">
      <c r="A680" s="412"/>
      <c r="B680" s="652" t="s">
        <v>454</v>
      </c>
      <c r="C680" s="652"/>
      <c r="D680" s="652"/>
      <c r="E680" s="652"/>
      <c r="F680" s="652"/>
      <c r="G680" s="652"/>
      <c r="H680" s="652"/>
      <c r="I680" s="652"/>
      <c r="J680" s="652"/>
      <c r="K680" s="652"/>
      <c r="L680" s="652"/>
      <c r="M680" s="653"/>
      <c r="N680" s="423">
        <v>991</v>
      </c>
      <c r="O680" s="420">
        <v>11</v>
      </c>
      <c r="P680" s="420">
        <v>5</v>
      </c>
      <c r="Q680" s="422" t="s">
        <v>618</v>
      </c>
      <c r="R680" s="421" t="s">
        <v>27</v>
      </c>
      <c r="S680" s="624"/>
      <c r="T680" s="625"/>
      <c r="U680" s="419">
        <v>106</v>
      </c>
      <c r="V680" s="419">
        <v>41</v>
      </c>
      <c r="W680" s="626"/>
      <c r="X680" s="626"/>
      <c r="Y680" s="626"/>
      <c r="Z680" s="626"/>
      <c r="AA680" s="626"/>
      <c r="AB680" s="413"/>
    </row>
    <row r="681" spans="1:28" x14ac:dyDescent="0.2">
      <c r="A681" s="412"/>
      <c r="B681" s="652" t="s">
        <v>456</v>
      </c>
      <c r="C681" s="652"/>
      <c r="D681" s="652"/>
      <c r="E681" s="652"/>
      <c r="F681" s="652"/>
      <c r="G681" s="652"/>
      <c r="H681" s="652"/>
      <c r="I681" s="652"/>
      <c r="J681" s="652"/>
      <c r="K681" s="652"/>
      <c r="L681" s="652"/>
      <c r="M681" s="653"/>
      <c r="N681" s="423">
        <v>991</v>
      </c>
      <c r="O681" s="420">
        <v>11</v>
      </c>
      <c r="P681" s="420">
        <v>5</v>
      </c>
      <c r="Q681" s="422" t="s">
        <v>618</v>
      </c>
      <c r="R681" s="421" t="s">
        <v>29</v>
      </c>
      <c r="S681" s="624"/>
      <c r="T681" s="625"/>
      <c r="U681" s="419">
        <v>106</v>
      </c>
      <c r="V681" s="419">
        <v>41</v>
      </c>
      <c r="W681" s="626"/>
      <c r="X681" s="626"/>
      <c r="Y681" s="626"/>
      <c r="Z681" s="626"/>
      <c r="AA681" s="626"/>
      <c r="AB681" s="413"/>
    </row>
    <row r="682" spans="1:28" x14ac:dyDescent="0.2">
      <c r="A682" s="412"/>
      <c r="B682" s="652" t="s">
        <v>619</v>
      </c>
      <c r="C682" s="652"/>
      <c r="D682" s="652"/>
      <c r="E682" s="652"/>
      <c r="F682" s="652"/>
      <c r="G682" s="652"/>
      <c r="H682" s="652"/>
      <c r="I682" s="652"/>
      <c r="J682" s="652"/>
      <c r="K682" s="652"/>
      <c r="L682" s="652"/>
      <c r="M682" s="653"/>
      <c r="N682" s="423">
        <v>991</v>
      </c>
      <c r="O682" s="420">
        <v>12</v>
      </c>
      <c r="P682" s="420">
        <v>0</v>
      </c>
      <c r="Q682" s="422">
        <v>0</v>
      </c>
      <c r="R682" s="421">
        <v>0</v>
      </c>
      <c r="S682" s="624"/>
      <c r="T682" s="625"/>
      <c r="U682" s="419">
        <v>75</v>
      </c>
      <c r="V682" s="419">
        <v>55</v>
      </c>
      <c r="W682" s="626"/>
      <c r="X682" s="626"/>
      <c r="Y682" s="626"/>
      <c r="Z682" s="626"/>
      <c r="AA682" s="626"/>
      <c r="AB682" s="413"/>
    </row>
    <row r="683" spans="1:28" x14ac:dyDescent="0.2">
      <c r="A683" s="412"/>
      <c r="B683" s="652" t="s">
        <v>115</v>
      </c>
      <c r="C683" s="652"/>
      <c r="D683" s="652"/>
      <c r="E683" s="652"/>
      <c r="F683" s="652"/>
      <c r="G683" s="652"/>
      <c r="H683" s="652"/>
      <c r="I683" s="652"/>
      <c r="J683" s="652"/>
      <c r="K683" s="652"/>
      <c r="L683" s="652"/>
      <c r="M683" s="653"/>
      <c r="N683" s="423">
        <v>991</v>
      </c>
      <c r="O683" s="420">
        <v>12</v>
      </c>
      <c r="P683" s="420">
        <v>2</v>
      </c>
      <c r="Q683" s="422">
        <v>0</v>
      </c>
      <c r="R683" s="421">
        <v>0</v>
      </c>
      <c r="S683" s="624"/>
      <c r="T683" s="625"/>
      <c r="U683" s="419">
        <v>75</v>
      </c>
      <c r="V683" s="419">
        <v>55</v>
      </c>
      <c r="W683" s="626"/>
      <c r="X683" s="626"/>
      <c r="Y683" s="626"/>
      <c r="Z683" s="626"/>
      <c r="AA683" s="626"/>
      <c r="AB683" s="413"/>
    </row>
    <row r="684" spans="1:28" x14ac:dyDescent="0.2">
      <c r="A684" s="412"/>
      <c r="B684" s="652" t="s">
        <v>437</v>
      </c>
      <c r="C684" s="652"/>
      <c r="D684" s="652"/>
      <c r="E684" s="652"/>
      <c r="F684" s="652"/>
      <c r="G684" s="652"/>
      <c r="H684" s="652"/>
      <c r="I684" s="652"/>
      <c r="J684" s="652"/>
      <c r="K684" s="652"/>
      <c r="L684" s="652"/>
      <c r="M684" s="653"/>
      <c r="N684" s="423">
        <v>991</v>
      </c>
      <c r="O684" s="420">
        <v>12</v>
      </c>
      <c r="P684" s="420">
        <v>2</v>
      </c>
      <c r="Q684" s="422" t="s">
        <v>438</v>
      </c>
      <c r="R684" s="421">
        <v>0</v>
      </c>
      <c r="S684" s="624"/>
      <c r="T684" s="625"/>
      <c r="U684" s="419">
        <v>75</v>
      </c>
      <c r="V684" s="419">
        <v>55</v>
      </c>
      <c r="W684" s="626"/>
      <c r="X684" s="626"/>
      <c r="Y684" s="626"/>
      <c r="Z684" s="626"/>
      <c r="AA684" s="626"/>
      <c r="AB684" s="413"/>
    </row>
    <row r="685" spans="1:28" x14ac:dyDescent="0.2">
      <c r="A685" s="412"/>
      <c r="B685" s="652" t="s">
        <v>620</v>
      </c>
      <c r="C685" s="652"/>
      <c r="D685" s="652"/>
      <c r="E685" s="652"/>
      <c r="F685" s="652"/>
      <c r="G685" s="652"/>
      <c r="H685" s="652"/>
      <c r="I685" s="652"/>
      <c r="J685" s="652"/>
      <c r="K685" s="652"/>
      <c r="L685" s="652"/>
      <c r="M685" s="653"/>
      <c r="N685" s="423">
        <v>991</v>
      </c>
      <c r="O685" s="420">
        <v>12</v>
      </c>
      <c r="P685" s="420">
        <v>2</v>
      </c>
      <c r="Q685" s="422" t="s">
        <v>621</v>
      </c>
      <c r="R685" s="421">
        <v>0</v>
      </c>
      <c r="S685" s="624"/>
      <c r="T685" s="625"/>
      <c r="U685" s="419">
        <v>75</v>
      </c>
      <c r="V685" s="419">
        <v>55</v>
      </c>
      <c r="W685" s="626"/>
      <c r="X685" s="626"/>
      <c r="Y685" s="626"/>
      <c r="Z685" s="626"/>
      <c r="AA685" s="626"/>
      <c r="AB685" s="413"/>
    </row>
    <row r="686" spans="1:28" x14ac:dyDescent="0.2">
      <c r="A686" s="412"/>
      <c r="B686" s="652" t="s">
        <v>453</v>
      </c>
      <c r="C686" s="652"/>
      <c r="D686" s="652"/>
      <c r="E686" s="652"/>
      <c r="F686" s="652"/>
      <c r="G686" s="652"/>
      <c r="H686" s="652"/>
      <c r="I686" s="652"/>
      <c r="J686" s="652"/>
      <c r="K686" s="652"/>
      <c r="L686" s="652"/>
      <c r="M686" s="653"/>
      <c r="N686" s="423">
        <v>991</v>
      </c>
      <c r="O686" s="420">
        <v>12</v>
      </c>
      <c r="P686" s="420">
        <v>2</v>
      </c>
      <c r="Q686" s="422" t="s">
        <v>621</v>
      </c>
      <c r="R686" s="421" t="s">
        <v>25</v>
      </c>
      <c r="S686" s="624"/>
      <c r="T686" s="625"/>
      <c r="U686" s="419">
        <v>75</v>
      </c>
      <c r="V686" s="419">
        <v>55</v>
      </c>
      <c r="W686" s="626"/>
      <c r="X686" s="626"/>
      <c r="Y686" s="626"/>
      <c r="Z686" s="626"/>
      <c r="AA686" s="626"/>
      <c r="AB686" s="413"/>
    </row>
    <row r="687" spans="1:28" x14ac:dyDescent="0.2">
      <c r="A687" s="412"/>
      <c r="B687" s="652" t="s">
        <v>454</v>
      </c>
      <c r="C687" s="652"/>
      <c r="D687" s="652"/>
      <c r="E687" s="652"/>
      <c r="F687" s="652"/>
      <c r="G687" s="652"/>
      <c r="H687" s="652"/>
      <c r="I687" s="652"/>
      <c r="J687" s="652"/>
      <c r="K687" s="652"/>
      <c r="L687" s="652"/>
      <c r="M687" s="653"/>
      <c r="N687" s="423">
        <v>991</v>
      </c>
      <c r="O687" s="420">
        <v>12</v>
      </c>
      <c r="P687" s="420">
        <v>2</v>
      </c>
      <c r="Q687" s="422" t="s">
        <v>621</v>
      </c>
      <c r="R687" s="421" t="s">
        <v>27</v>
      </c>
      <c r="S687" s="624"/>
      <c r="T687" s="625"/>
      <c r="U687" s="419">
        <v>75</v>
      </c>
      <c r="V687" s="419">
        <v>55</v>
      </c>
      <c r="W687" s="626"/>
      <c r="X687" s="626"/>
      <c r="Y687" s="626"/>
      <c r="Z687" s="626"/>
      <c r="AA687" s="626"/>
      <c r="AB687" s="413"/>
    </row>
    <row r="688" spans="1:28" x14ac:dyDescent="0.2">
      <c r="A688" s="412"/>
      <c r="B688" s="652" t="s">
        <v>456</v>
      </c>
      <c r="C688" s="652"/>
      <c r="D688" s="652"/>
      <c r="E688" s="652"/>
      <c r="F688" s="652"/>
      <c r="G688" s="652"/>
      <c r="H688" s="652"/>
      <c r="I688" s="652"/>
      <c r="J688" s="652"/>
      <c r="K688" s="652"/>
      <c r="L688" s="652"/>
      <c r="M688" s="653"/>
      <c r="N688" s="423">
        <v>991</v>
      </c>
      <c r="O688" s="420">
        <v>12</v>
      </c>
      <c r="P688" s="420">
        <v>2</v>
      </c>
      <c r="Q688" s="422" t="s">
        <v>621</v>
      </c>
      <c r="R688" s="421" t="s">
        <v>29</v>
      </c>
      <c r="S688" s="624"/>
      <c r="T688" s="625"/>
      <c r="U688" s="419">
        <v>75</v>
      </c>
      <c r="V688" s="419">
        <v>55</v>
      </c>
      <c r="W688" s="626"/>
      <c r="X688" s="626"/>
      <c r="Y688" s="626"/>
      <c r="Z688" s="626"/>
      <c r="AA688" s="626"/>
      <c r="AB688" s="413"/>
    </row>
    <row r="689" spans="1:28" x14ac:dyDescent="0.2">
      <c r="A689" s="412"/>
      <c r="B689" s="652" t="s">
        <v>116</v>
      </c>
      <c r="C689" s="652"/>
      <c r="D689" s="652"/>
      <c r="E689" s="652"/>
      <c r="F689" s="652"/>
      <c r="G689" s="652"/>
      <c r="H689" s="652"/>
      <c r="I689" s="652"/>
      <c r="J689" s="652"/>
      <c r="K689" s="652"/>
      <c r="L689" s="652"/>
      <c r="M689" s="653"/>
      <c r="N689" s="423">
        <v>998</v>
      </c>
      <c r="O689" s="420">
        <v>0</v>
      </c>
      <c r="P689" s="420">
        <v>0</v>
      </c>
      <c r="Q689" s="422">
        <v>0</v>
      </c>
      <c r="R689" s="421">
        <v>0</v>
      </c>
      <c r="S689" s="624"/>
      <c r="T689" s="625"/>
      <c r="U689" s="419">
        <v>21485</v>
      </c>
      <c r="V689" s="419">
        <v>21267</v>
      </c>
      <c r="W689" s="626"/>
      <c r="X689" s="626"/>
      <c r="Y689" s="626"/>
      <c r="Z689" s="626"/>
      <c r="AA689" s="626"/>
      <c r="AB689" s="413"/>
    </row>
    <row r="690" spans="1:28" x14ac:dyDescent="0.2">
      <c r="A690" s="412"/>
      <c r="B690" s="652" t="s">
        <v>436</v>
      </c>
      <c r="C690" s="652"/>
      <c r="D690" s="652"/>
      <c r="E690" s="652"/>
      <c r="F690" s="652"/>
      <c r="G690" s="652"/>
      <c r="H690" s="652"/>
      <c r="I690" s="652"/>
      <c r="J690" s="652"/>
      <c r="K690" s="652"/>
      <c r="L690" s="652"/>
      <c r="M690" s="653"/>
      <c r="N690" s="423">
        <v>998</v>
      </c>
      <c r="O690" s="420">
        <v>1</v>
      </c>
      <c r="P690" s="420">
        <v>0</v>
      </c>
      <c r="Q690" s="422">
        <v>0</v>
      </c>
      <c r="R690" s="421">
        <v>0</v>
      </c>
      <c r="S690" s="624"/>
      <c r="T690" s="625"/>
      <c r="U690" s="419">
        <v>4905</v>
      </c>
      <c r="V690" s="419">
        <v>4691</v>
      </c>
      <c r="W690" s="626"/>
      <c r="X690" s="626"/>
      <c r="Y690" s="626"/>
      <c r="Z690" s="626"/>
      <c r="AA690" s="626"/>
      <c r="AB690" s="413"/>
    </row>
    <row r="691" spans="1:28" x14ac:dyDescent="0.2">
      <c r="A691" s="412"/>
      <c r="B691" s="652" t="s">
        <v>84</v>
      </c>
      <c r="C691" s="652"/>
      <c r="D691" s="652"/>
      <c r="E691" s="652"/>
      <c r="F691" s="652"/>
      <c r="G691" s="652"/>
      <c r="H691" s="652"/>
      <c r="I691" s="652"/>
      <c r="J691" s="652"/>
      <c r="K691" s="652"/>
      <c r="L691" s="652"/>
      <c r="M691" s="653"/>
      <c r="N691" s="423">
        <v>998</v>
      </c>
      <c r="O691" s="420">
        <v>1</v>
      </c>
      <c r="P691" s="420">
        <v>6</v>
      </c>
      <c r="Q691" s="422">
        <v>0</v>
      </c>
      <c r="R691" s="421">
        <v>0</v>
      </c>
      <c r="S691" s="624"/>
      <c r="T691" s="625"/>
      <c r="U691" s="419">
        <v>4520</v>
      </c>
      <c r="V691" s="419">
        <v>4306</v>
      </c>
      <c r="W691" s="626"/>
      <c r="X691" s="626"/>
      <c r="Y691" s="626"/>
      <c r="Z691" s="626"/>
      <c r="AA691" s="626"/>
      <c r="AB691" s="413"/>
    </row>
    <row r="692" spans="1:28" x14ac:dyDescent="0.2">
      <c r="A692" s="412"/>
      <c r="B692" s="652" t="s">
        <v>61</v>
      </c>
      <c r="C692" s="652"/>
      <c r="D692" s="652"/>
      <c r="E692" s="652"/>
      <c r="F692" s="652"/>
      <c r="G692" s="652"/>
      <c r="H692" s="652"/>
      <c r="I692" s="652"/>
      <c r="J692" s="652"/>
      <c r="K692" s="652"/>
      <c r="L692" s="652"/>
      <c r="M692" s="653"/>
      <c r="N692" s="423">
        <v>998</v>
      </c>
      <c r="O692" s="420">
        <v>1</v>
      </c>
      <c r="P692" s="420">
        <v>6</v>
      </c>
      <c r="Q692" s="422" t="s">
        <v>469</v>
      </c>
      <c r="R692" s="421">
        <v>0</v>
      </c>
      <c r="S692" s="624"/>
      <c r="T692" s="625"/>
      <c r="U692" s="419">
        <v>4520</v>
      </c>
      <c r="V692" s="419">
        <v>4306</v>
      </c>
      <c r="W692" s="626"/>
      <c r="X692" s="626"/>
      <c r="Y692" s="626"/>
      <c r="Z692" s="626"/>
      <c r="AA692" s="626"/>
      <c r="AB692" s="413"/>
    </row>
    <row r="693" spans="1:28" x14ac:dyDescent="0.2">
      <c r="A693" s="412"/>
      <c r="B693" s="652" t="s">
        <v>470</v>
      </c>
      <c r="C693" s="652"/>
      <c r="D693" s="652"/>
      <c r="E693" s="652"/>
      <c r="F693" s="652"/>
      <c r="G693" s="652"/>
      <c r="H693" s="652"/>
      <c r="I693" s="652"/>
      <c r="J693" s="652"/>
      <c r="K693" s="652"/>
      <c r="L693" s="652"/>
      <c r="M693" s="653"/>
      <c r="N693" s="423">
        <v>998</v>
      </c>
      <c r="O693" s="420">
        <v>1</v>
      </c>
      <c r="P693" s="420">
        <v>6</v>
      </c>
      <c r="Q693" s="422" t="s">
        <v>471</v>
      </c>
      <c r="R693" s="421">
        <v>0</v>
      </c>
      <c r="S693" s="624"/>
      <c r="T693" s="625"/>
      <c r="U693" s="419">
        <v>4116</v>
      </c>
      <c r="V693" s="419">
        <v>4117</v>
      </c>
      <c r="W693" s="626"/>
      <c r="X693" s="626"/>
      <c r="Y693" s="626"/>
      <c r="Z693" s="626"/>
      <c r="AA693" s="626"/>
      <c r="AB693" s="413"/>
    </row>
    <row r="694" spans="1:28" x14ac:dyDescent="0.2">
      <c r="A694" s="412"/>
      <c r="B694" s="652" t="s">
        <v>18</v>
      </c>
      <c r="C694" s="652"/>
      <c r="D694" s="652"/>
      <c r="E694" s="652"/>
      <c r="F694" s="652"/>
      <c r="G694" s="652"/>
      <c r="H694" s="652"/>
      <c r="I694" s="652"/>
      <c r="J694" s="652"/>
      <c r="K694" s="652"/>
      <c r="L694" s="652"/>
      <c r="M694" s="653"/>
      <c r="N694" s="423">
        <v>998</v>
      </c>
      <c r="O694" s="420">
        <v>1</v>
      </c>
      <c r="P694" s="420">
        <v>6</v>
      </c>
      <c r="Q694" s="422" t="s">
        <v>471</v>
      </c>
      <c r="R694" s="421" t="s">
        <v>19</v>
      </c>
      <c r="S694" s="624"/>
      <c r="T694" s="625"/>
      <c r="U694" s="419">
        <v>4116</v>
      </c>
      <c r="V694" s="419">
        <v>4117</v>
      </c>
      <c r="W694" s="626"/>
      <c r="X694" s="626"/>
      <c r="Y694" s="626"/>
      <c r="Z694" s="626"/>
      <c r="AA694" s="626"/>
      <c r="AB694" s="413"/>
    </row>
    <row r="695" spans="1:28" x14ac:dyDescent="0.2">
      <c r="A695" s="412"/>
      <c r="B695" s="652" t="s">
        <v>38</v>
      </c>
      <c r="C695" s="652"/>
      <c r="D695" s="652"/>
      <c r="E695" s="652"/>
      <c r="F695" s="652"/>
      <c r="G695" s="652"/>
      <c r="H695" s="652"/>
      <c r="I695" s="652"/>
      <c r="J695" s="652"/>
      <c r="K695" s="652"/>
      <c r="L695" s="652"/>
      <c r="M695" s="653"/>
      <c r="N695" s="423">
        <v>998</v>
      </c>
      <c r="O695" s="420">
        <v>1</v>
      </c>
      <c r="P695" s="420">
        <v>6</v>
      </c>
      <c r="Q695" s="422" t="s">
        <v>471</v>
      </c>
      <c r="R695" s="421" t="s">
        <v>39</v>
      </c>
      <c r="S695" s="624"/>
      <c r="T695" s="625"/>
      <c r="U695" s="419">
        <v>4116</v>
      </c>
      <c r="V695" s="419">
        <v>4117</v>
      </c>
      <c r="W695" s="626"/>
      <c r="X695" s="626"/>
      <c r="Y695" s="626"/>
      <c r="Z695" s="626"/>
      <c r="AA695" s="626"/>
      <c r="AB695" s="413"/>
    </row>
    <row r="696" spans="1:28" x14ac:dyDescent="0.2">
      <c r="A696" s="412"/>
      <c r="B696" s="652" t="s">
        <v>441</v>
      </c>
      <c r="C696" s="652"/>
      <c r="D696" s="652"/>
      <c r="E696" s="652"/>
      <c r="F696" s="652"/>
      <c r="G696" s="652"/>
      <c r="H696" s="652"/>
      <c r="I696" s="652"/>
      <c r="J696" s="652"/>
      <c r="K696" s="652"/>
      <c r="L696" s="652"/>
      <c r="M696" s="653"/>
      <c r="N696" s="423">
        <v>998</v>
      </c>
      <c r="O696" s="420">
        <v>1</v>
      </c>
      <c r="P696" s="420">
        <v>6</v>
      </c>
      <c r="Q696" s="422" t="s">
        <v>471</v>
      </c>
      <c r="R696" s="421" t="s">
        <v>40</v>
      </c>
      <c r="S696" s="624"/>
      <c r="T696" s="625"/>
      <c r="U696" s="419">
        <v>3161</v>
      </c>
      <c r="V696" s="419">
        <v>3162</v>
      </c>
      <c r="W696" s="626"/>
      <c r="X696" s="626"/>
      <c r="Y696" s="626"/>
      <c r="Z696" s="626"/>
      <c r="AA696" s="626"/>
      <c r="AB696" s="413"/>
    </row>
    <row r="697" spans="1:28" x14ac:dyDescent="0.2">
      <c r="A697" s="412"/>
      <c r="B697" s="652" t="s">
        <v>442</v>
      </c>
      <c r="C697" s="652"/>
      <c r="D697" s="652"/>
      <c r="E697" s="652"/>
      <c r="F697" s="652"/>
      <c r="G697" s="652"/>
      <c r="H697" s="652"/>
      <c r="I697" s="652"/>
      <c r="J697" s="652"/>
      <c r="K697" s="652"/>
      <c r="L697" s="652"/>
      <c r="M697" s="653"/>
      <c r="N697" s="423">
        <v>998</v>
      </c>
      <c r="O697" s="420">
        <v>1</v>
      </c>
      <c r="P697" s="420">
        <v>6</v>
      </c>
      <c r="Q697" s="422" t="s">
        <v>471</v>
      </c>
      <c r="R697" s="421" t="s">
        <v>42</v>
      </c>
      <c r="S697" s="624"/>
      <c r="T697" s="625"/>
      <c r="U697" s="419">
        <v>955</v>
      </c>
      <c r="V697" s="419">
        <v>955</v>
      </c>
      <c r="W697" s="626"/>
      <c r="X697" s="626"/>
      <c r="Y697" s="626"/>
      <c r="Z697" s="626"/>
      <c r="AA697" s="626"/>
      <c r="AB697" s="413"/>
    </row>
    <row r="698" spans="1:28" x14ac:dyDescent="0.2">
      <c r="A698" s="412"/>
      <c r="B698" s="652" t="s">
        <v>61</v>
      </c>
      <c r="C698" s="652"/>
      <c r="D698" s="652"/>
      <c r="E698" s="652"/>
      <c r="F698" s="652"/>
      <c r="G698" s="652"/>
      <c r="H698" s="652"/>
      <c r="I698" s="652"/>
      <c r="J698" s="652"/>
      <c r="K698" s="652"/>
      <c r="L698" s="652"/>
      <c r="M698" s="653"/>
      <c r="N698" s="423">
        <v>998</v>
      </c>
      <c r="O698" s="420">
        <v>1</v>
      </c>
      <c r="P698" s="420">
        <v>6</v>
      </c>
      <c r="Q698" s="422" t="s">
        <v>472</v>
      </c>
      <c r="R698" s="421">
        <v>0</v>
      </c>
      <c r="S698" s="624"/>
      <c r="T698" s="625"/>
      <c r="U698" s="419">
        <v>404</v>
      </c>
      <c r="V698" s="419">
        <v>189</v>
      </c>
      <c r="W698" s="626"/>
      <c r="X698" s="626"/>
      <c r="Y698" s="626"/>
      <c r="Z698" s="626"/>
      <c r="AA698" s="626"/>
      <c r="AB698" s="413"/>
    </row>
    <row r="699" spans="1:28" x14ac:dyDescent="0.2">
      <c r="A699" s="412"/>
      <c r="B699" s="652" t="s">
        <v>453</v>
      </c>
      <c r="C699" s="652"/>
      <c r="D699" s="652"/>
      <c r="E699" s="652"/>
      <c r="F699" s="652"/>
      <c r="G699" s="652"/>
      <c r="H699" s="652"/>
      <c r="I699" s="652"/>
      <c r="J699" s="652"/>
      <c r="K699" s="652"/>
      <c r="L699" s="652"/>
      <c r="M699" s="653"/>
      <c r="N699" s="423">
        <v>998</v>
      </c>
      <c r="O699" s="420">
        <v>1</v>
      </c>
      <c r="P699" s="420">
        <v>6</v>
      </c>
      <c r="Q699" s="422" t="s">
        <v>472</v>
      </c>
      <c r="R699" s="421" t="s">
        <v>25</v>
      </c>
      <c r="S699" s="624"/>
      <c r="T699" s="625"/>
      <c r="U699" s="419">
        <v>395</v>
      </c>
      <c r="V699" s="419">
        <v>180</v>
      </c>
      <c r="W699" s="626"/>
      <c r="X699" s="626"/>
      <c r="Y699" s="626"/>
      <c r="Z699" s="626"/>
      <c r="AA699" s="626"/>
      <c r="AB699" s="413"/>
    </row>
    <row r="700" spans="1:28" x14ac:dyDescent="0.2">
      <c r="A700" s="412"/>
      <c r="B700" s="652" t="s">
        <v>454</v>
      </c>
      <c r="C700" s="652"/>
      <c r="D700" s="652"/>
      <c r="E700" s="652"/>
      <c r="F700" s="652"/>
      <c r="G700" s="652"/>
      <c r="H700" s="652"/>
      <c r="I700" s="652"/>
      <c r="J700" s="652"/>
      <c r="K700" s="652"/>
      <c r="L700" s="652"/>
      <c r="M700" s="653"/>
      <c r="N700" s="423">
        <v>998</v>
      </c>
      <c r="O700" s="420">
        <v>1</v>
      </c>
      <c r="P700" s="420">
        <v>6</v>
      </c>
      <c r="Q700" s="422" t="s">
        <v>472</v>
      </c>
      <c r="R700" s="421" t="s">
        <v>27</v>
      </c>
      <c r="S700" s="624"/>
      <c r="T700" s="625"/>
      <c r="U700" s="419">
        <v>395</v>
      </c>
      <c r="V700" s="419">
        <v>180</v>
      </c>
      <c r="W700" s="626"/>
      <c r="X700" s="626"/>
      <c r="Y700" s="626"/>
      <c r="Z700" s="626"/>
      <c r="AA700" s="626"/>
      <c r="AB700" s="413"/>
    </row>
    <row r="701" spans="1:28" x14ac:dyDescent="0.2">
      <c r="A701" s="412"/>
      <c r="B701" s="652" t="s">
        <v>455</v>
      </c>
      <c r="C701" s="652"/>
      <c r="D701" s="652"/>
      <c r="E701" s="652"/>
      <c r="F701" s="652"/>
      <c r="G701" s="652"/>
      <c r="H701" s="652"/>
      <c r="I701" s="652"/>
      <c r="J701" s="652"/>
      <c r="K701" s="652"/>
      <c r="L701" s="652"/>
      <c r="M701" s="653"/>
      <c r="N701" s="423">
        <v>998</v>
      </c>
      <c r="O701" s="420">
        <v>1</v>
      </c>
      <c r="P701" s="420">
        <v>6</v>
      </c>
      <c r="Q701" s="422" t="s">
        <v>472</v>
      </c>
      <c r="R701" s="421" t="s">
        <v>28</v>
      </c>
      <c r="S701" s="624"/>
      <c r="T701" s="625"/>
      <c r="U701" s="419">
        <v>180</v>
      </c>
      <c r="V701" s="419">
        <v>135</v>
      </c>
      <c r="W701" s="626"/>
      <c r="X701" s="626"/>
      <c r="Y701" s="626"/>
      <c r="Z701" s="626"/>
      <c r="AA701" s="626"/>
      <c r="AB701" s="413"/>
    </row>
    <row r="702" spans="1:28" x14ac:dyDescent="0.2">
      <c r="A702" s="412"/>
      <c r="B702" s="652" t="s">
        <v>456</v>
      </c>
      <c r="C702" s="652"/>
      <c r="D702" s="652"/>
      <c r="E702" s="652"/>
      <c r="F702" s="652"/>
      <c r="G702" s="652"/>
      <c r="H702" s="652"/>
      <c r="I702" s="652"/>
      <c r="J702" s="652"/>
      <c r="K702" s="652"/>
      <c r="L702" s="652"/>
      <c r="M702" s="653"/>
      <c r="N702" s="423">
        <v>998</v>
      </c>
      <c r="O702" s="420">
        <v>1</v>
      </c>
      <c r="P702" s="420">
        <v>6</v>
      </c>
      <c r="Q702" s="422" t="s">
        <v>472</v>
      </c>
      <c r="R702" s="421" t="s">
        <v>29</v>
      </c>
      <c r="S702" s="624"/>
      <c r="T702" s="625"/>
      <c r="U702" s="419">
        <v>215</v>
      </c>
      <c r="V702" s="419">
        <v>45</v>
      </c>
      <c r="W702" s="626"/>
      <c r="X702" s="626"/>
      <c r="Y702" s="626"/>
      <c r="Z702" s="626"/>
      <c r="AA702" s="626"/>
      <c r="AB702" s="413"/>
    </row>
    <row r="703" spans="1:28" x14ac:dyDescent="0.2">
      <c r="A703" s="412"/>
      <c r="B703" s="652" t="s">
        <v>30</v>
      </c>
      <c r="C703" s="652"/>
      <c r="D703" s="652"/>
      <c r="E703" s="652"/>
      <c r="F703" s="652"/>
      <c r="G703" s="652"/>
      <c r="H703" s="652"/>
      <c r="I703" s="652"/>
      <c r="J703" s="652"/>
      <c r="K703" s="652"/>
      <c r="L703" s="652"/>
      <c r="M703" s="653"/>
      <c r="N703" s="423">
        <v>998</v>
      </c>
      <c r="O703" s="420">
        <v>1</v>
      </c>
      <c r="P703" s="420">
        <v>6</v>
      </c>
      <c r="Q703" s="422" t="s">
        <v>472</v>
      </c>
      <c r="R703" s="421" t="s">
        <v>31</v>
      </c>
      <c r="S703" s="624"/>
      <c r="T703" s="625"/>
      <c r="U703" s="419">
        <v>9</v>
      </c>
      <c r="V703" s="419">
        <v>9</v>
      </c>
      <c r="W703" s="626"/>
      <c r="X703" s="626"/>
      <c r="Y703" s="626"/>
      <c r="Z703" s="626"/>
      <c r="AA703" s="626"/>
      <c r="AB703" s="413"/>
    </row>
    <row r="704" spans="1:28" x14ac:dyDescent="0.2">
      <c r="A704" s="412"/>
      <c r="B704" s="652" t="s">
        <v>457</v>
      </c>
      <c r="C704" s="652"/>
      <c r="D704" s="652"/>
      <c r="E704" s="652"/>
      <c r="F704" s="652"/>
      <c r="G704" s="652"/>
      <c r="H704" s="652"/>
      <c r="I704" s="652"/>
      <c r="J704" s="652"/>
      <c r="K704" s="652"/>
      <c r="L704" s="652"/>
      <c r="M704" s="653"/>
      <c r="N704" s="423">
        <v>998</v>
      </c>
      <c r="O704" s="420">
        <v>1</v>
      </c>
      <c r="P704" s="420">
        <v>6</v>
      </c>
      <c r="Q704" s="422" t="s">
        <v>472</v>
      </c>
      <c r="R704" s="421" t="s">
        <v>32</v>
      </c>
      <c r="S704" s="624"/>
      <c r="T704" s="625"/>
      <c r="U704" s="419">
        <v>9</v>
      </c>
      <c r="V704" s="419">
        <v>9</v>
      </c>
      <c r="W704" s="626"/>
      <c r="X704" s="626"/>
      <c r="Y704" s="626"/>
      <c r="Z704" s="626"/>
      <c r="AA704" s="626"/>
      <c r="AB704" s="413"/>
    </row>
    <row r="705" spans="1:28" x14ac:dyDescent="0.2">
      <c r="A705" s="412"/>
      <c r="B705" s="652" t="s">
        <v>33</v>
      </c>
      <c r="C705" s="652"/>
      <c r="D705" s="652"/>
      <c r="E705" s="652"/>
      <c r="F705" s="652"/>
      <c r="G705" s="652"/>
      <c r="H705" s="652"/>
      <c r="I705" s="652"/>
      <c r="J705" s="652"/>
      <c r="K705" s="652"/>
      <c r="L705" s="652"/>
      <c r="M705" s="653"/>
      <c r="N705" s="423">
        <v>998</v>
      </c>
      <c r="O705" s="420">
        <v>1</v>
      </c>
      <c r="P705" s="420">
        <v>6</v>
      </c>
      <c r="Q705" s="422" t="s">
        <v>472</v>
      </c>
      <c r="R705" s="421" t="s">
        <v>34</v>
      </c>
      <c r="S705" s="624"/>
      <c r="T705" s="625"/>
      <c r="U705" s="419">
        <v>5</v>
      </c>
      <c r="V705" s="419">
        <v>5</v>
      </c>
      <c r="W705" s="626"/>
      <c r="X705" s="626"/>
      <c r="Y705" s="626"/>
      <c r="Z705" s="626"/>
      <c r="AA705" s="626"/>
      <c r="AB705" s="413"/>
    </row>
    <row r="706" spans="1:28" x14ac:dyDescent="0.2">
      <c r="A706" s="412"/>
      <c r="B706" s="652" t="s">
        <v>458</v>
      </c>
      <c r="C706" s="652"/>
      <c r="D706" s="652"/>
      <c r="E706" s="652"/>
      <c r="F706" s="652"/>
      <c r="G706" s="652"/>
      <c r="H706" s="652"/>
      <c r="I706" s="652"/>
      <c r="J706" s="652"/>
      <c r="K706" s="652"/>
      <c r="L706" s="652"/>
      <c r="M706" s="653"/>
      <c r="N706" s="423">
        <v>998</v>
      </c>
      <c r="O706" s="420">
        <v>1</v>
      </c>
      <c r="P706" s="420">
        <v>6</v>
      </c>
      <c r="Q706" s="422" t="s">
        <v>472</v>
      </c>
      <c r="R706" s="421" t="s">
        <v>35</v>
      </c>
      <c r="S706" s="624"/>
      <c r="T706" s="625"/>
      <c r="U706" s="419">
        <v>3</v>
      </c>
      <c r="V706" s="419">
        <v>3</v>
      </c>
      <c r="W706" s="626"/>
      <c r="X706" s="626"/>
      <c r="Y706" s="626"/>
      <c r="Z706" s="626"/>
      <c r="AA706" s="626"/>
      <c r="AB706" s="413"/>
    </row>
    <row r="707" spans="1:28" x14ac:dyDescent="0.2">
      <c r="A707" s="412"/>
      <c r="B707" s="652" t="s">
        <v>88</v>
      </c>
      <c r="C707" s="652"/>
      <c r="D707" s="652"/>
      <c r="E707" s="652"/>
      <c r="F707" s="652"/>
      <c r="G707" s="652"/>
      <c r="H707" s="652"/>
      <c r="I707" s="652"/>
      <c r="J707" s="652"/>
      <c r="K707" s="652"/>
      <c r="L707" s="652"/>
      <c r="M707" s="653"/>
      <c r="N707" s="423">
        <v>998</v>
      </c>
      <c r="O707" s="420">
        <v>1</v>
      </c>
      <c r="P707" s="420">
        <v>6</v>
      </c>
      <c r="Q707" s="422" t="s">
        <v>472</v>
      </c>
      <c r="R707" s="421" t="s">
        <v>89</v>
      </c>
      <c r="S707" s="624"/>
      <c r="T707" s="625"/>
      <c r="U707" s="419">
        <v>1</v>
      </c>
      <c r="V707" s="419">
        <v>1</v>
      </c>
      <c r="W707" s="626"/>
      <c r="X707" s="626"/>
      <c r="Y707" s="626"/>
      <c r="Z707" s="626"/>
      <c r="AA707" s="626"/>
      <c r="AB707" s="413"/>
    </row>
    <row r="708" spans="1:28" x14ac:dyDescent="0.2">
      <c r="A708" s="412"/>
      <c r="B708" s="652" t="s">
        <v>473</v>
      </c>
      <c r="C708" s="652"/>
      <c r="D708" s="652"/>
      <c r="E708" s="652"/>
      <c r="F708" s="652"/>
      <c r="G708" s="652"/>
      <c r="H708" s="652"/>
      <c r="I708" s="652"/>
      <c r="J708" s="652"/>
      <c r="K708" s="652"/>
      <c r="L708" s="652"/>
      <c r="M708" s="653"/>
      <c r="N708" s="423">
        <v>998</v>
      </c>
      <c r="O708" s="420">
        <v>1</v>
      </c>
      <c r="P708" s="420">
        <v>6</v>
      </c>
      <c r="Q708" s="422" t="s">
        <v>474</v>
      </c>
      <c r="R708" s="421">
        <v>0</v>
      </c>
      <c r="S708" s="624"/>
      <c r="T708" s="625"/>
      <c r="U708" s="419">
        <v>0</v>
      </c>
      <c r="V708" s="419">
        <v>0</v>
      </c>
      <c r="W708" s="626"/>
      <c r="X708" s="626"/>
      <c r="Y708" s="626"/>
      <c r="Z708" s="626"/>
      <c r="AA708" s="626"/>
      <c r="AB708" s="413"/>
    </row>
    <row r="709" spans="1:28" x14ac:dyDescent="0.2">
      <c r="A709" s="412"/>
      <c r="B709" s="652" t="s">
        <v>18</v>
      </c>
      <c r="C709" s="652"/>
      <c r="D709" s="652"/>
      <c r="E709" s="652"/>
      <c r="F709" s="652"/>
      <c r="G709" s="652"/>
      <c r="H709" s="652"/>
      <c r="I709" s="652"/>
      <c r="J709" s="652"/>
      <c r="K709" s="652"/>
      <c r="L709" s="652"/>
      <c r="M709" s="653"/>
      <c r="N709" s="423">
        <v>998</v>
      </c>
      <c r="O709" s="420">
        <v>1</v>
      </c>
      <c r="P709" s="420">
        <v>6</v>
      </c>
      <c r="Q709" s="422" t="s">
        <v>474</v>
      </c>
      <c r="R709" s="421" t="s">
        <v>19</v>
      </c>
      <c r="S709" s="624"/>
      <c r="T709" s="625"/>
      <c r="U709" s="419">
        <v>0</v>
      </c>
      <c r="V709" s="419">
        <v>0</v>
      </c>
      <c r="W709" s="626"/>
      <c r="X709" s="626"/>
      <c r="Y709" s="626"/>
      <c r="Z709" s="626"/>
      <c r="AA709" s="626"/>
      <c r="AB709" s="413"/>
    </row>
    <row r="710" spans="1:28" x14ac:dyDescent="0.2">
      <c r="A710" s="412"/>
      <c r="B710" s="652" t="s">
        <v>38</v>
      </c>
      <c r="C710" s="652"/>
      <c r="D710" s="652"/>
      <c r="E710" s="652"/>
      <c r="F710" s="652"/>
      <c r="G710" s="652"/>
      <c r="H710" s="652"/>
      <c r="I710" s="652"/>
      <c r="J710" s="652"/>
      <c r="K710" s="652"/>
      <c r="L710" s="652"/>
      <c r="M710" s="653"/>
      <c r="N710" s="423">
        <v>998</v>
      </c>
      <c r="O710" s="420">
        <v>1</v>
      </c>
      <c r="P710" s="420">
        <v>6</v>
      </c>
      <c r="Q710" s="422" t="s">
        <v>474</v>
      </c>
      <c r="R710" s="421" t="s">
        <v>39</v>
      </c>
      <c r="S710" s="624"/>
      <c r="T710" s="625"/>
      <c r="U710" s="419">
        <v>0</v>
      </c>
      <c r="V710" s="419">
        <v>0</v>
      </c>
      <c r="W710" s="626"/>
      <c r="X710" s="626"/>
      <c r="Y710" s="626"/>
      <c r="Z710" s="626"/>
      <c r="AA710" s="626"/>
      <c r="AB710" s="413"/>
    </row>
    <row r="711" spans="1:28" x14ac:dyDescent="0.2">
      <c r="A711" s="412"/>
      <c r="B711" s="652" t="s">
        <v>459</v>
      </c>
      <c r="C711" s="652"/>
      <c r="D711" s="652"/>
      <c r="E711" s="652"/>
      <c r="F711" s="652"/>
      <c r="G711" s="652"/>
      <c r="H711" s="652"/>
      <c r="I711" s="652"/>
      <c r="J711" s="652"/>
      <c r="K711" s="652"/>
      <c r="L711" s="652"/>
      <c r="M711" s="653"/>
      <c r="N711" s="423">
        <v>998</v>
      </c>
      <c r="O711" s="420">
        <v>1</v>
      </c>
      <c r="P711" s="420">
        <v>6</v>
      </c>
      <c r="Q711" s="422" t="s">
        <v>474</v>
      </c>
      <c r="R711" s="421" t="s">
        <v>41</v>
      </c>
      <c r="S711" s="624"/>
      <c r="T711" s="625"/>
      <c r="U711" s="419">
        <v>0</v>
      </c>
      <c r="V711" s="419">
        <v>0</v>
      </c>
      <c r="W711" s="626"/>
      <c r="X711" s="626"/>
      <c r="Y711" s="626"/>
      <c r="Z711" s="626"/>
      <c r="AA711" s="626"/>
      <c r="AB711" s="413"/>
    </row>
    <row r="712" spans="1:28" x14ac:dyDescent="0.2">
      <c r="A712" s="412"/>
      <c r="B712" s="652" t="s">
        <v>93</v>
      </c>
      <c r="C712" s="652"/>
      <c r="D712" s="652"/>
      <c r="E712" s="652"/>
      <c r="F712" s="652"/>
      <c r="G712" s="652"/>
      <c r="H712" s="652"/>
      <c r="I712" s="652"/>
      <c r="J712" s="652"/>
      <c r="K712" s="652"/>
      <c r="L712" s="652"/>
      <c r="M712" s="653"/>
      <c r="N712" s="423">
        <v>998</v>
      </c>
      <c r="O712" s="420">
        <v>1</v>
      </c>
      <c r="P712" s="420">
        <v>13</v>
      </c>
      <c r="Q712" s="422">
        <v>0</v>
      </c>
      <c r="R712" s="421">
        <v>0</v>
      </c>
      <c r="S712" s="624"/>
      <c r="T712" s="625"/>
      <c r="U712" s="419">
        <v>385</v>
      </c>
      <c r="V712" s="419">
        <v>385</v>
      </c>
      <c r="W712" s="626"/>
      <c r="X712" s="626"/>
      <c r="Y712" s="626"/>
      <c r="Z712" s="626"/>
      <c r="AA712" s="626"/>
      <c r="AB712" s="413"/>
    </row>
    <row r="713" spans="1:28" x14ac:dyDescent="0.2">
      <c r="A713" s="412"/>
      <c r="B713" s="652" t="s">
        <v>61</v>
      </c>
      <c r="C713" s="652"/>
      <c r="D713" s="652"/>
      <c r="E713" s="652"/>
      <c r="F713" s="652"/>
      <c r="G713" s="652"/>
      <c r="H713" s="652"/>
      <c r="I713" s="652"/>
      <c r="J713" s="652"/>
      <c r="K713" s="652"/>
      <c r="L713" s="652"/>
      <c r="M713" s="653"/>
      <c r="N713" s="423">
        <v>998</v>
      </c>
      <c r="O713" s="420">
        <v>1</v>
      </c>
      <c r="P713" s="420">
        <v>13</v>
      </c>
      <c r="Q713" s="422" t="s">
        <v>469</v>
      </c>
      <c r="R713" s="421">
        <v>0</v>
      </c>
      <c r="S713" s="624"/>
      <c r="T713" s="625"/>
      <c r="U713" s="419">
        <v>380</v>
      </c>
      <c r="V713" s="419">
        <v>380</v>
      </c>
      <c r="W713" s="626"/>
      <c r="X713" s="626"/>
      <c r="Y713" s="626"/>
      <c r="Z713" s="626"/>
      <c r="AA713" s="626"/>
      <c r="AB713" s="413"/>
    </row>
    <row r="714" spans="1:28" x14ac:dyDescent="0.2">
      <c r="A714" s="412"/>
      <c r="B714" s="652" t="s">
        <v>503</v>
      </c>
      <c r="C714" s="652"/>
      <c r="D714" s="652"/>
      <c r="E714" s="652"/>
      <c r="F714" s="652"/>
      <c r="G714" s="652"/>
      <c r="H714" s="652"/>
      <c r="I714" s="652"/>
      <c r="J714" s="652"/>
      <c r="K714" s="652"/>
      <c r="L714" s="652"/>
      <c r="M714" s="653"/>
      <c r="N714" s="423">
        <v>998</v>
      </c>
      <c r="O714" s="420">
        <v>1</v>
      </c>
      <c r="P714" s="420">
        <v>13</v>
      </c>
      <c r="Q714" s="422" t="s">
        <v>504</v>
      </c>
      <c r="R714" s="421">
        <v>0</v>
      </c>
      <c r="S714" s="624"/>
      <c r="T714" s="625"/>
      <c r="U714" s="419">
        <v>377</v>
      </c>
      <c r="V714" s="419">
        <v>377</v>
      </c>
      <c r="W714" s="626"/>
      <c r="X714" s="626"/>
      <c r="Y714" s="626"/>
      <c r="Z714" s="626"/>
      <c r="AA714" s="626"/>
      <c r="AB714" s="413"/>
    </row>
    <row r="715" spans="1:28" x14ac:dyDescent="0.2">
      <c r="A715" s="412"/>
      <c r="B715" s="652" t="s">
        <v>18</v>
      </c>
      <c r="C715" s="652"/>
      <c r="D715" s="652"/>
      <c r="E715" s="652"/>
      <c r="F715" s="652"/>
      <c r="G715" s="652"/>
      <c r="H715" s="652"/>
      <c r="I715" s="652"/>
      <c r="J715" s="652"/>
      <c r="K715" s="652"/>
      <c r="L715" s="652"/>
      <c r="M715" s="653"/>
      <c r="N715" s="423">
        <v>998</v>
      </c>
      <c r="O715" s="420">
        <v>1</v>
      </c>
      <c r="P715" s="420">
        <v>13</v>
      </c>
      <c r="Q715" s="422" t="s">
        <v>504</v>
      </c>
      <c r="R715" s="421" t="s">
        <v>19</v>
      </c>
      <c r="S715" s="624"/>
      <c r="T715" s="625"/>
      <c r="U715" s="419">
        <v>377</v>
      </c>
      <c r="V715" s="419">
        <v>377</v>
      </c>
      <c r="W715" s="626"/>
      <c r="X715" s="626"/>
      <c r="Y715" s="626"/>
      <c r="Z715" s="626"/>
      <c r="AA715" s="626"/>
      <c r="AB715" s="413"/>
    </row>
    <row r="716" spans="1:28" x14ac:dyDescent="0.2">
      <c r="A716" s="412"/>
      <c r="B716" s="652" t="s">
        <v>38</v>
      </c>
      <c r="C716" s="652"/>
      <c r="D716" s="652"/>
      <c r="E716" s="652"/>
      <c r="F716" s="652"/>
      <c r="G716" s="652"/>
      <c r="H716" s="652"/>
      <c r="I716" s="652"/>
      <c r="J716" s="652"/>
      <c r="K716" s="652"/>
      <c r="L716" s="652"/>
      <c r="M716" s="653"/>
      <c r="N716" s="423">
        <v>998</v>
      </c>
      <c r="O716" s="420">
        <v>1</v>
      </c>
      <c r="P716" s="420">
        <v>13</v>
      </c>
      <c r="Q716" s="422" t="s">
        <v>504</v>
      </c>
      <c r="R716" s="421" t="s">
        <v>39</v>
      </c>
      <c r="S716" s="624"/>
      <c r="T716" s="625"/>
      <c r="U716" s="419">
        <v>377</v>
      </c>
      <c r="V716" s="419">
        <v>377</v>
      </c>
      <c r="W716" s="626"/>
      <c r="X716" s="626"/>
      <c r="Y716" s="626"/>
      <c r="Z716" s="626"/>
      <c r="AA716" s="626"/>
      <c r="AB716" s="413"/>
    </row>
    <row r="717" spans="1:28" x14ac:dyDescent="0.2">
      <c r="A717" s="412"/>
      <c r="B717" s="652" t="s">
        <v>441</v>
      </c>
      <c r="C717" s="652"/>
      <c r="D717" s="652"/>
      <c r="E717" s="652"/>
      <c r="F717" s="652"/>
      <c r="G717" s="652"/>
      <c r="H717" s="652"/>
      <c r="I717" s="652"/>
      <c r="J717" s="652"/>
      <c r="K717" s="652"/>
      <c r="L717" s="652"/>
      <c r="M717" s="653"/>
      <c r="N717" s="423">
        <v>998</v>
      </c>
      <c r="O717" s="420">
        <v>1</v>
      </c>
      <c r="P717" s="420">
        <v>13</v>
      </c>
      <c r="Q717" s="422" t="s">
        <v>504</v>
      </c>
      <c r="R717" s="421" t="s">
        <v>40</v>
      </c>
      <c r="S717" s="624"/>
      <c r="T717" s="625"/>
      <c r="U717" s="419">
        <v>290</v>
      </c>
      <c r="V717" s="419">
        <v>290</v>
      </c>
      <c r="W717" s="626"/>
      <c r="X717" s="626"/>
      <c r="Y717" s="626"/>
      <c r="Z717" s="626"/>
      <c r="AA717" s="626"/>
      <c r="AB717" s="413"/>
    </row>
    <row r="718" spans="1:28" x14ac:dyDescent="0.2">
      <c r="A718" s="412"/>
      <c r="B718" s="652" t="s">
        <v>442</v>
      </c>
      <c r="C718" s="652"/>
      <c r="D718" s="652"/>
      <c r="E718" s="652"/>
      <c r="F718" s="652"/>
      <c r="G718" s="652"/>
      <c r="H718" s="652"/>
      <c r="I718" s="652"/>
      <c r="J718" s="652"/>
      <c r="K718" s="652"/>
      <c r="L718" s="652"/>
      <c r="M718" s="653"/>
      <c r="N718" s="423">
        <v>998</v>
      </c>
      <c r="O718" s="420">
        <v>1</v>
      </c>
      <c r="P718" s="420">
        <v>13</v>
      </c>
      <c r="Q718" s="422" t="s">
        <v>504</v>
      </c>
      <c r="R718" s="421" t="s">
        <v>42</v>
      </c>
      <c r="S718" s="624"/>
      <c r="T718" s="625"/>
      <c r="U718" s="419">
        <v>87</v>
      </c>
      <c r="V718" s="419">
        <v>87</v>
      </c>
      <c r="W718" s="626"/>
      <c r="X718" s="626"/>
      <c r="Y718" s="626"/>
      <c r="Z718" s="626"/>
      <c r="AA718" s="626"/>
      <c r="AB718" s="413"/>
    </row>
    <row r="719" spans="1:28" x14ac:dyDescent="0.2">
      <c r="A719" s="412"/>
      <c r="B719" s="652" t="s">
        <v>473</v>
      </c>
      <c r="C719" s="652"/>
      <c r="D719" s="652"/>
      <c r="E719" s="652"/>
      <c r="F719" s="652"/>
      <c r="G719" s="652"/>
      <c r="H719" s="652"/>
      <c r="I719" s="652"/>
      <c r="J719" s="652"/>
      <c r="K719" s="652"/>
      <c r="L719" s="652"/>
      <c r="M719" s="653"/>
      <c r="N719" s="423">
        <v>998</v>
      </c>
      <c r="O719" s="420">
        <v>1</v>
      </c>
      <c r="P719" s="420">
        <v>13</v>
      </c>
      <c r="Q719" s="422" t="s">
        <v>474</v>
      </c>
      <c r="R719" s="421">
        <v>0</v>
      </c>
      <c r="S719" s="624"/>
      <c r="T719" s="625"/>
      <c r="U719" s="419">
        <v>3</v>
      </c>
      <c r="V719" s="419">
        <v>3</v>
      </c>
      <c r="W719" s="626"/>
      <c r="X719" s="626"/>
      <c r="Y719" s="626"/>
      <c r="Z719" s="626"/>
      <c r="AA719" s="626"/>
      <c r="AB719" s="413"/>
    </row>
    <row r="720" spans="1:28" x14ac:dyDescent="0.2">
      <c r="A720" s="412"/>
      <c r="B720" s="652" t="s">
        <v>18</v>
      </c>
      <c r="C720" s="652"/>
      <c r="D720" s="652"/>
      <c r="E720" s="652"/>
      <c r="F720" s="652"/>
      <c r="G720" s="652"/>
      <c r="H720" s="652"/>
      <c r="I720" s="652"/>
      <c r="J720" s="652"/>
      <c r="K720" s="652"/>
      <c r="L720" s="652"/>
      <c r="M720" s="653"/>
      <c r="N720" s="423">
        <v>998</v>
      </c>
      <c r="O720" s="420">
        <v>1</v>
      </c>
      <c r="P720" s="420">
        <v>13</v>
      </c>
      <c r="Q720" s="422" t="s">
        <v>474</v>
      </c>
      <c r="R720" s="421" t="s">
        <v>19</v>
      </c>
      <c r="S720" s="624"/>
      <c r="T720" s="625"/>
      <c r="U720" s="419">
        <v>3</v>
      </c>
      <c r="V720" s="419">
        <v>3</v>
      </c>
      <c r="W720" s="626"/>
      <c r="X720" s="626"/>
      <c r="Y720" s="626"/>
      <c r="Z720" s="626"/>
      <c r="AA720" s="626"/>
      <c r="AB720" s="413"/>
    </row>
    <row r="721" spans="1:28" x14ac:dyDescent="0.2">
      <c r="A721" s="412"/>
      <c r="B721" s="652" t="s">
        <v>38</v>
      </c>
      <c r="C721" s="652"/>
      <c r="D721" s="652"/>
      <c r="E721" s="652"/>
      <c r="F721" s="652"/>
      <c r="G721" s="652"/>
      <c r="H721" s="652"/>
      <c r="I721" s="652"/>
      <c r="J721" s="652"/>
      <c r="K721" s="652"/>
      <c r="L721" s="652"/>
      <c r="M721" s="653"/>
      <c r="N721" s="423">
        <v>998</v>
      </c>
      <c r="O721" s="420">
        <v>1</v>
      </c>
      <c r="P721" s="420">
        <v>13</v>
      </c>
      <c r="Q721" s="422" t="s">
        <v>474</v>
      </c>
      <c r="R721" s="421" t="s">
        <v>39</v>
      </c>
      <c r="S721" s="624"/>
      <c r="T721" s="625"/>
      <c r="U721" s="419">
        <v>3</v>
      </c>
      <c r="V721" s="419">
        <v>3</v>
      </c>
      <c r="W721" s="626"/>
      <c r="X721" s="626"/>
      <c r="Y721" s="626"/>
      <c r="Z721" s="626"/>
      <c r="AA721" s="626"/>
      <c r="AB721" s="413"/>
    </row>
    <row r="722" spans="1:28" x14ac:dyDescent="0.2">
      <c r="A722" s="412"/>
      <c r="B722" s="652" t="s">
        <v>459</v>
      </c>
      <c r="C722" s="652"/>
      <c r="D722" s="652"/>
      <c r="E722" s="652"/>
      <c r="F722" s="652"/>
      <c r="G722" s="652"/>
      <c r="H722" s="652"/>
      <c r="I722" s="652"/>
      <c r="J722" s="652"/>
      <c r="K722" s="652"/>
      <c r="L722" s="652"/>
      <c r="M722" s="653"/>
      <c r="N722" s="423">
        <v>998</v>
      </c>
      <c r="O722" s="420">
        <v>1</v>
      </c>
      <c r="P722" s="420">
        <v>13</v>
      </c>
      <c r="Q722" s="422" t="s">
        <v>474</v>
      </c>
      <c r="R722" s="421" t="s">
        <v>41</v>
      </c>
      <c r="S722" s="624"/>
      <c r="T722" s="625"/>
      <c r="U722" s="419">
        <v>3</v>
      </c>
      <c r="V722" s="419">
        <v>3</v>
      </c>
      <c r="W722" s="626"/>
      <c r="X722" s="626"/>
      <c r="Y722" s="626"/>
      <c r="Z722" s="626"/>
      <c r="AA722" s="626"/>
      <c r="AB722" s="413"/>
    </row>
    <row r="723" spans="1:28" x14ac:dyDescent="0.2">
      <c r="A723" s="412"/>
      <c r="B723" s="652" t="s">
        <v>465</v>
      </c>
      <c r="C723" s="652"/>
      <c r="D723" s="652"/>
      <c r="E723" s="652"/>
      <c r="F723" s="652"/>
      <c r="G723" s="652"/>
      <c r="H723" s="652"/>
      <c r="I723" s="652"/>
      <c r="J723" s="652"/>
      <c r="K723" s="652"/>
      <c r="L723" s="652"/>
      <c r="M723" s="653"/>
      <c r="N723" s="423">
        <v>998</v>
      </c>
      <c r="O723" s="420">
        <v>1</v>
      </c>
      <c r="P723" s="420">
        <v>13</v>
      </c>
      <c r="Q723" s="422" t="s">
        <v>466</v>
      </c>
      <c r="R723" s="421">
        <v>0</v>
      </c>
      <c r="S723" s="624"/>
      <c r="T723" s="625"/>
      <c r="U723" s="419">
        <v>5</v>
      </c>
      <c r="V723" s="419">
        <v>5</v>
      </c>
      <c r="W723" s="626"/>
      <c r="X723" s="626"/>
      <c r="Y723" s="626"/>
      <c r="Z723" s="626"/>
      <c r="AA723" s="626"/>
      <c r="AB723" s="413"/>
    </row>
    <row r="724" spans="1:28" x14ac:dyDescent="0.2">
      <c r="A724" s="412"/>
      <c r="B724" s="652" t="s">
        <v>505</v>
      </c>
      <c r="C724" s="652"/>
      <c r="D724" s="652"/>
      <c r="E724" s="652"/>
      <c r="F724" s="652"/>
      <c r="G724" s="652"/>
      <c r="H724" s="652"/>
      <c r="I724" s="652"/>
      <c r="J724" s="652"/>
      <c r="K724" s="652"/>
      <c r="L724" s="652"/>
      <c r="M724" s="653"/>
      <c r="N724" s="423">
        <v>998</v>
      </c>
      <c r="O724" s="420">
        <v>1</v>
      </c>
      <c r="P724" s="420">
        <v>13</v>
      </c>
      <c r="Q724" s="422" t="s">
        <v>506</v>
      </c>
      <c r="R724" s="421">
        <v>0</v>
      </c>
      <c r="S724" s="624"/>
      <c r="T724" s="625"/>
      <c r="U724" s="419">
        <v>5</v>
      </c>
      <c r="V724" s="419">
        <v>5</v>
      </c>
      <c r="W724" s="626"/>
      <c r="X724" s="626"/>
      <c r="Y724" s="626"/>
      <c r="Z724" s="626"/>
      <c r="AA724" s="626"/>
      <c r="AB724" s="413"/>
    </row>
    <row r="725" spans="1:28" x14ac:dyDescent="0.2">
      <c r="A725" s="412"/>
      <c r="B725" s="652" t="s">
        <v>63</v>
      </c>
      <c r="C725" s="652"/>
      <c r="D725" s="652"/>
      <c r="E725" s="652"/>
      <c r="F725" s="652"/>
      <c r="G725" s="652"/>
      <c r="H725" s="652"/>
      <c r="I725" s="652"/>
      <c r="J725" s="652"/>
      <c r="K725" s="652"/>
      <c r="L725" s="652"/>
      <c r="M725" s="653"/>
      <c r="N725" s="423">
        <v>998</v>
      </c>
      <c r="O725" s="420">
        <v>1</v>
      </c>
      <c r="P725" s="420">
        <v>13</v>
      </c>
      <c r="Q725" s="422" t="s">
        <v>506</v>
      </c>
      <c r="R725" s="421" t="s">
        <v>117</v>
      </c>
      <c r="S725" s="624"/>
      <c r="T725" s="625"/>
      <c r="U725" s="419">
        <v>5</v>
      </c>
      <c r="V725" s="419">
        <v>5</v>
      </c>
      <c r="W725" s="626"/>
      <c r="X725" s="626"/>
      <c r="Y725" s="626"/>
      <c r="Z725" s="626"/>
      <c r="AA725" s="626"/>
      <c r="AB725" s="413"/>
    </row>
    <row r="726" spans="1:28" x14ac:dyDescent="0.2">
      <c r="A726" s="412"/>
      <c r="B726" s="652" t="s">
        <v>118</v>
      </c>
      <c r="C726" s="652"/>
      <c r="D726" s="652"/>
      <c r="E726" s="652"/>
      <c r="F726" s="652"/>
      <c r="G726" s="652"/>
      <c r="H726" s="652"/>
      <c r="I726" s="652"/>
      <c r="J726" s="652"/>
      <c r="K726" s="652"/>
      <c r="L726" s="652"/>
      <c r="M726" s="653"/>
      <c r="N726" s="423">
        <v>998</v>
      </c>
      <c r="O726" s="420">
        <v>1</v>
      </c>
      <c r="P726" s="420">
        <v>13</v>
      </c>
      <c r="Q726" s="422" t="s">
        <v>506</v>
      </c>
      <c r="R726" s="421" t="s">
        <v>119</v>
      </c>
      <c r="S726" s="624"/>
      <c r="T726" s="625"/>
      <c r="U726" s="419">
        <v>5</v>
      </c>
      <c r="V726" s="419">
        <v>5</v>
      </c>
      <c r="W726" s="626"/>
      <c r="X726" s="626"/>
      <c r="Y726" s="626"/>
      <c r="Z726" s="626"/>
      <c r="AA726" s="626"/>
      <c r="AB726" s="413"/>
    </row>
    <row r="727" spans="1:28" x14ac:dyDescent="0.2">
      <c r="A727" s="412"/>
      <c r="B727" s="652" t="s">
        <v>509</v>
      </c>
      <c r="C727" s="652"/>
      <c r="D727" s="652"/>
      <c r="E727" s="652"/>
      <c r="F727" s="652"/>
      <c r="G727" s="652"/>
      <c r="H727" s="652"/>
      <c r="I727" s="652"/>
      <c r="J727" s="652"/>
      <c r="K727" s="652"/>
      <c r="L727" s="652"/>
      <c r="M727" s="653"/>
      <c r="N727" s="423">
        <v>998</v>
      </c>
      <c r="O727" s="420">
        <v>2</v>
      </c>
      <c r="P727" s="420">
        <v>0</v>
      </c>
      <c r="Q727" s="422">
        <v>0</v>
      </c>
      <c r="R727" s="421">
        <v>0</v>
      </c>
      <c r="S727" s="624"/>
      <c r="T727" s="625"/>
      <c r="U727" s="419">
        <v>615</v>
      </c>
      <c r="V727" s="419">
        <v>611</v>
      </c>
      <c r="W727" s="626"/>
      <c r="X727" s="626"/>
      <c r="Y727" s="626"/>
      <c r="Z727" s="626"/>
      <c r="AA727" s="626"/>
      <c r="AB727" s="413"/>
    </row>
    <row r="728" spans="1:28" x14ac:dyDescent="0.2">
      <c r="A728" s="412"/>
      <c r="B728" s="652" t="s">
        <v>100</v>
      </c>
      <c r="C728" s="652"/>
      <c r="D728" s="652"/>
      <c r="E728" s="652"/>
      <c r="F728" s="652"/>
      <c r="G728" s="652"/>
      <c r="H728" s="652"/>
      <c r="I728" s="652"/>
      <c r="J728" s="652"/>
      <c r="K728" s="652"/>
      <c r="L728" s="652"/>
      <c r="M728" s="653"/>
      <c r="N728" s="423">
        <v>998</v>
      </c>
      <c r="O728" s="420">
        <v>2</v>
      </c>
      <c r="P728" s="420">
        <v>3</v>
      </c>
      <c r="Q728" s="422">
        <v>0</v>
      </c>
      <c r="R728" s="421">
        <v>0</v>
      </c>
      <c r="S728" s="624"/>
      <c r="T728" s="625"/>
      <c r="U728" s="419">
        <v>615</v>
      </c>
      <c r="V728" s="419">
        <v>611</v>
      </c>
      <c r="W728" s="626"/>
      <c r="X728" s="626"/>
      <c r="Y728" s="626"/>
      <c r="Z728" s="626"/>
      <c r="AA728" s="626"/>
      <c r="AB728" s="413"/>
    </row>
    <row r="729" spans="1:28" x14ac:dyDescent="0.2">
      <c r="A729" s="412"/>
      <c r="B729" s="652" t="s">
        <v>465</v>
      </c>
      <c r="C729" s="652"/>
      <c r="D729" s="652"/>
      <c r="E729" s="652"/>
      <c r="F729" s="652"/>
      <c r="G729" s="652"/>
      <c r="H729" s="652"/>
      <c r="I729" s="652"/>
      <c r="J729" s="652"/>
      <c r="K729" s="652"/>
      <c r="L729" s="652"/>
      <c r="M729" s="653"/>
      <c r="N729" s="423">
        <v>998</v>
      </c>
      <c r="O729" s="420">
        <v>2</v>
      </c>
      <c r="P729" s="420">
        <v>3</v>
      </c>
      <c r="Q729" s="422" t="s">
        <v>466</v>
      </c>
      <c r="R729" s="421">
        <v>0</v>
      </c>
      <c r="S729" s="624"/>
      <c r="T729" s="625"/>
      <c r="U729" s="419">
        <v>615</v>
      </c>
      <c r="V729" s="419">
        <v>611</v>
      </c>
      <c r="W729" s="626"/>
      <c r="X729" s="626"/>
      <c r="Y729" s="626"/>
      <c r="Z729" s="626"/>
      <c r="AA729" s="626"/>
      <c r="AB729" s="413"/>
    </row>
    <row r="730" spans="1:28" x14ac:dyDescent="0.2">
      <c r="A730" s="412"/>
      <c r="B730" s="652" t="s">
        <v>510</v>
      </c>
      <c r="C730" s="652"/>
      <c r="D730" s="652"/>
      <c r="E730" s="652"/>
      <c r="F730" s="652"/>
      <c r="G730" s="652"/>
      <c r="H730" s="652"/>
      <c r="I730" s="652"/>
      <c r="J730" s="652"/>
      <c r="K730" s="652"/>
      <c r="L730" s="652"/>
      <c r="M730" s="653"/>
      <c r="N730" s="423">
        <v>998</v>
      </c>
      <c r="O730" s="420">
        <v>2</v>
      </c>
      <c r="P730" s="420">
        <v>3</v>
      </c>
      <c r="Q730" s="422" t="s">
        <v>511</v>
      </c>
      <c r="R730" s="421">
        <v>0</v>
      </c>
      <c r="S730" s="624"/>
      <c r="T730" s="625"/>
      <c r="U730" s="419">
        <v>615</v>
      </c>
      <c r="V730" s="419">
        <v>611</v>
      </c>
      <c r="W730" s="626"/>
      <c r="X730" s="626"/>
      <c r="Y730" s="626"/>
      <c r="Z730" s="626"/>
      <c r="AA730" s="626"/>
      <c r="AB730" s="413"/>
    </row>
    <row r="731" spans="1:28" x14ac:dyDescent="0.2">
      <c r="A731" s="412"/>
      <c r="B731" s="652" t="s">
        <v>63</v>
      </c>
      <c r="C731" s="652"/>
      <c r="D731" s="652"/>
      <c r="E731" s="652"/>
      <c r="F731" s="652"/>
      <c r="G731" s="652"/>
      <c r="H731" s="652"/>
      <c r="I731" s="652"/>
      <c r="J731" s="652"/>
      <c r="K731" s="652"/>
      <c r="L731" s="652"/>
      <c r="M731" s="653"/>
      <c r="N731" s="423">
        <v>998</v>
      </c>
      <c r="O731" s="420">
        <v>2</v>
      </c>
      <c r="P731" s="420">
        <v>3</v>
      </c>
      <c r="Q731" s="422" t="s">
        <v>511</v>
      </c>
      <c r="R731" s="421" t="s">
        <v>117</v>
      </c>
      <c r="S731" s="624"/>
      <c r="T731" s="625"/>
      <c r="U731" s="419">
        <v>615</v>
      </c>
      <c r="V731" s="419">
        <v>611</v>
      </c>
      <c r="W731" s="626"/>
      <c r="X731" s="626"/>
      <c r="Y731" s="626"/>
      <c r="Z731" s="626"/>
      <c r="AA731" s="626"/>
      <c r="AB731" s="413"/>
    </row>
    <row r="732" spans="1:28" x14ac:dyDescent="0.2">
      <c r="A732" s="412"/>
      <c r="B732" s="652" t="s">
        <v>118</v>
      </c>
      <c r="C732" s="652"/>
      <c r="D732" s="652"/>
      <c r="E732" s="652"/>
      <c r="F732" s="652"/>
      <c r="G732" s="652"/>
      <c r="H732" s="652"/>
      <c r="I732" s="652"/>
      <c r="J732" s="652"/>
      <c r="K732" s="652"/>
      <c r="L732" s="652"/>
      <c r="M732" s="653"/>
      <c r="N732" s="423">
        <v>998</v>
      </c>
      <c r="O732" s="420">
        <v>2</v>
      </c>
      <c r="P732" s="420">
        <v>3</v>
      </c>
      <c r="Q732" s="422" t="s">
        <v>511</v>
      </c>
      <c r="R732" s="421" t="s">
        <v>119</v>
      </c>
      <c r="S732" s="624"/>
      <c r="T732" s="625"/>
      <c r="U732" s="419">
        <v>615</v>
      </c>
      <c r="V732" s="419">
        <v>611</v>
      </c>
      <c r="W732" s="626"/>
      <c r="X732" s="626"/>
      <c r="Y732" s="626"/>
      <c r="Z732" s="626"/>
      <c r="AA732" s="626"/>
      <c r="AB732" s="413"/>
    </row>
    <row r="733" spans="1:28" x14ac:dyDescent="0.2">
      <c r="A733" s="412"/>
      <c r="B733" s="652" t="s">
        <v>622</v>
      </c>
      <c r="C733" s="652"/>
      <c r="D733" s="652"/>
      <c r="E733" s="652"/>
      <c r="F733" s="652"/>
      <c r="G733" s="652"/>
      <c r="H733" s="652"/>
      <c r="I733" s="652"/>
      <c r="J733" s="652"/>
      <c r="K733" s="652"/>
      <c r="L733" s="652"/>
      <c r="M733" s="653"/>
      <c r="N733" s="423">
        <v>998</v>
      </c>
      <c r="O733" s="420">
        <v>14</v>
      </c>
      <c r="P733" s="420">
        <v>0</v>
      </c>
      <c r="Q733" s="422">
        <v>0</v>
      </c>
      <c r="R733" s="421">
        <v>0</v>
      </c>
      <c r="S733" s="624"/>
      <c r="T733" s="625"/>
      <c r="U733" s="419">
        <v>15965</v>
      </c>
      <c r="V733" s="419">
        <v>15965</v>
      </c>
      <c r="W733" s="626"/>
      <c r="X733" s="626"/>
      <c r="Y733" s="626"/>
      <c r="Z733" s="626"/>
      <c r="AA733" s="626"/>
      <c r="AB733" s="413"/>
    </row>
    <row r="734" spans="1:28" x14ac:dyDescent="0.2">
      <c r="A734" s="412"/>
      <c r="B734" s="652" t="s">
        <v>120</v>
      </c>
      <c r="C734" s="652"/>
      <c r="D734" s="652"/>
      <c r="E734" s="652"/>
      <c r="F734" s="652"/>
      <c r="G734" s="652"/>
      <c r="H734" s="652"/>
      <c r="I734" s="652"/>
      <c r="J734" s="652"/>
      <c r="K734" s="652"/>
      <c r="L734" s="652"/>
      <c r="M734" s="653"/>
      <c r="N734" s="423">
        <v>998</v>
      </c>
      <c r="O734" s="420">
        <v>14</v>
      </c>
      <c r="P734" s="420">
        <v>1</v>
      </c>
      <c r="Q734" s="422">
        <v>0</v>
      </c>
      <c r="R734" s="421">
        <v>0</v>
      </c>
      <c r="S734" s="624"/>
      <c r="T734" s="625"/>
      <c r="U734" s="419">
        <v>14845</v>
      </c>
      <c r="V734" s="419">
        <v>14845</v>
      </c>
      <c r="W734" s="626"/>
      <c r="X734" s="626"/>
      <c r="Y734" s="626"/>
      <c r="Z734" s="626"/>
      <c r="AA734" s="626"/>
      <c r="AB734" s="413"/>
    </row>
    <row r="735" spans="1:28" x14ac:dyDescent="0.2">
      <c r="A735" s="412"/>
      <c r="B735" s="652" t="s">
        <v>487</v>
      </c>
      <c r="C735" s="652"/>
      <c r="D735" s="652"/>
      <c r="E735" s="652"/>
      <c r="F735" s="652"/>
      <c r="G735" s="652"/>
      <c r="H735" s="652"/>
      <c r="I735" s="652"/>
      <c r="J735" s="652"/>
      <c r="K735" s="652"/>
      <c r="L735" s="652"/>
      <c r="M735" s="653"/>
      <c r="N735" s="423">
        <v>998</v>
      </c>
      <c r="O735" s="420">
        <v>14</v>
      </c>
      <c r="P735" s="420">
        <v>1</v>
      </c>
      <c r="Q735" s="422" t="s">
        <v>488</v>
      </c>
      <c r="R735" s="421">
        <v>0</v>
      </c>
      <c r="S735" s="624"/>
      <c r="T735" s="625"/>
      <c r="U735" s="419">
        <v>14845</v>
      </c>
      <c r="V735" s="419">
        <v>14845</v>
      </c>
      <c r="W735" s="626"/>
      <c r="X735" s="626"/>
      <c r="Y735" s="626"/>
      <c r="Z735" s="626"/>
      <c r="AA735" s="626"/>
      <c r="AB735" s="413"/>
    </row>
    <row r="736" spans="1:28" x14ac:dyDescent="0.2">
      <c r="A736" s="412"/>
      <c r="B736" s="652" t="s">
        <v>623</v>
      </c>
      <c r="C736" s="652"/>
      <c r="D736" s="652"/>
      <c r="E736" s="652"/>
      <c r="F736" s="652"/>
      <c r="G736" s="652"/>
      <c r="H736" s="652"/>
      <c r="I736" s="652"/>
      <c r="J736" s="652"/>
      <c r="K736" s="652"/>
      <c r="L736" s="652"/>
      <c r="M736" s="653"/>
      <c r="N736" s="423">
        <v>998</v>
      </c>
      <c r="O736" s="420">
        <v>14</v>
      </c>
      <c r="P736" s="420">
        <v>1</v>
      </c>
      <c r="Q736" s="422" t="s">
        <v>624</v>
      </c>
      <c r="R736" s="421">
        <v>0</v>
      </c>
      <c r="S736" s="624"/>
      <c r="T736" s="625"/>
      <c r="U736" s="419">
        <v>14845</v>
      </c>
      <c r="V736" s="419">
        <v>14845</v>
      </c>
      <c r="W736" s="626"/>
      <c r="X736" s="626"/>
      <c r="Y736" s="626"/>
      <c r="Z736" s="626"/>
      <c r="AA736" s="626"/>
      <c r="AB736" s="413"/>
    </row>
    <row r="737" spans="1:28" x14ac:dyDescent="0.2">
      <c r="A737" s="412"/>
      <c r="B737" s="652" t="s">
        <v>63</v>
      </c>
      <c r="C737" s="652"/>
      <c r="D737" s="652"/>
      <c r="E737" s="652"/>
      <c r="F737" s="652"/>
      <c r="G737" s="652"/>
      <c r="H737" s="652"/>
      <c r="I737" s="652"/>
      <c r="J737" s="652"/>
      <c r="K737" s="652"/>
      <c r="L737" s="652"/>
      <c r="M737" s="653"/>
      <c r="N737" s="423">
        <v>998</v>
      </c>
      <c r="O737" s="420">
        <v>14</v>
      </c>
      <c r="P737" s="420">
        <v>1</v>
      </c>
      <c r="Q737" s="422" t="s">
        <v>624</v>
      </c>
      <c r="R737" s="421" t="s">
        <v>117</v>
      </c>
      <c r="S737" s="624"/>
      <c r="T737" s="625"/>
      <c r="U737" s="419">
        <v>14845</v>
      </c>
      <c r="V737" s="419">
        <v>14845</v>
      </c>
      <c r="W737" s="626"/>
      <c r="X737" s="626"/>
      <c r="Y737" s="626"/>
      <c r="Z737" s="626"/>
      <c r="AA737" s="626"/>
      <c r="AB737" s="413"/>
    </row>
    <row r="738" spans="1:28" x14ac:dyDescent="0.2">
      <c r="A738" s="412"/>
      <c r="B738" s="652" t="s">
        <v>121</v>
      </c>
      <c r="C738" s="652"/>
      <c r="D738" s="652"/>
      <c r="E738" s="652"/>
      <c r="F738" s="652"/>
      <c r="G738" s="652"/>
      <c r="H738" s="652"/>
      <c r="I738" s="652"/>
      <c r="J738" s="652"/>
      <c r="K738" s="652"/>
      <c r="L738" s="652"/>
      <c r="M738" s="653"/>
      <c r="N738" s="423">
        <v>998</v>
      </c>
      <c r="O738" s="420">
        <v>14</v>
      </c>
      <c r="P738" s="420">
        <v>1</v>
      </c>
      <c r="Q738" s="422" t="s">
        <v>624</v>
      </c>
      <c r="R738" s="421" t="s">
        <v>122</v>
      </c>
      <c r="S738" s="624"/>
      <c r="T738" s="625"/>
      <c r="U738" s="419">
        <v>14845</v>
      </c>
      <c r="V738" s="419">
        <v>14845</v>
      </c>
      <c r="W738" s="626"/>
      <c r="X738" s="626"/>
      <c r="Y738" s="626"/>
      <c r="Z738" s="626"/>
      <c r="AA738" s="626"/>
      <c r="AB738" s="413"/>
    </row>
    <row r="739" spans="1:28" x14ac:dyDescent="0.2">
      <c r="A739" s="412"/>
      <c r="B739" s="652" t="s">
        <v>623</v>
      </c>
      <c r="C739" s="652"/>
      <c r="D739" s="652"/>
      <c r="E739" s="652"/>
      <c r="F739" s="652"/>
      <c r="G739" s="652"/>
      <c r="H739" s="652"/>
      <c r="I739" s="652"/>
      <c r="J739" s="652"/>
      <c r="K739" s="652"/>
      <c r="L739" s="652"/>
      <c r="M739" s="653"/>
      <c r="N739" s="423">
        <v>998</v>
      </c>
      <c r="O739" s="420">
        <v>14</v>
      </c>
      <c r="P739" s="420">
        <v>1</v>
      </c>
      <c r="Q739" s="422" t="s">
        <v>624</v>
      </c>
      <c r="R739" s="421" t="s">
        <v>123</v>
      </c>
      <c r="S739" s="624"/>
      <c r="T739" s="625"/>
      <c r="U739" s="419">
        <v>14845</v>
      </c>
      <c r="V739" s="419">
        <v>14845</v>
      </c>
      <c r="W739" s="626"/>
      <c r="X739" s="626"/>
      <c r="Y739" s="626"/>
      <c r="Z739" s="626"/>
      <c r="AA739" s="626"/>
      <c r="AB739" s="413"/>
    </row>
    <row r="740" spans="1:28" x14ac:dyDescent="0.2">
      <c r="A740" s="412"/>
      <c r="B740" s="652" t="s">
        <v>702</v>
      </c>
      <c r="C740" s="652"/>
      <c r="D740" s="652"/>
      <c r="E740" s="652"/>
      <c r="F740" s="652"/>
      <c r="G740" s="652"/>
      <c r="H740" s="652"/>
      <c r="I740" s="652"/>
      <c r="J740" s="652"/>
      <c r="K740" s="652"/>
      <c r="L740" s="652"/>
      <c r="M740" s="653"/>
      <c r="N740" s="423">
        <v>998</v>
      </c>
      <c r="O740" s="420">
        <v>14</v>
      </c>
      <c r="P740" s="420">
        <v>2</v>
      </c>
      <c r="Q740" s="422">
        <v>0</v>
      </c>
      <c r="R740" s="421">
        <v>0</v>
      </c>
      <c r="S740" s="624"/>
      <c r="T740" s="625"/>
      <c r="U740" s="419">
        <v>0</v>
      </c>
      <c r="V740" s="419">
        <v>0</v>
      </c>
      <c r="W740" s="626"/>
      <c r="X740" s="626"/>
      <c r="Y740" s="626"/>
      <c r="Z740" s="626"/>
      <c r="AA740" s="626"/>
      <c r="AB740" s="413"/>
    </row>
    <row r="741" spans="1:28" x14ac:dyDescent="0.2">
      <c r="A741" s="412"/>
      <c r="B741" s="652" t="s">
        <v>487</v>
      </c>
      <c r="C741" s="652"/>
      <c r="D741" s="652"/>
      <c r="E741" s="652"/>
      <c r="F741" s="652"/>
      <c r="G741" s="652"/>
      <c r="H741" s="652"/>
      <c r="I741" s="652"/>
      <c r="J741" s="652"/>
      <c r="K741" s="652"/>
      <c r="L741" s="652"/>
      <c r="M741" s="653"/>
      <c r="N741" s="423">
        <v>998</v>
      </c>
      <c r="O741" s="420">
        <v>14</v>
      </c>
      <c r="P741" s="420">
        <v>2</v>
      </c>
      <c r="Q741" s="422" t="s">
        <v>488</v>
      </c>
      <c r="R741" s="421">
        <v>0</v>
      </c>
      <c r="S741" s="624"/>
      <c r="T741" s="625"/>
      <c r="U741" s="419">
        <v>0</v>
      </c>
      <c r="V741" s="419">
        <v>0</v>
      </c>
      <c r="W741" s="626"/>
      <c r="X741" s="626"/>
      <c r="Y741" s="626"/>
      <c r="Z741" s="626"/>
      <c r="AA741" s="626"/>
      <c r="AB741" s="413"/>
    </row>
    <row r="742" spans="1:28" x14ac:dyDescent="0.2">
      <c r="A742" s="412"/>
      <c r="B742" s="652" t="s">
        <v>703</v>
      </c>
      <c r="C742" s="652"/>
      <c r="D742" s="652"/>
      <c r="E742" s="652"/>
      <c r="F742" s="652"/>
      <c r="G742" s="652"/>
      <c r="H742" s="652"/>
      <c r="I742" s="652"/>
      <c r="J742" s="652"/>
      <c r="K742" s="652"/>
      <c r="L742" s="652"/>
      <c r="M742" s="653"/>
      <c r="N742" s="423">
        <v>998</v>
      </c>
      <c r="O742" s="420">
        <v>14</v>
      </c>
      <c r="P742" s="420">
        <v>2</v>
      </c>
      <c r="Q742" s="422" t="s">
        <v>704</v>
      </c>
      <c r="R742" s="421">
        <v>0</v>
      </c>
      <c r="S742" s="624"/>
      <c r="T742" s="625"/>
      <c r="U742" s="419">
        <v>0</v>
      </c>
      <c r="V742" s="419">
        <v>0</v>
      </c>
      <c r="W742" s="626"/>
      <c r="X742" s="626"/>
      <c r="Y742" s="626"/>
      <c r="Z742" s="626"/>
      <c r="AA742" s="626"/>
      <c r="AB742" s="413"/>
    </row>
    <row r="743" spans="1:28" x14ac:dyDescent="0.2">
      <c r="A743" s="412"/>
      <c r="B743" s="652" t="s">
        <v>63</v>
      </c>
      <c r="C743" s="652"/>
      <c r="D743" s="652"/>
      <c r="E743" s="652"/>
      <c r="F743" s="652"/>
      <c r="G743" s="652"/>
      <c r="H743" s="652"/>
      <c r="I743" s="652"/>
      <c r="J743" s="652"/>
      <c r="K743" s="652"/>
      <c r="L743" s="652"/>
      <c r="M743" s="653"/>
      <c r="N743" s="423">
        <v>998</v>
      </c>
      <c r="O743" s="420">
        <v>14</v>
      </c>
      <c r="P743" s="420">
        <v>2</v>
      </c>
      <c r="Q743" s="422" t="s">
        <v>704</v>
      </c>
      <c r="R743" s="421" t="s">
        <v>117</v>
      </c>
      <c r="S743" s="624"/>
      <c r="T743" s="625"/>
      <c r="U743" s="419">
        <v>0</v>
      </c>
      <c r="V743" s="419">
        <v>0</v>
      </c>
      <c r="W743" s="626"/>
      <c r="X743" s="626"/>
      <c r="Y743" s="626"/>
      <c r="Z743" s="626"/>
      <c r="AA743" s="626"/>
      <c r="AB743" s="413"/>
    </row>
    <row r="744" spans="1:28" x14ac:dyDescent="0.2">
      <c r="A744" s="412"/>
      <c r="B744" s="652" t="s">
        <v>121</v>
      </c>
      <c r="C744" s="652"/>
      <c r="D744" s="652"/>
      <c r="E744" s="652"/>
      <c r="F744" s="652"/>
      <c r="G744" s="652"/>
      <c r="H744" s="652"/>
      <c r="I744" s="652"/>
      <c r="J744" s="652"/>
      <c r="K744" s="652"/>
      <c r="L744" s="652"/>
      <c r="M744" s="653"/>
      <c r="N744" s="423">
        <v>998</v>
      </c>
      <c r="O744" s="420">
        <v>14</v>
      </c>
      <c r="P744" s="420">
        <v>2</v>
      </c>
      <c r="Q744" s="422" t="s">
        <v>704</v>
      </c>
      <c r="R744" s="421" t="s">
        <v>122</v>
      </c>
      <c r="S744" s="624"/>
      <c r="T744" s="625"/>
      <c r="U744" s="419">
        <v>0</v>
      </c>
      <c r="V744" s="419">
        <v>0</v>
      </c>
      <c r="W744" s="626"/>
      <c r="X744" s="626"/>
      <c r="Y744" s="626"/>
      <c r="Z744" s="626"/>
      <c r="AA744" s="626"/>
      <c r="AB744" s="413"/>
    </row>
    <row r="745" spans="1:28" x14ac:dyDescent="0.2">
      <c r="A745" s="412"/>
      <c r="B745" s="652" t="s">
        <v>702</v>
      </c>
      <c r="C745" s="652"/>
      <c r="D745" s="652"/>
      <c r="E745" s="652"/>
      <c r="F745" s="652"/>
      <c r="G745" s="652"/>
      <c r="H745" s="652"/>
      <c r="I745" s="652"/>
      <c r="J745" s="652"/>
      <c r="K745" s="652"/>
      <c r="L745" s="652"/>
      <c r="M745" s="653"/>
      <c r="N745" s="423">
        <v>998</v>
      </c>
      <c r="O745" s="420">
        <v>14</v>
      </c>
      <c r="P745" s="420">
        <v>2</v>
      </c>
      <c r="Q745" s="422" t="s">
        <v>704</v>
      </c>
      <c r="R745" s="421" t="s">
        <v>705</v>
      </c>
      <c r="S745" s="624"/>
      <c r="T745" s="625"/>
      <c r="U745" s="419">
        <v>0</v>
      </c>
      <c r="V745" s="419">
        <v>0</v>
      </c>
      <c r="W745" s="626"/>
      <c r="X745" s="626"/>
      <c r="Y745" s="626"/>
      <c r="Z745" s="626"/>
      <c r="AA745" s="626"/>
      <c r="AB745" s="413"/>
    </row>
    <row r="746" spans="1:28" x14ac:dyDescent="0.2">
      <c r="A746" s="412"/>
      <c r="B746" s="652" t="s">
        <v>124</v>
      </c>
      <c r="C746" s="652"/>
      <c r="D746" s="652"/>
      <c r="E746" s="652"/>
      <c r="F746" s="652"/>
      <c r="G746" s="652"/>
      <c r="H746" s="652"/>
      <c r="I746" s="652"/>
      <c r="J746" s="652"/>
      <c r="K746" s="652"/>
      <c r="L746" s="652"/>
      <c r="M746" s="653"/>
      <c r="N746" s="423">
        <v>998</v>
      </c>
      <c r="O746" s="420">
        <v>14</v>
      </c>
      <c r="P746" s="420">
        <v>3</v>
      </c>
      <c r="Q746" s="422">
        <v>0</v>
      </c>
      <c r="R746" s="421">
        <v>0</v>
      </c>
      <c r="S746" s="624"/>
      <c r="T746" s="625"/>
      <c r="U746" s="419">
        <v>1120</v>
      </c>
      <c r="V746" s="419">
        <v>1120</v>
      </c>
      <c r="W746" s="626"/>
      <c r="X746" s="626"/>
      <c r="Y746" s="626"/>
      <c r="Z746" s="626"/>
      <c r="AA746" s="626"/>
      <c r="AB746" s="413"/>
    </row>
    <row r="747" spans="1:28" x14ac:dyDescent="0.2">
      <c r="A747" s="412"/>
      <c r="B747" s="652" t="s">
        <v>465</v>
      </c>
      <c r="C747" s="652"/>
      <c r="D747" s="652"/>
      <c r="E747" s="652"/>
      <c r="F747" s="652"/>
      <c r="G747" s="652"/>
      <c r="H747" s="652"/>
      <c r="I747" s="652"/>
      <c r="J747" s="652"/>
      <c r="K747" s="652"/>
      <c r="L747" s="652"/>
      <c r="M747" s="653"/>
      <c r="N747" s="423">
        <v>998</v>
      </c>
      <c r="O747" s="420">
        <v>14</v>
      </c>
      <c r="P747" s="420">
        <v>3</v>
      </c>
      <c r="Q747" s="422" t="s">
        <v>466</v>
      </c>
      <c r="R747" s="421">
        <v>0</v>
      </c>
      <c r="S747" s="624"/>
      <c r="T747" s="625"/>
      <c r="U747" s="419">
        <v>1120</v>
      </c>
      <c r="V747" s="419">
        <v>1120</v>
      </c>
      <c r="W747" s="626"/>
      <c r="X747" s="626"/>
      <c r="Y747" s="626"/>
      <c r="Z747" s="626"/>
      <c r="AA747" s="626"/>
      <c r="AB747" s="413"/>
    </row>
    <row r="748" spans="1:28" x14ac:dyDescent="0.2">
      <c r="A748" s="412"/>
      <c r="B748" s="652" t="s">
        <v>125</v>
      </c>
      <c r="C748" s="652"/>
      <c r="D748" s="652"/>
      <c r="E748" s="652"/>
      <c r="F748" s="652"/>
      <c r="G748" s="652"/>
      <c r="H748" s="652"/>
      <c r="I748" s="652"/>
      <c r="J748" s="652"/>
      <c r="K748" s="652"/>
      <c r="L748" s="652"/>
      <c r="M748" s="653"/>
      <c r="N748" s="423">
        <v>998</v>
      </c>
      <c r="O748" s="420">
        <v>14</v>
      </c>
      <c r="P748" s="420">
        <v>3</v>
      </c>
      <c r="Q748" s="422" t="s">
        <v>625</v>
      </c>
      <c r="R748" s="421">
        <v>0</v>
      </c>
      <c r="S748" s="624"/>
      <c r="T748" s="625"/>
      <c r="U748" s="419">
        <v>595</v>
      </c>
      <c r="V748" s="419">
        <v>595</v>
      </c>
      <c r="W748" s="626"/>
      <c r="X748" s="626"/>
      <c r="Y748" s="626"/>
      <c r="Z748" s="626"/>
      <c r="AA748" s="626"/>
      <c r="AB748" s="413"/>
    </row>
    <row r="749" spans="1:28" x14ac:dyDescent="0.2">
      <c r="A749" s="412"/>
      <c r="B749" s="652" t="s">
        <v>63</v>
      </c>
      <c r="C749" s="652"/>
      <c r="D749" s="652"/>
      <c r="E749" s="652"/>
      <c r="F749" s="652"/>
      <c r="G749" s="652"/>
      <c r="H749" s="652"/>
      <c r="I749" s="652"/>
      <c r="J749" s="652"/>
      <c r="K749" s="652"/>
      <c r="L749" s="652"/>
      <c r="M749" s="653"/>
      <c r="N749" s="423">
        <v>998</v>
      </c>
      <c r="O749" s="420">
        <v>14</v>
      </c>
      <c r="P749" s="420">
        <v>3</v>
      </c>
      <c r="Q749" s="422" t="s">
        <v>625</v>
      </c>
      <c r="R749" s="421" t="s">
        <v>117</v>
      </c>
      <c r="S749" s="624"/>
      <c r="T749" s="625"/>
      <c r="U749" s="419">
        <v>595</v>
      </c>
      <c r="V749" s="419">
        <v>595</v>
      </c>
      <c r="W749" s="626"/>
      <c r="X749" s="626"/>
      <c r="Y749" s="626"/>
      <c r="Z749" s="626"/>
      <c r="AA749" s="626"/>
      <c r="AB749" s="413"/>
    </row>
    <row r="750" spans="1:28" x14ac:dyDescent="0.2">
      <c r="A750" s="412"/>
      <c r="B750" s="652" t="s">
        <v>176</v>
      </c>
      <c r="C750" s="652"/>
      <c r="D750" s="652"/>
      <c r="E750" s="652"/>
      <c r="F750" s="652"/>
      <c r="G750" s="652"/>
      <c r="H750" s="652"/>
      <c r="I750" s="652"/>
      <c r="J750" s="652"/>
      <c r="K750" s="652"/>
      <c r="L750" s="652"/>
      <c r="M750" s="653"/>
      <c r="N750" s="423">
        <v>998</v>
      </c>
      <c r="O750" s="420">
        <v>14</v>
      </c>
      <c r="P750" s="420">
        <v>3</v>
      </c>
      <c r="Q750" s="422" t="s">
        <v>625</v>
      </c>
      <c r="R750" s="421" t="s">
        <v>177</v>
      </c>
      <c r="S750" s="624"/>
      <c r="T750" s="625"/>
      <c r="U750" s="419">
        <v>595</v>
      </c>
      <c r="V750" s="419">
        <v>595</v>
      </c>
      <c r="W750" s="626"/>
      <c r="X750" s="626"/>
      <c r="Y750" s="626"/>
      <c r="Z750" s="626"/>
      <c r="AA750" s="626"/>
      <c r="AB750" s="413"/>
    </row>
    <row r="751" spans="1:28" x14ac:dyDescent="0.2">
      <c r="A751" s="412"/>
      <c r="B751" s="652" t="s">
        <v>126</v>
      </c>
      <c r="C751" s="652"/>
      <c r="D751" s="652"/>
      <c r="E751" s="652"/>
      <c r="F751" s="652"/>
      <c r="G751" s="652"/>
      <c r="H751" s="652"/>
      <c r="I751" s="652"/>
      <c r="J751" s="652"/>
      <c r="K751" s="652"/>
      <c r="L751" s="652"/>
      <c r="M751" s="653"/>
      <c r="N751" s="423">
        <v>998</v>
      </c>
      <c r="O751" s="420">
        <v>14</v>
      </c>
      <c r="P751" s="420">
        <v>3</v>
      </c>
      <c r="Q751" s="422" t="s">
        <v>626</v>
      </c>
      <c r="R751" s="421">
        <v>0</v>
      </c>
      <c r="S751" s="624"/>
      <c r="T751" s="625"/>
      <c r="U751" s="419">
        <v>525</v>
      </c>
      <c r="V751" s="419">
        <v>525</v>
      </c>
      <c r="W751" s="626"/>
      <c r="X751" s="626"/>
      <c r="Y751" s="626"/>
      <c r="Z751" s="626"/>
      <c r="AA751" s="626"/>
      <c r="AB751" s="413"/>
    </row>
    <row r="752" spans="1:28" x14ac:dyDescent="0.2">
      <c r="A752" s="412"/>
      <c r="B752" s="652" t="s">
        <v>63</v>
      </c>
      <c r="C752" s="652"/>
      <c r="D752" s="652"/>
      <c r="E752" s="652"/>
      <c r="F752" s="652"/>
      <c r="G752" s="652"/>
      <c r="H752" s="652"/>
      <c r="I752" s="652"/>
      <c r="J752" s="652"/>
      <c r="K752" s="652"/>
      <c r="L752" s="652"/>
      <c r="M752" s="653"/>
      <c r="N752" s="423">
        <v>998</v>
      </c>
      <c r="O752" s="420">
        <v>14</v>
      </c>
      <c r="P752" s="420">
        <v>3</v>
      </c>
      <c r="Q752" s="422" t="s">
        <v>626</v>
      </c>
      <c r="R752" s="421" t="s">
        <v>117</v>
      </c>
      <c r="S752" s="624"/>
      <c r="T752" s="625"/>
      <c r="U752" s="419">
        <v>525</v>
      </c>
      <c r="V752" s="419">
        <v>525</v>
      </c>
      <c r="W752" s="626"/>
      <c r="X752" s="626"/>
      <c r="Y752" s="626"/>
      <c r="Z752" s="626"/>
      <c r="AA752" s="626"/>
      <c r="AB752" s="413"/>
    </row>
    <row r="753" spans="1:28" ht="13.5" thickBot="1" x14ac:dyDescent="0.25">
      <c r="A753" s="412"/>
      <c r="B753" s="662" t="s">
        <v>176</v>
      </c>
      <c r="C753" s="662"/>
      <c r="D753" s="662"/>
      <c r="E753" s="662"/>
      <c r="F753" s="662"/>
      <c r="G753" s="662"/>
      <c r="H753" s="662"/>
      <c r="I753" s="662"/>
      <c r="J753" s="662"/>
      <c r="K753" s="662"/>
      <c r="L753" s="662"/>
      <c r="M753" s="663"/>
      <c r="N753" s="418">
        <v>998</v>
      </c>
      <c r="O753" s="415">
        <v>14</v>
      </c>
      <c r="P753" s="415">
        <v>3</v>
      </c>
      <c r="Q753" s="417" t="s">
        <v>626</v>
      </c>
      <c r="R753" s="416" t="s">
        <v>177</v>
      </c>
      <c r="S753" s="649"/>
      <c r="T753" s="650"/>
      <c r="U753" s="414">
        <v>525</v>
      </c>
      <c r="V753" s="414">
        <v>525</v>
      </c>
      <c r="W753" s="651"/>
      <c r="X753" s="651"/>
      <c r="Y753" s="651"/>
      <c r="Z753" s="651"/>
      <c r="AA753" s="651"/>
      <c r="AB753" s="413"/>
    </row>
    <row r="754" spans="1:28" ht="13.5" thickBot="1" x14ac:dyDescent="0.25">
      <c r="A754" s="412" t="s">
        <v>627</v>
      </c>
      <c r="B754" s="411"/>
      <c r="C754" s="409"/>
      <c r="D754" s="409"/>
      <c r="E754" s="409"/>
      <c r="F754" s="409"/>
      <c r="G754" s="409"/>
      <c r="H754" s="409"/>
      <c r="I754" s="409"/>
      <c r="J754" s="409"/>
      <c r="K754" s="409"/>
      <c r="L754" s="409"/>
      <c r="M754" s="410"/>
      <c r="N754" s="407"/>
      <c r="O754" s="407"/>
      <c r="P754" s="406"/>
      <c r="Q754" s="409"/>
      <c r="R754" s="408"/>
      <c r="S754" s="408"/>
      <c r="T754" s="407">
        <v>0</v>
      </c>
      <c r="U754" s="407">
        <v>515940</v>
      </c>
      <c r="V754" s="407">
        <v>523232</v>
      </c>
      <c r="W754" s="407">
        <v>0</v>
      </c>
      <c r="X754" s="407">
        <v>0</v>
      </c>
      <c r="Y754" s="406">
        <v>0</v>
      </c>
      <c r="Z754" s="405">
        <v>0</v>
      </c>
      <c r="AA754" s="404">
        <v>0</v>
      </c>
      <c r="AB754" s="403"/>
    </row>
  </sheetData>
  <mergeCells count="2214">
    <mergeCell ref="B735:M735"/>
    <mergeCell ref="W704:AA704"/>
    <mergeCell ref="B710:M710"/>
    <mergeCell ref="S710:T710"/>
    <mergeCell ref="B647:M647"/>
    <mergeCell ref="S647:T647"/>
    <mergeCell ref="W647:AA647"/>
    <mergeCell ref="S686:T686"/>
    <mergeCell ref="W745:AA745"/>
    <mergeCell ref="S717:T717"/>
    <mergeCell ref="W717:AA717"/>
    <mergeCell ref="B718:M718"/>
    <mergeCell ref="S718:T718"/>
    <mergeCell ref="W718:AA718"/>
    <mergeCell ref="B722:M722"/>
    <mergeCell ref="S722:T722"/>
    <mergeCell ref="W722:AA722"/>
    <mergeCell ref="S732:T732"/>
    <mergeCell ref="B697:M697"/>
    <mergeCell ref="S697:T697"/>
    <mergeCell ref="W697:AA697"/>
    <mergeCell ref="B701:M701"/>
    <mergeCell ref="S701:T701"/>
    <mergeCell ref="W701:AA701"/>
    <mergeCell ref="W699:AA699"/>
    <mergeCell ref="S706:T706"/>
    <mergeCell ref="W706:AA706"/>
    <mergeCell ref="B707:M707"/>
    <mergeCell ref="S707:T707"/>
    <mergeCell ref="W707:AA707"/>
    <mergeCell ref="B711:M711"/>
    <mergeCell ref="S711:T711"/>
    <mergeCell ref="W711:AA711"/>
    <mergeCell ref="B708:M708"/>
    <mergeCell ref="S708:T708"/>
    <mergeCell ref="S739:T739"/>
    <mergeCell ref="S651:T651"/>
    <mergeCell ref="W651:AA651"/>
    <mergeCell ref="B657:M657"/>
    <mergeCell ref="S657:T657"/>
    <mergeCell ref="W657:AA657"/>
    <mergeCell ref="B663:M663"/>
    <mergeCell ref="S663:T663"/>
    <mergeCell ref="W663:AA663"/>
    <mergeCell ref="B662:M662"/>
    <mergeCell ref="S662:T662"/>
    <mergeCell ref="S675:T675"/>
    <mergeCell ref="W675:AA675"/>
    <mergeCell ref="B681:M681"/>
    <mergeCell ref="S681:T681"/>
    <mergeCell ref="W681:AA681"/>
    <mergeCell ref="B688:M688"/>
    <mergeCell ref="S688:T688"/>
    <mergeCell ref="W688:AA688"/>
    <mergeCell ref="S687:T687"/>
    <mergeCell ref="W687:AA687"/>
    <mergeCell ref="B563:M563"/>
    <mergeCell ref="S563:T563"/>
    <mergeCell ref="W563:AA563"/>
    <mergeCell ref="S560:T560"/>
    <mergeCell ref="W560:AA560"/>
    <mergeCell ref="B569:M569"/>
    <mergeCell ref="S569:T569"/>
    <mergeCell ref="W569:AA569"/>
    <mergeCell ref="W561:AA561"/>
    <mergeCell ref="B567:M567"/>
    <mergeCell ref="S567:T567"/>
    <mergeCell ref="S561:T561"/>
    <mergeCell ref="B556:M556"/>
    <mergeCell ref="S556:T556"/>
    <mergeCell ref="W556:AA556"/>
    <mergeCell ref="B560:M560"/>
    <mergeCell ref="B557:M557"/>
    <mergeCell ref="S557:T557"/>
    <mergeCell ref="W557:AA557"/>
    <mergeCell ref="B558:M558"/>
    <mergeCell ref="S558:T558"/>
    <mergeCell ref="W558:AA558"/>
    <mergeCell ref="B559:M559"/>
    <mergeCell ref="B498:M498"/>
    <mergeCell ref="S498:T498"/>
    <mergeCell ref="W498:AA498"/>
    <mergeCell ref="S492:T492"/>
    <mergeCell ref="W492:AA492"/>
    <mergeCell ref="S504:T504"/>
    <mergeCell ref="W504:AA504"/>
    <mergeCell ref="B505:M505"/>
    <mergeCell ref="S505:T505"/>
    <mergeCell ref="W505:AA505"/>
    <mergeCell ref="S500:T500"/>
    <mergeCell ref="W500:AA500"/>
    <mergeCell ref="W496:AA496"/>
    <mergeCell ref="W499:AA499"/>
    <mergeCell ref="B501:M501"/>
    <mergeCell ref="S501:T501"/>
    <mergeCell ref="W501:AA501"/>
    <mergeCell ref="B496:M496"/>
    <mergeCell ref="S496:T496"/>
    <mergeCell ref="B497:M497"/>
    <mergeCell ref="S497:T497"/>
    <mergeCell ref="W497:AA497"/>
    <mergeCell ref="B499:M499"/>
    <mergeCell ref="S499:T499"/>
    <mergeCell ref="B500:M500"/>
    <mergeCell ref="B439:M439"/>
    <mergeCell ref="S439:T439"/>
    <mergeCell ref="W439:AA439"/>
    <mergeCell ref="B440:M440"/>
    <mergeCell ref="S440:T440"/>
    <mergeCell ref="W440:AA440"/>
    <mergeCell ref="B438:M438"/>
    <mergeCell ref="S438:T438"/>
    <mergeCell ref="S433:T433"/>
    <mergeCell ref="W433:AA433"/>
    <mergeCell ref="B428:M428"/>
    <mergeCell ref="S428:T428"/>
    <mergeCell ref="W428:AA428"/>
    <mergeCell ref="B436:M436"/>
    <mergeCell ref="S436:T436"/>
    <mergeCell ref="W436:AA436"/>
    <mergeCell ref="W438:AA438"/>
    <mergeCell ref="B430:M430"/>
    <mergeCell ref="S430:T430"/>
    <mergeCell ref="W430:AA430"/>
    <mergeCell ref="B435:M435"/>
    <mergeCell ref="B365:M365"/>
    <mergeCell ref="S365:T365"/>
    <mergeCell ref="W365:AA365"/>
    <mergeCell ref="B366:M366"/>
    <mergeCell ref="B364:M364"/>
    <mergeCell ref="S364:T364"/>
    <mergeCell ref="W364:AA364"/>
    <mergeCell ref="W366:AA366"/>
    <mergeCell ref="B362:M362"/>
    <mergeCell ref="S362:T362"/>
    <mergeCell ref="W362:AA362"/>
    <mergeCell ref="B358:M358"/>
    <mergeCell ref="S358:T358"/>
    <mergeCell ref="W413:AA413"/>
    <mergeCell ref="B414:M414"/>
    <mergeCell ref="S414:T414"/>
    <mergeCell ref="W414:AA414"/>
    <mergeCell ref="B368:M368"/>
    <mergeCell ref="S368:T368"/>
    <mergeCell ref="W368:AA368"/>
    <mergeCell ref="B376:M376"/>
    <mergeCell ref="S376:T376"/>
    <mergeCell ref="W376:AA376"/>
    <mergeCell ref="W375:AA375"/>
    <mergeCell ref="S372:T372"/>
    <mergeCell ref="W372:AA372"/>
    <mergeCell ref="B369:M369"/>
    <mergeCell ref="B381:M381"/>
    <mergeCell ref="S381:T381"/>
    <mergeCell ref="W381:AA381"/>
    <mergeCell ref="B382:M382"/>
    <mergeCell ref="S382:T382"/>
    <mergeCell ref="W382:AA382"/>
    <mergeCell ref="S369:T369"/>
    <mergeCell ref="W369:AA369"/>
    <mergeCell ref="S270:T270"/>
    <mergeCell ref="W270:AA270"/>
    <mergeCell ref="B274:M274"/>
    <mergeCell ref="S274:T274"/>
    <mergeCell ref="W274:AA274"/>
    <mergeCell ref="B280:M280"/>
    <mergeCell ref="S280:T280"/>
    <mergeCell ref="W280:AA280"/>
    <mergeCell ref="B272:M272"/>
    <mergeCell ref="S272:T272"/>
    <mergeCell ref="B271:M271"/>
    <mergeCell ref="S271:T271"/>
    <mergeCell ref="W271:AA271"/>
    <mergeCell ref="W272:AA272"/>
    <mergeCell ref="B268:M268"/>
    <mergeCell ref="S268:T268"/>
    <mergeCell ref="W268:AA268"/>
    <mergeCell ref="B273:M273"/>
    <mergeCell ref="S273:T273"/>
    <mergeCell ref="W273:AA273"/>
    <mergeCell ref="B269:M269"/>
    <mergeCell ref="S269:T269"/>
    <mergeCell ref="W269:AA269"/>
    <mergeCell ref="B270:M270"/>
    <mergeCell ref="W200:AA200"/>
    <mergeCell ref="B214:M214"/>
    <mergeCell ref="S214:T214"/>
    <mergeCell ref="W214:AA214"/>
    <mergeCell ref="B220:M220"/>
    <mergeCell ref="S220:T220"/>
    <mergeCell ref="W220:AA220"/>
    <mergeCell ref="B216:M216"/>
    <mergeCell ref="S216:T216"/>
    <mergeCell ref="W216:AA216"/>
    <mergeCell ref="B231:M231"/>
    <mergeCell ref="S231:T231"/>
    <mergeCell ref="W231:AA231"/>
    <mergeCell ref="B232:M232"/>
    <mergeCell ref="S232:T232"/>
    <mergeCell ref="W232:AA232"/>
    <mergeCell ref="B235:M235"/>
    <mergeCell ref="S235:T235"/>
    <mergeCell ref="W235:AA235"/>
    <mergeCell ref="B234:M234"/>
    <mergeCell ref="S234:T234"/>
    <mergeCell ref="W234:AA234"/>
    <mergeCell ref="B227:M227"/>
    <mergeCell ref="S227:T227"/>
    <mergeCell ref="W227:AA227"/>
    <mergeCell ref="B228:M228"/>
    <mergeCell ref="S228:T228"/>
    <mergeCell ref="W228:AA228"/>
    <mergeCell ref="B229:M229"/>
    <mergeCell ref="S229:T229"/>
    <mergeCell ref="W229:AA229"/>
    <mergeCell ref="W230:AA230"/>
    <mergeCell ref="S189:T189"/>
    <mergeCell ref="W189:AA189"/>
    <mergeCell ref="B180:M180"/>
    <mergeCell ref="S180:T180"/>
    <mergeCell ref="S184:T184"/>
    <mergeCell ref="W170:AA170"/>
    <mergeCell ref="B178:M178"/>
    <mergeCell ref="S178:T178"/>
    <mergeCell ref="W178:AA178"/>
    <mergeCell ref="B175:M175"/>
    <mergeCell ref="S175:T175"/>
    <mergeCell ref="W175:AA175"/>
    <mergeCell ref="B177:M177"/>
    <mergeCell ref="S177:T177"/>
    <mergeCell ref="W177:AA177"/>
    <mergeCell ref="B176:M176"/>
    <mergeCell ref="S176:T176"/>
    <mergeCell ref="W176:AA176"/>
    <mergeCell ref="W174:AA174"/>
    <mergeCell ref="B172:M172"/>
    <mergeCell ref="S116:T116"/>
    <mergeCell ref="W116:AA116"/>
    <mergeCell ref="B117:M117"/>
    <mergeCell ref="S117:T117"/>
    <mergeCell ref="W117:AA117"/>
    <mergeCell ref="B120:M120"/>
    <mergeCell ref="S120:T120"/>
    <mergeCell ref="W120:AA120"/>
    <mergeCell ref="B121:M121"/>
    <mergeCell ref="S121:T121"/>
    <mergeCell ref="W121:AA121"/>
    <mergeCell ref="B127:M127"/>
    <mergeCell ref="S127:T127"/>
    <mergeCell ref="W127:AA127"/>
    <mergeCell ref="W126:AA126"/>
    <mergeCell ref="S125:T125"/>
    <mergeCell ref="W125:AA125"/>
    <mergeCell ref="B126:M126"/>
    <mergeCell ref="B118:M118"/>
    <mergeCell ref="S118:T118"/>
    <mergeCell ref="W118:AA118"/>
    <mergeCell ref="B119:M119"/>
    <mergeCell ref="S119:T119"/>
    <mergeCell ref="W119:AA119"/>
    <mergeCell ref="B116:M116"/>
    <mergeCell ref="W88:AA88"/>
    <mergeCell ref="B92:M92"/>
    <mergeCell ref="S92:T92"/>
    <mergeCell ref="W92:AA92"/>
    <mergeCell ref="B95:M95"/>
    <mergeCell ref="S95:T95"/>
    <mergeCell ref="W95:AA95"/>
    <mergeCell ref="S94:T94"/>
    <mergeCell ref="W94:AA94"/>
    <mergeCell ref="B94:M94"/>
    <mergeCell ref="W96:AA96"/>
    <mergeCell ref="B99:M99"/>
    <mergeCell ref="S99:T99"/>
    <mergeCell ref="W99:AA99"/>
    <mergeCell ref="B100:M100"/>
    <mergeCell ref="S100:T100"/>
    <mergeCell ref="W100:AA100"/>
    <mergeCell ref="B98:M98"/>
    <mergeCell ref="S98:T98"/>
    <mergeCell ref="W98:AA98"/>
    <mergeCell ref="B88:M88"/>
    <mergeCell ref="S88:T88"/>
    <mergeCell ref="B753:M753"/>
    <mergeCell ref="S753:T753"/>
    <mergeCell ref="W753:AA753"/>
    <mergeCell ref="B28:M28"/>
    <mergeCell ref="S28:T28"/>
    <mergeCell ref="W28:AA28"/>
    <mergeCell ref="B36:M36"/>
    <mergeCell ref="S36:T36"/>
    <mergeCell ref="W36:AA36"/>
    <mergeCell ref="B42:M42"/>
    <mergeCell ref="B48:M48"/>
    <mergeCell ref="S48:T48"/>
    <mergeCell ref="W48:AA48"/>
    <mergeCell ref="B54:M54"/>
    <mergeCell ref="S54:T54"/>
    <mergeCell ref="W54:AA54"/>
    <mergeCell ref="B51:M51"/>
    <mergeCell ref="S51:T51"/>
    <mergeCell ref="W51:AA51"/>
    <mergeCell ref="W55:AA55"/>
    <mergeCell ref="B61:M61"/>
    <mergeCell ref="S61:T61"/>
    <mergeCell ref="W61:AA61"/>
    <mergeCell ref="B62:M62"/>
    <mergeCell ref="S62:T62"/>
    <mergeCell ref="W62:AA62"/>
    <mergeCell ref="S59:T59"/>
    <mergeCell ref="W59:AA59"/>
    <mergeCell ref="B58:M58"/>
    <mergeCell ref="W65:AA65"/>
    <mergeCell ref="B704:M704"/>
    <mergeCell ref="S704:T704"/>
    <mergeCell ref="B723:M723"/>
    <mergeCell ref="W662:AA662"/>
    <mergeCell ref="B667:M667"/>
    <mergeCell ref="S667:T667"/>
    <mergeCell ref="W667:AA667"/>
    <mergeCell ref="W673:AA673"/>
    <mergeCell ref="B679:M679"/>
    <mergeCell ref="S679:T679"/>
    <mergeCell ref="W679:AA679"/>
    <mergeCell ref="B674:M674"/>
    <mergeCell ref="S674:T674"/>
    <mergeCell ref="W674:AA674"/>
    <mergeCell ref="B675:M675"/>
    <mergeCell ref="S676:T676"/>
    <mergeCell ref="W676:AA676"/>
    <mergeCell ref="B684:M684"/>
    <mergeCell ref="S684:T684"/>
    <mergeCell ref="W684:AA684"/>
    <mergeCell ref="S629:T629"/>
    <mergeCell ref="W629:AA629"/>
    <mergeCell ref="B634:M634"/>
    <mergeCell ref="S634:T634"/>
    <mergeCell ref="W634:AA634"/>
    <mergeCell ref="B695:M695"/>
    <mergeCell ref="S695:T695"/>
    <mergeCell ref="W695:AA695"/>
    <mergeCell ref="B700:M700"/>
    <mergeCell ref="S700:T700"/>
    <mergeCell ref="W700:AA700"/>
    <mergeCell ref="B696:M696"/>
    <mergeCell ref="S696:T696"/>
    <mergeCell ref="B699:M699"/>
    <mergeCell ref="S699:T699"/>
    <mergeCell ref="S631:T631"/>
    <mergeCell ref="W631:AA631"/>
    <mergeCell ref="B632:M632"/>
    <mergeCell ref="S632:T632"/>
    <mergeCell ref="W632:AA632"/>
    <mergeCell ref="B635:M635"/>
    <mergeCell ref="S635:T635"/>
    <mergeCell ref="W635:AA635"/>
    <mergeCell ref="W633:AA633"/>
    <mergeCell ref="S633:T633"/>
    <mergeCell ref="B636:M636"/>
    <mergeCell ref="S636:T636"/>
    <mergeCell ref="W680:AA680"/>
    <mergeCell ref="B682:M682"/>
    <mergeCell ref="B673:M673"/>
    <mergeCell ref="S673:T673"/>
    <mergeCell ref="B637:M637"/>
    <mergeCell ref="B604:M604"/>
    <mergeCell ref="S604:T604"/>
    <mergeCell ref="W604:AA604"/>
    <mergeCell ref="S575:T575"/>
    <mergeCell ref="W575:AA575"/>
    <mergeCell ref="B582:M582"/>
    <mergeCell ref="S582:T582"/>
    <mergeCell ref="W582:AA582"/>
    <mergeCell ref="B588:M588"/>
    <mergeCell ref="B630:M630"/>
    <mergeCell ref="S630:T630"/>
    <mergeCell ref="W630:AA630"/>
    <mergeCell ref="B631:M631"/>
    <mergeCell ref="W603:AA603"/>
    <mergeCell ref="B610:M610"/>
    <mergeCell ref="S610:T610"/>
    <mergeCell ref="W610:AA610"/>
    <mergeCell ref="B616:M616"/>
    <mergeCell ref="S616:T616"/>
    <mergeCell ref="B576:M576"/>
    <mergeCell ref="S576:T576"/>
    <mergeCell ref="W576:AA576"/>
    <mergeCell ref="W583:AA583"/>
    <mergeCell ref="B589:M589"/>
    <mergeCell ref="S589:T589"/>
    <mergeCell ref="W589:AA589"/>
    <mergeCell ref="B597:M597"/>
    <mergeCell ref="S597:T597"/>
    <mergeCell ref="W597:AA597"/>
    <mergeCell ref="B617:M617"/>
    <mergeCell ref="S617:T617"/>
    <mergeCell ref="B629:M629"/>
    <mergeCell ref="W517:AA517"/>
    <mergeCell ref="B514:M514"/>
    <mergeCell ref="S514:T514"/>
    <mergeCell ref="B528:M528"/>
    <mergeCell ref="S528:T528"/>
    <mergeCell ref="W528:AA528"/>
    <mergeCell ref="B532:M532"/>
    <mergeCell ref="S532:T532"/>
    <mergeCell ref="W532:AA532"/>
    <mergeCell ref="B529:M529"/>
    <mergeCell ref="S529:T529"/>
    <mergeCell ref="W529:AA529"/>
    <mergeCell ref="B530:M530"/>
    <mergeCell ref="S523:T523"/>
    <mergeCell ref="W523:AA523"/>
    <mergeCell ref="B520:M520"/>
    <mergeCell ref="S520:T520"/>
    <mergeCell ref="W520:AA520"/>
    <mergeCell ref="B523:M523"/>
    <mergeCell ref="B521:M521"/>
    <mergeCell ref="S521:T521"/>
    <mergeCell ref="W521:AA521"/>
    <mergeCell ref="B522:M522"/>
    <mergeCell ref="S522:T522"/>
    <mergeCell ref="W522:AA522"/>
    <mergeCell ref="B524:M524"/>
    <mergeCell ref="S524:T524"/>
    <mergeCell ref="B518:M518"/>
    <mergeCell ref="S518:T518"/>
    <mergeCell ref="W518:AA518"/>
    <mergeCell ref="B519:M519"/>
    <mergeCell ref="S519:T519"/>
    <mergeCell ref="W519:AA519"/>
    <mergeCell ref="B526:M526"/>
    <mergeCell ref="S526:T526"/>
    <mergeCell ref="W360:AA360"/>
    <mergeCell ref="B367:M367"/>
    <mergeCell ref="S367:T367"/>
    <mergeCell ref="W367:AA367"/>
    <mergeCell ref="S366:T366"/>
    <mergeCell ref="B380:M380"/>
    <mergeCell ref="S380:T380"/>
    <mergeCell ref="W380:AA380"/>
    <mergeCell ref="B385:M385"/>
    <mergeCell ref="S385:T385"/>
    <mergeCell ref="W385:AA385"/>
    <mergeCell ref="W384:AA384"/>
    <mergeCell ref="S384:T384"/>
    <mergeCell ref="B394:M394"/>
    <mergeCell ref="S394:T394"/>
    <mergeCell ref="W394:AA394"/>
    <mergeCell ref="B402:M402"/>
    <mergeCell ref="S402:T402"/>
    <mergeCell ref="W402:AA402"/>
    <mergeCell ref="B513:M513"/>
    <mergeCell ref="S513:T513"/>
    <mergeCell ref="W513:AA513"/>
    <mergeCell ref="B517:M517"/>
    <mergeCell ref="S517:T517"/>
    <mergeCell ref="B395:M395"/>
    <mergeCell ref="S395:T395"/>
    <mergeCell ref="W395:AA395"/>
    <mergeCell ref="B396:M396"/>
    <mergeCell ref="B361:M361"/>
    <mergeCell ref="S361:T361"/>
    <mergeCell ref="W361:AA361"/>
    <mergeCell ref="B386:M386"/>
    <mergeCell ref="S386:T386"/>
    <mergeCell ref="W386:AA386"/>
    <mergeCell ref="B387:M387"/>
    <mergeCell ref="S387:T387"/>
    <mergeCell ref="W387:AA387"/>
    <mergeCell ref="W289:AA289"/>
    <mergeCell ref="B281:M281"/>
    <mergeCell ref="S281:T281"/>
    <mergeCell ref="W281:AA281"/>
    <mergeCell ref="S315:T315"/>
    <mergeCell ref="S295:T295"/>
    <mergeCell ref="W295:AA295"/>
    <mergeCell ref="B302:M302"/>
    <mergeCell ref="S302:T302"/>
    <mergeCell ref="W302:AA302"/>
    <mergeCell ref="B308:M308"/>
    <mergeCell ref="S308:T308"/>
    <mergeCell ref="W308:AA308"/>
    <mergeCell ref="B303:M303"/>
    <mergeCell ref="W346:AA346"/>
    <mergeCell ref="B350:M350"/>
    <mergeCell ref="S350:T350"/>
    <mergeCell ref="W350:AA350"/>
    <mergeCell ref="S314:T314"/>
    <mergeCell ref="B328:M328"/>
    <mergeCell ref="B290:M290"/>
    <mergeCell ref="S290:T290"/>
    <mergeCell ref="W290:AA290"/>
    <mergeCell ref="B296:M296"/>
    <mergeCell ref="S296:T296"/>
    <mergeCell ref="W296:AA296"/>
    <mergeCell ref="B292:M292"/>
    <mergeCell ref="S292:T292"/>
    <mergeCell ref="W213:AA213"/>
    <mergeCell ref="B242:M242"/>
    <mergeCell ref="S242:T242"/>
    <mergeCell ref="W242:AA242"/>
    <mergeCell ref="B243:M243"/>
    <mergeCell ref="W219:AA219"/>
    <mergeCell ref="B223:M223"/>
    <mergeCell ref="S223:T223"/>
    <mergeCell ref="W223:AA223"/>
    <mergeCell ref="B230:M230"/>
    <mergeCell ref="S230:T230"/>
    <mergeCell ref="W254:AA254"/>
    <mergeCell ref="B259:M259"/>
    <mergeCell ref="S259:T259"/>
    <mergeCell ref="W259:AA259"/>
    <mergeCell ref="B241:M241"/>
    <mergeCell ref="S241:T241"/>
    <mergeCell ref="W241:AA241"/>
    <mergeCell ref="B251:M251"/>
    <mergeCell ref="W261:AA261"/>
    <mergeCell ref="B265:M265"/>
    <mergeCell ref="S265:T265"/>
    <mergeCell ref="W265:AA265"/>
    <mergeCell ref="B255:M255"/>
    <mergeCell ref="S255:T255"/>
    <mergeCell ref="W255:AA255"/>
    <mergeCell ref="W133:AA133"/>
    <mergeCell ref="B152:M152"/>
    <mergeCell ref="S152:T152"/>
    <mergeCell ref="W152:AA152"/>
    <mergeCell ref="B158:M158"/>
    <mergeCell ref="S158:T158"/>
    <mergeCell ref="W158:AA158"/>
    <mergeCell ref="B153:M153"/>
    <mergeCell ref="S153:T153"/>
    <mergeCell ref="B155:M155"/>
    <mergeCell ref="S155:T155"/>
    <mergeCell ref="B167:M167"/>
    <mergeCell ref="S167:T167"/>
    <mergeCell ref="W167:AA167"/>
    <mergeCell ref="B173:M173"/>
    <mergeCell ref="S173:T173"/>
    <mergeCell ref="W173:AA173"/>
    <mergeCell ref="B170:M170"/>
    <mergeCell ref="S170:T170"/>
    <mergeCell ref="S162:T162"/>
    <mergeCell ref="W162:AA162"/>
    <mergeCell ref="B168:M168"/>
    <mergeCell ref="S168:T168"/>
    <mergeCell ref="W168:AA168"/>
    <mergeCell ref="S161:T161"/>
    <mergeCell ref="W161:AA161"/>
    <mergeCell ref="W180:AA180"/>
    <mergeCell ref="B186:M186"/>
    <mergeCell ref="S186:T186"/>
    <mergeCell ref="B141:M141"/>
    <mergeCell ref="S141:T141"/>
    <mergeCell ref="W141:AA141"/>
    <mergeCell ref="B144:M144"/>
    <mergeCell ref="S144:T144"/>
    <mergeCell ref="W144:AA144"/>
    <mergeCell ref="S143:T143"/>
    <mergeCell ref="W143:AA143"/>
    <mergeCell ref="S159:T159"/>
    <mergeCell ref="W159:AA159"/>
    <mergeCell ref="B752:M752"/>
    <mergeCell ref="S752:T752"/>
    <mergeCell ref="W752:AA752"/>
    <mergeCell ref="B749:M749"/>
    <mergeCell ref="S749:T749"/>
    <mergeCell ref="W749:AA749"/>
    <mergeCell ref="B745:M745"/>
    <mergeCell ref="S609:T609"/>
    <mergeCell ref="W609:AA609"/>
    <mergeCell ref="B615:M615"/>
    <mergeCell ref="S615:T615"/>
    <mergeCell ref="W615:AA615"/>
    <mergeCell ref="B603:M603"/>
    <mergeCell ref="S603:T603"/>
    <mergeCell ref="B628:M628"/>
    <mergeCell ref="S628:T628"/>
    <mergeCell ref="W628:AA628"/>
    <mergeCell ref="B622:M622"/>
    <mergeCell ref="S622:T622"/>
    <mergeCell ref="W622:AA622"/>
    <mergeCell ref="S251:T251"/>
    <mergeCell ref="W251:AA251"/>
    <mergeCell ref="B70:M70"/>
    <mergeCell ref="S70:T70"/>
    <mergeCell ref="W70:AA70"/>
    <mergeCell ref="S53:T53"/>
    <mergeCell ref="W53:AA53"/>
    <mergeCell ref="B60:M60"/>
    <mergeCell ref="S60:T60"/>
    <mergeCell ref="W60:AA60"/>
    <mergeCell ref="B64:M64"/>
    <mergeCell ref="S64:T64"/>
    <mergeCell ref="W83:AA83"/>
    <mergeCell ref="B81:M81"/>
    <mergeCell ref="S81:T81"/>
    <mergeCell ref="W81:AA81"/>
    <mergeCell ref="B68:M68"/>
    <mergeCell ref="S68:T68"/>
    <mergeCell ref="W68:AA68"/>
    <mergeCell ref="B75:M75"/>
    <mergeCell ref="S75:T75"/>
    <mergeCell ref="W75:AA75"/>
    <mergeCell ref="B72:M72"/>
    <mergeCell ref="S72:T72"/>
    <mergeCell ref="W72:AA72"/>
    <mergeCell ref="B76:M76"/>
    <mergeCell ref="S76:T76"/>
    <mergeCell ref="W76:AA76"/>
    <mergeCell ref="B73:M73"/>
    <mergeCell ref="S73:T73"/>
    <mergeCell ref="W73:AA73"/>
    <mergeCell ref="B74:M74"/>
    <mergeCell ref="S74:T74"/>
    <mergeCell ref="W74:AA74"/>
    <mergeCell ref="B105:M105"/>
    <mergeCell ref="S105:T105"/>
    <mergeCell ref="W105:AA105"/>
    <mergeCell ref="B96:M96"/>
    <mergeCell ref="S96:T96"/>
    <mergeCell ref="B703:M703"/>
    <mergeCell ref="S703:T703"/>
    <mergeCell ref="W703:AA703"/>
    <mergeCell ref="B702:M702"/>
    <mergeCell ref="S702:T702"/>
    <mergeCell ref="W702:AA702"/>
    <mergeCell ref="B720:M720"/>
    <mergeCell ref="S720:T720"/>
    <mergeCell ref="W720:AA720"/>
    <mergeCell ref="B716:M716"/>
    <mergeCell ref="S716:T716"/>
    <mergeCell ref="W716:AA716"/>
    <mergeCell ref="B717:M717"/>
    <mergeCell ref="W719:AA719"/>
    <mergeCell ref="W661:AA661"/>
    <mergeCell ref="B656:M656"/>
    <mergeCell ref="S656:T656"/>
    <mergeCell ref="W656:AA656"/>
    <mergeCell ref="B659:M659"/>
    <mergeCell ref="B643:M643"/>
    <mergeCell ref="S643:T643"/>
    <mergeCell ref="W643:AA643"/>
    <mergeCell ref="W592:AA592"/>
    <mergeCell ref="B590:M590"/>
    <mergeCell ref="S602:T602"/>
    <mergeCell ref="W602:AA602"/>
    <mergeCell ref="B609:M609"/>
    <mergeCell ref="B41:M41"/>
    <mergeCell ref="S737:T737"/>
    <mergeCell ref="W737:AA737"/>
    <mergeCell ref="B715:M715"/>
    <mergeCell ref="S715:T715"/>
    <mergeCell ref="W715:AA715"/>
    <mergeCell ref="W64:AA64"/>
    <mergeCell ref="B55:M55"/>
    <mergeCell ref="S55:T55"/>
    <mergeCell ref="B80:M80"/>
    <mergeCell ref="S80:T80"/>
    <mergeCell ref="W80:AA80"/>
    <mergeCell ref="B83:M83"/>
    <mergeCell ref="S83:T83"/>
    <mergeCell ref="W109:AA109"/>
    <mergeCell ref="B115:M115"/>
    <mergeCell ref="S115:T115"/>
    <mergeCell ref="W115:AA115"/>
    <mergeCell ref="S649:T649"/>
    <mergeCell ref="W649:AA649"/>
    <mergeCell ref="B642:M642"/>
    <mergeCell ref="S642:T642"/>
    <mergeCell ref="W642:AA642"/>
    <mergeCell ref="B648:M648"/>
    <mergeCell ref="S648:T648"/>
    <mergeCell ref="W648:AA648"/>
    <mergeCell ref="W646:AA646"/>
    <mergeCell ref="B655:M655"/>
    <mergeCell ref="S655:T655"/>
    <mergeCell ref="W655:AA655"/>
    <mergeCell ref="B661:M661"/>
    <mergeCell ref="S661:T661"/>
    <mergeCell ref="B621:M621"/>
    <mergeCell ref="S621:T621"/>
    <mergeCell ref="W621:AA621"/>
    <mergeCell ref="B619:M619"/>
    <mergeCell ref="S486:T486"/>
    <mergeCell ref="W486:AA486"/>
    <mergeCell ref="B482:M482"/>
    <mergeCell ref="S482:T482"/>
    <mergeCell ref="W457:AA457"/>
    <mergeCell ref="B463:M463"/>
    <mergeCell ref="S463:T463"/>
    <mergeCell ref="W463:AA463"/>
    <mergeCell ref="B469:M469"/>
    <mergeCell ref="B512:M512"/>
    <mergeCell ref="S512:T512"/>
    <mergeCell ref="W512:AA512"/>
    <mergeCell ref="B516:M516"/>
    <mergeCell ref="S516:T516"/>
    <mergeCell ref="W516:AA516"/>
    <mergeCell ref="W514:AA514"/>
    <mergeCell ref="B515:M515"/>
    <mergeCell ref="S515:T515"/>
    <mergeCell ref="W515:AA515"/>
    <mergeCell ref="B458:M458"/>
    <mergeCell ref="S458:T458"/>
    <mergeCell ref="W458:AA458"/>
    <mergeCell ref="B457:M457"/>
    <mergeCell ref="B470:M470"/>
    <mergeCell ref="B510:M510"/>
    <mergeCell ref="S510:T510"/>
    <mergeCell ref="W510:AA510"/>
    <mergeCell ref="S509:T509"/>
    <mergeCell ref="S392:T392"/>
    <mergeCell ref="W392:AA392"/>
    <mergeCell ref="S396:T396"/>
    <mergeCell ref="W396:AA396"/>
    <mergeCell ref="B397:M397"/>
    <mergeCell ref="S470:T470"/>
    <mergeCell ref="W470:AA470"/>
    <mergeCell ref="B476:M476"/>
    <mergeCell ref="S476:T476"/>
    <mergeCell ref="W476:AA476"/>
    <mergeCell ref="S475:T475"/>
    <mergeCell ref="W475:AA475"/>
    <mergeCell ref="B473:M473"/>
    <mergeCell ref="S419:T419"/>
    <mergeCell ref="W419:AA419"/>
    <mergeCell ref="W452:AA452"/>
    <mergeCell ref="B450:M450"/>
    <mergeCell ref="S450:T450"/>
    <mergeCell ref="W450:AA450"/>
    <mergeCell ref="B437:M437"/>
    <mergeCell ref="S437:T437"/>
    <mergeCell ref="W437:AA437"/>
    <mergeCell ref="B442:M442"/>
    <mergeCell ref="S442:T442"/>
    <mergeCell ref="W442:AA442"/>
    <mergeCell ref="S469:T469"/>
    <mergeCell ref="W469:AA469"/>
    <mergeCell ref="B464:M464"/>
    <mergeCell ref="S464:T464"/>
    <mergeCell ref="W464:AA464"/>
    <mergeCell ref="B446:M446"/>
    <mergeCell ref="S446:T446"/>
    <mergeCell ref="B329:M329"/>
    <mergeCell ref="S329:T329"/>
    <mergeCell ref="W329:AA329"/>
    <mergeCell ref="S328:T328"/>
    <mergeCell ref="W328:AA328"/>
    <mergeCell ref="B443:M443"/>
    <mergeCell ref="S443:T443"/>
    <mergeCell ref="W443:AA443"/>
    <mergeCell ref="B372:M372"/>
    <mergeCell ref="B389:M389"/>
    <mergeCell ref="S389:T389"/>
    <mergeCell ref="W389:AA389"/>
    <mergeCell ref="B393:M393"/>
    <mergeCell ref="S393:T393"/>
    <mergeCell ref="W393:AA393"/>
    <mergeCell ref="B390:M390"/>
    <mergeCell ref="S390:T390"/>
    <mergeCell ref="W390:AA390"/>
    <mergeCell ref="W406:AA406"/>
    <mergeCell ref="B411:M411"/>
    <mergeCell ref="S411:T411"/>
    <mergeCell ref="W411:AA411"/>
    <mergeCell ref="B407:M407"/>
    <mergeCell ref="S407:T407"/>
    <mergeCell ref="W407:AA407"/>
    <mergeCell ref="B377:M377"/>
    <mergeCell ref="S377:T377"/>
    <mergeCell ref="W377:AA377"/>
    <mergeCell ref="B391:M391"/>
    <mergeCell ref="S391:T391"/>
    <mergeCell ref="W391:AA391"/>
    <mergeCell ref="B392:M392"/>
    <mergeCell ref="W205:AA205"/>
    <mergeCell ref="B203:M203"/>
    <mergeCell ref="S203:T203"/>
    <mergeCell ref="S195:T195"/>
    <mergeCell ref="W195:AA195"/>
    <mergeCell ref="S179:T179"/>
    <mergeCell ref="W179:AA179"/>
    <mergeCell ref="B185:M185"/>
    <mergeCell ref="S185:T185"/>
    <mergeCell ref="W185:AA185"/>
    <mergeCell ref="B188:M188"/>
    <mergeCell ref="S188:T188"/>
    <mergeCell ref="W188:AA188"/>
    <mergeCell ref="B194:M194"/>
    <mergeCell ref="S397:T397"/>
    <mergeCell ref="W397:AA397"/>
    <mergeCell ref="B403:M403"/>
    <mergeCell ref="W309:AA309"/>
    <mergeCell ref="B311:M311"/>
    <mergeCell ref="S320:T320"/>
    <mergeCell ref="W320:AA320"/>
    <mergeCell ref="B327:M327"/>
    <mergeCell ref="S327:T327"/>
    <mergeCell ref="W327:AA327"/>
    <mergeCell ref="B334:M334"/>
    <mergeCell ref="S334:T334"/>
    <mergeCell ref="W334:AA334"/>
    <mergeCell ref="B333:M333"/>
    <mergeCell ref="S333:T333"/>
    <mergeCell ref="W341:AA341"/>
    <mergeCell ref="B345:M345"/>
    <mergeCell ref="S345:T345"/>
    <mergeCell ref="B730:M730"/>
    <mergeCell ref="S730:T730"/>
    <mergeCell ref="W730:AA730"/>
    <mergeCell ref="B725:M725"/>
    <mergeCell ref="S725:T725"/>
    <mergeCell ref="W725:AA725"/>
    <mergeCell ref="B748:M748"/>
    <mergeCell ref="S748:T748"/>
    <mergeCell ref="W748:AA748"/>
    <mergeCell ref="B672:M672"/>
    <mergeCell ref="S672:T672"/>
    <mergeCell ref="W672:AA672"/>
    <mergeCell ref="B666:M666"/>
    <mergeCell ref="S666:T666"/>
    <mergeCell ref="W666:AA666"/>
    <mergeCell ref="W668:AA668"/>
    <mergeCell ref="B678:M678"/>
    <mergeCell ref="S678:T678"/>
    <mergeCell ref="W678:AA678"/>
    <mergeCell ref="B685:M685"/>
    <mergeCell ref="S685:T685"/>
    <mergeCell ref="W685:AA685"/>
    <mergeCell ref="B680:M680"/>
    <mergeCell ref="S680:T680"/>
    <mergeCell ref="W710:AA710"/>
    <mergeCell ref="B705:M705"/>
    <mergeCell ref="S705:T705"/>
    <mergeCell ref="W705:AA705"/>
    <mergeCell ref="B706:M706"/>
    <mergeCell ref="B721:M721"/>
    <mergeCell ref="S721:T721"/>
    <mergeCell ref="W721:AA721"/>
    <mergeCell ref="B751:M751"/>
    <mergeCell ref="S751:T751"/>
    <mergeCell ref="W751:AA751"/>
    <mergeCell ref="B750:M750"/>
    <mergeCell ref="S750:T750"/>
    <mergeCell ref="W750:AA750"/>
    <mergeCell ref="B743:M743"/>
    <mergeCell ref="S743:T743"/>
    <mergeCell ref="W743:AA743"/>
    <mergeCell ref="W739:AA739"/>
    <mergeCell ref="W732:AA732"/>
    <mergeCell ref="B738:M738"/>
    <mergeCell ref="S738:T738"/>
    <mergeCell ref="W738:AA738"/>
    <mergeCell ref="B744:M744"/>
    <mergeCell ref="S744:T744"/>
    <mergeCell ref="W744:AA744"/>
    <mergeCell ref="B739:M739"/>
    <mergeCell ref="S735:T735"/>
    <mergeCell ref="W735:AA735"/>
    <mergeCell ref="B741:M741"/>
    <mergeCell ref="S741:T741"/>
    <mergeCell ref="W741:AA741"/>
    <mergeCell ref="B736:M736"/>
    <mergeCell ref="S736:T736"/>
    <mergeCell ref="W736:AA736"/>
    <mergeCell ref="B737:M737"/>
    <mergeCell ref="B747:M747"/>
    <mergeCell ref="S747:T747"/>
    <mergeCell ref="W747:AA747"/>
    <mergeCell ref="B746:M746"/>
    <mergeCell ref="S746:T746"/>
    <mergeCell ref="B537:M537"/>
    <mergeCell ref="S537:T537"/>
    <mergeCell ref="W537:AA537"/>
    <mergeCell ref="B545:M545"/>
    <mergeCell ref="S545:T545"/>
    <mergeCell ref="W545:AA545"/>
    <mergeCell ref="B566:M566"/>
    <mergeCell ref="S566:T566"/>
    <mergeCell ref="W566:AA566"/>
    <mergeCell ref="B573:M573"/>
    <mergeCell ref="S573:T573"/>
    <mergeCell ref="W573:AA573"/>
    <mergeCell ref="B571:M571"/>
    <mergeCell ref="S571:T571"/>
    <mergeCell ref="W571:AA571"/>
    <mergeCell ref="W524:AA524"/>
    <mergeCell ref="B531:M531"/>
    <mergeCell ref="S531:T531"/>
    <mergeCell ref="W531:AA531"/>
    <mergeCell ref="B538:M538"/>
    <mergeCell ref="S538:T538"/>
    <mergeCell ref="W538:AA538"/>
    <mergeCell ref="B525:M525"/>
    <mergeCell ref="S525:T525"/>
    <mergeCell ref="W525:AA525"/>
    <mergeCell ref="B546:M546"/>
    <mergeCell ref="S546:T546"/>
    <mergeCell ref="W546:AA546"/>
    <mergeCell ref="B553:M553"/>
    <mergeCell ref="B562:M562"/>
    <mergeCell ref="S562:T562"/>
    <mergeCell ref="W562:AA562"/>
    <mergeCell ref="B620:M620"/>
    <mergeCell ref="S620:T620"/>
    <mergeCell ref="W620:AA620"/>
    <mergeCell ref="B627:M627"/>
    <mergeCell ref="B633:M633"/>
    <mergeCell ref="S659:T659"/>
    <mergeCell ref="W659:AA659"/>
    <mergeCell ref="B671:M671"/>
    <mergeCell ref="S671:T671"/>
    <mergeCell ref="W671:AA671"/>
    <mergeCell ref="B660:M660"/>
    <mergeCell ref="S660:T660"/>
    <mergeCell ref="W660:AA660"/>
    <mergeCell ref="B668:M668"/>
    <mergeCell ref="S668:T668"/>
    <mergeCell ref="B654:M654"/>
    <mergeCell ref="S654:T654"/>
    <mergeCell ref="W654:AA654"/>
    <mergeCell ref="B650:M650"/>
    <mergeCell ref="S650:T650"/>
    <mergeCell ref="W650:AA650"/>
    <mergeCell ref="B651:M651"/>
    <mergeCell ref="W653:AA653"/>
    <mergeCell ref="S652:T652"/>
    <mergeCell ref="W652:AA652"/>
    <mergeCell ref="B665:M665"/>
    <mergeCell ref="S665:T665"/>
    <mergeCell ref="W665:AA665"/>
    <mergeCell ref="B649:M649"/>
    <mergeCell ref="B623:M623"/>
    <mergeCell ref="S623:T623"/>
    <mergeCell ref="W623:AA623"/>
    <mergeCell ref="B24:M24"/>
    <mergeCell ref="S24:T24"/>
    <mergeCell ref="W24:AA24"/>
    <mergeCell ref="B32:M32"/>
    <mergeCell ref="S32:T32"/>
    <mergeCell ref="W32:AA32"/>
    <mergeCell ref="B38:M38"/>
    <mergeCell ref="S38:T38"/>
    <mergeCell ref="W38:AA38"/>
    <mergeCell ref="B44:M44"/>
    <mergeCell ref="S44:T44"/>
    <mergeCell ref="W44:AA44"/>
    <mergeCell ref="B50:M50"/>
    <mergeCell ref="S50:T50"/>
    <mergeCell ref="W50:AA50"/>
    <mergeCell ref="B45:M45"/>
    <mergeCell ref="S45:T45"/>
    <mergeCell ref="B46:M46"/>
    <mergeCell ref="S46:T46"/>
    <mergeCell ref="W46:AA46"/>
    <mergeCell ref="B40:M40"/>
    <mergeCell ref="S40:T40"/>
    <mergeCell ref="W40:AA40"/>
    <mergeCell ref="S41:T41"/>
    <mergeCell ref="W41:AA41"/>
    <mergeCell ref="S42:T42"/>
    <mergeCell ref="W42:AA42"/>
    <mergeCell ref="B39:M39"/>
    <mergeCell ref="S39:T39"/>
    <mergeCell ref="W39:AA39"/>
    <mergeCell ref="B34:M34"/>
    <mergeCell ref="S34:T34"/>
    <mergeCell ref="B729:M729"/>
    <mergeCell ref="S729:T729"/>
    <mergeCell ref="W729:AA729"/>
    <mergeCell ref="B719:M719"/>
    <mergeCell ref="S719:T719"/>
    <mergeCell ref="W677:AA677"/>
    <mergeCell ref="B693:M693"/>
    <mergeCell ref="S693:T693"/>
    <mergeCell ref="W693:AA693"/>
    <mergeCell ref="B698:M698"/>
    <mergeCell ref="S698:T698"/>
    <mergeCell ref="W698:AA698"/>
    <mergeCell ref="B694:M694"/>
    <mergeCell ref="S694:T694"/>
    <mergeCell ref="W694:AA694"/>
    <mergeCell ref="W696:AA696"/>
    <mergeCell ref="W708:AA708"/>
    <mergeCell ref="B714:M714"/>
    <mergeCell ref="S714:T714"/>
    <mergeCell ref="W714:AA714"/>
    <mergeCell ref="W683:AA683"/>
    <mergeCell ref="B691:M691"/>
    <mergeCell ref="S691:T691"/>
    <mergeCell ref="W691:AA691"/>
    <mergeCell ref="B686:M686"/>
    <mergeCell ref="B709:M709"/>
    <mergeCell ref="S709:T709"/>
    <mergeCell ref="W709:AA709"/>
    <mergeCell ref="S713:T713"/>
    <mergeCell ref="W713:AA713"/>
    <mergeCell ref="B726:M726"/>
    <mergeCell ref="S726:T726"/>
    <mergeCell ref="W746:AA746"/>
    <mergeCell ref="B742:M742"/>
    <mergeCell ref="S742:T742"/>
    <mergeCell ref="B37:M37"/>
    <mergeCell ref="S37:T37"/>
    <mergeCell ref="W37:AA37"/>
    <mergeCell ref="B23:M23"/>
    <mergeCell ref="S23:T23"/>
    <mergeCell ref="W23:AA23"/>
    <mergeCell ref="B19:M19"/>
    <mergeCell ref="B43:M43"/>
    <mergeCell ref="S43:T43"/>
    <mergeCell ref="W43:AA43"/>
    <mergeCell ref="B49:M49"/>
    <mergeCell ref="S49:T49"/>
    <mergeCell ref="W49:AA49"/>
    <mergeCell ref="W45:AA45"/>
    <mergeCell ref="B47:M47"/>
    <mergeCell ref="S47:T47"/>
    <mergeCell ref="W47:AA47"/>
    <mergeCell ref="B71:M71"/>
    <mergeCell ref="S71:T71"/>
    <mergeCell ref="W71:AA71"/>
    <mergeCell ref="B57:M57"/>
    <mergeCell ref="S57:T57"/>
    <mergeCell ref="W57:AA57"/>
    <mergeCell ref="B59:M59"/>
    <mergeCell ref="S646:T646"/>
    <mergeCell ref="W731:AA731"/>
    <mergeCell ref="B732:M732"/>
    <mergeCell ref="B683:M683"/>
    <mergeCell ref="S683:T683"/>
    <mergeCell ref="W742:AA742"/>
    <mergeCell ref="S745:T745"/>
    <mergeCell ref="B728:M728"/>
    <mergeCell ref="S728:T728"/>
    <mergeCell ref="W728:AA728"/>
    <mergeCell ref="B734:M734"/>
    <mergeCell ref="S734:T734"/>
    <mergeCell ref="W734:AA734"/>
    <mergeCell ref="B731:M731"/>
    <mergeCell ref="S731:T731"/>
    <mergeCell ref="B740:M740"/>
    <mergeCell ref="S740:T740"/>
    <mergeCell ref="W740:AA740"/>
    <mergeCell ref="B653:M653"/>
    <mergeCell ref="S653:T653"/>
    <mergeCell ref="B658:M658"/>
    <mergeCell ref="S658:T658"/>
    <mergeCell ref="W658:AA658"/>
    <mergeCell ref="B664:M664"/>
    <mergeCell ref="S664:T664"/>
    <mergeCell ref="W664:AA664"/>
    <mergeCell ref="B733:M733"/>
    <mergeCell ref="S733:T733"/>
    <mergeCell ref="W733:AA733"/>
    <mergeCell ref="S682:T682"/>
    <mergeCell ref="W682:AA682"/>
    <mergeCell ref="B670:M670"/>
    <mergeCell ref="S670:T670"/>
    <mergeCell ref="W670:AA670"/>
    <mergeCell ref="B676:M676"/>
    <mergeCell ref="B690:M690"/>
    <mergeCell ref="S690:T690"/>
    <mergeCell ref="B22:M22"/>
    <mergeCell ref="S22:T22"/>
    <mergeCell ref="W22:AA22"/>
    <mergeCell ref="B30:M30"/>
    <mergeCell ref="S30:T30"/>
    <mergeCell ref="W30:AA30"/>
    <mergeCell ref="B85:M85"/>
    <mergeCell ref="S226:T226"/>
    <mergeCell ref="W85:AA85"/>
    <mergeCell ref="B136:M136"/>
    <mergeCell ref="S136:T136"/>
    <mergeCell ref="W136:AA136"/>
    <mergeCell ref="B147:M147"/>
    <mergeCell ref="S147:T147"/>
    <mergeCell ref="W147:AA147"/>
    <mergeCell ref="B101:M101"/>
    <mergeCell ref="S101:T101"/>
    <mergeCell ref="W226:AA226"/>
    <mergeCell ref="B226:M226"/>
    <mergeCell ref="B221:M221"/>
    <mergeCell ref="S225:T225"/>
    <mergeCell ref="W225:AA225"/>
    <mergeCell ref="S221:T221"/>
    <mergeCell ref="W221:AA221"/>
    <mergeCell ref="B222:M222"/>
    <mergeCell ref="S222:T222"/>
    <mergeCell ref="W222:AA222"/>
    <mergeCell ref="B224:M224"/>
    <mergeCell ref="S224:T224"/>
    <mergeCell ref="W224:AA224"/>
    <mergeCell ref="B215:M215"/>
    <mergeCell ref="S215:T215"/>
    <mergeCell ref="B246:M246"/>
    <mergeCell ref="S246:T246"/>
    <mergeCell ref="W246:AA246"/>
    <mergeCell ref="B275:M275"/>
    <mergeCell ref="S275:T275"/>
    <mergeCell ref="W275:AA275"/>
    <mergeCell ref="S316:T316"/>
    <mergeCell ref="W316:AA316"/>
    <mergeCell ref="B323:M323"/>
    <mergeCell ref="S323:T323"/>
    <mergeCell ref="W323:AA323"/>
    <mergeCell ref="B298:M298"/>
    <mergeCell ref="B644:M644"/>
    <mergeCell ref="S644:T644"/>
    <mergeCell ref="W644:AA644"/>
    <mergeCell ref="B640:M640"/>
    <mergeCell ref="S640:T640"/>
    <mergeCell ref="W640:AA640"/>
    <mergeCell ref="B283:M283"/>
    <mergeCell ref="S283:T283"/>
    <mergeCell ref="W283:AA283"/>
    <mergeCell ref="B354:M354"/>
    <mergeCell ref="S354:T354"/>
    <mergeCell ref="W354:AA354"/>
    <mergeCell ref="B284:M284"/>
    <mergeCell ref="S284:T284"/>
    <mergeCell ref="W284:AA284"/>
    <mergeCell ref="B297:M297"/>
    <mergeCell ref="B421:M421"/>
    <mergeCell ref="S421:T421"/>
    <mergeCell ref="W618:AA618"/>
    <mergeCell ref="S619:T619"/>
    <mergeCell ref="W690:AA690"/>
    <mergeCell ref="B727:M727"/>
    <mergeCell ref="S727:T727"/>
    <mergeCell ref="W727:AA727"/>
    <mergeCell ref="B712:M712"/>
    <mergeCell ref="S712:T712"/>
    <mergeCell ref="W712:AA712"/>
    <mergeCell ref="B713:M713"/>
    <mergeCell ref="B652:M652"/>
    <mergeCell ref="W686:AA686"/>
    <mergeCell ref="B687:M687"/>
    <mergeCell ref="B645:M645"/>
    <mergeCell ref="S645:T645"/>
    <mergeCell ref="W645:AA645"/>
    <mergeCell ref="B669:M669"/>
    <mergeCell ref="S669:T669"/>
    <mergeCell ref="W669:AA669"/>
    <mergeCell ref="B646:M646"/>
    <mergeCell ref="B689:M689"/>
    <mergeCell ref="S689:T689"/>
    <mergeCell ref="W689:AA689"/>
    <mergeCell ref="B692:M692"/>
    <mergeCell ref="S692:T692"/>
    <mergeCell ref="W692:AA692"/>
    <mergeCell ref="B677:M677"/>
    <mergeCell ref="S677:T677"/>
    <mergeCell ref="S723:T723"/>
    <mergeCell ref="W723:AA723"/>
    <mergeCell ref="W726:AA726"/>
    <mergeCell ref="B724:M724"/>
    <mergeCell ref="S724:T724"/>
    <mergeCell ref="W724:AA724"/>
    <mergeCell ref="B245:M245"/>
    <mergeCell ref="S245:T245"/>
    <mergeCell ref="W245:AA245"/>
    <mergeCell ref="B208:M208"/>
    <mergeCell ref="S208:T208"/>
    <mergeCell ref="W208:AA208"/>
    <mergeCell ref="B225:M225"/>
    <mergeCell ref="B244:M244"/>
    <mergeCell ref="S244:T244"/>
    <mergeCell ref="W244:AA244"/>
    <mergeCell ref="W238:AA238"/>
    <mergeCell ref="B238:M238"/>
    <mergeCell ref="S238:T238"/>
    <mergeCell ref="B239:M239"/>
    <mergeCell ref="S239:T239"/>
    <mergeCell ref="W239:AA239"/>
    <mergeCell ref="B240:M240"/>
    <mergeCell ref="S240:T240"/>
    <mergeCell ref="W240:AA240"/>
    <mergeCell ref="B237:M237"/>
    <mergeCell ref="S237:T237"/>
    <mergeCell ref="W237:AA237"/>
    <mergeCell ref="B233:M233"/>
    <mergeCell ref="S233:T233"/>
    <mergeCell ref="W233:AA233"/>
    <mergeCell ref="B236:M236"/>
    <mergeCell ref="S236:T236"/>
    <mergeCell ref="W236:AA236"/>
    <mergeCell ref="S243:T243"/>
    <mergeCell ref="W243:AA243"/>
    <mergeCell ref="P1:V1"/>
    <mergeCell ref="N2:V3"/>
    <mergeCell ref="M4:V4"/>
    <mergeCell ref="M5:V5"/>
    <mergeCell ref="M6:V6"/>
    <mergeCell ref="A9:V9"/>
    <mergeCell ref="A10:V10"/>
    <mergeCell ref="S637:T637"/>
    <mergeCell ref="W637:AA637"/>
    <mergeCell ref="B638:M638"/>
    <mergeCell ref="S638:T638"/>
    <mergeCell ref="W638:AA638"/>
    <mergeCell ref="B639:M639"/>
    <mergeCell ref="S639:T639"/>
    <mergeCell ref="W639:AA639"/>
    <mergeCell ref="W636:AA636"/>
    <mergeCell ref="B641:M641"/>
    <mergeCell ref="S641:T641"/>
    <mergeCell ref="W641:AA641"/>
    <mergeCell ref="B624:M624"/>
    <mergeCell ref="S624:T624"/>
    <mergeCell ref="W624:AA624"/>
    <mergeCell ref="B625:M625"/>
    <mergeCell ref="S625:T625"/>
    <mergeCell ref="W625:AA625"/>
    <mergeCell ref="B626:M626"/>
    <mergeCell ref="S626:T626"/>
    <mergeCell ref="W626:AA626"/>
    <mergeCell ref="S627:T627"/>
    <mergeCell ref="W627:AA627"/>
    <mergeCell ref="B618:M618"/>
    <mergeCell ref="S618:T618"/>
    <mergeCell ref="W619:AA619"/>
    <mergeCell ref="B612:M612"/>
    <mergeCell ref="S612:T612"/>
    <mergeCell ref="W612:AA612"/>
    <mergeCell ref="B613:M613"/>
    <mergeCell ref="S613:T613"/>
    <mergeCell ref="W613:AA613"/>
    <mergeCell ref="B614:M614"/>
    <mergeCell ref="S614:T614"/>
    <mergeCell ref="W614:AA614"/>
    <mergeCell ref="B611:M611"/>
    <mergeCell ref="S611:T611"/>
    <mergeCell ref="W611:AA611"/>
    <mergeCell ref="B605:M605"/>
    <mergeCell ref="S606:T606"/>
    <mergeCell ref="S605:T605"/>
    <mergeCell ref="W605:AA605"/>
    <mergeCell ref="B606:M606"/>
    <mergeCell ref="W606:AA606"/>
    <mergeCell ref="B607:M607"/>
    <mergeCell ref="S607:T607"/>
    <mergeCell ref="W607:AA607"/>
    <mergeCell ref="B608:M608"/>
    <mergeCell ref="S608:T608"/>
    <mergeCell ref="W608:AA608"/>
    <mergeCell ref="W617:AA617"/>
    <mergeCell ref="W616:AA616"/>
    <mergeCell ref="B598:M598"/>
    <mergeCell ref="S598:T598"/>
    <mergeCell ref="W598:AA598"/>
    <mergeCell ref="B599:M599"/>
    <mergeCell ref="S599:T599"/>
    <mergeCell ref="W599:AA599"/>
    <mergeCell ref="B600:M600"/>
    <mergeCell ref="S600:T600"/>
    <mergeCell ref="W600:AA600"/>
    <mergeCell ref="B601:M601"/>
    <mergeCell ref="S601:T601"/>
    <mergeCell ref="W601:AA601"/>
    <mergeCell ref="B602:M602"/>
    <mergeCell ref="B596:M596"/>
    <mergeCell ref="S596:T596"/>
    <mergeCell ref="W596:AA596"/>
    <mergeCell ref="B593:M593"/>
    <mergeCell ref="S593:T593"/>
    <mergeCell ref="W593:AA593"/>
    <mergeCell ref="B594:M594"/>
    <mergeCell ref="S594:T594"/>
    <mergeCell ref="W594:AA594"/>
    <mergeCell ref="B595:M595"/>
    <mergeCell ref="S595:T595"/>
    <mergeCell ref="W595:AA595"/>
    <mergeCell ref="B592:M592"/>
    <mergeCell ref="S592:T592"/>
    <mergeCell ref="S590:T590"/>
    <mergeCell ref="W590:AA590"/>
    <mergeCell ref="B591:M591"/>
    <mergeCell ref="S591:T591"/>
    <mergeCell ref="W591:AA591"/>
    <mergeCell ref="B586:M586"/>
    <mergeCell ref="S586:T586"/>
    <mergeCell ref="W586:AA586"/>
    <mergeCell ref="B587:M587"/>
    <mergeCell ref="S587:T587"/>
    <mergeCell ref="W587:AA587"/>
    <mergeCell ref="S588:T588"/>
    <mergeCell ref="W588:AA588"/>
    <mergeCell ref="B584:M584"/>
    <mergeCell ref="S584:T584"/>
    <mergeCell ref="W584:AA584"/>
    <mergeCell ref="B585:M585"/>
    <mergeCell ref="S585:T585"/>
    <mergeCell ref="W585:AA585"/>
    <mergeCell ref="B580:M580"/>
    <mergeCell ref="S580:T580"/>
    <mergeCell ref="W580:AA580"/>
    <mergeCell ref="B581:M581"/>
    <mergeCell ref="S581:T581"/>
    <mergeCell ref="W581:AA581"/>
    <mergeCell ref="S583:T583"/>
    <mergeCell ref="B583:M583"/>
    <mergeCell ref="B579:M579"/>
    <mergeCell ref="B577:M577"/>
    <mergeCell ref="S577:T577"/>
    <mergeCell ref="W577:AA577"/>
    <mergeCell ref="B578:M578"/>
    <mergeCell ref="S578:T578"/>
    <mergeCell ref="W578:AA578"/>
    <mergeCell ref="B575:M575"/>
    <mergeCell ref="S579:T579"/>
    <mergeCell ref="W579:AA579"/>
    <mergeCell ref="B574:M574"/>
    <mergeCell ref="S574:T574"/>
    <mergeCell ref="W574:AA574"/>
    <mergeCell ref="B570:M570"/>
    <mergeCell ref="S570:T570"/>
    <mergeCell ref="W570:AA570"/>
    <mergeCell ref="B572:M572"/>
    <mergeCell ref="S572:T572"/>
    <mergeCell ref="W572:AA572"/>
    <mergeCell ref="B568:M568"/>
    <mergeCell ref="S568:T568"/>
    <mergeCell ref="W568:AA568"/>
    <mergeCell ref="B564:M564"/>
    <mergeCell ref="S564:T564"/>
    <mergeCell ref="W564:AA564"/>
    <mergeCell ref="B565:M565"/>
    <mergeCell ref="S565:T565"/>
    <mergeCell ref="W565:AA565"/>
    <mergeCell ref="W567:AA567"/>
    <mergeCell ref="S559:T559"/>
    <mergeCell ref="W559:AA559"/>
    <mergeCell ref="B561:M561"/>
    <mergeCell ref="B550:M550"/>
    <mergeCell ref="S550:T550"/>
    <mergeCell ref="W550:AA550"/>
    <mergeCell ref="B551:M551"/>
    <mergeCell ref="S551:T551"/>
    <mergeCell ref="W551:AA551"/>
    <mergeCell ref="B552:M552"/>
    <mergeCell ref="S552:T552"/>
    <mergeCell ref="W552:AA552"/>
    <mergeCell ref="S553:T553"/>
    <mergeCell ref="W553:AA553"/>
    <mergeCell ref="B554:M554"/>
    <mergeCell ref="S554:T554"/>
    <mergeCell ref="W554:AA554"/>
    <mergeCell ref="B555:M555"/>
    <mergeCell ref="S555:T555"/>
    <mergeCell ref="W555:AA555"/>
    <mergeCell ref="B549:M549"/>
    <mergeCell ref="S549:T549"/>
    <mergeCell ref="W549:AA549"/>
    <mergeCell ref="B547:M547"/>
    <mergeCell ref="S547:T547"/>
    <mergeCell ref="W547:AA547"/>
    <mergeCell ref="B548:M548"/>
    <mergeCell ref="W539:AA539"/>
    <mergeCell ref="B542:M542"/>
    <mergeCell ref="S542:T542"/>
    <mergeCell ref="W542:AA542"/>
    <mergeCell ref="B541:M541"/>
    <mergeCell ref="S541:T541"/>
    <mergeCell ref="W541:AA541"/>
    <mergeCell ref="B540:M540"/>
    <mergeCell ref="S540:T540"/>
    <mergeCell ref="W540:AA540"/>
    <mergeCell ref="B539:M539"/>
    <mergeCell ref="S539:T539"/>
    <mergeCell ref="B543:M543"/>
    <mergeCell ref="S543:T543"/>
    <mergeCell ref="W543:AA543"/>
    <mergeCell ref="B544:M544"/>
    <mergeCell ref="S544:T544"/>
    <mergeCell ref="W544:AA544"/>
    <mergeCell ref="S548:T548"/>
    <mergeCell ref="W548:AA548"/>
    <mergeCell ref="B534:M534"/>
    <mergeCell ref="S534:T534"/>
    <mergeCell ref="W534:AA534"/>
    <mergeCell ref="B536:M536"/>
    <mergeCell ref="B535:M535"/>
    <mergeCell ref="S535:T535"/>
    <mergeCell ref="W535:AA535"/>
    <mergeCell ref="S536:T536"/>
    <mergeCell ref="W536:AA536"/>
    <mergeCell ref="B533:M533"/>
    <mergeCell ref="S533:T533"/>
    <mergeCell ref="W533:AA533"/>
    <mergeCell ref="W526:AA526"/>
    <mergeCell ref="B527:M527"/>
    <mergeCell ref="S527:T527"/>
    <mergeCell ref="W527:AA527"/>
    <mergeCell ref="S530:T530"/>
    <mergeCell ref="W530:AA530"/>
    <mergeCell ref="W508:AA508"/>
    <mergeCell ref="B509:M509"/>
    <mergeCell ref="B511:M511"/>
    <mergeCell ref="S511:T511"/>
    <mergeCell ref="W511:AA511"/>
    <mergeCell ref="B508:M508"/>
    <mergeCell ref="S508:T508"/>
    <mergeCell ref="B506:M506"/>
    <mergeCell ref="S506:T506"/>
    <mergeCell ref="W506:AA506"/>
    <mergeCell ref="B502:M502"/>
    <mergeCell ref="S502:T502"/>
    <mergeCell ref="W502:AA502"/>
    <mergeCell ref="B504:M504"/>
    <mergeCell ref="B507:M507"/>
    <mergeCell ref="S507:T507"/>
    <mergeCell ref="W507:AA507"/>
    <mergeCell ref="B503:M503"/>
    <mergeCell ref="S503:T503"/>
    <mergeCell ref="W503:AA503"/>
    <mergeCell ref="W509:AA509"/>
    <mergeCell ref="B494:M494"/>
    <mergeCell ref="S494:T494"/>
    <mergeCell ref="W494:AA494"/>
    <mergeCell ref="B491:M491"/>
    <mergeCell ref="S491:T491"/>
    <mergeCell ref="W491:AA491"/>
    <mergeCell ref="B492:M492"/>
    <mergeCell ref="B490:M490"/>
    <mergeCell ref="S490:T490"/>
    <mergeCell ref="W490:AA490"/>
    <mergeCell ref="B495:M495"/>
    <mergeCell ref="S495:T495"/>
    <mergeCell ref="W495:AA495"/>
    <mergeCell ref="B484:M484"/>
    <mergeCell ref="S484:T484"/>
    <mergeCell ref="W484:AA484"/>
    <mergeCell ref="B489:M489"/>
    <mergeCell ref="S489:T489"/>
    <mergeCell ref="W489:AA489"/>
    <mergeCell ref="W487:AA487"/>
    <mergeCell ref="B488:M488"/>
    <mergeCell ref="B485:M485"/>
    <mergeCell ref="S485:T485"/>
    <mergeCell ref="W485:AA485"/>
    <mergeCell ref="B487:M487"/>
    <mergeCell ref="S487:T487"/>
    <mergeCell ref="B486:M486"/>
    <mergeCell ref="S488:T488"/>
    <mergeCell ref="W488:AA488"/>
    <mergeCell ref="B493:M493"/>
    <mergeCell ref="S493:T493"/>
    <mergeCell ref="W493:AA493"/>
    <mergeCell ref="B480:M480"/>
    <mergeCell ref="S480:T480"/>
    <mergeCell ref="W480:AA480"/>
    <mergeCell ref="W482:AA482"/>
    <mergeCell ref="B479:M479"/>
    <mergeCell ref="S479:T479"/>
    <mergeCell ref="W479:AA479"/>
    <mergeCell ref="B478:M478"/>
    <mergeCell ref="S478:T478"/>
    <mergeCell ref="B483:M483"/>
    <mergeCell ref="S483:T483"/>
    <mergeCell ref="W483:AA483"/>
    <mergeCell ref="B481:M481"/>
    <mergeCell ref="S481:T481"/>
    <mergeCell ref="B472:M472"/>
    <mergeCell ref="S472:T472"/>
    <mergeCell ref="W472:AA472"/>
    <mergeCell ref="W473:AA473"/>
    <mergeCell ref="B474:M474"/>
    <mergeCell ref="S474:T474"/>
    <mergeCell ref="W474:AA474"/>
    <mergeCell ref="B475:M475"/>
    <mergeCell ref="S473:T473"/>
    <mergeCell ref="B477:M477"/>
    <mergeCell ref="S477:T477"/>
    <mergeCell ref="W477:AA477"/>
    <mergeCell ref="W481:AA481"/>
    <mergeCell ref="W478:AA478"/>
    <mergeCell ref="B466:M466"/>
    <mergeCell ref="S466:T466"/>
    <mergeCell ref="W466:AA466"/>
    <mergeCell ref="B471:M471"/>
    <mergeCell ref="S471:T471"/>
    <mergeCell ref="W471:AA471"/>
    <mergeCell ref="B467:M467"/>
    <mergeCell ref="S467:T467"/>
    <mergeCell ref="W467:AA467"/>
    <mergeCell ref="B468:M468"/>
    <mergeCell ref="S468:T468"/>
    <mergeCell ref="W468:AA468"/>
    <mergeCell ref="B460:M460"/>
    <mergeCell ref="S460:T460"/>
    <mergeCell ref="W460:AA460"/>
    <mergeCell ref="B461:M461"/>
    <mergeCell ref="B462:M462"/>
    <mergeCell ref="S462:T462"/>
    <mergeCell ref="W462:AA462"/>
    <mergeCell ref="B465:M465"/>
    <mergeCell ref="S465:T465"/>
    <mergeCell ref="W465:AA465"/>
    <mergeCell ref="W461:AA461"/>
    <mergeCell ref="S461:T461"/>
    <mergeCell ref="B455:M455"/>
    <mergeCell ref="S455:T455"/>
    <mergeCell ref="W455:AA455"/>
    <mergeCell ref="S457:T457"/>
    <mergeCell ref="B456:M456"/>
    <mergeCell ref="S456:T456"/>
    <mergeCell ref="W456:AA456"/>
    <mergeCell ref="B454:M454"/>
    <mergeCell ref="S454:T454"/>
    <mergeCell ref="W454:AA454"/>
    <mergeCell ref="B459:M459"/>
    <mergeCell ref="S459:T459"/>
    <mergeCell ref="W459:AA459"/>
    <mergeCell ref="B451:M451"/>
    <mergeCell ref="S451:T451"/>
    <mergeCell ref="W451:AA451"/>
    <mergeCell ref="B453:M453"/>
    <mergeCell ref="S453:T453"/>
    <mergeCell ref="W453:AA453"/>
    <mergeCell ref="B452:M452"/>
    <mergeCell ref="S452:T452"/>
    <mergeCell ref="B448:M448"/>
    <mergeCell ref="S448:T448"/>
    <mergeCell ref="W448:AA448"/>
    <mergeCell ref="B449:M449"/>
    <mergeCell ref="S449:T449"/>
    <mergeCell ref="W449:AA449"/>
    <mergeCell ref="B447:M447"/>
    <mergeCell ref="S447:T447"/>
    <mergeCell ref="W447:AA447"/>
    <mergeCell ref="B444:M444"/>
    <mergeCell ref="S444:T444"/>
    <mergeCell ref="W444:AA444"/>
    <mergeCell ref="B445:M445"/>
    <mergeCell ref="S445:T445"/>
    <mergeCell ref="W445:AA445"/>
    <mergeCell ref="B441:M441"/>
    <mergeCell ref="S441:T441"/>
    <mergeCell ref="W441:AA441"/>
    <mergeCell ref="W446:AA446"/>
    <mergeCell ref="S435:T435"/>
    <mergeCell ref="W435:AA435"/>
    <mergeCell ref="B434:M434"/>
    <mergeCell ref="B431:M431"/>
    <mergeCell ref="S431:T431"/>
    <mergeCell ref="W431:AA431"/>
    <mergeCell ref="B432:M432"/>
    <mergeCell ref="S432:T432"/>
    <mergeCell ref="W432:AA432"/>
    <mergeCell ref="B429:M429"/>
    <mergeCell ref="S429:T429"/>
    <mergeCell ref="W429:AA429"/>
    <mergeCell ref="B424:M424"/>
    <mergeCell ref="S424:T424"/>
    <mergeCell ref="W424:AA424"/>
    <mergeCell ref="B425:M425"/>
    <mergeCell ref="S425:T425"/>
    <mergeCell ref="W425:AA425"/>
    <mergeCell ref="W426:AA426"/>
    <mergeCell ref="B433:M433"/>
    <mergeCell ref="B427:M427"/>
    <mergeCell ref="S427:T427"/>
    <mergeCell ref="W427:AA427"/>
    <mergeCell ref="B426:M426"/>
    <mergeCell ref="S426:T426"/>
    <mergeCell ref="S434:T434"/>
    <mergeCell ref="W434:AA434"/>
    <mergeCell ref="B420:M420"/>
    <mergeCell ref="S420:T420"/>
    <mergeCell ref="W420:AA420"/>
    <mergeCell ref="W421:AA421"/>
    <mergeCell ref="B422:M422"/>
    <mergeCell ref="S422:T422"/>
    <mergeCell ref="W422:AA422"/>
    <mergeCell ref="B423:M423"/>
    <mergeCell ref="S423:T423"/>
    <mergeCell ref="W423:AA423"/>
    <mergeCell ref="B418:M418"/>
    <mergeCell ref="S418:T418"/>
    <mergeCell ref="W418:AA418"/>
    <mergeCell ref="B419:M419"/>
    <mergeCell ref="B415:M415"/>
    <mergeCell ref="S415:T415"/>
    <mergeCell ref="W415:AA415"/>
    <mergeCell ref="B416:M416"/>
    <mergeCell ref="S416:T416"/>
    <mergeCell ref="W416:AA416"/>
    <mergeCell ref="B413:M413"/>
    <mergeCell ref="B417:M417"/>
    <mergeCell ref="S417:T417"/>
    <mergeCell ref="W417:AA417"/>
    <mergeCell ref="B412:M412"/>
    <mergeCell ref="S412:T412"/>
    <mergeCell ref="W412:AA412"/>
    <mergeCell ref="S413:T413"/>
    <mergeCell ref="B410:M410"/>
    <mergeCell ref="S410:T410"/>
    <mergeCell ref="W410:AA410"/>
    <mergeCell ref="B408:M408"/>
    <mergeCell ref="S408:T408"/>
    <mergeCell ref="W408:AA408"/>
    <mergeCell ref="B409:M409"/>
    <mergeCell ref="S409:T409"/>
    <mergeCell ref="W409:AA409"/>
    <mergeCell ref="B406:M406"/>
    <mergeCell ref="S406:T406"/>
    <mergeCell ref="B404:M404"/>
    <mergeCell ref="B400:M400"/>
    <mergeCell ref="S400:T400"/>
    <mergeCell ref="W400:AA400"/>
    <mergeCell ref="B405:M405"/>
    <mergeCell ref="S405:T405"/>
    <mergeCell ref="W405:AA405"/>
    <mergeCell ref="B401:M401"/>
    <mergeCell ref="S401:T401"/>
    <mergeCell ref="W401:AA401"/>
    <mergeCell ref="S403:T403"/>
    <mergeCell ref="W403:AA403"/>
    <mergeCell ref="S404:T404"/>
    <mergeCell ref="W404:AA404"/>
    <mergeCell ref="B398:M398"/>
    <mergeCell ref="S398:T398"/>
    <mergeCell ref="W398:AA398"/>
    <mergeCell ref="W399:AA399"/>
    <mergeCell ref="B399:M399"/>
    <mergeCell ref="S399:T399"/>
    <mergeCell ref="B388:M388"/>
    <mergeCell ref="S388:T388"/>
    <mergeCell ref="W388:AA388"/>
    <mergeCell ref="B383:M383"/>
    <mergeCell ref="S383:T383"/>
    <mergeCell ref="W383:AA383"/>
    <mergeCell ref="B384:M384"/>
    <mergeCell ref="B378:M378"/>
    <mergeCell ref="S378:T378"/>
    <mergeCell ref="W378:AA378"/>
    <mergeCell ref="B379:M379"/>
    <mergeCell ref="S379:T379"/>
    <mergeCell ref="W379:AA379"/>
    <mergeCell ref="B370:M370"/>
    <mergeCell ref="S370:T370"/>
    <mergeCell ref="W370:AA370"/>
    <mergeCell ref="B371:M371"/>
    <mergeCell ref="S371:T371"/>
    <mergeCell ref="W371:AA371"/>
    <mergeCell ref="B373:M373"/>
    <mergeCell ref="S373:T373"/>
    <mergeCell ref="W373:AA373"/>
    <mergeCell ref="B374:M374"/>
    <mergeCell ref="S374:T374"/>
    <mergeCell ref="W374:AA374"/>
    <mergeCell ref="B375:M375"/>
    <mergeCell ref="S375:T375"/>
    <mergeCell ref="W358:AA358"/>
    <mergeCell ref="B363:M363"/>
    <mergeCell ref="S363:T363"/>
    <mergeCell ref="W363:AA363"/>
    <mergeCell ref="B359:M359"/>
    <mergeCell ref="S359:T359"/>
    <mergeCell ref="W359:AA359"/>
    <mergeCell ref="B360:M360"/>
    <mergeCell ref="S360:T360"/>
    <mergeCell ref="B355:M355"/>
    <mergeCell ref="S355:T355"/>
    <mergeCell ref="W355:AA355"/>
    <mergeCell ref="B356:M356"/>
    <mergeCell ref="S356:T356"/>
    <mergeCell ref="W356:AA356"/>
    <mergeCell ref="W357:AA357"/>
    <mergeCell ref="B352:M352"/>
    <mergeCell ref="S352:T352"/>
    <mergeCell ref="W352:AA352"/>
    <mergeCell ref="B353:M353"/>
    <mergeCell ref="S353:T353"/>
    <mergeCell ref="W353:AA353"/>
    <mergeCell ref="B357:M357"/>
    <mergeCell ref="S357:T357"/>
    <mergeCell ref="B349:M349"/>
    <mergeCell ref="S349:T349"/>
    <mergeCell ref="W349:AA349"/>
    <mergeCell ref="B351:M351"/>
    <mergeCell ref="S351:T351"/>
    <mergeCell ref="W351:AA351"/>
    <mergeCell ref="B347:M347"/>
    <mergeCell ref="S347:T347"/>
    <mergeCell ref="W347:AA347"/>
    <mergeCell ref="B348:M348"/>
    <mergeCell ref="S348:T348"/>
    <mergeCell ref="W348:AA348"/>
    <mergeCell ref="B346:M346"/>
    <mergeCell ref="S346:T346"/>
    <mergeCell ref="B340:M340"/>
    <mergeCell ref="S340:T340"/>
    <mergeCell ref="W340:AA340"/>
    <mergeCell ref="B343:M343"/>
    <mergeCell ref="S343:T343"/>
    <mergeCell ref="W343:AA343"/>
    <mergeCell ref="B341:M341"/>
    <mergeCell ref="S341:T341"/>
    <mergeCell ref="S344:T344"/>
    <mergeCell ref="W344:AA344"/>
    <mergeCell ref="W345:AA345"/>
    <mergeCell ref="B342:M342"/>
    <mergeCell ref="S342:T342"/>
    <mergeCell ref="W342:AA342"/>
    <mergeCell ref="B344:M344"/>
    <mergeCell ref="B338:M338"/>
    <mergeCell ref="S339:T339"/>
    <mergeCell ref="S338:T338"/>
    <mergeCell ref="W338:AA338"/>
    <mergeCell ref="B335:M335"/>
    <mergeCell ref="S335:T335"/>
    <mergeCell ref="W335:AA335"/>
    <mergeCell ref="B336:M336"/>
    <mergeCell ref="W339:AA339"/>
    <mergeCell ref="B339:M339"/>
    <mergeCell ref="B337:M337"/>
    <mergeCell ref="S337:T337"/>
    <mergeCell ref="W337:AA337"/>
    <mergeCell ref="S330:T330"/>
    <mergeCell ref="W330:AA330"/>
    <mergeCell ref="B331:M331"/>
    <mergeCell ref="S331:T331"/>
    <mergeCell ref="W331:AA331"/>
    <mergeCell ref="B332:M332"/>
    <mergeCell ref="S332:T332"/>
    <mergeCell ref="W332:AA332"/>
    <mergeCell ref="B330:M330"/>
    <mergeCell ref="W333:AA333"/>
    <mergeCell ref="S336:T336"/>
    <mergeCell ref="W336:AA336"/>
    <mergeCell ref="B324:M324"/>
    <mergeCell ref="S324:T324"/>
    <mergeCell ref="W324:AA324"/>
    <mergeCell ref="B325:M325"/>
    <mergeCell ref="S325:T325"/>
    <mergeCell ref="W325:AA325"/>
    <mergeCell ref="B326:M326"/>
    <mergeCell ref="S326:T326"/>
    <mergeCell ref="W326:AA326"/>
    <mergeCell ref="B320:M320"/>
    <mergeCell ref="B317:M317"/>
    <mergeCell ref="S317:T317"/>
    <mergeCell ref="W317:AA317"/>
    <mergeCell ref="B319:M319"/>
    <mergeCell ref="S319:T319"/>
    <mergeCell ref="W319:AA319"/>
    <mergeCell ref="B318:M318"/>
    <mergeCell ref="S318:T318"/>
    <mergeCell ref="W318:AA318"/>
    <mergeCell ref="B322:M322"/>
    <mergeCell ref="S322:T322"/>
    <mergeCell ref="W322:AA322"/>
    <mergeCell ref="B321:M321"/>
    <mergeCell ref="S321:T321"/>
    <mergeCell ref="W321:AA321"/>
    <mergeCell ref="B316:M316"/>
    <mergeCell ref="B310:M310"/>
    <mergeCell ref="S310:T310"/>
    <mergeCell ref="W310:AA310"/>
    <mergeCell ref="S311:T311"/>
    <mergeCell ref="W311:AA311"/>
    <mergeCell ref="B312:M312"/>
    <mergeCell ref="S312:T312"/>
    <mergeCell ref="W312:AA312"/>
    <mergeCell ref="B314:M314"/>
    <mergeCell ref="B313:M313"/>
    <mergeCell ref="S313:T313"/>
    <mergeCell ref="W313:AA313"/>
    <mergeCell ref="W305:AA305"/>
    <mergeCell ref="B304:M304"/>
    <mergeCell ref="S304:T304"/>
    <mergeCell ref="W304:AA304"/>
    <mergeCell ref="B305:M305"/>
    <mergeCell ref="S305:T305"/>
    <mergeCell ref="B306:M306"/>
    <mergeCell ref="S306:T306"/>
    <mergeCell ref="W306:AA306"/>
    <mergeCell ref="B307:M307"/>
    <mergeCell ref="S307:T307"/>
    <mergeCell ref="W307:AA307"/>
    <mergeCell ref="B309:M309"/>
    <mergeCell ref="S309:T309"/>
    <mergeCell ref="B315:M315"/>
    <mergeCell ref="W315:AA315"/>
    <mergeCell ref="W314:AA314"/>
    <mergeCell ref="S298:T298"/>
    <mergeCell ref="W298:AA298"/>
    <mergeCell ref="B299:M299"/>
    <mergeCell ref="S299:T299"/>
    <mergeCell ref="W299:AA299"/>
    <mergeCell ref="B300:M300"/>
    <mergeCell ref="S300:T300"/>
    <mergeCell ref="W300:AA300"/>
    <mergeCell ref="B301:M301"/>
    <mergeCell ref="S301:T301"/>
    <mergeCell ref="W301:AA301"/>
    <mergeCell ref="W303:AA303"/>
    <mergeCell ref="S303:T303"/>
    <mergeCell ref="B294:M294"/>
    <mergeCell ref="S294:T294"/>
    <mergeCell ref="W294:AA294"/>
    <mergeCell ref="B295:M295"/>
    <mergeCell ref="S297:T297"/>
    <mergeCell ref="W297:AA297"/>
    <mergeCell ref="B293:M293"/>
    <mergeCell ref="S293:T293"/>
    <mergeCell ref="W293:AA293"/>
    <mergeCell ref="W292:AA292"/>
    <mergeCell ref="B291:M291"/>
    <mergeCell ref="S291:T291"/>
    <mergeCell ref="W291:AA291"/>
    <mergeCell ref="B286:M286"/>
    <mergeCell ref="S286:T286"/>
    <mergeCell ref="W286:AA286"/>
    <mergeCell ref="B287:M287"/>
    <mergeCell ref="S287:T287"/>
    <mergeCell ref="W287:AA287"/>
    <mergeCell ref="B288:M288"/>
    <mergeCell ref="S288:T288"/>
    <mergeCell ref="W288:AA288"/>
    <mergeCell ref="B289:M289"/>
    <mergeCell ref="S289:T289"/>
    <mergeCell ref="B282:M282"/>
    <mergeCell ref="S282:T282"/>
    <mergeCell ref="W282:AA282"/>
    <mergeCell ref="B285:M285"/>
    <mergeCell ref="S285:T285"/>
    <mergeCell ref="W285:AA285"/>
    <mergeCell ref="B276:M276"/>
    <mergeCell ref="S277:T277"/>
    <mergeCell ref="S276:T276"/>
    <mergeCell ref="W276:AA276"/>
    <mergeCell ref="B277:M277"/>
    <mergeCell ref="W277:AA277"/>
    <mergeCell ref="B278:M278"/>
    <mergeCell ref="S278:T278"/>
    <mergeCell ref="W278:AA278"/>
    <mergeCell ref="B279:M279"/>
    <mergeCell ref="S279:T279"/>
    <mergeCell ref="W279:AA279"/>
    <mergeCell ref="S262:T262"/>
    <mergeCell ref="W262:AA262"/>
    <mergeCell ref="W267:AA267"/>
    <mergeCell ref="B264:M264"/>
    <mergeCell ref="S264:T264"/>
    <mergeCell ref="W264:AA264"/>
    <mergeCell ref="B263:M263"/>
    <mergeCell ref="S263:T263"/>
    <mergeCell ref="W263:AA263"/>
    <mergeCell ref="B267:M267"/>
    <mergeCell ref="S267:T267"/>
    <mergeCell ref="B256:M256"/>
    <mergeCell ref="S256:T256"/>
    <mergeCell ref="W256:AA256"/>
    <mergeCell ref="B257:M257"/>
    <mergeCell ref="S257:T257"/>
    <mergeCell ref="W257:AA257"/>
    <mergeCell ref="B258:M258"/>
    <mergeCell ref="S258:T258"/>
    <mergeCell ref="W258:AA258"/>
    <mergeCell ref="B260:M260"/>
    <mergeCell ref="S260:T260"/>
    <mergeCell ref="W260:AA260"/>
    <mergeCell ref="B261:M261"/>
    <mergeCell ref="S261:T261"/>
    <mergeCell ref="B266:M266"/>
    <mergeCell ref="S266:T266"/>
    <mergeCell ref="W266:AA266"/>
    <mergeCell ref="B262:M262"/>
    <mergeCell ref="B250:M250"/>
    <mergeCell ref="S250:T250"/>
    <mergeCell ref="W250:AA250"/>
    <mergeCell ref="B253:M253"/>
    <mergeCell ref="S253:T253"/>
    <mergeCell ref="W253:AA253"/>
    <mergeCell ref="B254:M254"/>
    <mergeCell ref="S254:T254"/>
    <mergeCell ref="B247:M247"/>
    <mergeCell ref="S247:T247"/>
    <mergeCell ref="W247:AA247"/>
    <mergeCell ref="B248:M248"/>
    <mergeCell ref="S248:T248"/>
    <mergeCell ref="W248:AA248"/>
    <mergeCell ref="B249:M249"/>
    <mergeCell ref="S249:T249"/>
    <mergeCell ref="W249:AA249"/>
    <mergeCell ref="B252:M252"/>
    <mergeCell ref="S252:T252"/>
    <mergeCell ref="W252:AA252"/>
    <mergeCell ref="W215:AA215"/>
    <mergeCell ref="B217:M217"/>
    <mergeCell ref="S217:T217"/>
    <mergeCell ref="W217:AA217"/>
    <mergeCell ref="B218:M218"/>
    <mergeCell ref="S218:T218"/>
    <mergeCell ref="W218:AA218"/>
    <mergeCell ref="B219:M219"/>
    <mergeCell ref="S219:T219"/>
    <mergeCell ref="B212:M212"/>
    <mergeCell ref="B209:M209"/>
    <mergeCell ref="S209:T209"/>
    <mergeCell ref="W209:AA209"/>
    <mergeCell ref="B211:M211"/>
    <mergeCell ref="S211:T211"/>
    <mergeCell ref="W211:AA211"/>
    <mergeCell ref="B210:M210"/>
    <mergeCell ref="S210:T210"/>
    <mergeCell ref="W210:AA210"/>
    <mergeCell ref="S212:T212"/>
    <mergeCell ref="W212:AA212"/>
    <mergeCell ref="B213:M213"/>
    <mergeCell ref="S213:T213"/>
    <mergeCell ref="W203:AA203"/>
    <mergeCell ref="B207:M207"/>
    <mergeCell ref="S207:T207"/>
    <mergeCell ref="W207:AA207"/>
    <mergeCell ref="B206:M206"/>
    <mergeCell ref="S206:T206"/>
    <mergeCell ref="W206:AA206"/>
    <mergeCell ref="B204:M204"/>
    <mergeCell ref="S204:T204"/>
    <mergeCell ref="W204:AA204"/>
    <mergeCell ref="B196:M196"/>
    <mergeCell ref="B199:M199"/>
    <mergeCell ref="S199:T199"/>
    <mergeCell ref="W199:AA199"/>
    <mergeCell ref="B201:M201"/>
    <mergeCell ref="S201:T201"/>
    <mergeCell ref="W201:AA201"/>
    <mergeCell ref="S197:T197"/>
    <mergeCell ref="W197:AA197"/>
    <mergeCell ref="B198:M198"/>
    <mergeCell ref="S198:T198"/>
    <mergeCell ref="W198:AA198"/>
    <mergeCell ref="B200:M200"/>
    <mergeCell ref="S200:T200"/>
    <mergeCell ref="B197:M197"/>
    <mergeCell ref="S196:T196"/>
    <mergeCell ref="W196:AA196"/>
    <mergeCell ref="B202:M202"/>
    <mergeCell ref="S202:T202"/>
    <mergeCell ref="W202:AA202"/>
    <mergeCell ref="B205:M205"/>
    <mergeCell ref="S205:T205"/>
    <mergeCell ref="B190:M190"/>
    <mergeCell ref="S190:T190"/>
    <mergeCell ref="W190:AA190"/>
    <mergeCell ref="B192:M192"/>
    <mergeCell ref="S192:T192"/>
    <mergeCell ref="W192:AA192"/>
    <mergeCell ref="B191:M191"/>
    <mergeCell ref="S191:T191"/>
    <mergeCell ref="W191:AA191"/>
    <mergeCell ref="B195:M195"/>
    <mergeCell ref="B184:M184"/>
    <mergeCell ref="B179:M179"/>
    <mergeCell ref="B181:M181"/>
    <mergeCell ref="S181:T181"/>
    <mergeCell ref="W181:AA181"/>
    <mergeCell ref="B182:M182"/>
    <mergeCell ref="S182:T182"/>
    <mergeCell ref="W182:AA182"/>
    <mergeCell ref="B183:M183"/>
    <mergeCell ref="S183:T183"/>
    <mergeCell ref="W183:AA183"/>
    <mergeCell ref="S194:T194"/>
    <mergeCell ref="W194:AA194"/>
    <mergeCell ref="W184:AA184"/>
    <mergeCell ref="B187:M187"/>
    <mergeCell ref="S187:T187"/>
    <mergeCell ref="W187:AA187"/>
    <mergeCell ref="B193:M193"/>
    <mergeCell ref="S193:T193"/>
    <mergeCell ref="W193:AA193"/>
    <mergeCell ref="W186:AA186"/>
    <mergeCell ref="B189:M189"/>
    <mergeCell ref="S172:T172"/>
    <mergeCell ref="W172:AA172"/>
    <mergeCell ref="B174:M174"/>
    <mergeCell ref="B166:M166"/>
    <mergeCell ref="B169:M169"/>
    <mergeCell ref="S169:T169"/>
    <mergeCell ref="W169:AA169"/>
    <mergeCell ref="B171:M171"/>
    <mergeCell ref="S171:T171"/>
    <mergeCell ref="W171:AA171"/>
    <mergeCell ref="S166:T166"/>
    <mergeCell ref="W166:AA166"/>
    <mergeCell ref="B163:M163"/>
    <mergeCell ref="S163:T163"/>
    <mergeCell ref="W163:AA163"/>
    <mergeCell ref="B165:M165"/>
    <mergeCell ref="S165:T165"/>
    <mergeCell ref="W165:AA165"/>
    <mergeCell ref="B164:M164"/>
    <mergeCell ref="S164:T164"/>
    <mergeCell ref="W164:AA164"/>
    <mergeCell ref="S174:T174"/>
    <mergeCell ref="B161:M161"/>
    <mergeCell ref="B160:M160"/>
    <mergeCell ref="S160:T160"/>
    <mergeCell ref="W160:AA160"/>
    <mergeCell ref="B162:M162"/>
    <mergeCell ref="B154:M154"/>
    <mergeCell ref="S154:T154"/>
    <mergeCell ref="W154:AA154"/>
    <mergeCell ref="W155:AA155"/>
    <mergeCell ref="B156:M156"/>
    <mergeCell ref="S156:T156"/>
    <mergeCell ref="W156:AA156"/>
    <mergeCell ref="B157:M157"/>
    <mergeCell ref="S157:T157"/>
    <mergeCell ref="W157:AA157"/>
    <mergeCell ref="B159:M159"/>
    <mergeCell ref="B151:M151"/>
    <mergeCell ref="B148:M148"/>
    <mergeCell ref="S148:T148"/>
    <mergeCell ref="W148:AA148"/>
    <mergeCell ref="B149:M149"/>
    <mergeCell ref="S149:T149"/>
    <mergeCell ref="W149:AA149"/>
    <mergeCell ref="B150:M150"/>
    <mergeCell ref="S150:T150"/>
    <mergeCell ref="W150:AA150"/>
    <mergeCell ref="S151:T151"/>
    <mergeCell ref="W151:AA151"/>
    <mergeCell ref="W153:AA153"/>
    <mergeCell ref="B145:M145"/>
    <mergeCell ref="S145:T145"/>
    <mergeCell ref="W145:AA145"/>
    <mergeCell ref="B142:M142"/>
    <mergeCell ref="S142:T142"/>
    <mergeCell ref="W142:AA142"/>
    <mergeCell ref="B143:M143"/>
    <mergeCell ref="B146:M146"/>
    <mergeCell ref="S146:T146"/>
    <mergeCell ref="W146:AA146"/>
    <mergeCell ref="B137:M137"/>
    <mergeCell ref="S137:T137"/>
    <mergeCell ref="W137:AA137"/>
    <mergeCell ref="B139:M139"/>
    <mergeCell ref="S139:T139"/>
    <mergeCell ref="W139:AA139"/>
    <mergeCell ref="B138:M138"/>
    <mergeCell ref="S138:T138"/>
    <mergeCell ref="W138:AA138"/>
    <mergeCell ref="B140:M140"/>
    <mergeCell ref="S140:T140"/>
    <mergeCell ref="W140:AA140"/>
    <mergeCell ref="S135:T135"/>
    <mergeCell ref="W135:AA135"/>
    <mergeCell ref="B130:M130"/>
    <mergeCell ref="S130:T130"/>
    <mergeCell ref="W130:AA130"/>
    <mergeCell ref="B131:M131"/>
    <mergeCell ref="S131:T131"/>
    <mergeCell ref="W131:AA131"/>
    <mergeCell ref="B134:M134"/>
    <mergeCell ref="B132:M132"/>
    <mergeCell ref="S132:T132"/>
    <mergeCell ref="W132:AA132"/>
    <mergeCell ref="B133:M133"/>
    <mergeCell ref="S133:T133"/>
    <mergeCell ref="B135:M135"/>
    <mergeCell ref="S134:T134"/>
    <mergeCell ref="W134:AA134"/>
    <mergeCell ref="B128:M128"/>
    <mergeCell ref="S128:T128"/>
    <mergeCell ref="W128:AA128"/>
    <mergeCell ref="B129:M129"/>
    <mergeCell ref="S129:T129"/>
    <mergeCell ref="W129:AA129"/>
    <mergeCell ref="B124:M124"/>
    <mergeCell ref="S124:T124"/>
    <mergeCell ref="W124:AA124"/>
    <mergeCell ref="B125:M125"/>
    <mergeCell ref="S126:T126"/>
    <mergeCell ref="B122:M122"/>
    <mergeCell ref="S122:T122"/>
    <mergeCell ref="W122:AA122"/>
    <mergeCell ref="B123:M123"/>
    <mergeCell ref="S123:T123"/>
    <mergeCell ref="W123:AA123"/>
    <mergeCell ref="S112:T112"/>
    <mergeCell ref="W112:AA112"/>
    <mergeCell ref="B114:M114"/>
    <mergeCell ref="S114:T114"/>
    <mergeCell ref="W114:AA114"/>
    <mergeCell ref="B108:M108"/>
    <mergeCell ref="B111:M111"/>
    <mergeCell ref="S111:T111"/>
    <mergeCell ref="W111:AA111"/>
    <mergeCell ref="S109:T109"/>
    <mergeCell ref="S108:T108"/>
    <mergeCell ref="W108:AA108"/>
    <mergeCell ref="B109:M109"/>
    <mergeCell ref="B110:M110"/>
    <mergeCell ref="S110:T110"/>
    <mergeCell ref="W110:AA110"/>
    <mergeCell ref="B106:M106"/>
    <mergeCell ref="S106:T106"/>
    <mergeCell ref="W106:AA106"/>
    <mergeCell ref="B107:M107"/>
    <mergeCell ref="S107:T107"/>
    <mergeCell ref="W107:AA107"/>
    <mergeCell ref="B113:M113"/>
    <mergeCell ref="S113:T113"/>
    <mergeCell ref="W113:AA113"/>
    <mergeCell ref="B112:M112"/>
    <mergeCell ref="B104:M104"/>
    <mergeCell ref="S104:T104"/>
    <mergeCell ref="W104:AA104"/>
    <mergeCell ref="B103:M103"/>
    <mergeCell ref="S103:T103"/>
    <mergeCell ref="W103:AA103"/>
    <mergeCell ref="B102:M102"/>
    <mergeCell ref="S102:T102"/>
    <mergeCell ref="W102:AA102"/>
    <mergeCell ref="W101:AA101"/>
    <mergeCell ref="B97:M97"/>
    <mergeCell ref="S97:T97"/>
    <mergeCell ref="W97:AA97"/>
    <mergeCell ref="B89:M89"/>
    <mergeCell ref="S89:T89"/>
    <mergeCell ref="W89:AA89"/>
    <mergeCell ref="B93:M93"/>
    <mergeCell ref="S93:T93"/>
    <mergeCell ref="W93:AA93"/>
    <mergeCell ref="B90:M90"/>
    <mergeCell ref="S90:T90"/>
    <mergeCell ref="B91:M91"/>
    <mergeCell ref="S91:T91"/>
    <mergeCell ref="W91:AA91"/>
    <mergeCell ref="W90:AA90"/>
    <mergeCell ref="S85:T85"/>
    <mergeCell ref="B86:M86"/>
    <mergeCell ref="S86:T86"/>
    <mergeCell ref="W86:AA86"/>
    <mergeCell ref="B82:M82"/>
    <mergeCell ref="S82:T82"/>
    <mergeCell ref="B87:M87"/>
    <mergeCell ref="S87:T87"/>
    <mergeCell ref="W87:AA87"/>
    <mergeCell ref="W82:AA82"/>
    <mergeCell ref="B84:M84"/>
    <mergeCell ref="S84:T84"/>
    <mergeCell ref="W84:AA84"/>
    <mergeCell ref="S77:T77"/>
    <mergeCell ref="W77:AA77"/>
    <mergeCell ref="S78:T78"/>
    <mergeCell ref="W78:AA78"/>
    <mergeCell ref="B78:M78"/>
    <mergeCell ref="B79:M79"/>
    <mergeCell ref="S79:T79"/>
    <mergeCell ref="W79:AA79"/>
    <mergeCell ref="B77:M77"/>
    <mergeCell ref="B67:M67"/>
    <mergeCell ref="S67:T67"/>
    <mergeCell ref="W67:AA67"/>
    <mergeCell ref="B65:M65"/>
    <mergeCell ref="S65:T65"/>
    <mergeCell ref="B66:M66"/>
    <mergeCell ref="S66:T66"/>
    <mergeCell ref="W66:AA66"/>
    <mergeCell ref="B69:M69"/>
    <mergeCell ref="S69:T69"/>
    <mergeCell ref="W69:AA69"/>
    <mergeCell ref="S58:T58"/>
    <mergeCell ref="W58:AA58"/>
    <mergeCell ref="B63:M63"/>
    <mergeCell ref="S63:T63"/>
    <mergeCell ref="W63:AA63"/>
    <mergeCell ref="B52:M52"/>
    <mergeCell ref="S52:T52"/>
    <mergeCell ref="W52:AA52"/>
    <mergeCell ref="B53:M53"/>
    <mergeCell ref="B56:M56"/>
    <mergeCell ref="S56:T56"/>
    <mergeCell ref="W56:AA56"/>
    <mergeCell ref="N16:S16"/>
    <mergeCell ref="T16:V16"/>
    <mergeCell ref="B20:M20"/>
    <mergeCell ref="S20:T20"/>
    <mergeCell ref="W20:AA20"/>
    <mergeCell ref="S19:T19"/>
    <mergeCell ref="W19:AA19"/>
    <mergeCell ref="W34:AA34"/>
    <mergeCell ref="B35:M35"/>
    <mergeCell ref="S35:T35"/>
    <mergeCell ref="W35:AA35"/>
    <mergeCell ref="B33:M33"/>
    <mergeCell ref="S33:T33"/>
    <mergeCell ref="W33:AA33"/>
    <mergeCell ref="B31:M31"/>
    <mergeCell ref="S31:T31"/>
    <mergeCell ref="W31:AA31"/>
    <mergeCell ref="B25:M25"/>
    <mergeCell ref="S25:T25"/>
    <mergeCell ref="W25:AA25"/>
    <mergeCell ref="B26:M26"/>
    <mergeCell ref="S26:T26"/>
    <mergeCell ref="W26:AA26"/>
    <mergeCell ref="B27:M27"/>
    <mergeCell ref="S27:T27"/>
    <mergeCell ref="W27:AA27"/>
    <mergeCell ref="B21:M21"/>
    <mergeCell ref="S21:T21"/>
    <mergeCell ref="W21:AA21"/>
    <mergeCell ref="B29:M29"/>
    <mergeCell ref="S29:T29"/>
    <mergeCell ref="W29:AA29"/>
  </mergeCells>
  <pageMargins left="0.39370078740157499" right="0.39370078740157499" top="0.999999984981507" bottom="0.999999984981507" header="0.499999992490753" footer="0.499999992490753"/>
  <pageSetup paperSize="9" fitToHeight="0" orientation="portrait" r:id="rId1"/>
  <headerFooter alignWithMargins="0">
    <oddHeader>&amp;CСтраница &amp;P из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5"/>
  <sheetViews>
    <sheetView showGridLines="0" zoomScaleNormal="100" workbookViewId="0">
      <selection activeCell="T27" sqref="T27"/>
    </sheetView>
  </sheetViews>
  <sheetFormatPr defaultColWidth="9.140625" defaultRowHeight="12.75" x14ac:dyDescent="0.2"/>
  <cols>
    <col min="1" max="1" width="1.7109375" style="194" customWidth="1"/>
    <col min="2" max="5" width="0" style="194" hidden="1" customWidth="1"/>
    <col min="6" max="6" width="44" style="194" customWidth="1"/>
    <col min="7" max="7" width="9.5703125" style="194" customWidth="1"/>
    <col min="8" max="10" width="5.7109375" style="194" customWidth="1"/>
    <col min="11" max="12" width="0" style="194" hidden="1" customWidth="1"/>
    <col min="13" max="13" width="12.140625" style="194" customWidth="1"/>
    <col min="14" max="231" width="9.140625" style="194" customWidth="1"/>
    <col min="232" max="16384" width="9.140625" style="194"/>
  </cols>
  <sheetData>
    <row r="1" spans="1:15" s="141" customFormat="1" ht="12.75" customHeight="1" x14ac:dyDescent="0.2">
      <c r="A1" s="138"/>
      <c r="B1" s="138"/>
      <c r="C1" s="138"/>
      <c r="D1" s="140"/>
      <c r="E1" s="140"/>
      <c r="F1" s="147"/>
      <c r="G1" s="397"/>
      <c r="H1" s="147"/>
      <c r="I1" s="147"/>
      <c r="J1" s="397"/>
      <c r="K1" s="147"/>
      <c r="L1" s="397" t="s">
        <v>326</v>
      </c>
      <c r="M1" s="616" t="s">
        <v>801</v>
      </c>
      <c r="N1" s="616"/>
      <c r="O1" s="616"/>
    </row>
    <row r="2" spans="1:15" s="141" customFormat="1" ht="12.75" customHeight="1" x14ac:dyDescent="0.2">
      <c r="A2" s="142"/>
      <c r="B2" s="143"/>
      <c r="C2" s="143"/>
      <c r="D2" s="140"/>
      <c r="E2" s="140"/>
      <c r="F2" s="147"/>
      <c r="G2" s="681" t="s">
        <v>144</v>
      </c>
      <c r="H2" s="681"/>
      <c r="I2" s="681"/>
      <c r="J2" s="681"/>
      <c r="K2" s="681"/>
      <c r="L2" s="681"/>
      <c r="M2" s="681"/>
      <c r="N2" s="681"/>
      <c r="O2" s="681"/>
    </row>
    <row r="3" spans="1:15" s="141" customFormat="1" ht="14.25" customHeight="1" x14ac:dyDescent="0.2">
      <c r="A3" s="144"/>
      <c r="B3" s="144"/>
      <c r="C3" s="144"/>
      <c r="D3" s="144"/>
      <c r="E3" s="144"/>
      <c r="F3" s="398"/>
      <c r="G3" s="681" t="s">
        <v>185</v>
      </c>
      <c r="H3" s="681"/>
      <c r="I3" s="681"/>
      <c r="J3" s="681"/>
      <c r="K3" s="681"/>
      <c r="L3" s="681"/>
      <c r="M3" s="681"/>
      <c r="N3" s="681"/>
      <c r="O3" s="681"/>
    </row>
    <row r="4" spans="1:15" s="141" customFormat="1" ht="12.75" customHeight="1" x14ac:dyDescent="0.2">
      <c r="A4" s="144"/>
      <c r="B4" s="144"/>
      <c r="C4" s="144"/>
      <c r="D4" s="144"/>
      <c r="E4" s="144"/>
      <c r="F4" s="681" t="s">
        <v>644</v>
      </c>
      <c r="G4" s="681"/>
      <c r="H4" s="681"/>
      <c r="I4" s="681"/>
      <c r="J4" s="681"/>
      <c r="K4" s="681"/>
      <c r="L4" s="681"/>
      <c r="M4" s="681"/>
      <c r="N4" s="681"/>
      <c r="O4" s="681"/>
    </row>
    <row r="5" spans="1:15" s="141" customFormat="1" ht="13.5" customHeight="1" x14ac:dyDescent="0.2">
      <c r="A5" s="144"/>
      <c r="B5" s="144"/>
      <c r="C5" s="144"/>
      <c r="D5" s="144"/>
      <c r="E5" s="144"/>
      <c r="F5" s="664" t="s">
        <v>646</v>
      </c>
      <c r="G5" s="664"/>
      <c r="H5" s="664"/>
      <c r="I5" s="664"/>
      <c r="J5" s="664"/>
      <c r="K5" s="664"/>
      <c r="L5" s="664"/>
      <c r="M5" s="664"/>
      <c r="N5" s="664"/>
      <c r="O5" s="664"/>
    </row>
    <row r="6" spans="1:15" s="146" customFormat="1" ht="12.75" customHeight="1" x14ac:dyDescent="0.2">
      <c r="A6" s="148"/>
      <c r="B6" s="148"/>
      <c r="C6" s="148"/>
      <c r="D6" s="148"/>
      <c r="E6" s="148"/>
      <c r="F6" s="200"/>
      <c r="G6" s="200"/>
      <c r="H6" s="200"/>
      <c r="I6" s="200"/>
      <c r="J6" s="200"/>
      <c r="K6" s="200"/>
      <c r="L6" s="200"/>
      <c r="M6" s="200"/>
      <c r="N6" s="200"/>
      <c r="O6" s="200"/>
    </row>
    <row r="7" spans="1:15" s="146" customFormat="1" ht="12.75" customHeight="1" x14ac:dyDescent="0.2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</row>
    <row r="8" spans="1:15" s="146" customFormat="1" ht="12.75" customHeight="1" x14ac:dyDescent="0.2">
      <c r="A8" s="153" t="s">
        <v>640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</row>
    <row r="9" spans="1:15" s="146" customFormat="1" ht="14.25" customHeight="1" x14ac:dyDescent="0.2">
      <c r="A9" s="153" t="s">
        <v>641</v>
      </c>
      <c r="B9" s="154"/>
      <c r="C9" s="154"/>
      <c r="D9" s="154"/>
      <c r="E9" s="154"/>
      <c r="F9" s="155"/>
      <c r="G9" s="155"/>
      <c r="H9" s="155"/>
      <c r="I9" s="155"/>
      <c r="J9" s="155"/>
      <c r="K9" s="155"/>
      <c r="L9" s="155"/>
      <c r="M9" s="155"/>
      <c r="N9" s="155"/>
      <c r="O9" s="155"/>
    </row>
    <row r="10" spans="1:15" s="146" customFormat="1" ht="12.75" customHeight="1" x14ac:dyDescent="0.2">
      <c r="A10" s="153" t="s">
        <v>642</v>
      </c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</row>
    <row r="11" spans="1:15" s="146" customFormat="1" ht="12.75" customHeight="1" x14ac:dyDescent="0.2">
      <c r="A11" s="153" t="s">
        <v>712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</row>
    <row r="12" spans="1:15" ht="12.75" customHeight="1" x14ac:dyDescent="0.2">
      <c r="A12" s="201"/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193"/>
      <c r="O12" s="193"/>
    </row>
    <row r="13" spans="1:15" ht="12.75" customHeight="1" x14ac:dyDescent="0.2">
      <c r="A13" s="201"/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193"/>
      <c r="O13" s="193"/>
    </row>
    <row r="14" spans="1:15" ht="12.75" customHeight="1" x14ac:dyDescent="0.2">
      <c r="A14" s="201"/>
      <c r="B14" s="201"/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193"/>
      <c r="O14" s="193"/>
    </row>
    <row r="15" spans="1:15" ht="12.75" customHeight="1" x14ac:dyDescent="0.2">
      <c r="A15" s="202" t="s">
        <v>423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193"/>
      <c r="O15" s="193"/>
    </row>
    <row r="16" spans="1:15" ht="12.75" customHeight="1" x14ac:dyDescent="0.2">
      <c r="A16" s="202" t="s">
        <v>424</v>
      </c>
      <c r="B16" s="201"/>
      <c r="C16" s="201"/>
      <c r="D16" s="201"/>
      <c r="E16" s="201"/>
      <c r="F16" s="202"/>
      <c r="G16" s="201"/>
      <c r="H16" s="201"/>
      <c r="I16" s="201"/>
      <c r="J16" s="201"/>
      <c r="K16" s="201"/>
      <c r="L16" s="201"/>
      <c r="M16" s="201"/>
      <c r="N16" s="193"/>
      <c r="O16" s="193"/>
    </row>
    <row r="17" spans="1:15" ht="8.25" customHeight="1" x14ac:dyDescent="0.2">
      <c r="A17" s="201"/>
      <c r="B17" s="201"/>
      <c r="C17" s="201"/>
      <c r="D17" s="201"/>
      <c r="E17" s="201"/>
      <c r="F17" s="203"/>
      <c r="G17" s="201"/>
      <c r="H17" s="201"/>
      <c r="I17" s="201"/>
      <c r="J17" s="201"/>
      <c r="K17" s="201"/>
      <c r="L17" s="201"/>
      <c r="M17" s="201"/>
      <c r="N17" s="193"/>
      <c r="O17" s="193"/>
    </row>
    <row r="18" spans="1:15" ht="6.75" customHeight="1" thickBot="1" x14ac:dyDescent="0.25">
      <c r="A18" s="201"/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193"/>
      <c r="O18" s="193"/>
    </row>
    <row r="19" spans="1:15" s="146" customFormat="1" ht="12.75" customHeight="1" thickBot="1" x14ac:dyDescent="0.25">
      <c r="A19" s="149"/>
      <c r="B19" s="149"/>
      <c r="C19" s="149"/>
      <c r="D19" s="149"/>
      <c r="E19" s="149"/>
      <c r="F19" s="248"/>
      <c r="G19" s="249"/>
      <c r="H19" s="250"/>
      <c r="I19" s="249"/>
      <c r="J19" s="250"/>
      <c r="K19" s="251"/>
      <c r="L19" s="252"/>
      <c r="M19" s="250"/>
      <c r="N19" s="252"/>
      <c r="O19" s="253"/>
    </row>
    <row r="20" spans="1:15" s="146" customFormat="1" ht="66" customHeight="1" thickBot="1" x14ac:dyDescent="0.25">
      <c r="A20" s="254"/>
      <c r="B20" s="255"/>
      <c r="C20" s="255"/>
      <c r="D20" s="255" t="s">
        <v>428</v>
      </c>
      <c r="E20" s="255" t="s">
        <v>429</v>
      </c>
      <c r="F20" s="256" t="s">
        <v>0</v>
      </c>
      <c r="G20" s="257" t="s">
        <v>3</v>
      </c>
      <c r="H20" s="258" t="s">
        <v>4</v>
      </c>
      <c r="I20" s="257" t="s">
        <v>1</v>
      </c>
      <c r="J20" s="257" t="s">
        <v>2</v>
      </c>
      <c r="K20" s="259" t="s">
        <v>430</v>
      </c>
      <c r="L20" s="260"/>
      <c r="M20" s="258" t="s">
        <v>754</v>
      </c>
      <c r="N20" s="259" t="s">
        <v>755</v>
      </c>
      <c r="O20" s="258" t="s">
        <v>667</v>
      </c>
    </row>
    <row r="21" spans="1:15" s="146" customFormat="1" ht="12.75" customHeight="1" x14ac:dyDescent="0.2">
      <c r="A21" s="254"/>
      <c r="B21" s="261"/>
      <c r="C21" s="261"/>
      <c r="D21" s="261"/>
      <c r="E21" s="262"/>
      <c r="F21" s="263">
        <v>1</v>
      </c>
      <c r="G21" s="264">
        <v>2</v>
      </c>
      <c r="H21" s="264">
        <v>3</v>
      </c>
      <c r="I21" s="264">
        <v>4</v>
      </c>
      <c r="J21" s="264">
        <v>5</v>
      </c>
      <c r="K21" s="265">
        <v>7</v>
      </c>
      <c r="L21" s="265"/>
      <c r="M21" s="264">
        <v>6</v>
      </c>
      <c r="N21" s="265">
        <v>7</v>
      </c>
      <c r="O21" s="265">
        <v>8</v>
      </c>
    </row>
    <row r="22" spans="1:15" s="551" customFormat="1" ht="12" customHeight="1" thickBot="1" x14ac:dyDescent="0.25">
      <c r="A22" s="545"/>
      <c r="B22" s="569"/>
      <c r="C22" s="570"/>
      <c r="D22" s="571"/>
      <c r="E22" s="572"/>
      <c r="F22" s="573" t="s">
        <v>143</v>
      </c>
      <c r="G22" s="575"/>
      <c r="H22" s="576"/>
      <c r="I22" s="574"/>
      <c r="J22" s="567"/>
      <c r="K22" s="577"/>
      <c r="L22" s="577"/>
      <c r="M22" s="600">
        <v>526487.91599999997</v>
      </c>
      <c r="N22" s="579">
        <v>13138.474</v>
      </c>
      <c r="O22" s="578">
        <v>539626.39</v>
      </c>
    </row>
    <row r="23" spans="1:15" s="551" customFormat="1" ht="12.75" customHeight="1" x14ac:dyDescent="0.2">
      <c r="A23" s="545"/>
      <c r="B23" s="677" t="s">
        <v>756</v>
      </c>
      <c r="C23" s="677"/>
      <c r="D23" s="677"/>
      <c r="E23" s="677"/>
      <c r="F23" s="678"/>
      <c r="G23" s="582" t="s">
        <v>435</v>
      </c>
      <c r="H23" s="583">
        <v>0</v>
      </c>
      <c r="I23" s="581">
        <v>0</v>
      </c>
      <c r="J23" s="581">
        <v>0</v>
      </c>
      <c r="K23" s="679"/>
      <c r="L23" s="680"/>
      <c r="M23" s="584">
        <v>0</v>
      </c>
      <c r="N23" s="585">
        <v>0</v>
      </c>
      <c r="O23" s="584">
        <v>0</v>
      </c>
    </row>
    <row r="24" spans="1:15" s="551" customFormat="1" ht="12.75" customHeight="1" x14ac:dyDescent="0.2">
      <c r="A24" s="545"/>
      <c r="B24" s="669" t="s">
        <v>756</v>
      </c>
      <c r="C24" s="669"/>
      <c r="D24" s="669"/>
      <c r="E24" s="669"/>
      <c r="F24" s="670"/>
      <c r="G24" s="558" t="s">
        <v>435</v>
      </c>
      <c r="H24" s="559" t="s">
        <v>321</v>
      </c>
      <c r="I24" s="557">
        <v>0</v>
      </c>
      <c r="J24" s="557">
        <v>0</v>
      </c>
      <c r="K24" s="671"/>
      <c r="L24" s="672"/>
      <c r="M24" s="560">
        <v>0</v>
      </c>
      <c r="N24" s="561">
        <v>0</v>
      </c>
      <c r="O24" s="560">
        <v>0</v>
      </c>
    </row>
    <row r="25" spans="1:15" s="551" customFormat="1" ht="21.75" customHeight="1" x14ac:dyDescent="0.2">
      <c r="A25" s="545"/>
      <c r="B25" s="669" t="s">
        <v>170</v>
      </c>
      <c r="C25" s="669"/>
      <c r="D25" s="669"/>
      <c r="E25" s="669"/>
      <c r="F25" s="670"/>
      <c r="G25" s="558" t="s">
        <v>581</v>
      </c>
      <c r="H25" s="559">
        <v>0</v>
      </c>
      <c r="I25" s="557">
        <v>0</v>
      </c>
      <c r="J25" s="557">
        <v>0</v>
      </c>
      <c r="K25" s="671"/>
      <c r="L25" s="672"/>
      <c r="M25" s="560">
        <v>54460.784</v>
      </c>
      <c r="N25" s="561">
        <v>-181.5</v>
      </c>
      <c r="O25" s="560">
        <v>54279.284</v>
      </c>
    </row>
    <row r="26" spans="1:15" s="551" customFormat="1" ht="21.75" customHeight="1" x14ac:dyDescent="0.2">
      <c r="A26" s="545"/>
      <c r="B26" s="669" t="s">
        <v>44</v>
      </c>
      <c r="C26" s="669"/>
      <c r="D26" s="669"/>
      <c r="E26" s="669"/>
      <c r="F26" s="670"/>
      <c r="G26" s="558" t="s">
        <v>582</v>
      </c>
      <c r="H26" s="559">
        <v>0</v>
      </c>
      <c r="I26" s="557">
        <v>0</v>
      </c>
      <c r="J26" s="557">
        <v>0</v>
      </c>
      <c r="K26" s="671"/>
      <c r="L26" s="672"/>
      <c r="M26" s="560">
        <v>6556.4</v>
      </c>
      <c r="N26" s="561">
        <v>-1823</v>
      </c>
      <c r="O26" s="560">
        <v>4733.3999999999996</v>
      </c>
    </row>
    <row r="27" spans="1:15" s="551" customFormat="1" ht="32.25" customHeight="1" x14ac:dyDescent="0.2">
      <c r="A27" s="545"/>
      <c r="B27" s="669" t="s">
        <v>308</v>
      </c>
      <c r="C27" s="669"/>
      <c r="D27" s="669"/>
      <c r="E27" s="669"/>
      <c r="F27" s="670"/>
      <c r="G27" s="558" t="s">
        <v>583</v>
      </c>
      <c r="H27" s="559" t="s">
        <v>694</v>
      </c>
      <c r="I27" s="557">
        <v>10</v>
      </c>
      <c r="J27" s="557">
        <v>3</v>
      </c>
      <c r="K27" s="671"/>
      <c r="L27" s="672"/>
      <c r="M27" s="560">
        <v>1793</v>
      </c>
      <c r="N27" s="561">
        <v>-1793</v>
      </c>
      <c r="O27" s="560">
        <v>0</v>
      </c>
    </row>
    <row r="28" spans="1:15" s="551" customFormat="1" ht="21.75" customHeight="1" x14ac:dyDescent="0.2">
      <c r="A28" s="545"/>
      <c r="B28" s="669" t="s">
        <v>47</v>
      </c>
      <c r="C28" s="669"/>
      <c r="D28" s="669"/>
      <c r="E28" s="669"/>
      <c r="F28" s="670"/>
      <c r="G28" s="558" t="s">
        <v>585</v>
      </c>
      <c r="H28" s="559" t="s">
        <v>29</v>
      </c>
      <c r="I28" s="557">
        <v>10</v>
      </c>
      <c r="J28" s="557">
        <v>3</v>
      </c>
      <c r="K28" s="671"/>
      <c r="L28" s="672"/>
      <c r="M28" s="560">
        <v>28</v>
      </c>
      <c r="N28" s="561">
        <v>0</v>
      </c>
      <c r="O28" s="560">
        <v>28</v>
      </c>
    </row>
    <row r="29" spans="1:15" s="551" customFormat="1" ht="21.75" customHeight="1" x14ac:dyDescent="0.2">
      <c r="A29" s="545"/>
      <c r="B29" s="669" t="s">
        <v>47</v>
      </c>
      <c r="C29" s="669"/>
      <c r="D29" s="669"/>
      <c r="E29" s="669"/>
      <c r="F29" s="670"/>
      <c r="G29" s="558" t="s">
        <v>585</v>
      </c>
      <c r="H29" s="559" t="s">
        <v>29</v>
      </c>
      <c r="I29" s="557">
        <v>10</v>
      </c>
      <c r="J29" s="557">
        <v>3</v>
      </c>
      <c r="K29" s="671"/>
      <c r="L29" s="672"/>
      <c r="M29" s="560">
        <v>10.9</v>
      </c>
      <c r="N29" s="561">
        <v>0</v>
      </c>
      <c r="O29" s="560">
        <v>10.9</v>
      </c>
    </row>
    <row r="30" spans="1:15" s="551" customFormat="1" ht="21.75" customHeight="1" x14ac:dyDescent="0.2">
      <c r="A30" s="545"/>
      <c r="B30" s="669" t="s">
        <v>52</v>
      </c>
      <c r="C30" s="669"/>
      <c r="D30" s="669"/>
      <c r="E30" s="669"/>
      <c r="F30" s="670"/>
      <c r="G30" s="558" t="s">
        <v>587</v>
      </c>
      <c r="H30" s="559" t="s">
        <v>50</v>
      </c>
      <c r="I30" s="557">
        <v>10</v>
      </c>
      <c r="J30" s="557">
        <v>3</v>
      </c>
      <c r="K30" s="671"/>
      <c r="L30" s="672"/>
      <c r="M30" s="560">
        <v>4549.5</v>
      </c>
      <c r="N30" s="561">
        <v>0</v>
      </c>
      <c r="O30" s="560">
        <v>4549.5</v>
      </c>
    </row>
    <row r="31" spans="1:15" s="551" customFormat="1" ht="21.75" customHeight="1" x14ac:dyDescent="0.2">
      <c r="A31" s="545"/>
      <c r="B31" s="669" t="s">
        <v>53</v>
      </c>
      <c r="C31" s="669"/>
      <c r="D31" s="669"/>
      <c r="E31" s="669"/>
      <c r="F31" s="670"/>
      <c r="G31" s="558" t="s">
        <v>588</v>
      </c>
      <c r="H31" s="559" t="s">
        <v>29</v>
      </c>
      <c r="I31" s="557">
        <v>10</v>
      </c>
      <c r="J31" s="557">
        <v>3</v>
      </c>
      <c r="K31" s="671"/>
      <c r="L31" s="672"/>
      <c r="M31" s="560">
        <v>175</v>
      </c>
      <c r="N31" s="561">
        <v>-30</v>
      </c>
      <c r="O31" s="560">
        <v>145</v>
      </c>
    </row>
    <row r="32" spans="1:15" s="551" customFormat="1" ht="12.75" customHeight="1" x14ac:dyDescent="0.2">
      <c r="A32" s="545"/>
      <c r="B32" s="669" t="s">
        <v>55</v>
      </c>
      <c r="C32" s="669"/>
      <c r="D32" s="669"/>
      <c r="E32" s="669"/>
      <c r="F32" s="670"/>
      <c r="G32" s="558" t="s">
        <v>589</v>
      </c>
      <c r="H32" s="559">
        <v>0</v>
      </c>
      <c r="I32" s="557">
        <v>0</v>
      </c>
      <c r="J32" s="557">
        <v>0</v>
      </c>
      <c r="K32" s="671"/>
      <c r="L32" s="672"/>
      <c r="M32" s="560">
        <v>37296.9</v>
      </c>
      <c r="N32" s="561">
        <v>3790.5</v>
      </c>
      <c r="O32" s="560">
        <v>41087.4</v>
      </c>
    </row>
    <row r="33" spans="1:15" s="551" customFormat="1" ht="12.75" customHeight="1" x14ac:dyDescent="0.2">
      <c r="A33" s="545"/>
      <c r="B33" s="669" t="s">
        <v>56</v>
      </c>
      <c r="C33" s="669"/>
      <c r="D33" s="669"/>
      <c r="E33" s="669"/>
      <c r="F33" s="670"/>
      <c r="G33" s="558" t="s">
        <v>590</v>
      </c>
      <c r="H33" s="559" t="s">
        <v>29</v>
      </c>
      <c r="I33" s="557">
        <v>10</v>
      </c>
      <c r="J33" s="557">
        <v>3</v>
      </c>
      <c r="K33" s="671"/>
      <c r="L33" s="672"/>
      <c r="M33" s="560">
        <v>3.8</v>
      </c>
      <c r="N33" s="561">
        <v>0</v>
      </c>
      <c r="O33" s="560">
        <v>3.8</v>
      </c>
    </row>
    <row r="34" spans="1:15" s="551" customFormat="1" ht="21.75" customHeight="1" x14ac:dyDescent="0.2">
      <c r="A34" s="545"/>
      <c r="B34" s="669" t="s">
        <v>700</v>
      </c>
      <c r="C34" s="669"/>
      <c r="D34" s="669"/>
      <c r="E34" s="669"/>
      <c r="F34" s="670"/>
      <c r="G34" s="558" t="s">
        <v>701</v>
      </c>
      <c r="H34" s="559" t="s">
        <v>50</v>
      </c>
      <c r="I34" s="557">
        <v>10</v>
      </c>
      <c r="J34" s="557">
        <v>4</v>
      </c>
      <c r="K34" s="671"/>
      <c r="L34" s="672"/>
      <c r="M34" s="560">
        <v>37293.1</v>
      </c>
      <c r="N34" s="561">
        <v>3790.5</v>
      </c>
      <c r="O34" s="560">
        <v>41083.599999999999</v>
      </c>
    </row>
    <row r="35" spans="1:15" s="551" customFormat="1" ht="32.25" customHeight="1" x14ac:dyDescent="0.2">
      <c r="A35" s="545"/>
      <c r="B35" s="669" t="s">
        <v>57</v>
      </c>
      <c r="C35" s="669"/>
      <c r="D35" s="669"/>
      <c r="E35" s="669"/>
      <c r="F35" s="670"/>
      <c r="G35" s="558" t="s">
        <v>593</v>
      </c>
      <c r="H35" s="559">
        <v>0</v>
      </c>
      <c r="I35" s="557">
        <v>0</v>
      </c>
      <c r="J35" s="557">
        <v>0</v>
      </c>
      <c r="K35" s="671"/>
      <c r="L35" s="672"/>
      <c r="M35" s="560">
        <v>6535</v>
      </c>
      <c r="N35" s="561">
        <v>-2149</v>
      </c>
      <c r="O35" s="560">
        <v>4386</v>
      </c>
    </row>
    <row r="36" spans="1:15" s="551" customFormat="1" ht="21.75" customHeight="1" x14ac:dyDescent="0.2">
      <c r="A36" s="545"/>
      <c r="B36" s="669" t="s">
        <v>594</v>
      </c>
      <c r="C36" s="669"/>
      <c r="D36" s="669"/>
      <c r="E36" s="669"/>
      <c r="F36" s="670"/>
      <c r="G36" s="558" t="s">
        <v>595</v>
      </c>
      <c r="H36" s="559" t="s">
        <v>29</v>
      </c>
      <c r="I36" s="557">
        <v>10</v>
      </c>
      <c r="J36" s="557">
        <v>3</v>
      </c>
      <c r="K36" s="671"/>
      <c r="L36" s="672"/>
      <c r="M36" s="560">
        <v>14.2</v>
      </c>
      <c r="N36" s="561">
        <v>0</v>
      </c>
      <c r="O36" s="560">
        <v>14.2</v>
      </c>
    </row>
    <row r="37" spans="1:15" s="551" customFormat="1" ht="21.75" customHeight="1" x14ac:dyDescent="0.2">
      <c r="A37" s="545"/>
      <c r="B37" s="669" t="s">
        <v>594</v>
      </c>
      <c r="C37" s="669"/>
      <c r="D37" s="669"/>
      <c r="E37" s="669"/>
      <c r="F37" s="670"/>
      <c r="G37" s="558" t="s">
        <v>595</v>
      </c>
      <c r="H37" s="559" t="s">
        <v>29</v>
      </c>
      <c r="I37" s="557">
        <v>10</v>
      </c>
      <c r="J37" s="557">
        <v>3</v>
      </c>
      <c r="K37" s="671"/>
      <c r="L37" s="672"/>
      <c r="M37" s="560">
        <v>1</v>
      </c>
      <c r="N37" s="561">
        <v>0</v>
      </c>
      <c r="O37" s="560">
        <v>1</v>
      </c>
    </row>
    <row r="38" spans="1:15" s="551" customFormat="1" ht="21.75" customHeight="1" x14ac:dyDescent="0.2">
      <c r="A38" s="545"/>
      <c r="B38" s="669" t="s">
        <v>594</v>
      </c>
      <c r="C38" s="669"/>
      <c r="D38" s="669"/>
      <c r="E38" s="669"/>
      <c r="F38" s="670"/>
      <c r="G38" s="558" t="s">
        <v>595</v>
      </c>
      <c r="H38" s="559" t="s">
        <v>694</v>
      </c>
      <c r="I38" s="557">
        <v>10</v>
      </c>
      <c r="J38" s="557">
        <v>3</v>
      </c>
      <c r="K38" s="671"/>
      <c r="L38" s="672"/>
      <c r="M38" s="560">
        <v>3039.8</v>
      </c>
      <c r="N38" s="561">
        <v>0</v>
      </c>
      <c r="O38" s="560">
        <v>3039.8</v>
      </c>
    </row>
    <row r="39" spans="1:15" s="551" customFormat="1" ht="21.75" customHeight="1" x14ac:dyDescent="0.2">
      <c r="A39" s="545"/>
      <c r="B39" s="669" t="s">
        <v>58</v>
      </c>
      <c r="C39" s="669"/>
      <c r="D39" s="669"/>
      <c r="E39" s="669"/>
      <c r="F39" s="670"/>
      <c r="G39" s="558" t="s">
        <v>596</v>
      </c>
      <c r="H39" s="559" t="s">
        <v>29</v>
      </c>
      <c r="I39" s="557">
        <v>10</v>
      </c>
      <c r="J39" s="557">
        <v>3</v>
      </c>
      <c r="K39" s="671"/>
      <c r="L39" s="672"/>
      <c r="M39" s="560">
        <v>8.1999999999999993</v>
      </c>
      <c r="N39" s="561">
        <v>0</v>
      </c>
      <c r="O39" s="560">
        <v>8.1999999999999993</v>
      </c>
    </row>
    <row r="40" spans="1:15" s="551" customFormat="1" ht="21.75" customHeight="1" x14ac:dyDescent="0.2">
      <c r="A40" s="545"/>
      <c r="B40" s="669" t="s">
        <v>58</v>
      </c>
      <c r="C40" s="669"/>
      <c r="D40" s="669"/>
      <c r="E40" s="669"/>
      <c r="F40" s="670"/>
      <c r="G40" s="558" t="s">
        <v>596</v>
      </c>
      <c r="H40" s="559" t="s">
        <v>29</v>
      </c>
      <c r="I40" s="557">
        <v>10</v>
      </c>
      <c r="J40" s="557">
        <v>3</v>
      </c>
      <c r="K40" s="671"/>
      <c r="L40" s="672"/>
      <c r="M40" s="560">
        <v>7.5</v>
      </c>
      <c r="N40" s="561">
        <v>0</v>
      </c>
      <c r="O40" s="560">
        <v>7.5</v>
      </c>
    </row>
    <row r="41" spans="1:15" s="551" customFormat="1" ht="21.75" customHeight="1" x14ac:dyDescent="0.2">
      <c r="A41" s="545"/>
      <c r="B41" s="669" t="s">
        <v>58</v>
      </c>
      <c r="C41" s="669"/>
      <c r="D41" s="669"/>
      <c r="E41" s="669"/>
      <c r="F41" s="670"/>
      <c r="G41" s="558" t="s">
        <v>596</v>
      </c>
      <c r="H41" s="559" t="s">
        <v>694</v>
      </c>
      <c r="I41" s="557">
        <v>10</v>
      </c>
      <c r="J41" s="557">
        <v>3</v>
      </c>
      <c r="K41" s="671"/>
      <c r="L41" s="672"/>
      <c r="M41" s="560">
        <v>3464.3</v>
      </c>
      <c r="N41" s="561">
        <v>-2149</v>
      </c>
      <c r="O41" s="560">
        <v>1315.3</v>
      </c>
    </row>
    <row r="42" spans="1:15" s="551" customFormat="1" ht="21.75" customHeight="1" x14ac:dyDescent="0.2">
      <c r="A42" s="545"/>
      <c r="B42" s="669" t="s">
        <v>60</v>
      </c>
      <c r="C42" s="669"/>
      <c r="D42" s="669"/>
      <c r="E42" s="669"/>
      <c r="F42" s="670"/>
      <c r="G42" s="558" t="s">
        <v>612</v>
      </c>
      <c r="H42" s="559">
        <v>0</v>
      </c>
      <c r="I42" s="557">
        <v>0</v>
      </c>
      <c r="J42" s="557">
        <v>0</v>
      </c>
      <c r="K42" s="671"/>
      <c r="L42" s="672"/>
      <c r="M42" s="560">
        <v>4072.4839999999999</v>
      </c>
      <c r="N42" s="561">
        <v>0</v>
      </c>
      <c r="O42" s="560">
        <v>4072.4839999999999</v>
      </c>
    </row>
    <row r="43" spans="1:15" s="551" customFormat="1" ht="21.75" customHeight="1" x14ac:dyDescent="0.2">
      <c r="A43" s="545"/>
      <c r="B43" s="669" t="s">
        <v>61</v>
      </c>
      <c r="C43" s="669"/>
      <c r="D43" s="669"/>
      <c r="E43" s="669"/>
      <c r="F43" s="670"/>
      <c r="G43" s="558" t="s">
        <v>613</v>
      </c>
      <c r="H43" s="559" t="s">
        <v>40</v>
      </c>
      <c r="I43" s="557">
        <v>10</v>
      </c>
      <c r="J43" s="557">
        <v>6</v>
      </c>
      <c r="K43" s="671"/>
      <c r="L43" s="672"/>
      <c r="M43" s="560">
        <v>2609.4290000000001</v>
      </c>
      <c r="N43" s="561">
        <v>0</v>
      </c>
      <c r="O43" s="560">
        <v>2609.4290000000001</v>
      </c>
    </row>
    <row r="44" spans="1:15" s="551" customFormat="1" ht="21.75" customHeight="1" x14ac:dyDescent="0.2">
      <c r="A44" s="545"/>
      <c r="B44" s="669" t="s">
        <v>61</v>
      </c>
      <c r="C44" s="669"/>
      <c r="D44" s="669"/>
      <c r="E44" s="669"/>
      <c r="F44" s="670"/>
      <c r="G44" s="558" t="s">
        <v>613</v>
      </c>
      <c r="H44" s="559" t="s">
        <v>42</v>
      </c>
      <c r="I44" s="557">
        <v>10</v>
      </c>
      <c r="J44" s="557">
        <v>6</v>
      </c>
      <c r="K44" s="671"/>
      <c r="L44" s="672"/>
      <c r="M44" s="560">
        <v>788.048</v>
      </c>
      <c r="N44" s="561">
        <v>0</v>
      </c>
      <c r="O44" s="560">
        <v>788.048</v>
      </c>
    </row>
    <row r="45" spans="1:15" s="551" customFormat="1" ht="21.75" customHeight="1" x14ac:dyDescent="0.2">
      <c r="A45" s="545"/>
      <c r="B45" s="669" t="s">
        <v>61</v>
      </c>
      <c r="C45" s="669"/>
      <c r="D45" s="669"/>
      <c r="E45" s="669"/>
      <c r="F45" s="670"/>
      <c r="G45" s="558" t="s">
        <v>613</v>
      </c>
      <c r="H45" s="559" t="s">
        <v>28</v>
      </c>
      <c r="I45" s="557">
        <v>10</v>
      </c>
      <c r="J45" s="557">
        <v>6</v>
      </c>
      <c r="K45" s="671"/>
      <c r="L45" s="672"/>
      <c r="M45" s="560">
        <v>64.406999999999996</v>
      </c>
      <c r="N45" s="561">
        <v>0</v>
      </c>
      <c r="O45" s="560">
        <v>64.406999999999996</v>
      </c>
    </row>
    <row r="46" spans="1:15" s="551" customFormat="1" ht="21.75" customHeight="1" x14ac:dyDescent="0.2">
      <c r="A46" s="545"/>
      <c r="B46" s="669" t="s">
        <v>61</v>
      </c>
      <c r="C46" s="669"/>
      <c r="D46" s="669"/>
      <c r="E46" s="669"/>
      <c r="F46" s="670"/>
      <c r="G46" s="558" t="s">
        <v>613</v>
      </c>
      <c r="H46" s="559" t="s">
        <v>28</v>
      </c>
      <c r="I46" s="557">
        <v>10</v>
      </c>
      <c r="J46" s="557">
        <v>6</v>
      </c>
      <c r="K46" s="671"/>
      <c r="L46" s="672"/>
      <c r="M46" s="560">
        <v>62.4</v>
      </c>
      <c r="N46" s="561">
        <v>0</v>
      </c>
      <c r="O46" s="560">
        <v>62.4</v>
      </c>
    </row>
    <row r="47" spans="1:15" s="551" customFormat="1" ht="21.75" customHeight="1" x14ac:dyDescent="0.2">
      <c r="A47" s="545"/>
      <c r="B47" s="669" t="s">
        <v>61</v>
      </c>
      <c r="C47" s="669"/>
      <c r="D47" s="669"/>
      <c r="E47" s="669"/>
      <c r="F47" s="670"/>
      <c r="G47" s="558" t="s">
        <v>613</v>
      </c>
      <c r="H47" s="559" t="s">
        <v>29</v>
      </c>
      <c r="I47" s="557">
        <v>10</v>
      </c>
      <c r="J47" s="557">
        <v>6</v>
      </c>
      <c r="K47" s="671"/>
      <c r="L47" s="672"/>
      <c r="M47" s="560">
        <v>65</v>
      </c>
      <c r="N47" s="561">
        <v>0</v>
      </c>
      <c r="O47" s="560">
        <v>65</v>
      </c>
    </row>
    <row r="48" spans="1:15" s="551" customFormat="1" ht="21.75" customHeight="1" x14ac:dyDescent="0.2">
      <c r="A48" s="545"/>
      <c r="B48" s="669" t="s">
        <v>61</v>
      </c>
      <c r="C48" s="669"/>
      <c r="D48" s="669"/>
      <c r="E48" s="669"/>
      <c r="F48" s="670"/>
      <c r="G48" s="558" t="s">
        <v>613</v>
      </c>
      <c r="H48" s="559" t="s">
        <v>29</v>
      </c>
      <c r="I48" s="557">
        <v>10</v>
      </c>
      <c r="J48" s="557">
        <v>6</v>
      </c>
      <c r="K48" s="671"/>
      <c r="L48" s="672"/>
      <c r="M48" s="560">
        <v>32</v>
      </c>
      <c r="N48" s="561">
        <v>-12</v>
      </c>
      <c r="O48" s="560">
        <v>20</v>
      </c>
    </row>
    <row r="49" spans="1:15" s="551" customFormat="1" ht="21.75" customHeight="1" x14ac:dyDescent="0.2">
      <c r="A49" s="545"/>
      <c r="B49" s="669" t="s">
        <v>61</v>
      </c>
      <c r="C49" s="669"/>
      <c r="D49" s="669"/>
      <c r="E49" s="669"/>
      <c r="F49" s="670"/>
      <c r="G49" s="558" t="s">
        <v>613</v>
      </c>
      <c r="H49" s="559" t="s">
        <v>29</v>
      </c>
      <c r="I49" s="557">
        <v>10</v>
      </c>
      <c r="J49" s="557">
        <v>6</v>
      </c>
      <c r="K49" s="671"/>
      <c r="L49" s="672"/>
      <c r="M49" s="560">
        <v>20</v>
      </c>
      <c r="N49" s="561">
        <v>12</v>
      </c>
      <c r="O49" s="560">
        <v>32</v>
      </c>
    </row>
    <row r="50" spans="1:15" s="551" customFormat="1" ht="32.25" customHeight="1" x14ac:dyDescent="0.2">
      <c r="A50" s="545"/>
      <c r="B50" s="669" t="s">
        <v>62</v>
      </c>
      <c r="C50" s="669"/>
      <c r="D50" s="669"/>
      <c r="E50" s="669"/>
      <c r="F50" s="670"/>
      <c r="G50" s="558" t="s">
        <v>614</v>
      </c>
      <c r="H50" s="559" t="s">
        <v>28</v>
      </c>
      <c r="I50" s="557">
        <v>10</v>
      </c>
      <c r="J50" s="557">
        <v>6</v>
      </c>
      <c r="K50" s="671"/>
      <c r="L50" s="672"/>
      <c r="M50" s="560">
        <v>1.8</v>
      </c>
      <c r="N50" s="561">
        <v>0</v>
      </c>
      <c r="O50" s="560">
        <v>1.8</v>
      </c>
    </row>
    <row r="51" spans="1:15" s="551" customFormat="1" ht="32.25" customHeight="1" x14ac:dyDescent="0.2">
      <c r="A51" s="545"/>
      <c r="B51" s="669" t="s">
        <v>62</v>
      </c>
      <c r="C51" s="669"/>
      <c r="D51" s="669"/>
      <c r="E51" s="669"/>
      <c r="F51" s="670"/>
      <c r="G51" s="558" t="s">
        <v>614</v>
      </c>
      <c r="H51" s="559" t="s">
        <v>28</v>
      </c>
      <c r="I51" s="557">
        <v>10</v>
      </c>
      <c r="J51" s="557">
        <v>6</v>
      </c>
      <c r="K51" s="671"/>
      <c r="L51" s="672"/>
      <c r="M51" s="560">
        <v>4</v>
      </c>
      <c r="N51" s="561">
        <v>0</v>
      </c>
      <c r="O51" s="560">
        <v>4</v>
      </c>
    </row>
    <row r="52" spans="1:15" s="551" customFormat="1" ht="32.25" customHeight="1" x14ac:dyDescent="0.2">
      <c r="A52" s="545"/>
      <c r="B52" s="669" t="s">
        <v>62</v>
      </c>
      <c r="C52" s="669"/>
      <c r="D52" s="669"/>
      <c r="E52" s="669"/>
      <c r="F52" s="670"/>
      <c r="G52" s="558" t="s">
        <v>614</v>
      </c>
      <c r="H52" s="559" t="s">
        <v>29</v>
      </c>
      <c r="I52" s="557">
        <v>10</v>
      </c>
      <c r="J52" s="557">
        <v>6</v>
      </c>
      <c r="K52" s="671"/>
      <c r="L52" s="672"/>
      <c r="M52" s="560">
        <v>398.9</v>
      </c>
      <c r="N52" s="561">
        <v>0</v>
      </c>
      <c r="O52" s="560">
        <v>398.9</v>
      </c>
    </row>
    <row r="53" spans="1:15" s="551" customFormat="1" ht="32.25" customHeight="1" x14ac:dyDescent="0.2">
      <c r="A53" s="545"/>
      <c r="B53" s="669" t="s">
        <v>62</v>
      </c>
      <c r="C53" s="669"/>
      <c r="D53" s="669"/>
      <c r="E53" s="669"/>
      <c r="F53" s="670"/>
      <c r="G53" s="558" t="s">
        <v>614</v>
      </c>
      <c r="H53" s="559" t="s">
        <v>28</v>
      </c>
      <c r="I53" s="557">
        <v>10</v>
      </c>
      <c r="J53" s="557">
        <v>6</v>
      </c>
      <c r="K53" s="671"/>
      <c r="L53" s="672"/>
      <c r="M53" s="560">
        <v>2.5</v>
      </c>
      <c r="N53" s="561">
        <v>0</v>
      </c>
      <c r="O53" s="560">
        <v>2.5</v>
      </c>
    </row>
    <row r="54" spans="1:15" s="551" customFormat="1" ht="32.25" customHeight="1" x14ac:dyDescent="0.2">
      <c r="A54" s="545"/>
      <c r="B54" s="669" t="s">
        <v>62</v>
      </c>
      <c r="C54" s="669"/>
      <c r="D54" s="669"/>
      <c r="E54" s="669"/>
      <c r="F54" s="670"/>
      <c r="G54" s="558" t="s">
        <v>614</v>
      </c>
      <c r="H54" s="559" t="s">
        <v>28</v>
      </c>
      <c r="I54" s="557">
        <v>10</v>
      </c>
      <c r="J54" s="557">
        <v>6</v>
      </c>
      <c r="K54" s="671"/>
      <c r="L54" s="672"/>
      <c r="M54" s="560">
        <v>4</v>
      </c>
      <c r="N54" s="561">
        <v>0</v>
      </c>
      <c r="O54" s="560">
        <v>4</v>
      </c>
    </row>
    <row r="55" spans="1:15" s="551" customFormat="1" ht="32.25" customHeight="1" x14ac:dyDescent="0.2">
      <c r="A55" s="545"/>
      <c r="B55" s="669" t="s">
        <v>62</v>
      </c>
      <c r="C55" s="669"/>
      <c r="D55" s="669"/>
      <c r="E55" s="669"/>
      <c r="F55" s="670"/>
      <c r="G55" s="558" t="s">
        <v>614</v>
      </c>
      <c r="H55" s="559" t="s">
        <v>29</v>
      </c>
      <c r="I55" s="557">
        <v>10</v>
      </c>
      <c r="J55" s="557">
        <v>6</v>
      </c>
      <c r="K55" s="671"/>
      <c r="L55" s="672"/>
      <c r="M55" s="560">
        <v>20</v>
      </c>
      <c r="N55" s="561">
        <v>0</v>
      </c>
      <c r="O55" s="560">
        <v>20</v>
      </c>
    </row>
    <row r="56" spans="1:15" s="551" customFormat="1" ht="21.75" customHeight="1" x14ac:dyDescent="0.2">
      <c r="A56" s="545"/>
      <c r="B56" s="669" t="s">
        <v>492</v>
      </c>
      <c r="C56" s="669"/>
      <c r="D56" s="669"/>
      <c r="E56" s="669"/>
      <c r="F56" s="670"/>
      <c r="G56" s="558" t="s">
        <v>493</v>
      </c>
      <c r="H56" s="559">
        <v>0</v>
      </c>
      <c r="I56" s="557">
        <v>0</v>
      </c>
      <c r="J56" s="557">
        <v>0</v>
      </c>
      <c r="K56" s="671"/>
      <c r="L56" s="672"/>
      <c r="M56" s="560">
        <v>206</v>
      </c>
      <c r="N56" s="561">
        <v>-142</v>
      </c>
      <c r="O56" s="560">
        <v>64</v>
      </c>
    </row>
    <row r="57" spans="1:15" s="551" customFormat="1" ht="12.75" customHeight="1" x14ac:dyDescent="0.2">
      <c r="A57" s="545"/>
      <c r="B57" s="669" t="s">
        <v>494</v>
      </c>
      <c r="C57" s="669"/>
      <c r="D57" s="669"/>
      <c r="E57" s="669"/>
      <c r="F57" s="670"/>
      <c r="G57" s="558" t="s">
        <v>495</v>
      </c>
      <c r="H57" s="559">
        <v>0</v>
      </c>
      <c r="I57" s="557">
        <v>0</v>
      </c>
      <c r="J57" s="557">
        <v>0</v>
      </c>
      <c r="K57" s="671"/>
      <c r="L57" s="672"/>
      <c r="M57" s="560">
        <v>206</v>
      </c>
      <c r="N57" s="561">
        <v>-142</v>
      </c>
      <c r="O57" s="560">
        <v>64</v>
      </c>
    </row>
    <row r="58" spans="1:15" s="551" customFormat="1" ht="32.25" customHeight="1" x14ac:dyDescent="0.2">
      <c r="A58" s="545"/>
      <c r="B58" s="669" t="s">
        <v>496</v>
      </c>
      <c r="C58" s="669"/>
      <c r="D58" s="669"/>
      <c r="E58" s="669"/>
      <c r="F58" s="670"/>
      <c r="G58" s="558" t="s">
        <v>497</v>
      </c>
      <c r="H58" s="559" t="s">
        <v>29</v>
      </c>
      <c r="I58" s="557">
        <v>1</v>
      </c>
      <c r="J58" s="557">
        <v>13</v>
      </c>
      <c r="K58" s="671"/>
      <c r="L58" s="672"/>
      <c r="M58" s="560">
        <v>4</v>
      </c>
      <c r="N58" s="561">
        <v>0</v>
      </c>
      <c r="O58" s="560">
        <v>4</v>
      </c>
    </row>
    <row r="59" spans="1:15" s="551" customFormat="1" ht="32.25" customHeight="1" x14ac:dyDescent="0.2">
      <c r="A59" s="545"/>
      <c r="B59" s="669" t="s">
        <v>496</v>
      </c>
      <c r="C59" s="669"/>
      <c r="D59" s="669"/>
      <c r="E59" s="669"/>
      <c r="F59" s="670"/>
      <c r="G59" s="558" t="s">
        <v>497</v>
      </c>
      <c r="H59" s="559" t="s">
        <v>29</v>
      </c>
      <c r="I59" s="557">
        <v>1</v>
      </c>
      <c r="J59" s="557">
        <v>13</v>
      </c>
      <c r="K59" s="671"/>
      <c r="L59" s="672"/>
      <c r="M59" s="560">
        <v>40</v>
      </c>
      <c r="N59" s="561">
        <v>0</v>
      </c>
      <c r="O59" s="560">
        <v>40</v>
      </c>
    </row>
    <row r="60" spans="1:15" s="551" customFormat="1" ht="32.25" customHeight="1" x14ac:dyDescent="0.2">
      <c r="A60" s="545"/>
      <c r="B60" s="669" t="s">
        <v>496</v>
      </c>
      <c r="C60" s="669"/>
      <c r="D60" s="669"/>
      <c r="E60" s="669"/>
      <c r="F60" s="670"/>
      <c r="G60" s="558" t="s">
        <v>497</v>
      </c>
      <c r="H60" s="559" t="s">
        <v>29</v>
      </c>
      <c r="I60" s="557">
        <v>3</v>
      </c>
      <c r="J60" s="557">
        <v>14</v>
      </c>
      <c r="K60" s="671"/>
      <c r="L60" s="672"/>
      <c r="M60" s="560">
        <v>142</v>
      </c>
      <c r="N60" s="561">
        <v>-142</v>
      </c>
      <c r="O60" s="560">
        <v>0</v>
      </c>
    </row>
    <row r="61" spans="1:15" s="551" customFormat="1" ht="32.25" customHeight="1" x14ac:dyDescent="0.2">
      <c r="A61" s="545"/>
      <c r="B61" s="669" t="s">
        <v>496</v>
      </c>
      <c r="C61" s="669"/>
      <c r="D61" s="669"/>
      <c r="E61" s="669"/>
      <c r="F61" s="670"/>
      <c r="G61" s="558" t="s">
        <v>497</v>
      </c>
      <c r="H61" s="559" t="s">
        <v>29</v>
      </c>
      <c r="I61" s="557">
        <v>1</v>
      </c>
      <c r="J61" s="557">
        <v>13</v>
      </c>
      <c r="K61" s="671"/>
      <c r="L61" s="672"/>
      <c r="M61" s="560">
        <v>20</v>
      </c>
      <c r="N61" s="561">
        <v>0</v>
      </c>
      <c r="O61" s="560">
        <v>20</v>
      </c>
    </row>
    <row r="62" spans="1:15" s="551" customFormat="1" ht="21.75" customHeight="1" x14ac:dyDescent="0.2">
      <c r="A62" s="545"/>
      <c r="B62" s="669" t="s">
        <v>103</v>
      </c>
      <c r="C62" s="669"/>
      <c r="D62" s="669"/>
      <c r="E62" s="669"/>
      <c r="F62" s="670"/>
      <c r="G62" s="558" t="s">
        <v>529</v>
      </c>
      <c r="H62" s="559">
        <v>0</v>
      </c>
      <c r="I62" s="557">
        <v>0</v>
      </c>
      <c r="J62" s="557">
        <v>0</v>
      </c>
      <c r="K62" s="671"/>
      <c r="L62" s="672"/>
      <c r="M62" s="560">
        <v>2136</v>
      </c>
      <c r="N62" s="561">
        <v>3913.0189999999998</v>
      </c>
      <c r="O62" s="560">
        <v>6049.0190000000002</v>
      </c>
    </row>
    <row r="63" spans="1:15" s="551" customFormat="1" ht="12.75" customHeight="1" x14ac:dyDescent="0.2">
      <c r="A63" s="545"/>
      <c r="B63" s="669" t="s">
        <v>110</v>
      </c>
      <c r="C63" s="669"/>
      <c r="D63" s="669"/>
      <c r="E63" s="669"/>
      <c r="F63" s="670"/>
      <c r="G63" s="558" t="s">
        <v>537</v>
      </c>
      <c r="H63" s="559">
        <v>0</v>
      </c>
      <c r="I63" s="557">
        <v>0</v>
      </c>
      <c r="J63" s="557">
        <v>0</v>
      </c>
      <c r="K63" s="671"/>
      <c r="L63" s="672"/>
      <c r="M63" s="560">
        <v>1060</v>
      </c>
      <c r="N63" s="561">
        <v>3865</v>
      </c>
      <c r="O63" s="560">
        <v>4925</v>
      </c>
    </row>
    <row r="64" spans="1:15" s="551" customFormat="1" ht="12.75" customHeight="1" x14ac:dyDescent="0.2">
      <c r="A64" s="545"/>
      <c r="B64" s="669" t="s">
        <v>111</v>
      </c>
      <c r="C64" s="669"/>
      <c r="D64" s="669"/>
      <c r="E64" s="669"/>
      <c r="F64" s="670"/>
      <c r="G64" s="558" t="s">
        <v>538</v>
      </c>
      <c r="H64" s="559" t="s">
        <v>29</v>
      </c>
      <c r="I64" s="557">
        <v>5</v>
      </c>
      <c r="J64" s="557">
        <v>3</v>
      </c>
      <c r="K64" s="671"/>
      <c r="L64" s="672"/>
      <c r="M64" s="560">
        <v>80</v>
      </c>
      <c r="N64" s="561">
        <v>0</v>
      </c>
      <c r="O64" s="560">
        <v>80</v>
      </c>
    </row>
    <row r="65" spans="1:15" s="551" customFormat="1" ht="12.75" customHeight="1" x14ac:dyDescent="0.2">
      <c r="A65" s="545"/>
      <c r="B65" s="669" t="s">
        <v>111</v>
      </c>
      <c r="C65" s="669"/>
      <c r="D65" s="669"/>
      <c r="E65" s="669"/>
      <c r="F65" s="670"/>
      <c r="G65" s="558" t="s">
        <v>538</v>
      </c>
      <c r="H65" s="559" t="s">
        <v>29</v>
      </c>
      <c r="I65" s="557">
        <v>5</v>
      </c>
      <c r="J65" s="557">
        <v>3</v>
      </c>
      <c r="K65" s="671"/>
      <c r="L65" s="672"/>
      <c r="M65" s="560">
        <v>280</v>
      </c>
      <c r="N65" s="561">
        <v>-280</v>
      </c>
      <c r="O65" s="560">
        <v>0</v>
      </c>
    </row>
    <row r="66" spans="1:15" s="551" customFormat="1" ht="12.75" customHeight="1" x14ac:dyDescent="0.2">
      <c r="A66" s="545"/>
      <c r="B66" s="669" t="s">
        <v>111</v>
      </c>
      <c r="C66" s="669"/>
      <c r="D66" s="669"/>
      <c r="E66" s="669"/>
      <c r="F66" s="670"/>
      <c r="G66" s="558" t="s">
        <v>538</v>
      </c>
      <c r="H66" s="559" t="s">
        <v>29</v>
      </c>
      <c r="I66" s="557">
        <v>5</v>
      </c>
      <c r="J66" s="557">
        <v>3</v>
      </c>
      <c r="K66" s="671"/>
      <c r="L66" s="672"/>
      <c r="M66" s="560">
        <v>100</v>
      </c>
      <c r="N66" s="561">
        <v>0</v>
      </c>
      <c r="O66" s="560">
        <v>100</v>
      </c>
    </row>
    <row r="67" spans="1:15" s="551" customFormat="1" ht="12.75" customHeight="1" x14ac:dyDescent="0.2">
      <c r="A67" s="545"/>
      <c r="B67" s="669" t="s">
        <v>111</v>
      </c>
      <c r="C67" s="669"/>
      <c r="D67" s="669"/>
      <c r="E67" s="669"/>
      <c r="F67" s="670"/>
      <c r="G67" s="558" t="s">
        <v>538</v>
      </c>
      <c r="H67" s="559" t="s">
        <v>29</v>
      </c>
      <c r="I67" s="557">
        <v>5</v>
      </c>
      <c r="J67" s="557">
        <v>3</v>
      </c>
      <c r="K67" s="671"/>
      <c r="L67" s="672"/>
      <c r="M67" s="560">
        <v>600</v>
      </c>
      <c r="N67" s="561">
        <v>198.75</v>
      </c>
      <c r="O67" s="560">
        <v>798.75</v>
      </c>
    </row>
    <row r="68" spans="1:15" s="551" customFormat="1" ht="12.75" customHeight="1" x14ac:dyDescent="0.2">
      <c r="A68" s="545"/>
      <c r="B68" s="669" t="s">
        <v>791</v>
      </c>
      <c r="C68" s="669"/>
      <c r="D68" s="669"/>
      <c r="E68" s="669"/>
      <c r="F68" s="670"/>
      <c r="G68" s="558" t="s">
        <v>792</v>
      </c>
      <c r="H68" s="559" t="s">
        <v>789</v>
      </c>
      <c r="I68" s="557">
        <v>5</v>
      </c>
      <c r="J68" s="557">
        <v>2</v>
      </c>
      <c r="K68" s="671"/>
      <c r="L68" s="672"/>
      <c r="M68" s="560">
        <v>0</v>
      </c>
      <c r="N68" s="561">
        <v>470</v>
      </c>
      <c r="O68" s="560">
        <v>470</v>
      </c>
    </row>
    <row r="69" spans="1:15" s="551" customFormat="1" ht="21.75" customHeight="1" x14ac:dyDescent="0.2">
      <c r="A69" s="545"/>
      <c r="B69" s="669" t="s">
        <v>793</v>
      </c>
      <c r="C69" s="669"/>
      <c r="D69" s="669"/>
      <c r="E69" s="669"/>
      <c r="F69" s="670"/>
      <c r="G69" s="558" t="s">
        <v>794</v>
      </c>
      <c r="H69" s="559" t="s">
        <v>29</v>
      </c>
      <c r="I69" s="557">
        <v>5</v>
      </c>
      <c r="J69" s="557">
        <v>3</v>
      </c>
      <c r="K69" s="671"/>
      <c r="L69" s="672"/>
      <c r="M69" s="560">
        <v>0</v>
      </c>
      <c r="N69" s="561">
        <v>3476.25</v>
      </c>
      <c r="O69" s="560">
        <v>3476.25</v>
      </c>
    </row>
    <row r="70" spans="1:15" s="551" customFormat="1" ht="21.75" customHeight="1" x14ac:dyDescent="0.2">
      <c r="A70" s="545"/>
      <c r="B70" s="669" t="s">
        <v>309</v>
      </c>
      <c r="C70" s="669"/>
      <c r="D70" s="669"/>
      <c r="E70" s="669"/>
      <c r="F70" s="670"/>
      <c r="G70" s="558" t="s">
        <v>530</v>
      </c>
      <c r="H70" s="559">
        <v>0</v>
      </c>
      <c r="I70" s="557">
        <v>0</v>
      </c>
      <c r="J70" s="557">
        <v>0</v>
      </c>
      <c r="K70" s="671"/>
      <c r="L70" s="672"/>
      <c r="M70" s="560">
        <v>1076</v>
      </c>
      <c r="N70" s="561">
        <v>48.018999999999998</v>
      </c>
      <c r="O70" s="560">
        <v>1124.019</v>
      </c>
    </row>
    <row r="71" spans="1:15" s="551" customFormat="1" ht="42.75" customHeight="1" x14ac:dyDescent="0.2">
      <c r="A71" s="545"/>
      <c r="B71" s="669" t="s">
        <v>104</v>
      </c>
      <c r="C71" s="669"/>
      <c r="D71" s="669"/>
      <c r="E71" s="669"/>
      <c r="F71" s="670"/>
      <c r="G71" s="558" t="s">
        <v>531</v>
      </c>
      <c r="H71" s="559" t="s">
        <v>29</v>
      </c>
      <c r="I71" s="557">
        <v>4</v>
      </c>
      <c r="J71" s="557">
        <v>9</v>
      </c>
      <c r="K71" s="671"/>
      <c r="L71" s="672"/>
      <c r="M71" s="560">
        <v>162</v>
      </c>
      <c r="N71" s="561">
        <v>0</v>
      </c>
      <c r="O71" s="560">
        <v>162</v>
      </c>
    </row>
    <row r="72" spans="1:15" s="551" customFormat="1" ht="42.75" customHeight="1" x14ac:dyDescent="0.2">
      <c r="A72" s="545"/>
      <c r="B72" s="669" t="s">
        <v>104</v>
      </c>
      <c r="C72" s="669"/>
      <c r="D72" s="669"/>
      <c r="E72" s="669"/>
      <c r="F72" s="670"/>
      <c r="G72" s="558" t="s">
        <v>531</v>
      </c>
      <c r="H72" s="559" t="s">
        <v>29</v>
      </c>
      <c r="I72" s="557">
        <v>4</v>
      </c>
      <c r="J72" s="557">
        <v>9</v>
      </c>
      <c r="K72" s="671"/>
      <c r="L72" s="672"/>
      <c r="M72" s="560">
        <v>675</v>
      </c>
      <c r="N72" s="561">
        <v>0</v>
      </c>
      <c r="O72" s="560">
        <v>675</v>
      </c>
    </row>
    <row r="73" spans="1:15" s="551" customFormat="1" ht="42.75" customHeight="1" x14ac:dyDescent="0.2">
      <c r="A73" s="545"/>
      <c r="B73" s="669" t="s">
        <v>104</v>
      </c>
      <c r="C73" s="669"/>
      <c r="D73" s="669"/>
      <c r="E73" s="669"/>
      <c r="F73" s="670"/>
      <c r="G73" s="558" t="s">
        <v>531</v>
      </c>
      <c r="H73" s="559" t="s">
        <v>29</v>
      </c>
      <c r="I73" s="557">
        <v>4</v>
      </c>
      <c r="J73" s="557">
        <v>9</v>
      </c>
      <c r="K73" s="671"/>
      <c r="L73" s="672"/>
      <c r="M73" s="560">
        <v>239</v>
      </c>
      <c r="N73" s="561">
        <v>48.018999999999998</v>
      </c>
      <c r="O73" s="560">
        <v>287.01900000000001</v>
      </c>
    </row>
    <row r="74" spans="1:15" s="551" customFormat="1" ht="21.75" customHeight="1" x14ac:dyDescent="0.2">
      <c r="A74" s="545"/>
      <c r="B74" s="669" t="s">
        <v>67</v>
      </c>
      <c r="C74" s="669"/>
      <c r="D74" s="669"/>
      <c r="E74" s="669"/>
      <c r="F74" s="670"/>
      <c r="G74" s="558" t="s">
        <v>524</v>
      </c>
      <c r="H74" s="559">
        <v>0</v>
      </c>
      <c r="I74" s="557">
        <v>0</v>
      </c>
      <c r="J74" s="557">
        <v>0</v>
      </c>
      <c r="K74" s="671"/>
      <c r="L74" s="672"/>
      <c r="M74" s="560">
        <v>5210.0200000000004</v>
      </c>
      <c r="N74" s="561">
        <v>9827.2240000000002</v>
      </c>
      <c r="O74" s="560">
        <v>15037.243</v>
      </c>
    </row>
    <row r="75" spans="1:15" s="551" customFormat="1" ht="21.75" customHeight="1" x14ac:dyDescent="0.2">
      <c r="A75" s="545"/>
      <c r="B75" s="669" t="s">
        <v>68</v>
      </c>
      <c r="C75" s="669"/>
      <c r="D75" s="669"/>
      <c r="E75" s="669"/>
      <c r="F75" s="670"/>
      <c r="G75" s="558" t="s">
        <v>597</v>
      </c>
      <c r="H75" s="559">
        <v>0</v>
      </c>
      <c r="I75" s="557">
        <v>0</v>
      </c>
      <c r="J75" s="557">
        <v>0</v>
      </c>
      <c r="K75" s="671"/>
      <c r="L75" s="672"/>
      <c r="M75" s="560">
        <v>1064</v>
      </c>
      <c r="N75" s="561">
        <v>-854.26499999999999</v>
      </c>
      <c r="O75" s="560">
        <v>209.73500000000001</v>
      </c>
    </row>
    <row r="76" spans="1:15" s="551" customFormat="1" ht="42.75" customHeight="1" x14ac:dyDescent="0.2">
      <c r="A76" s="545"/>
      <c r="B76" s="669" t="s">
        <v>598</v>
      </c>
      <c r="C76" s="669"/>
      <c r="D76" s="669"/>
      <c r="E76" s="669"/>
      <c r="F76" s="670"/>
      <c r="G76" s="558" t="s">
        <v>599</v>
      </c>
      <c r="H76" s="559" t="s">
        <v>602</v>
      </c>
      <c r="I76" s="557">
        <v>10</v>
      </c>
      <c r="J76" s="557">
        <v>3</v>
      </c>
      <c r="K76" s="671"/>
      <c r="L76" s="672"/>
      <c r="M76" s="560">
        <v>1064</v>
      </c>
      <c r="N76" s="561">
        <v>-854.26499999999999</v>
      </c>
      <c r="O76" s="560">
        <v>209.73500000000001</v>
      </c>
    </row>
    <row r="77" spans="1:15" s="551" customFormat="1" ht="32.25" customHeight="1" x14ac:dyDescent="0.2">
      <c r="A77" s="545"/>
      <c r="B77" s="669" t="s">
        <v>70</v>
      </c>
      <c r="C77" s="669"/>
      <c r="D77" s="669"/>
      <c r="E77" s="669"/>
      <c r="F77" s="670"/>
      <c r="G77" s="558" t="s">
        <v>525</v>
      </c>
      <c r="H77" s="559">
        <v>0</v>
      </c>
      <c r="I77" s="557">
        <v>0</v>
      </c>
      <c r="J77" s="557">
        <v>0</v>
      </c>
      <c r="K77" s="671"/>
      <c r="L77" s="672"/>
      <c r="M77" s="560">
        <v>349</v>
      </c>
      <c r="N77" s="561">
        <v>2100</v>
      </c>
      <c r="O77" s="560">
        <v>2449</v>
      </c>
    </row>
    <row r="78" spans="1:15" s="551" customFormat="1" ht="12.75" customHeight="1" x14ac:dyDescent="0.2">
      <c r="A78" s="545"/>
      <c r="B78" s="669" t="s">
        <v>526</v>
      </c>
      <c r="C78" s="669"/>
      <c r="D78" s="669"/>
      <c r="E78" s="669"/>
      <c r="F78" s="670"/>
      <c r="G78" s="558" t="s">
        <v>527</v>
      </c>
      <c r="H78" s="559" t="s">
        <v>29</v>
      </c>
      <c r="I78" s="557">
        <v>4</v>
      </c>
      <c r="J78" s="557">
        <v>5</v>
      </c>
      <c r="K78" s="671"/>
      <c r="L78" s="672"/>
      <c r="M78" s="560">
        <v>0</v>
      </c>
      <c r="N78" s="561">
        <v>50</v>
      </c>
      <c r="O78" s="560">
        <v>50</v>
      </c>
    </row>
    <row r="79" spans="1:15" s="551" customFormat="1" ht="12.75" customHeight="1" x14ac:dyDescent="0.2">
      <c r="A79" s="545"/>
      <c r="B79" s="669" t="s">
        <v>526</v>
      </c>
      <c r="C79" s="669"/>
      <c r="D79" s="669"/>
      <c r="E79" s="669"/>
      <c r="F79" s="670"/>
      <c r="G79" s="558" t="s">
        <v>527</v>
      </c>
      <c r="H79" s="559" t="s">
        <v>682</v>
      </c>
      <c r="I79" s="557">
        <v>4</v>
      </c>
      <c r="J79" s="557">
        <v>5</v>
      </c>
      <c r="K79" s="671"/>
      <c r="L79" s="672"/>
      <c r="M79" s="560">
        <v>150</v>
      </c>
      <c r="N79" s="561">
        <v>-50</v>
      </c>
      <c r="O79" s="560">
        <v>100</v>
      </c>
    </row>
    <row r="80" spans="1:15" s="551" customFormat="1" ht="12.75" customHeight="1" x14ac:dyDescent="0.2">
      <c r="A80" s="545"/>
      <c r="B80" s="669" t="s">
        <v>526</v>
      </c>
      <c r="C80" s="669"/>
      <c r="D80" s="669"/>
      <c r="E80" s="669"/>
      <c r="F80" s="670"/>
      <c r="G80" s="558" t="s">
        <v>527</v>
      </c>
      <c r="H80" s="559" t="s">
        <v>29</v>
      </c>
      <c r="I80" s="557">
        <v>4</v>
      </c>
      <c r="J80" s="557">
        <v>5</v>
      </c>
      <c r="K80" s="671"/>
      <c r="L80" s="672"/>
      <c r="M80" s="560">
        <v>0</v>
      </c>
      <c r="N80" s="561">
        <v>50</v>
      </c>
      <c r="O80" s="560">
        <v>50</v>
      </c>
    </row>
    <row r="81" spans="1:15" s="551" customFormat="1" ht="12.75" customHeight="1" x14ac:dyDescent="0.2">
      <c r="A81" s="545"/>
      <c r="B81" s="669" t="s">
        <v>526</v>
      </c>
      <c r="C81" s="669"/>
      <c r="D81" s="669"/>
      <c r="E81" s="669"/>
      <c r="F81" s="670"/>
      <c r="G81" s="558" t="s">
        <v>527</v>
      </c>
      <c r="H81" s="559" t="s">
        <v>29</v>
      </c>
      <c r="I81" s="557">
        <v>4</v>
      </c>
      <c r="J81" s="557">
        <v>5</v>
      </c>
      <c r="K81" s="671"/>
      <c r="L81" s="672"/>
      <c r="M81" s="560">
        <v>50</v>
      </c>
      <c r="N81" s="561">
        <v>-50</v>
      </c>
      <c r="O81" s="560">
        <v>0</v>
      </c>
    </row>
    <row r="82" spans="1:15" s="551" customFormat="1" ht="12.75" customHeight="1" x14ac:dyDescent="0.2">
      <c r="A82" s="545"/>
      <c r="B82" s="669" t="s">
        <v>526</v>
      </c>
      <c r="C82" s="669"/>
      <c r="D82" s="669"/>
      <c r="E82" s="669"/>
      <c r="F82" s="670"/>
      <c r="G82" s="558" t="s">
        <v>527</v>
      </c>
      <c r="H82" s="559" t="s">
        <v>29</v>
      </c>
      <c r="I82" s="557">
        <v>4</v>
      </c>
      <c r="J82" s="557">
        <v>5</v>
      </c>
      <c r="K82" s="671"/>
      <c r="L82" s="672"/>
      <c r="M82" s="560">
        <v>149</v>
      </c>
      <c r="N82" s="561">
        <v>0</v>
      </c>
      <c r="O82" s="560">
        <v>149</v>
      </c>
    </row>
    <row r="83" spans="1:15" s="551" customFormat="1" ht="42.75" customHeight="1" x14ac:dyDescent="0.2">
      <c r="A83" s="545"/>
      <c r="B83" s="669" t="s">
        <v>768</v>
      </c>
      <c r="C83" s="669"/>
      <c r="D83" s="669"/>
      <c r="E83" s="669"/>
      <c r="F83" s="670"/>
      <c r="G83" s="558" t="s">
        <v>781</v>
      </c>
      <c r="H83" s="559" t="s">
        <v>682</v>
      </c>
      <c r="I83" s="557">
        <v>4</v>
      </c>
      <c r="J83" s="557">
        <v>5</v>
      </c>
      <c r="K83" s="671"/>
      <c r="L83" s="672"/>
      <c r="M83" s="560">
        <v>0</v>
      </c>
      <c r="N83" s="561">
        <v>2100</v>
      </c>
      <c r="O83" s="560">
        <v>2100</v>
      </c>
    </row>
    <row r="84" spans="1:15" s="551" customFormat="1" ht="42.75" customHeight="1" x14ac:dyDescent="0.2">
      <c r="A84" s="545"/>
      <c r="B84" s="669" t="s">
        <v>763</v>
      </c>
      <c r="C84" s="669"/>
      <c r="D84" s="669"/>
      <c r="E84" s="669"/>
      <c r="F84" s="670"/>
      <c r="G84" s="558" t="s">
        <v>696</v>
      </c>
      <c r="H84" s="559">
        <v>0</v>
      </c>
      <c r="I84" s="557">
        <v>0</v>
      </c>
      <c r="J84" s="557">
        <v>0</v>
      </c>
      <c r="K84" s="671"/>
      <c r="L84" s="672"/>
      <c r="M84" s="560">
        <v>3797.02</v>
      </c>
      <c r="N84" s="561">
        <v>8581.4889999999996</v>
      </c>
      <c r="O84" s="560">
        <v>12378.508</v>
      </c>
    </row>
    <row r="85" spans="1:15" s="551" customFormat="1" ht="42.75" customHeight="1" x14ac:dyDescent="0.2">
      <c r="A85" s="545"/>
      <c r="B85" s="669" t="s">
        <v>763</v>
      </c>
      <c r="C85" s="669"/>
      <c r="D85" s="669"/>
      <c r="E85" s="669"/>
      <c r="F85" s="670"/>
      <c r="G85" s="558" t="s">
        <v>782</v>
      </c>
      <c r="H85" s="559" t="s">
        <v>29</v>
      </c>
      <c r="I85" s="557">
        <v>4</v>
      </c>
      <c r="J85" s="557">
        <v>5</v>
      </c>
      <c r="K85" s="671"/>
      <c r="L85" s="672"/>
      <c r="M85" s="560">
        <v>0</v>
      </c>
      <c r="N85" s="561">
        <v>121.1</v>
      </c>
      <c r="O85" s="560">
        <v>121.1</v>
      </c>
    </row>
    <row r="86" spans="1:15" s="551" customFormat="1" ht="12.75" customHeight="1" x14ac:dyDescent="0.2">
      <c r="A86" s="545"/>
      <c r="B86" s="669" t="s">
        <v>695</v>
      </c>
      <c r="C86" s="669"/>
      <c r="D86" s="669"/>
      <c r="E86" s="669"/>
      <c r="F86" s="670"/>
      <c r="G86" s="558" t="s">
        <v>697</v>
      </c>
      <c r="H86" s="559" t="s">
        <v>29</v>
      </c>
      <c r="I86" s="557">
        <v>5</v>
      </c>
      <c r="J86" s="557">
        <v>3</v>
      </c>
      <c r="K86" s="671"/>
      <c r="L86" s="672"/>
      <c r="M86" s="560">
        <v>0</v>
      </c>
      <c r="N86" s="561">
        <v>12257.409</v>
      </c>
      <c r="O86" s="560">
        <v>12257.407999999999</v>
      </c>
    </row>
    <row r="87" spans="1:15" s="551" customFormat="1" ht="12.75" customHeight="1" x14ac:dyDescent="0.2">
      <c r="A87" s="545"/>
      <c r="B87" s="669" t="s">
        <v>695</v>
      </c>
      <c r="C87" s="669"/>
      <c r="D87" s="669"/>
      <c r="E87" s="669"/>
      <c r="F87" s="670"/>
      <c r="G87" s="558" t="s">
        <v>697</v>
      </c>
      <c r="H87" s="559" t="s">
        <v>602</v>
      </c>
      <c r="I87" s="557">
        <v>10</v>
      </c>
      <c r="J87" s="557">
        <v>3</v>
      </c>
      <c r="K87" s="671"/>
      <c r="L87" s="672"/>
      <c r="M87" s="560">
        <v>3797.02</v>
      </c>
      <c r="N87" s="561">
        <v>-3797.02</v>
      </c>
      <c r="O87" s="560">
        <v>0</v>
      </c>
    </row>
    <row r="88" spans="1:15" s="551" customFormat="1" ht="32.25" customHeight="1" x14ac:dyDescent="0.2">
      <c r="A88" s="545"/>
      <c r="B88" s="669" t="s">
        <v>603</v>
      </c>
      <c r="C88" s="669"/>
      <c r="D88" s="669"/>
      <c r="E88" s="669"/>
      <c r="F88" s="670"/>
      <c r="G88" s="558" t="s">
        <v>604</v>
      </c>
      <c r="H88" s="559">
        <v>0</v>
      </c>
      <c r="I88" s="557">
        <v>0</v>
      </c>
      <c r="J88" s="557">
        <v>0</v>
      </c>
      <c r="K88" s="671"/>
      <c r="L88" s="672"/>
      <c r="M88" s="560">
        <v>1646.6</v>
      </c>
      <c r="N88" s="561">
        <v>648.91899999999998</v>
      </c>
      <c r="O88" s="560">
        <v>2295.5189999999998</v>
      </c>
    </row>
    <row r="89" spans="1:15" s="551" customFormat="1" ht="12.75" customHeight="1" x14ac:dyDescent="0.2">
      <c r="A89" s="545"/>
      <c r="B89" s="669" t="s">
        <v>130</v>
      </c>
      <c r="C89" s="669"/>
      <c r="D89" s="669"/>
      <c r="E89" s="669"/>
      <c r="F89" s="670"/>
      <c r="G89" s="558" t="s">
        <v>616</v>
      </c>
      <c r="H89" s="559">
        <v>0</v>
      </c>
      <c r="I89" s="557">
        <v>0</v>
      </c>
      <c r="J89" s="557">
        <v>0</v>
      </c>
      <c r="K89" s="671"/>
      <c r="L89" s="672"/>
      <c r="M89" s="560">
        <v>180</v>
      </c>
      <c r="N89" s="561">
        <v>0</v>
      </c>
      <c r="O89" s="560">
        <v>180</v>
      </c>
    </row>
    <row r="90" spans="1:15" s="551" customFormat="1" ht="12.75" customHeight="1" x14ac:dyDescent="0.2">
      <c r="A90" s="545"/>
      <c r="B90" s="669" t="s">
        <v>114</v>
      </c>
      <c r="C90" s="669"/>
      <c r="D90" s="669"/>
      <c r="E90" s="669"/>
      <c r="F90" s="670"/>
      <c r="G90" s="558" t="s">
        <v>617</v>
      </c>
      <c r="H90" s="559" t="s">
        <v>29</v>
      </c>
      <c r="I90" s="557">
        <v>11</v>
      </c>
      <c r="J90" s="557">
        <v>5</v>
      </c>
      <c r="K90" s="671"/>
      <c r="L90" s="672"/>
      <c r="M90" s="560">
        <v>10</v>
      </c>
      <c r="N90" s="561">
        <v>-10</v>
      </c>
      <c r="O90" s="560">
        <v>0</v>
      </c>
    </row>
    <row r="91" spans="1:15" s="551" customFormat="1" ht="12.75" customHeight="1" x14ac:dyDescent="0.2">
      <c r="A91" s="545"/>
      <c r="B91" s="669" t="s">
        <v>114</v>
      </c>
      <c r="C91" s="669"/>
      <c r="D91" s="669"/>
      <c r="E91" s="669"/>
      <c r="F91" s="670"/>
      <c r="G91" s="558" t="s">
        <v>617</v>
      </c>
      <c r="H91" s="559" t="s">
        <v>29</v>
      </c>
      <c r="I91" s="557">
        <v>11</v>
      </c>
      <c r="J91" s="557">
        <v>5</v>
      </c>
      <c r="K91" s="671"/>
      <c r="L91" s="672"/>
      <c r="M91" s="560">
        <v>20</v>
      </c>
      <c r="N91" s="561">
        <v>10</v>
      </c>
      <c r="O91" s="560">
        <v>30</v>
      </c>
    </row>
    <row r="92" spans="1:15" s="551" customFormat="1" ht="12.75" customHeight="1" x14ac:dyDescent="0.2">
      <c r="A92" s="545"/>
      <c r="B92" s="669" t="s">
        <v>114</v>
      </c>
      <c r="C92" s="669"/>
      <c r="D92" s="669"/>
      <c r="E92" s="669"/>
      <c r="F92" s="670"/>
      <c r="G92" s="558" t="s">
        <v>617</v>
      </c>
      <c r="H92" s="559" t="s">
        <v>29</v>
      </c>
      <c r="I92" s="557">
        <v>11</v>
      </c>
      <c r="J92" s="557">
        <v>5</v>
      </c>
      <c r="K92" s="671"/>
      <c r="L92" s="672"/>
      <c r="M92" s="560">
        <v>150</v>
      </c>
      <c r="N92" s="561">
        <v>0</v>
      </c>
      <c r="O92" s="560">
        <v>150</v>
      </c>
    </row>
    <row r="93" spans="1:15" s="551" customFormat="1" ht="12.75" customHeight="1" x14ac:dyDescent="0.2">
      <c r="A93" s="545"/>
      <c r="B93" s="669" t="s">
        <v>605</v>
      </c>
      <c r="C93" s="669"/>
      <c r="D93" s="669"/>
      <c r="E93" s="669"/>
      <c r="F93" s="670"/>
      <c r="G93" s="558" t="s">
        <v>606</v>
      </c>
      <c r="H93" s="559">
        <v>0</v>
      </c>
      <c r="I93" s="557">
        <v>0</v>
      </c>
      <c r="J93" s="557">
        <v>0</v>
      </c>
      <c r="K93" s="671"/>
      <c r="L93" s="672"/>
      <c r="M93" s="560">
        <v>1466.6</v>
      </c>
      <c r="N93" s="561">
        <v>648.91899999999998</v>
      </c>
      <c r="O93" s="560">
        <v>2115.5189999999998</v>
      </c>
    </row>
    <row r="94" spans="1:15" s="551" customFormat="1" ht="12.75" customHeight="1" x14ac:dyDescent="0.2">
      <c r="A94" s="545"/>
      <c r="B94" s="669" t="s">
        <v>114</v>
      </c>
      <c r="C94" s="669"/>
      <c r="D94" s="669"/>
      <c r="E94" s="669"/>
      <c r="F94" s="670"/>
      <c r="G94" s="558" t="s">
        <v>618</v>
      </c>
      <c r="H94" s="559" t="s">
        <v>29</v>
      </c>
      <c r="I94" s="557">
        <v>11</v>
      </c>
      <c r="J94" s="557">
        <v>5</v>
      </c>
      <c r="K94" s="671"/>
      <c r="L94" s="672"/>
      <c r="M94" s="560">
        <v>0</v>
      </c>
      <c r="N94" s="561">
        <v>533.58900000000006</v>
      </c>
      <c r="O94" s="560">
        <v>533.58900000000006</v>
      </c>
    </row>
    <row r="95" spans="1:15" s="551" customFormat="1" ht="12.75" customHeight="1" x14ac:dyDescent="0.2">
      <c r="A95" s="545"/>
      <c r="B95" s="669" t="s">
        <v>114</v>
      </c>
      <c r="C95" s="669"/>
      <c r="D95" s="669"/>
      <c r="E95" s="669"/>
      <c r="F95" s="670"/>
      <c r="G95" s="558" t="s">
        <v>618</v>
      </c>
      <c r="H95" s="559" t="s">
        <v>29</v>
      </c>
      <c r="I95" s="557">
        <v>11</v>
      </c>
      <c r="J95" s="557">
        <v>5</v>
      </c>
      <c r="K95" s="671"/>
      <c r="L95" s="672"/>
      <c r="M95" s="560">
        <v>220</v>
      </c>
      <c r="N95" s="561">
        <v>20</v>
      </c>
      <c r="O95" s="560">
        <v>240</v>
      </c>
    </row>
    <row r="96" spans="1:15" s="551" customFormat="1" ht="12.75" customHeight="1" x14ac:dyDescent="0.2">
      <c r="A96" s="545"/>
      <c r="B96" s="669" t="s">
        <v>698</v>
      </c>
      <c r="C96" s="669"/>
      <c r="D96" s="669"/>
      <c r="E96" s="669"/>
      <c r="F96" s="670"/>
      <c r="G96" s="558" t="s">
        <v>699</v>
      </c>
      <c r="H96" s="559" t="s">
        <v>602</v>
      </c>
      <c r="I96" s="557">
        <v>10</v>
      </c>
      <c r="J96" s="557">
        <v>3</v>
      </c>
      <c r="K96" s="671"/>
      <c r="L96" s="672"/>
      <c r="M96" s="560">
        <v>1246.5999999999999</v>
      </c>
      <c r="N96" s="561">
        <v>95.33</v>
      </c>
      <c r="O96" s="560">
        <v>1341.93</v>
      </c>
    </row>
    <row r="97" spans="1:15" s="551" customFormat="1" ht="32.25" customHeight="1" x14ac:dyDescent="0.2">
      <c r="A97" s="545"/>
      <c r="B97" s="669" t="s">
        <v>498</v>
      </c>
      <c r="C97" s="669"/>
      <c r="D97" s="669"/>
      <c r="E97" s="669"/>
      <c r="F97" s="670"/>
      <c r="G97" s="558" t="s">
        <v>499</v>
      </c>
      <c r="H97" s="559">
        <v>0</v>
      </c>
      <c r="I97" s="557">
        <v>0</v>
      </c>
      <c r="J97" s="557">
        <v>0</v>
      </c>
      <c r="K97" s="671"/>
      <c r="L97" s="672"/>
      <c r="M97" s="560">
        <v>226</v>
      </c>
      <c r="N97" s="561">
        <v>200</v>
      </c>
      <c r="O97" s="560">
        <v>426</v>
      </c>
    </row>
    <row r="98" spans="1:15" s="551" customFormat="1" ht="42.75" customHeight="1" x14ac:dyDescent="0.2">
      <c r="A98" s="545"/>
      <c r="B98" s="669" t="s">
        <v>98</v>
      </c>
      <c r="C98" s="669"/>
      <c r="D98" s="669"/>
      <c r="E98" s="669"/>
      <c r="F98" s="670"/>
      <c r="G98" s="558" t="s">
        <v>500</v>
      </c>
      <c r="H98" s="559" t="s">
        <v>29</v>
      </c>
      <c r="I98" s="557">
        <v>9</v>
      </c>
      <c r="J98" s="557">
        <v>9</v>
      </c>
      <c r="K98" s="671"/>
      <c r="L98" s="672"/>
      <c r="M98" s="560">
        <v>19.899999999999999</v>
      </c>
      <c r="N98" s="561">
        <v>0</v>
      </c>
      <c r="O98" s="560">
        <v>19.899999999999999</v>
      </c>
    </row>
    <row r="99" spans="1:15" s="551" customFormat="1" ht="42.75" customHeight="1" x14ac:dyDescent="0.2">
      <c r="A99" s="545"/>
      <c r="B99" s="669" t="s">
        <v>98</v>
      </c>
      <c r="C99" s="669"/>
      <c r="D99" s="669"/>
      <c r="E99" s="669"/>
      <c r="F99" s="670"/>
      <c r="G99" s="558" t="s">
        <v>500</v>
      </c>
      <c r="H99" s="559" t="s">
        <v>29</v>
      </c>
      <c r="I99" s="557">
        <v>9</v>
      </c>
      <c r="J99" s="557">
        <v>9</v>
      </c>
      <c r="K99" s="671"/>
      <c r="L99" s="672"/>
      <c r="M99" s="560">
        <v>12</v>
      </c>
      <c r="N99" s="561">
        <v>0</v>
      </c>
      <c r="O99" s="560">
        <v>12</v>
      </c>
    </row>
    <row r="100" spans="1:15" s="551" customFormat="1" ht="42.75" customHeight="1" x14ac:dyDescent="0.2">
      <c r="A100" s="545"/>
      <c r="B100" s="669" t="s">
        <v>98</v>
      </c>
      <c r="C100" s="669"/>
      <c r="D100" s="669"/>
      <c r="E100" s="669"/>
      <c r="F100" s="670"/>
      <c r="G100" s="558" t="s">
        <v>500</v>
      </c>
      <c r="H100" s="559" t="s">
        <v>29</v>
      </c>
      <c r="I100" s="557">
        <v>9</v>
      </c>
      <c r="J100" s="557">
        <v>9</v>
      </c>
      <c r="K100" s="671"/>
      <c r="L100" s="672"/>
      <c r="M100" s="560">
        <v>180.1</v>
      </c>
      <c r="N100" s="561">
        <v>150</v>
      </c>
      <c r="O100" s="560">
        <v>330.1</v>
      </c>
    </row>
    <row r="101" spans="1:15" s="551" customFormat="1" ht="42.75" customHeight="1" x14ac:dyDescent="0.2">
      <c r="A101" s="545"/>
      <c r="B101" s="669" t="s">
        <v>98</v>
      </c>
      <c r="C101" s="669"/>
      <c r="D101" s="669"/>
      <c r="E101" s="669"/>
      <c r="F101" s="670"/>
      <c r="G101" s="558" t="s">
        <v>500</v>
      </c>
      <c r="H101" s="559" t="s">
        <v>29</v>
      </c>
      <c r="I101" s="557">
        <v>9</v>
      </c>
      <c r="J101" s="557">
        <v>9</v>
      </c>
      <c r="K101" s="671"/>
      <c r="L101" s="672"/>
      <c r="M101" s="560">
        <v>8</v>
      </c>
      <c r="N101" s="561">
        <v>0</v>
      </c>
      <c r="O101" s="560">
        <v>8</v>
      </c>
    </row>
    <row r="102" spans="1:15" s="551" customFormat="1" ht="42.75" customHeight="1" x14ac:dyDescent="0.2">
      <c r="A102" s="545"/>
      <c r="B102" s="669" t="s">
        <v>98</v>
      </c>
      <c r="C102" s="669"/>
      <c r="D102" s="669"/>
      <c r="E102" s="669"/>
      <c r="F102" s="670"/>
      <c r="G102" s="558" t="s">
        <v>500</v>
      </c>
      <c r="H102" s="559" t="s">
        <v>29</v>
      </c>
      <c r="I102" s="557">
        <v>9</v>
      </c>
      <c r="J102" s="557">
        <v>9</v>
      </c>
      <c r="K102" s="671"/>
      <c r="L102" s="672"/>
      <c r="M102" s="560">
        <v>0</v>
      </c>
      <c r="N102" s="561">
        <v>50</v>
      </c>
      <c r="O102" s="560">
        <v>50</v>
      </c>
    </row>
    <row r="103" spans="1:15" s="551" customFormat="1" ht="42.75" customHeight="1" x14ac:dyDescent="0.2">
      <c r="A103" s="545"/>
      <c r="B103" s="669" t="s">
        <v>98</v>
      </c>
      <c r="C103" s="669"/>
      <c r="D103" s="669"/>
      <c r="E103" s="669"/>
      <c r="F103" s="670"/>
      <c r="G103" s="558" t="s">
        <v>500</v>
      </c>
      <c r="H103" s="559" t="s">
        <v>29</v>
      </c>
      <c r="I103" s="557">
        <v>9</v>
      </c>
      <c r="J103" s="557">
        <v>9</v>
      </c>
      <c r="K103" s="671"/>
      <c r="L103" s="672"/>
      <c r="M103" s="560">
        <v>6</v>
      </c>
      <c r="N103" s="561">
        <v>0</v>
      </c>
      <c r="O103" s="560">
        <v>6</v>
      </c>
    </row>
    <row r="104" spans="1:15" s="551" customFormat="1" ht="21.75" customHeight="1" x14ac:dyDescent="0.2">
      <c r="A104" s="545"/>
      <c r="B104" s="669" t="s">
        <v>539</v>
      </c>
      <c r="C104" s="669"/>
      <c r="D104" s="669"/>
      <c r="E104" s="669"/>
      <c r="F104" s="670"/>
      <c r="G104" s="558" t="s">
        <v>540</v>
      </c>
      <c r="H104" s="559">
        <v>0</v>
      </c>
      <c r="I104" s="557">
        <v>0</v>
      </c>
      <c r="J104" s="557">
        <v>0</v>
      </c>
      <c r="K104" s="671"/>
      <c r="L104" s="672"/>
      <c r="M104" s="560">
        <v>348404.75099999999</v>
      </c>
      <c r="N104" s="561">
        <v>-135.80000000000001</v>
      </c>
      <c r="O104" s="560">
        <v>348268.951</v>
      </c>
    </row>
    <row r="105" spans="1:15" s="551" customFormat="1" ht="12.75" customHeight="1" x14ac:dyDescent="0.2">
      <c r="A105" s="545"/>
      <c r="B105" s="669" t="s">
        <v>541</v>
      </c>
      <c r="C105" s="669"/>
      <c r="D105" s="669"/>
      <c r="E105" s="669"/>
      <c r="F105" s="670"/>
      <c r="G105" s="558" t="s">
        <v>542</v>
      </c>
      <c r="H105" s="559">
        <v>0</v>
      </c>
      <c r="I105" s="557">
        <v>0</v>
      </c>
      <c r="J105" s="557">
        <v>0</v>
      </c>
      <c r="K105" s="671"/>
      <c r="L105" s="672"/>
      <c r="M105" s="560">
        <v>110458.14599999999</v>
      </c>
      <c r="N105" s="561">
        <v>0</v>
      </c>
      <c r="O105" s="560">
        <v>110458.14599999999</v>
      </c>
    </row>
    <row r="106" spans="1:15" s="551" customFormat="1" ht="21.75" customHeight="1" x14ac:dyDescent="0.2">
      <c r="A106" s="545"/>
      <c r="B106" s="669" t="s">
        <v>75</v>
      </c>
      <c r="C106" s="669"/>
      <c r="D106" s="669"/>
      <c r="E106" s="669"/>
      <c r="F106" s="670"/>
      <c r="G106" s="558" t="s">
        <v>545</v>
      </c>
      <c r="H106" s="559" t="s">
        <v>12</v>
      </c>
      <c r="I106" s="557">
        <v>7</v>
      </c>
      <c r="J106" s="557">
        <v>1</v>
      </c>
      <c r="K106" s="671"/>
      <c r="L106" s="672"/>
      <c r="M106" s="560">
        <v>106756.946</v>
      </c>
      <c r="N106" s="561">
        <v>0</v>
      </c>
      <c r="O106" s="560">
        <v>106756.946</v>
      </c>
    </row>
    <row r="107" spans="1:15" s="551" customFormat="1" ht="53.25" customHeight="1" x14ac:dyDescent="0.2">
      <c r="A107" s="545"/>
      <c r="B107" s="669" t="s">
        <v>82</v>
      </c>
      <c r="C107" s="669"/>
      <c r="D107" s="669"/>
      <c r="E107" s="669"/>
      <c r="F107" s="670"/>
      <c r="G107" s="558" t="s">
        <v>611</v>
      </c>
      <c r="H107" s="559" t="s">
        <v>50</v>
      </c>
      <c r="I107" s="557">
        <v>10</v>
      </c>
      <c r="J107" s="557">
        <v>4</v>
      </c>
      <c r="K107" s="671"/>
      <c r="L107" s="672"/>
      <c r="M107" s="560">
        <v>3701.2</v>
      </c>
      <c r="N107" s="561">
        <v>0</v>
      </c>
      <c r="O107" s="560">
        <v>3701.2</v>
      </c>
    </row>
    <row r="108" spans="1:15" s="551" customFormat="1" ht="12.75" customHeight="1" x14ac:dyDescent="0.2">
      <c r="A108" s="545"/>
      <c r="B108" s="669" t="s">
        <v>77</v>
      </c>
      <c r="C108" s="669"/>
      <c r="D108" s="669"/>
      <c r="E108" s="669"/>
      <c r="F108" s="670"/>
      <c r="G108" s="558" t="s">
        <v>546</v>
      </c>
      <c r="H108" s="559">
        <v>0</v>
      </c>
      <c r="I108" s="557">
        <v>0</v>
      </c>
      <c r="J108" s="557">
        <v>0</v>
      </c>
      <c r="K108" s="671"/>
      <c r="L108" s="672"/>
      <c r="M108" s="560">
        <v>196555.891</v>
      </c>
      <c r="N108" s="561">
        <v>-65.8</v>
      </c>
      <c r="O108" s="560">
        <v>196490.09099999999</v>
      </c>
    </row>
    <row r="109" spans="1:15" s="551" customFormat="1" ht="32.25" customHeight="1" x14ac:dyDescent="0.2">
      <c r="A109" s="545"/>
      <c r="B109" s="669" t="s">
        <v>685</v>
      </c>
      <c r="C109" s="669"/>
      <c r="D109" s="669"/>
      <c r="E109" s="669"/>
      <c r="F109" s="670"/>
      <c r="G109" s="558" t="s">
        <v>686</v>
      </c>
      <c r="H109" s="559" t="s">
        <v>166</v>
      </c>
      <c r="I109" s="557">
        <v>7</v>
      </c>
      <c r="J109" s="557">
        <v>2</v>
      </c>
      <c r="K109" s="671"/>
      <c r="L109" s="672"/>
      <c r="M109" s="560">
        <v>196555.891</v>
      </c>
      <c r="N109" s="561">
        <v>-65.8</v>
      </c>
      <c r="O109" s="560">
        <v>196490.09099999999</v>
      </c>
    </row>
    <row r="110" spans="1:15" s="551" customFormat="1" ht="12.75" customHeight="1" x14ac:dyDescent="0.2">
      <c r="A110" s="545"/>
      <c r="B110" s="669" t="s">
        <v>550</v>
      </c>
      <c r="C110" s="669"/>
      <c r="D110" s="669"/>
      <c r="E110" s="669"/>
      <c r="F110" s="670"/>
      <c r="G110" s="558" t="s">
        <v>551</v>
      </c>
      <c r="H110" s="559">
        <v>0</v>
      </c>
      <c r="I110" s="557">
        <v>0</v>
      </c>
      <c r="J110" s="557">
        <v>0</v>
      </c>
      <c r="K110" s="671"/>
      <c r="L110" s="672"/>
      <c r="M110" s="560">
        <v>21802.66</v>
      </c>
      <c r="N110" s="561">
        <v>0</v>
      </c>
      <c r="O110" s="560">
        <v>21802.66</v>
      </c>
    </row>
    <row r="111" spans="1:15" s="551" customFormat="1" ht="21.75" customHeight="1" x14ac:dyDescent="0.2">
      <c r="A111" s="545"/>
      <c r="B111" s="669" t="s">
        <v>6</v>
      </c>
      <c r="C111" s="669"/>
      <c r="D111" s="669"/>
      <c r="E111" s="669"/>
      <c r="F111" s="670"/>
      <c r="G111" s="558" t="s">
        <v>552</v>
      </c>
      <c r="H111" s="559" t="s">
        <v>12</v>
      </c>
      <c r="I111" s="557">
        <v>7</v>
      </c>
      <c r="J111" s="557">
        <v>3</v>
      </c>
      <c r="K111" s="671"/>
      <c r="L111" s="672"/>
      <c r="M111" s="560">
        <v>21802.66</v>
      </c>
      <c r="N111" s="561">
        <v>0</v>
      </c>
      <c r="O111" s="560">
        <v>21802.66</v>
      </c>
    </row>
    <row r="112" spans="1:15" s="551" customFormat="1" ht="12.75" customHeight="1" x14ac:dyDescent="0.2">
      <c r="A112" s="545"/>
      <c r="B112" s="669" t="s">
        <v>79</v>
      </c>
      <c r="C112" s="669"/>
      <c r="D112" s="669"/>
      <c r="E112" s="669"/>
      <c r="F112" s="670"/>
      <c r="G112" s="558" t="s">
        <v>556</v>
      </c>
      <c r="H112" s="559">
        <v>0</v>
      </c>
      <c r="I112" s="557">
        <v>0</v>
      </c>
      <c r="J112" s="557">
        <v>0</v>
      </c>
      <c r="K112" s="671"/>
      <c r="L112" s="672"/>
      <c r="M112" s="560">
        <v>1230</v>
      </c>
      <c r="N112" s="561">
        <v>0</v>
      </c>
      <c r="O112" s="560">
        <v>1230</v>
      </c>
    </row>
    <row r="113" spans="1:15" s="551" customFormat="1" ht="12.75" customHeight="1" x14ac:dyDescent="0.2">
      <c r="A113" s="545"/>
      <c r="B113" s="669" t="s">
        <v>80</v>
      </c>
      <c r="C113" s="669"/>
      <c r="D113" s="669"/>
      <c r="E113" s="669"/>
      <c r="F113" s="670"/>
      <c r="G113" s="558" t="s">
        <v>557</v>
      </c>
      <c r="H113" s="559" t="s">
        <v>12</v>
      </c>
      <c r="I113" s="557">
        <v>7</v>
      </c>
      <c r="J113" s="557">
        <v>7</v>
      </c>
      <c r="K113" s="671"/>
      <c r="L113" s="672"/>
      <c r="M113" s="560">
        <v>1230</v>
      </c>
      <c r="N113" s="561">
        <v>0</v>
      </c>
      <c r="O113" s="560">
        <v>1230</v>
      </c>
    </row>
    <row r="114" spans="1:15" s="551" customFormat="1" ht="21.75" customHeight="1" x14ac:dyDescent="0.2">
      <c r="A114" s="545"/>
      <c r="B114" s="669" t="s">
        <v>558</v>
      </c>
      <c r="C114" s="669"/>
      <c r="D114" s="669"/>
      <c r="E114" s="669"/>
      <c r="F114" s="670"/>
      <c r="G114" s="558" t="s">
        <v>559</v>
      </c>
      <c r="H114" s="559">
        <v>0</v>
      </c>
      <c r="I114" s="557">
        <v>0</v>
      </c>
      <c r="J114" s="557">
        <v>0</v>
      </c>
      <c r="K114" s="671"/>
      <c r="L114" s="672"/>
      <c r="M114" s="560">
        <v>17315.754000000001</v>
      </c>
      <c r="N114" s="561">
        <v>-70</v>
      </c>
      <c r="O114" s="560">
        <v>17245.754000000001</v>
      </c>
    </row>
    <row r="115" spans="1:15" s="551" customFormat="1" ht="32.25" customHeight="1" x14ac:dyDescent="0.2">
      <c r="A115" s="545"/>
      <c r="B115" s="669" t="s">
        <v>66</v>
      </c>
      <c r="C115" s="669"/>
      <c r="D115" s="669"/>
      <c r="E115" s="669"/>
      <c r="F115" s="670"/>
      <c r="G115" s="558" t="s">
        <v>560</v>
      </c>
      <c r="H115" s="559" t="s">
        <v>40</v>
      </c>
      <c r="I115" s="557">
        <v>7</v>
      </c>
      <c r="J115" s="557">
        <v>9</v>
      </c>
      <c r="K115" s="671"/>
      <c r="L115" s="672"/>
      <c r="M115" s="560">
        <v>577.82899999999995</v>
      </c>
      <c r="N115" s="561">
        <v>0</v>
      </c>
      <c r="O115" s="560">
        <v>577.82899999999995</v>
      </c>
    </row>
    <row r="116" spans="1:15" s="551" customFormat="1" ht="32.25" customHeight="1" x14ac:dyDescent="0.2">
      <c r="A116" s="545"/>
      <c r="B116" s="669" t="s">
        <v>66</v>
      </c>
      <c r="C116" s="669"/>
      <c r="D116" s="669"/>
      <c r="E116" s="669"/>
      <c r="F116" s="670"/>
      <c r="G116" s="558" t="s">
        <v>560</v>
      </c>
      <c r="H116" s="559" t="s">
        <v>42</v>
      </c>
      <c r="I116" s="557">
        <v>7</v>
      </c>
      <c r="J116" s="557">
        <v>9</v>
      </c>
      <c r="K116" s="671"/>
      <c r="L116" s="672"/>
      <c r="M116" s="560">
        <v>174.50399999999999</v>
      </c>
      <c r="N116" s="561">
        <v>0</v>
      </c>
      <c r="O116" s="560">
        <v>174.50399999999999</v>
      </c>
    </row>
    <row r="117" spans="1:15" s="551" customFormat="1" ht="21.75" customHeight="1" x14ac:dyDescent="0.2">
      <c r="A117" s="545"/>
      <c r="B117" s="669" t="s">
        <v>61</v>
      </c>
      <c r="C117" s="669"/>
      <c r="D117" s="669"/>
      <c r="E117" s="669"/>
      <c r="F117" s="670"/>
      <c r="G117" s="558" t="s">
        <v>561</v>
      </c>
      <c r="H117" s="559" t="s">
        <v>29</v>
      </c>
      <c r="I117" s="557">
        <v>7</v>
      </c>
      <c r="J117" s="557">
        <v>9</v>
      </c>
      <c r="K117" s="671"/>
      <c r="L117" s="672"/>
      <c r="M117" s="560">
        <v>6</v>
      </c>
      <c r="N117" s="561">
        <v>0</v>
      </c>
      <c r="O117" s="560">
        <v>6</v>
      </c>
    </row>
    <row r="118" spans="1:15" s="551" customFormat="1" ht="21.75" customHeight="1" x14ac:dyDescent="0.2">
      <c r="A118" s="545"/>
      <c r="B118" s="669" t="s">
        <v>61</v>
      </c>
      <c r="C118" s="669"/>
      <c r="D118" s="669"/>
      <c r="E118" s="669"/>
      <c r="F118" s="670"/>
      <c r="G118" s="558" t="s">
        <v>561</v>
      </c>
      <c r="H118" s="559" t="s">
        <v>22</v>
      </c>
      <c r="I118" s="557">
        <v>7</v>
      </c>
      <c r="J118" s="557">
        <v>9</v>
      </c>
      <c r="K118" s="671"/>
      <c r="L118" s="672"/>
      <c r="M118" s="560">
        <v>11735.022999999999</v>
      </c>
      <c r="N118" s="561">
        <v>0</v>
      </c>
      <c r="O118" s="560">
        <v>11735.022999999999</v>
      </c>
    </row>
    <row r="119" spans="1:15" s="551" customFormat="1" ht="21.75" customHeight="1" x14ac:dyDescent="0.2">
      <c r="A119" s="545"/>
      <c r="B119" s="669" t="s">
        <v>61</v>
      </c>
      <c r="C119" s="669"/>
      <c r="D119" s="669"/>
      <c r="E119" s="669"/>
      <c r="F119" s="670"/>
      <c r="G119" s="558" t="s">
        <v>561</v>
      </c>
      <c r="H119" s="559" t="s">
        <v>24</v>
      </c>
      <c r="I119" s="557">
        <v>7</v>
      </c>
      <c r="J119" s="557">
        <v>9</v>
      </c>
      <c r="K119" s="671"/>
      <c r="L119" s="672"/>
      <c r="M119" s="560">
        <v>3543.9769999999999</v>
      </c>
      <c r="N119" s="561">
        <v>0</v>
      </c>
      <c r="O119" s="560">
        <v>3543.9769999999999</v>
      </c>
    </row>
    <row r="120" spans="1:15" s="551" customFormat="1" ht="21.75" customHeight="1" x14ac:dyDescent="0.2">
      <c r="A120" s="545"/>
      <c r="B120" s="669" t="s">
        <v>61</v>
      </c>
      <c r="C120" s="669"/>
      <c r="D120" s="669"/>
      <c r="E120" s="669"/>
      <c r="F120" s="670"/>
      <c r="G120" s="558" t="s">
        <v>561</v>
      </c>
      <c r="H120" s="559" t="s">
        <v>28</v>
      </c>
      <c r="I120" s="557">
        <v>7</v>
      </c>
      <c r="J120" s="557">
        <v>9</v>
      </c>
      <c r="K120" s="671"/>
      <c r="L120" s="672"/>
      <c r="M120" s="560">
        <v>112</v>
      </c>
      <c r="N120" s="561">
        <v>0</v>
      </c>
      <c r="O120" s="560">
        <v>112</v>
      </c>
    </row>
    <row r="121" spans="1:15" s="551" customFormat="1" ht="21.75" customHeight="1" x14ac:dyDescent="0.2">
      <c r="A121" s="545"/>
      <c r="B121" s="669" t="s">
        <v>61</v>
      </c>
      <c r="C121" s="669"/>
      <c r="D121" s="669"/>
      <c r="E121" s="669"/>
      <c r="F121" s="670"/>
      <c r="G121" s="558" t="s">
        <v>561</v>
      </c>
      <c r="H121" s="559" t="s">
        <v>29</v>
      </c>
      <c r="I121" s="557">
        <v>7</v>
      </c>
      <c r="J121" s="557">
        <v>9</v>
      </c>
      <c r="K121" s="671"/>
      <c r="L121" s="672"/>
      <c r="M121" s="560">
        <v>28.98</v>
      </c>
      <c r="N121" s="561">
        <v>0</v>
      </c>
      <c r="O121" s="560">
        <v>28.98</v>
      </c>
    </row>
    <row r="122" spans="1:15" s="551" customFormat="1" ht="21.75" customHeight="1" x14ac:dyDescent="0.2">
      <c r="A122" s="545"/>
      <c r="B122" s="669" t="s">
        <v>61</v>
      </c>
      <c r="C122" s="669"/>
      <c r="D122" s="669"/>
      <c r="E122" s="669"/>
      <c r="F122" s="670"/>
      <c r="G122" s="558" t="s">
        <v>561</v>
      </c>
      <c r="H122" s="559" t="s">
        <v>29</v>
      </c>
      <c r="I122" s="557">
        <v>7</v>
      </c>
      <c r="J122" s="557">
        <v>9</v>
      </c>
      <c r="K122" s="671"/>
      <c r="L122" s="672"/>
      <c r="M122" s="560">
        <v>96.046000000000006</v>
      </c>
      <c r="N122" s="561">
        <v>0</v>
      </c>
      <c r="O122" s="560">
        <v>96.046000000000006</v>
      </c>
    </row>
    <row r="123" spans="1:15" s="551" customFormat="1" ht="21.75" customHeight="1" x14ac:dyDescent="0.2">
      <c r="A123" s="545"/>
      <c r="B123" s="669" t="s">
        <v>61</v>
      </c>
      <c r="C123" s="669"/>
      <c r="D123" s="669"/>
      <c r="E123" s="669"/>
      <c r="F123" s="670"/>
      <c r="G123" s="558" t="s">
        <v>561</v>
      </c>
      <c r="H123" s="559" t="s">
        <v>29</v>
      </c>
      <c r="I123" s="557">
        <v>7</v>
      </c>
      <c r="J123" s="557">
        <v>9</v>
      </c>
      <c r="K123" s="671"/>
      <c r="L123" s="672"/>
      <c r="M123" s="560">
        <v>0</v>
      </c>
      <c r="N123" s="561">
        <v>15</v>
      </c>
      <c r="O123" s="560">
        <v>15</v>
      </c>
    </row>
    <row r="124" spans="1:15" s="551" customFormat="1" ht="21.75" customHeight="1" x14ac:dyDescent="0.2">
      <c r="A124" s="545"/>
      <c r="B124" s="669" t="s">
        <v>61</v>
      </c>
      <c r="C124" s="669"/>
      <c r="D124" s="669"/>
      <c r="E124" s="669"/>
      <c r="F124" s="670"/>
      <c r="G124" s="558" t="s">
        <v>561</v>
      </c>
      <c r="H124" s="559" t="s">
        <v>89</v>
      </c>
      <c r="I124" s="557">
        <v>7</v>
      </c>
      <c r="J124" s="557">
        <v>9</v>
      </c>
      <c r="K124" s="671"/>
      <c r="L124" s="672"/>
      <c r="M124" s="560">
        <v>48</v>
      </c>
      <c r="N124" s="561">
        <v>0</v>
      </c>
      <c r="O124" s="560">
        <v>48</v>
      </c>
    </row>
    <row r="125" spans="1:15" s="551" customFormat="1" ht="21.75" customHeight="1" x14ac:dyDescent="0.2">
      <c r="A125" s="545"/>
      <c r="B125" s="669" t="s">
        <v>61</v>
      </c>
      <c r="C125" s="669"/>
      <c r="D125" s="669"/>
      <c r="E125" s="669"/>
      <c r="F125" s="670"/>
      <c r="G125" s="558" t="s">
        <v>561</v>
      </c>
      <c r="H125" s="559" t="s">
        <v>89</v>
      </c>
      <c r="I125" s="557">
        <v>7</v>
      </c>
      <c r="J125" s="557">
        <v>9</v>
      </c>
      <c r="K125" s="671"/>
      <c r="L125" s="672"/>
      <c r="M125" s="560">
        <v>5</v>
      </c>
      <c r="N125" s="561">
        <v>0</v>
      </c>
      <c r="O125" s="560">
        <v>5</v>
      </c>
    </row>
    <row r="126" spans="1:15" s="551" customFormat="1" ht="21.75" customHeight="1" x14ac:dyDescent="0.2">
      <c r="A126" s="545"/>
      <c r="B126" s="669" t="s">
        <v>61</v>
      </c>
      <c r="C126" s="669"/>
      <c r="D126" s="669"/>
      <c r="E126" s="669"/>
      <c r="F126" s="670"/>
      <c r="G126" s="558" t="s">
        <v>561</v>
      </c>
      <c r="H126" s="559" t="s">
        <v>28</v>
      </c>
      <c r="I126" s="557">
        <v>7</v>
      </c>
      <c r="J126" s="557">
        <v>9</v>
      </c>
      <c r="K126" s="671"/>
      <c r="L126" s="672"/>
      <c r="M126" s="560">
        <v>187.2</v>
      </c>
      <c r="N126" s="561">
        <v>0</v>
      </c>
      <c r="O126" s="560">
        <v>187.2</v>
      </c>
    </row>
    <row r="127" spans="1:15" s="551" customFormat="1" ht="21.75" customHeight="1" x14ac:dyDescent="0.2">
      <c r="A127" s="545"/>
      <c r="B127" s="669" t="s">
        <v>61</v>
      </c>
      <c r="C127" s="669"/>
      <c r="D127" s="669"/>
      <c r="E127" s="669"/>
      <c r="F127" s="670"/>
      <c r="G127" s="558" t="s">
        <v>561</v>
      </c>
      <c r="H127" s="559" t="s">
        <v>29</v>
      </c>
      <c r="I127" s="557">
        <v>7</v>
      </c>
      <c r="J127" s="557">
        <v>9</v>
      </c>
      <c r="K127" s="671"/>
      <c r="L127" s="672"/>
      <c r="M127" s="560">
        <v>282</v>
      </c>
      <c r="N127" s="561">
        <v>-10</v>
      </c>
      <c r="O127" s="560">
        <v>272</v>
      </c>
    </row>
    <row r="128" spans="1:15" s="551" customFormat="1" ht="21.75" customHeight="1" x14ac:dyDescent="0.2">
      <c r="A128" s="545"/>
      <c r="B128" s="669" t="s">
        <v>61</v>
      </c>
      <c r="C128" s="669"/>
      <c r="D128" s="669"/>
      <c r="E128" s="669"/>
      <c r="F128" s="670"/>
      <c r="G128" s="558" t="s">
        <v>561</v>
      </c>
      <c r="H128" s="559" t="s">
        <v>29</v>
      </c>
      <c r="I128" s="557">
        <v>7</v>
      </c>
      <c r="J128" s="557">
        <v>9</v>
      </c>
      <c r="K128" s="671"/>
      <c r="L128" s="672"/>
      <c r="M128" s="560">
        <v>0</v>
      </c>
      <c r="N128" s="561">
        <v>10</v>
      </c>
      <c r="O128" s="560">
        <v>10</v>
      </c>
    </row>
    <row r="129" spans="1:15" s="551" customFormat="1" ht="21.75" customHeight="1" x14ac:dyDescent="0.2">
      <c r="A129" s="545"/>
      <c r="B129" s="669" t="s">
        <v>61</v>
      </c>
      <c r="C129" s="669"/>
      <c r="D129" s="669"/>
      <c r="E129" s="669"/>
      <c r="F129" s="670"/>
      <c r="G129" s="558" t="s">
        <v>561</v>
      </c>
      <c r="H129" s="559" t="s">
        <v>29</v>
      </c>
      <c r="I129" s="557">
        <v>7</v>
      </c>
      <c r="J129" s="557">
        <v>9</v>
      </c>
      <c r="K129" s="671"/>
      <c r="L129" s="672"/>
      <c r="M129" s="560">
        <v>30</v>
      </c>
      <c r="N129" s="561">
        <v>-15</v>
      </c>
      <c r="O129" s="560">
        <v>15</v>
      </c>
    </row>
    <row r="130" spans="1:15" s="551" customFormat="1" ht="21.75" customHeight="1" x14ac:dyDescent="0.2">
      <c r="A130" s="545"/>
      <c r="B130" s="669" t="s">
        <v>61</v>
      </c>
      <c r="C130" s="669"/>
      <c r="D130" s="669"/>
      <c r="E130" s="669"/>
      <c r="F130" s="670"/>
      <c r="G130" s="558" t="s">
        <v>561</v>
      </c>
      <c r="H130" s="559" t="s">
        <v>29</v>
      </c>
      <c r="I130" s="557">
        <v>7</v>
      </c>
      <c r="J130" s="557">
        <v>9</v>
      </c>
      <c r="K130" s="671"/>
      <c r="L130" s="672"/>
      <c r="M130" s="560">
        <v>489.19499999999999</v>
      </c>
      <c r="N130" s="561">
        <v>-70</v>
      </c>
      <c r="O130" s="560">
        <v>419.19499999999999</v>
      </c>
    </row>
    <row r="131" spans="1:15" s="551" customFormat="1" ht="32.25" customHeight="1" x14ac:dyDescent="0.2">
      <c r="A131" s="545"/>
      <c r="B131" s="669" t="s">
        <v>607</v>
      </c>
      <c r="C131" s="669"/>
      <c r="D131" s="669"/>
      <c r="E131" s="669"/>
      <c r="F131" s="670"/>
      <c r="G131" s="558" t="s">
        <v>608</v>
      </c>
      <c r="H131" s="559">
        <v>0</v>
      </c>
      <c r="I131" s="557">
        <v>0</v>
      </c>
      <c r="J131" s="557">
        <v>0</v>
      </c>
      <c r="K131" s="671"/>
      <c r="L131" s="672"/>
      <c r="M131" s="560">
        <v>1042.3</v>
      </c>
      <c r="N131" s="561">
        <v>0</v>
      </c>
      <c r="O131" s="560">
        <v>1042.3</v>
      </c>
    </row>
    <row r="132" spans="1:15" s="551" customFormat="1" ht="32.25" customHeight="1" x14ac:dyDescent="0.2">
      <c r="A132" s="545"/>
      <c r="B132" s="669" t="s">
        <v>7</v>
      </c>
      <c r="C132" s="669"/>
      <c r="D132" s="669"/>
      <c r="E132" s="669"/>
      <c r="F132" s="670"/>
      <c r="G132" s="558" t="s">
        <v>609</v>
      </c>
      <c r="H132" s="559" t="s">
        <v>12</v>
      </c>
      <c r="I132" s="557">
        <v>10</v>
      </c>
      <c r="J132" s="557">
        <v>3</v>
      </c>
      <c r="K132" s="671"/>
      <c r="L132" s="672"/>
      <c r="M132" s="560">
        <v>1042.3</v>
      </c>
      <c r="N132" s="561">
        <v>0</v>
      </c>
      <c r="O132" s="560">
        <v>1042.3</v>
      </c>
    </row>
    <row r="133" spans="1:15" s="551" customFormat="1" ht="21.75" customHeight="1" x14ac:dyDescent="0.2">
      <c r="A133" s="545"/>
      <c r="B133" s="669" t="s">
        <v>565</v>
      </c>
      <c r="C133" s="669"/>
      <c r="D133" s="669"/>
      <c r="E133" s="669"/>
      <c r="F133" s="670"/>
      <c r="G133" s="558" t="s">
        <v>566</v>
      </c>
      <c r="H133" s="559">
        <v>0</v>
      </c>
      <c r="I133" s="557">
        <v>0</v>
      </c>
      <c r="J133" s="557">
        <v>0</v>
      </c>
      <c r="K133" s="671"/>
      <c r="L133" s="672"/>
      <c r="M133" s="560">
        <v>51452.305</v>
      </c>
      <c r="N133" s="561">
        <v>93.683999999999997</v>
      </c>
      <c r="O133" s="560">
        <v>51545.989000000001</v>
      </c>
    </row>
    <row r="134" spans="1:15" s="551" customFormat="1" ht="12.75" customHeight="1" x14ac:dyDescent="0.2">
      <c r="A134" s="545"/>
      <c r="B134" s="669" t="s">
        <v>567</v>
      </c>
      <c r="C134" s="669"/>
      <c r="D134" s="669"/>
      <c r="E134" s="669"/>
      <c r="F134" s="670"/>
      <c r="G134" s="558" t="s">
        <v>568</v>
      </c>
      <c r="H134" s="559">
        <v>0</v>
      </c>
      <c r="I134" s="557">
        <v>0</v>
      </c>
      <c r="J134" s="557">
        <v>0</v>
      </c>
      <c r="K134" s="671"/>
      <c r="L134" s="672"/>
      <c r="M134" s="560">
        <v>10480.993</v>
      </c>
      <c r="N134" s="561">
        <v>-6.3159999999999998</v>
      </c>
      <c r="O134" s="560">
        <v>10474.677</v>
      </c>
    </row>
    <row r="135" spans="1:15" s="551" customFormat="1" ht="21.75" customHeight="1" x14ac:dyDescent="0.2">
      <c r="A135" s="545"/>
      <c r="B135" s="669" t="s">
        <v>687</v>
      </c>
      <c r="C135" s="669"/>
      <c r="D135" s="669"/>
      <c r="E135" s="669"/>
      <c r="F135" s="670"/>
      <c r="G135" s="558" t="s">
        <v>688</v>
      </c>
      <c r="H135" s="559" t="s">
        <v>166</v>
      </c>
      <c r="I135" s="557">
        <v>8</v>
      </c>
      <c r="J135" s="557">
        <v>1</v>
      </c>
      <c r="K135" s="671"/>
      <c r="L135" s="672"/>
      <c r="M135" s="560">
        <v>10480.993</v>
      </c>
      <c r="N135" s="561">
        <v>-6.3159999999999998</v>
      </c>
      <c r="O135" s="560">
        <v>10474.677</v>
      </c>
    </row>
    <row r="136" spans="1:15" s="551" customFormat="1" ht="21.75" customHeight="1" x14ac:dyDescent="0.2">
      <c r="A136" s="545"/>
      <c r="B136" s="669" t="s">
        <v>570</v>
      </c>
      <c r="C136" s="669"/>
      <c r="D136" s="669"/>
      <c r="E136" s="669"/>
      <c r="F136" s="670"/>
      <c r="G136" s="558" t="s">
        <v>571</v>
      </c>
      <c r="H136" s="559">
        <v>0</v>
      </c>
      <c r="I136" s="557">
        <v>0</v>
      </c>
      <c r="J136" s="557">
        <v>0</v>
      </c>
      <c r="K136" s="671"/>
      <c r="L136" s="672"/>
      <c r="M136" s="560">
        <v>38040.563999999998</v>
      </c>
      <c r="N136" s="561">
        <v>-1040</v>
      </c>
      <c r="O136" s="560">
        <v>37000.563999999998</v>
      </c>
    </row>
    <row r="137" spans="1:15" s="551" customFormat="1" ht="42.75" customHeight="1" x14ac:dyDescent="0.2">
      <c r="A137" s="545"/>
      <c r="B137" s="669" t="s">
        <v>689</v>
      </c>
      <c r="C137" s="669"/>
      <c r="D137" s="669"/>
      <c r="E137" s="669"/>
      <c r="F137" s="670"/>
      <c r="G137" s="558" t="s">
        <v>690</v>
      </c>
      <c r="H137" s="559" t="s">
        <v>166</v>
      </c>
      <c r="I137" s="557">
        <v>8</v>
      </c>
      <c r="J137" s="557">
        <v>1</v>
      </c>
      <c r="K137" s="671"/>
      <c r="L137" s="672"/>
      <c r="M137" s="560">
        <v>16529.543000000001</v>
      </c>
      <c r="N137" s="561">
        <v>65</v>
      </c>
      <c r="O137" s="560">
        <v>16594.543000000001</v>
      </c>
    </row>
    <row r="138" spans="1:15" s="551" customFormat="1" ht="21.75" customHeight="1" x14ac:dyDescent="0.2">
      <c r="A138" s="545"/>
      <c r="B138" s="669" t="s">
        <v>17</v>
      </c>
      <c r="C138" s="669"/>
      <c r="D138" s="669"/>
      <c r="E138" s="669"/>
      <c r="F138" s="670"/>
      <c r="G138" s="558" t="s">
        <v>573</v>
      </c>
      <c r="H138" s="559" t="s">
        <v>22</v>
      </c>
      <c r="I138" s="557">
        <v>8</v>
      </c>
      <c r="J138" s="557">
        <v>4</v>
      </c>
      <c r="K138" s="671"/>
      <c r="L138" s="672"/>
      <c r="M138" s="560">
        <v>16257.159</v>
      </c>
      <c r="N138" s="561">
        <v>-875.5</v>
      </c>
      <c r="O138" s="560">
        <v>15381.659</v>
      </c>
    </row>
    <row r="139" spans="1:15" s="551" customFormat="1" ht="21.75" customHeight="1" x14ac:dyDescent="0.2">
      <c r="A139" s="545"/>
      <c r="B139" s="669" t="s">
        <v>17</v>
      </c>
      <c r="C139" s="669"/>
      <c r="D139" s="669"/>
      <c r="E139" s="669"/>
      <c r="F139" s="670"/>
      <c r="G139" s="558" t="s">
        <v>573</v>
      </c>
      <c r="H139" s="559" t="s">
        <v>24</v>
      </c>
      <c r="I139" s="557">
        <v>8</v>
      </c>
      <c r="J139" s="557">
        <v>4</v>
      </c>
      <c r="K139" s="671"/>
      <c r="L139" s="672"/>
      <c r="M139" s="560">
        <v>4909.6620000000003</v>
      </c>
      <c r="N139" s="561">
        <v>-264.5</v>
      </c>
      <c r="O139" s="560">
        <v>4645.1620000000003</v>
      </c>
    </row>
    <row r="140" spans="1:15" s="551" customFormat="1" ht="21.75" customHeight="1" x14ac:dyDescent="0.2">
      <c r="A140" s="545"/>
      <c r="B140" s="669" t="s">
        <v>17</v>
      </c>
      <c r="C140" s="669"/>
      <c r="D140" s="669"/>
      <c r="E140" s="669"/>
      <c r="F140" s="670"/>
      <c r="G140" s="558" t="s">
        <v>573</v>
      </c>
      <c r="H140" s="559" t="s">
        <v>28</v>
      </c>
      <c r="I140" s="557">
        <v>8</v>
      </c>
      <c r="J140" s="557">
        <v>4</v>
      </c>
      <c r="K140" s="671"/>
      <c r="L140" s="672"/>
      <c r="M140" s="560">
        <v>52.6</v>
      </c>
      <c r="N140" s="561">
        <v>0</v>
      </c>
      <c r="O140" s="560">
        <v>52.6</v>
      </c>
    </row>
    <row r="141" spans="1:15" s="551" customFormat="1" ht="21.75" customHeight="1" x14ac:dyDescent="0.2">
      <c r="A141" s="545"/>
      <c r="B141" s="669" t="s">
        <v>17</v>
      </c>
      <c r="C141" s="669"/>
      <c r="D141" s="669"/>
      <c r="E141" s="669"/>
      <c r="F141" s="670"/>
      <c r="G141" s="558" t="s">
        <v>573</v>
      </c>
      <c r="H141" s="559" t="s">
        <v>29</v>
      </c>
      <c r="I141" s="557">
        <v>8</v>
      </c>
      <c r="J141" s="557">
        <v>1</v>
      </c>
      <c r="K141" s="671"/>
      <c r="L141" s="672"/>
      <c r="M141" s="560">
        <v>4.2</v>
      </c>
      <c r="N141" s="561">
        <v>-4.2</v>
      </c>
      <c r="O141" s="560">
        <v>0</v>
      </c>
    </row>
    <row r="142" spans="1:15" s="551" customFormat="1" ht="21.75" customHeight="1" x14ac:dyDescent="0.2">
      <c r="A142" s="545"/>
      <c r="B142" s="669" t="s">
        <v>17</v>
      </c>
      <c r="C142" s="669"/>
      <c r="D142" s="669"/>
      <c r="E142" s="669"/>
      <c r="F142" s="670"/>
      <c r="G142" s="558" t="s">
        <v>573</v>
      </c>
      <c r="H142" s="559" t="s">
        <v>35</v>
      </c>
      <c r="I142" s="557">
        <v>8</v>
      </c>
      <c r="J142" s="557">
        <v>4</v>
      </c>
      <c r="K142" s="671"/>
      <c r="L142" s="672"/>
      <c r="M142" s="560">
        <v>8.5</v>
      </c>
      <c r="N142" s="561">
        <v>0</v>
      </c>
      <c r="O142" s="560">
        <v>8.5</v>
      </c>
    </row>
    <row r="143" spans="1:15" s="551" customFormat="1" ht="21.75" customHeight="1" x14ac:dyDescent="0.2">
      <c r="A143" s="545"/>
      <c r="B143" s="669" t="s">
        <v>17</v>
      </c>
      <c r="C143" s="669"/>
      <c r="D143" s="669"/>
      <c r="E143" s="669"/>
      <c r="F143" s="670"/>
      <c r="G143" s="558" t="s">
        <v>573</v>
      </c>
      <c r="H143" s="559" t="s">
        <v>29</v>
      </c>
      <c r="I143" s="557">
        <v>8</v>
      </c>
      <c r="J143" s="557">
        <v>4</v>
      </c>
      <c r="K143" s="671"/>
      <c r="L143" s="672"/>
      <c r="M143" s="560">
        <v>30</v>
      </c>
      <c r="N143" s="561">
        <v>-0.45</v>
      </c>
      <c r="O143" s="560">
        <v>29.55</v>
      </c>
    </row>
    <row r="144" spans="1:15" s="551" customFormat="1" ht="21.75" customHeight="1" x14ac:dyDescent="0.2">
      <c r="A144" s="545"/>
      <c r="B144" s="669" t="s">
        <v>17</v>
      </c>
      <c r="C144" s="669"/>
      <c r="D144" s="669"/>
      <c r="E144" s="669"/>
      <c r="F144" s="670"/>
      <c r="G144" s="558" t="s">
        <v>573</v>
      </c>
      <c r="H144" s="559" t="s">
        <v>29</v>
      </c>
      <c r="I144" s="557">
        <v>8</v>
      </c>
      <c r="J144" s="557">
        <v>4</v>
      </c>
      <c r="K144" s="671"/>
      <c r="L144" s="672"/>
      <c r="M144" s="560">
        <v>10.8</v>
      </c>
      <c r="N144" s="561">
        <v>-0.8</v>
      </c>
      <c r="O144" s="560">
        <v>10</v>
      </c>
    </row>
    <row r="145" spans="1:15" s="551" customFormat="1" ht="21.75" customHeight="1" x14ac:dyDescent="0.2">
      <c r="A145" s="545"/>
      <c r="B145" s="669" t="s">
        <v>17</v>
      </c>
      <c r="C145" s="669"/>
      <c r="D145" s="669"/>
      <c r="E145" s="669"/>
      <c r="F145" s="670"/>
      <c r="G145" s="558" t="s">
        <v>573</v>
      </c>
      <c r="H145" s="559" t="s">
        <v>28</v>
      </c>
      <c r="I145" s="557">
        <v>8</v>
      </c>
      <c r="J145" s="557">
        <v>4</v>
      </c>
      <c r="K145" s="671"/>
      <c r="L145" s="672"/>
      <c r="M145" s="560">
        <v>0</v>
      </c>
      <c r="N145" s="561">
        <v>5.45</v>
      </c>
      <c r="O145" s="560">
        <v>5.45</v>
      </c>
    </row>
    <row r="146" spans="1:15" s="551" customFormat="1" ht="21.75" customHeight="1" x14ac:dyDescent="0.2">
      <c r="A146" s="545"/>
      <c r="B146" s="669" t="s">
        <v>17</v>
      </c>
      <c r="C146" s="669"/>
      <c r="D146" s="669"/>
      <c r="E146" s="669"/>
      <c r="F146" s="670"/>
      <c r="G146" s="558" t="s">
        <v>573</v>
      </c>
      <c r="H146" s="559" t="s">
        <v>29</v>
      </c>
      <c r="I146" s="557">
        <v>8</v>
      </c>
      <c r="J146" s="557">
        <v>1</v>
      </c>
      <c r="K146" s="671"/>
      <c r="L146" s="672"/>
      <c r="M146" s="560">
        <v>20</v>
      </c>
      <c r="N146" s="561">
        <v>-20</v>
      </c>
      <c r="O146" s="560">
        <v>0</v>
      </c>
    </row>
    <row r="147" spans="1:15" s="551" customFormat="1" ht="21.75" customHeight="1" x14ac:dyDescent="0.2">
      <c r="A147" s="545"/>
      <c r="B147" s="669" t="s">
        <v>17</v>
      </c>
      <c r="C147" s="669"/>
      <c r="D147" s="669"/>
      <c r="E147" s="669"/>
      <c r="F147" s="670"/>
      <c r="G147" s="558" t="s">
        <v>573</v>
      </c>
      <c r="H147" s="559" t="s">
        <v>29</v>
      </c>
      <c r="I147" s="557">
        <v>8</v>
      </c>
      <c r="J147" s="557">
        <v>4</v>
      </c>
      <c r="K147" s="671"/>
      <c r="L147" s="672"/>
      <c r="M147" s="560">
        <v>218.1</v>
      </c>
      <c r="N147" s="561">
        <v>55</v>
      </c>
      <c r="O147" s="560">
        <v>273.10000000000002</v>
      </c>
    </row>
    <row r="148" spans="1:15" s="551" customFormat="1" ht="21.75" customHeight="1" x14ac:dyDescent="0.2">
      <c r="A148" s="545"/>
      <c r="B148" s="669" t="s">
        <v>37</v>
      </c>
      <c r="C148" s="669"/>
      <c r="D148" s="669"/>
      <c r="E148" s="669"/>
      <c r="F148" s="670"/>
      <c r="G148" s="558" t="s">
        <v>576</v>
      </c>
      <c r="H148" s="559">
        <v>0</v>
      </c>
      <c r="I148" s="557">
        <v>0</v>
      </c>
      <c r="J148" s="557">
        <v>0</v>
      </c>
      <c r="K148" s="671"/>
      <c r="L148" s="672"/>
      <c r="M148" s="560">
        <v>2725.748</v>
      </c>
      <c r="N148" s="561">
        <v>0</v>
      </c>
      <c r="O148" s="560">
        <v>2725.748</v>
      </c>
    </row>
    <row r="149" spans="1:15" s="551" customFormat="1" ht="32.25" customHeight="1" x14ac:dyDescent="0.2">
      <c r="A149" s="545"/>
      <c r="B149" s="669" t="s">
        <v>577</v>
      </c>
      <c r="C149" s="669"/>
      <c r="D149" s="669"/>
      <c r="E149" s="669"/>
      <c r="F149" s="670"/>
      <c r="G149" s="558" t="s">
        <v>578</v>
      </c>
      <c r="H149" s="559" t="s">
        <v>40</v>
      </c>
      <c r="I149" s="557">
        <v>8</v>
      </c>
      <c r="J149" s="557">
        <v>4</v>
      </c>
      <c r="K149" s="671"/>
      <c r="L149" s="672"/>
      <c r="M149" s="560">
        <v>630.23900000000003</v>
      </c>
      <c r="N149" s="561">
        <v>0</v>
      </c>
      <c r="O149" s="560">
        <v>630.23900000000003</v>
      </c>
    </row>
    <row r="150" spans="1:15" s="551" customFormat="1" ht="32.25" customHeight="1" x14ac:dyDescent="0.2">
      <c r="A150" s="545"/>
      <c r="B150" s="669" t="s">
        <v>577</v>
      </c>
      <c r="C150" s="669"/>
      <c r="D150" s="669"/>
      <c r="E150" s="669"/>
      <c r="F150" s="670"/>
      <c r="G150" s="558" t="s">
        <v>578</v>
      </c>
      <c r="H150" s="559" t="s">
        <v>42</v>
      </c>
      <c r="I150" s="557">
        <v>8</v>
      </c>
      <c r="J150" s="557">
        <v>4</v>
      </c>
      <c r="K150" s="671"/>
      <c r="L150" s="672"/>
      <c r="M150" s="560">
        <v>190.33199999999999</v>
      </c>
      <c r="N150" s="561">
        <v>0</v>
      </c>
      <c r="O150" s="560">
        <v>190.33199999999999</v>
      </c>
    </row>
    <row r="151" spans="1:15" s="551" customFormat="1" ht="32.25" customHeight="1" x14ac:dyDescent="0.2">
      <c r="A151" s="545"/>
      <c r="B151" s="669" t="s">
        <v>577</v>
      </c>
      <c r="C151" s="669"/>
      <c r="D151" s="669"/>
      <c r="E151" s="669"/>
      <c r="F151" s="670"/>
      <c r="G151" s="558" t="s">
        <v>578</v>
      </c>
      <c r="H151" s="559" t="s">
        <v>29</v>
      </c>
      <c r="I151" s="557">
        <v>8</v>
      </c>
      <c r="J151" s="557">
        <v>4</v>
      </c>
      <c r="K151" s="671"/>
      <c r="L151" s="672"/>
      <c r="M151" s="560">
        <v>2.16</v>
      </c>
      <c r="N151" s="561">
        <v>-2.16</v>
      </c>
      <c r="O151" s="560">
        <v>0</v>
      </c>
    </row>
    <row r="152" spans="1:15" s="551" customFormat="1" ht="21.75" customHeight="1" x14ac:dyDescent="0.2">
      <c r="A152" s="545"/>
      <c r="B152" s="669" t="s">
        <v>579</v>
      </c>
      <c r="C152" s="669"/>
      <c r="D152" s="669"/>
      <c r="E152" s="669"/>
      <c r="F152" s="670"/>
      <c r="G152" s="558" t="s">
        <v>580</v>
      </c>
      <c r="H152" s="559" t="s">
        <v>22</v>
      </c>
      <c r="I152" s="557">
        <v>8</v>
      </c>
      <c r="J152" s="557">
        <v>4</v>
      </c>
      <c r="K152" s="671"/>
      <c r="L152" s="672"/>
      <c r="M152" s="560">
        <v>1277.3050000000001</v>
      </c>
      <c r="N152" s="561">
        <v>0</v>
      </c>
      <c r="O152" s="560">
        <v>1277.3050000000001</v>
      </c>
    </row>
    <row r="153" spans="1:15" s="551" customFormat="1" ht="21.75" customHeight="1" x14ac:dyDescent="0.2">
      <c r="A153" s="545"/>
      <c r="B153" s="669" t="s">
        <v>579</v>
      </c>
      <c r="C153" s="669"/>
      <c r="D153" s="669"/>
      <c r="E153" s="669"/>
      <c r="F153" s="670"/>
      <c r="G153" s="558" t="s">
        <v>580</v>
      </c>
      <c r="H153" s="559" t="s">
        <v>24</v>
      </c>
      <c r="I153" s="557">
        <v>8</v>
      </c>
      <c r="J153" s="557">
        <v>4</v>
      </c>
      <c r="K153" s="671"/>
      <c r="L153" s="672"/>
      <c r="M153" s="560">
        <v>385.74599999999998</v>
      </c>
      <c r="N153" s="561">
        <v>0</v>
      </c>
      <c r="O153" s="560">
        <v>385.74599999999998</v>
      </c>
    </row>
    <row r="154" spans="1:15" s="551" customFormat="1" ht="21.75" customHeight="1" x14ac:dyDescent="0.2">
      <c r="A154" s="545"/>
      <c r="B154" s="669" t="s">
        <v>579</v>
      </c>
      <c r="C154" s="669"/>
      <c r="D154" s="669"/>
      <c r="E154" s="669"/>
      <c r="F154" s="670"/>
      <c r="G154" s="558" t="s">
        <v>580</v>
      </c>
      <c r="H154" s="559" t="s">
        <v>28</v>
      </c>
      <c r="I154" s="557">
        <v>8</v>
      </c>
      <c r="J154" s="557">
        <v>4</v>
      </c>
      <c r="K154" s="671"/>
      <c r="L154" s="672"/>
      <c r="M154" s="560">
        <v>45.286000000000001</v>
      </c>
      <c r="N154" s="561">
        <v>0</v>
      </c>
      <c r="O154" s="560">
        <v>45.286000000000001</v>
      </c>
    </row>
    <row r="155" spans="1:15" s="551" customFormat="1" ht="21.75" customHeight="1" x14ac:dyDescent="0.2">
      <c r="A155" s="545"/>
      <c r="B155" s="669" t="s">
        <v>579</v>
      </c>
      <c r="C155" s="669"/>
      <c r="D155" s="669"/>
      <c r="E155" s="669"/>
      <c r="F155" s="670"/>
      <c r="G155" s="558" t="s">
        <v>580</v>
      </c>
      <c r="H155" s="559" t="s">
        <v>29</v>
      </c>
      <c r="I155" s="557">
        <v>8</v>
      </c>
      <c r="J155" s="557">
        <v>4</v>
      </c>
      <c r="K155" s="671"/>
      <c r="L155" s="672"/>
      <c r="M155" s="560">
        <v>5.6</v>
      </c>
      <c r="N155" s="561">
        <v>0</v>
      </c>
      <c r="O155" s="560">
        <v>5.6</v>
      </c>
    </row>
    <row r="156" spans="1:15" s="551" customFormat="1" ht="21.75" customHeight="1" x14ac:dyDescent="0.2">
      <c r="A156" s="545"/>
      <c r="B156" s="669" t="s">
        <v>579</v>
      </c>
      <c r="C156" s="669"/>
      <c r="D156" s="669"/>
      <c r="E156" s="669"/>
      <c r="F156" s="670"/>
      <c r="G156" s="558" t="s">
        <v>580</v>
      </c>
      <c r="H156" s="559" t="s">
        <v>29</v>
      </c>
      <c r="I156" s="557">
        <v>8</v>
      </c>
      <c r="J156" s="557">
        <v>4</v>
      </c>
      <c r="K156" s="671"/>
      <c r="L156" s="672"/>
      <c r="M156" s="560">
        <v>10</v>
      </c>
      <c r="N156" s="561">
        <v>0</v>
      </c>
      <c r="O156" s="560">
        <v>10</v>
      </c>
    </row>
    <row r="157" spans="1:15" s="551" customFormat="1" ht="21.75" customHeight="1" x14ac:dyDescent="0.2">
      <c r="A157" s="545"/>
      <c r="B157" s="669" t="s">
        <v>579</v>
      </c>
      <c r="C157" s="669"/>
      <c r="D157" s="669"/>
      <c r="E157" s="669"/>
      <c r="F157" s="670"/>
      <c r="G157" s="558" t="s">
        <v>580</v>
      </c>
      <c r="H157" s="559" t="s">
        <v>28</v>
      </c>
      <c r="I157" s="557">
        <v>8</v>
      </c>
      <c r="J157" s="557">
        <v>4</v>
      </c>
      <c r="K157" s="671"/>
      <c r="L157" s="672"/>
      <c r="M157" s="560">
        <v>72.8</v>
      </c>
      <c r="N157" s="561">
        <v>0</v>
      </c>
      <c r="O157" s="560">
        <v>72.8</v>
      </c>
    </row>
    <row r="158" spans="1:15" s="551" customFormat="1" ht="21.75" customHeight="1" x14ac:dyDescent="0.2">
      <c r="A158" s="545"/>
      <c r="B158" s="669" t="s">
        <v>579</v>
      </c>
      <c r="C158" s="669"/>
      <c r="D158" s="669"/>
      <c r="E158" s="669"/>
      <c r="F158" s="670"/>
      <c r="G158" s="558" t="s">
        <v>580</v>
      </c>
      <c r="H158" s="559" t="s">
        <v>29</v>
      </c>
      <c r="I158" s="557">
        <v>8</v>
      </c>
      <c r="J158" s="557">
        <v>4</v>
      </c>
      <c r="K158" s="671"/>
      <c r="L158" s="672"/>
      <c r="M158" s="560">
        <v>79.599999999999994</v>
      </c>
      <c r="N158" s="561">
        <v>0</v>
      </c>
      <c r="O158" s="560">
        <v>79.599999999999994</v>
      </c>
    </row>
    <row r="159" spans="1:15" s="551" customFormat="1" ht="21.75" customHeight="1" x14ac:dyDescent="0.2">
      <c r="A159" s="545"/>
      <c r="B159" s="669" t="s">
        <v>579</v>
      </c>
      <c r="C159" s="669"/>
      <c r="D159" s="669"/>
      <c r="E159" s="669"/>
      <c r="F159" s="670"/>
      <c r="G159" s="558" t="s">
        <v>580</v>
      </c>
      <c r="H159" s="559" t="s">
        <v>29</v>
      </c>
      <c r="I159" s="557">
        <v>8</v>
      </c>
      <c r="J159" s="557">
        <v>4</v>
      </c>
      <c r="K159" s="671"/>
      <c r="L159" s="672"/>
      <c r="M159" s="560">
        <v>26.68</v>
      </c>
      <c r="N159" s="561">
        <v>2.16</v>
      </c>
      <c r="O159" s="560">
        <v>28.84</v>
      </c>
    </row>
    <row r="160" spans="1:15" s="551" customFormat="1" ht="21.75" customHeight="1" x14ac:dyDescent="0.2">
      <c r="A160" s="545"/>
      <c r="B160" s="669" t="s">
        <v>750</v>
      </c>
      <c r="C160" s="669"/>
      <c r="D160" s="669"/>
      <c r="E160" s="669"/>
      <c r="F160" s="670"/>
      <c r="G160" s="558" t="s">
        <v>751</v>
      </c>
      <c r="H160" s="559">
        <v>0</v>
      </c>
      <c r="I160" s="557">
        <v>0</v>
      </c>
      <c r="J160" s="557">
        <v>0</v>
      </c>
      <c r="K160" s="671"/>
      <c r="L160" s="672"/>
      <c r="M160" s="560">
        <v>205</v>
      </c>
      <c r="N160" s="561">
        <v>0</v>
      </c>
      <c r="O160" s="560">
        <v>205</v>
      </c>
    </row>
    <row r="161" spans="1:15" s="551" customFormat="1" ht="21.75" customHeight="1" x14ac:dyDescent="0.2">
      <c r="A161" s="545"/>
      <c r="B161" s="669" t="s">
        <v>752</v>
      </c>
      <c r="C161" s="669"/>
      <c r="D161" s="669"/>
      <c r="E161" s="669"/>
      <c r="F161" s="670"/>
      <c r="G161" s="558" t="s">
        <v>753</v>
      </c>
      <c r="H161" s="559" t="s">
        <v>29</v>
      </c>
      <c r="I161" s="557">
        <v>8</v>
      </c>
      <c r="J161" s="557">
        <v>4</v>
      </c>
      <c r="K161" s="671"/>
      <c r="L161" s="672"/>
      <c r="M161" s="560">
        <v>0</v>
      </c>
      <c r="N161" s="561">
        <v>30</v>
      </c>
      <c r="O161" s="560">
        <v>30</v>
      </c>
    </row>
    <row r="162" spans="1:15" s="551" customFormat="1" ht="21.75" customHeight="1" x14ac:dyDescent="0.2">
      <c r="A162" s="545"/>
      <c r="B162" s="669" t="s">
        <v>752</v>
      </c>
      <c r="C162" s="669"/>
      <c r="D162" s="669"/>
      <c r="E162" s="669"/>
      <c r="F162" s="670"/>
      <c r="G162" s="558" t="s">
        <v>753</v>
      </c>
      <c r="H162" s="559" t="s">
        <v>29</v>
      </c>
      <c r="I162" s="557">
        <v>8</v>
      </c>
      <c r="J162" s="557">
        <v>4</v>
      </c>
      <c r="K162" s="671"/>
      <c r="L162" s="672"/>
      <c r="M162" s="560">
        <v>0</v>
      </c>
      <c r="N162" s="561">
        <v>30</v>
      </c>
      <c r="O162" s="560">
        <v>30</v>
      </c>
    </row>
    <row r="163" spans="1:15" s="551" customFormat="1" ht="21.75" customHeight="1" x14ac:dyDescent="0.2">
      <c r="A163" s="545"/>
      <c r="B163" s="669" t="s">
        <v>752</v>
      </c>
      <c r="C163" s="669"/>
      <c r="D163" s="669"/>
      <c r="E163" s="669"/>
      <c r="F163" s="670"/>
      <c r="G163" s="558" t="s">
        <v>753</v>
      </c>
      <c r="H163" s="559" t="s">
        <v>29</v>
      </c>
      <c r="I163" s="557">
        <v>8</v>
      </c>
      <c r="J163" s="557">
        <v>1</v>
      </c>
      <c r="K163" s="671"/>
      <c r="L163" s="672"/>
      <c r="M163" s="560">
        <v>205</v>
      </c>
      <c r="N163" s="561">
        <v>-205</v>
      </c>
      <c r="O163" s="560">
        <v>0</v>
      </c>
    </row>
    <row r="164" spans="1:15" s="551" customFormat="1" ht="21.75" customHeight="1" x14ac:dyDescent="0.2">
      <c r="A164" s="545"/>
      <c r="B164" s="669" t="s">
        <v>752</v>
      </c>
      <c r="C164" s="669"/>
      <c r="D164" s="669"/>
      <c r="E164" s="669"/>
      <c r="F164" s="670"/>
      <c r="G164" s="558" t="s">
        <v>753</v>
      </c>
      <c r="H164" s="559" t="s">
        <v>29</v>
      </c>
      <c r="I164" s="557">
        <v>8</v>
      </c>
      <c r="J164" s="557">
        <v>4</v>
      </c>
      <c r="K164" s="671"/>
      <c r="L164" s="672"/>
      <c r="M164" s="560">
        <v>0</v>
      </c>
      <c r="N164" s="561">
        <v>145</v>
      </c>
      <c r="O164" s="560">
        <v>145</v>
      </c>
    </row>
    <row r="165" spans="1:15" s="551" customFormat="1" ht="12.75" customHeight="1" x14ac:dyDescent="0.2">
      <c r="A165" s="545"/>
      <c r="B165" s="669" t="s">
        <v>772</v>
      </c>
      <c r="C165" s="669"/>
      <c r="D165" s="669"/>
      <c r="E165" s="669"/>
      <c r="F165" s="670"/>
      <c r="G165" s="558" t="s">
        <v>773</v>
      </c>
      <c r="H165" s="559">
        <v>0</v>
      </c>
      <c r="I165" s="557">
        <v>0</v>
      </c>
      <c r="J165" s="557">
        <v>0</v>
      </c>
      <c r="K165" s="671"/>
      <c r="L165" s="672"/>
      <c r="M165" s="560">
        <v>0</v>
      </c>
      <c r="N165" s="561">
        <v>1140</v>
      </c>
      <c r="O165" s="560">
        <v>1140</v>
      </c>
    </row>
    <row r="166" spans="1:15" s="551" customFormat="1" ht="21.75" customHeight="1" x14ac:dyDescent="0.2">
      <c r="A166" s="545"/>
      <c r="B166" s="669" t="s">
        <v>15</v>
      </c>
      <c r="C166" s="669"/>
      <c r="D166" s="669"/>
      <c r="E166" s="669"/>
      <c r="F166" s="670"/>
      <c r="G166" s="558" t="s">
        <v>774</v>
      </c>
      <c r="H166" s="559" t="s">
        <v>22</v>
      </c>
      <c r="I166" s="557">
        <v>8</v>
      </c>
      <c r="J166" s="557">
        <v>4</v>
      </c>
      <c r="K166" s="671"/>
      <c r="L166" s="672"/>
      <c r="M166" s="560">
        <v>0</v>
      </c>
      <c r="N166" s="561">
        <v>875.5</v>
      </c>
      <c r="O166" s="560">
        <v>875.5</v>
      </c>
    </row>
    <row r="167" spans="1:15" s="551" customFormat="1" ht="21.75" customHeight="1" x14ac:dyDescent="0.2">
      <c r="A167" s="545"/>
      <c r="B167" s="669" t="s">
        <v>15</v>
      </c>
      <c r="C167" s="669"/>
      <c r="D167" s="669"/>
      <c r="E167" s="669"/>
      <c r="F167" s="670"/>
      <c r="G167" s="558" t="s">
        <v>774</v>
      </c>
      <c r="H167" s="559" t="s">
        <v>24</v>
      </c>
      <c r="I167" s="557">
        <v>8</v>
      </c>
      <c r="J167" s="557">
        <v>4</v>
      </c>
      <c r="K167" s="671"/>
      <c r="L167" s="672"/>
      <c r="M167" s="560">
        <v>0</v>
      </c>
      <c r="N167" s="561">
        <v>264.5</v>
      </c>
      <c r="O167" s="560">
        <v>264.5</v>
      </c>
    </row>
    <row r="168" spans="1:15" s="551" customFormat="1" ht="21.75" customHeight="1" x14ac:dyDescent="0.2">
      <c r="A168" s="545"/>
      <c r="B168" s="669" t="s">
        <v>94</v>
      </c>
      <c r="C168" s="669"/>
      <c r="D168" s="669"/>
      <c r="E168" s="669"/>
      <c r="F168" s="670"/>
      <c r="G168" s="558" t="s">
        <v>670</v>
      </c>
      <c r="H168" s="559">
        <v>0</v>
      </c>
      <c r="I168" s="557">
        <v>0</v>
      </c>
      <c r="J168" s="557">
        <v>0</v>
      </c>
      <c r="K168" s="671"/>
      <c r="L168" s="672"/>
      <c r="M168" s="560">
        <v>100</v>
      </c>
      <c r="N168" s="561">
        <v>0</v>
      </c>
      <c r="O168" s="560">
        <v>100</v>
      </c>
    </row>
    <row r="169" spans="1:15" s="551" customFormat="1" ht="21.75" customHeight="1" x14ac:dyDescent="0.2">
      <c r="A169" s="545"/>
      <c r="B169" s="669" t="s">
        <v>671</v>
      </c>
      <c r="C169" s="669"/>
      <c r="D169" s="669"/>
      <c r="E169" s="669"/>
      <c r="F169" s="670"/>
      <c r="G169" s="558" t="s">
        <v>672</v>
      </c>
      <c r="H169" s="559">
        <v>0</v>
      </c>
      <c r="I169" s="557">
        <v>0</v>
      </c>
      <c r="J169" s="557">
        <v>0</v>
      </c>
      <c r="K169" s="671"/>
      <c r="L169" s="672"/>
      <c r="M169" s="560">
        <v>100</v>
      </c>
      <c r="N169" s="561">
        <v>0</v>
      </c>
      <c r="O169" s="560">
        <v>100</v>
      </c>
    </row>
    <row r="170" spans="1:15" s="551" customFormat="1" ht="21.75" customHeight="1" x14ac:dyDescent="0.2">
      <c r="A170" s="545"/>
      <c r="B170" s="669" t="s">
        <v>671</v>
      </c>
      <c r="C170" s="669"/>
      <c r="D170" s="669"/>
      <c r="E170" s="669"/>
      <c r="F170" s="670"/>
      <c r="G170" s="558" t="s">
        <v>673</v>
      </c>
      <c r="H170" s="559" t="s">
        <v>29</v>
      </c>
      <c r="I170" s="557">
        <v>1</v>
      </c>
      <c r="J170" s="557">
        <v>13</v>
      </c>
      <c r="K170" s="671"/>
      <c r="L170" s="672"/>
      <c r="M170" s="560">
        <v>100</v>
      </c>
      <c r="N170" s="561">
        <v>0</v>
      </c>
      <c r="O170" s="560">
        <v>100</v>
      </c>
    </row>
    <row r="171" spans="1:15" s="551" customFormat="1" ht="32.25" customHeight="1" x14ac:dyDescent="0.2">
      <c r="A171" s="545"/>
      <c r="B171" s="669" t="s">
        <v>105</v>
      </c>
      <c r="C171" s="669"/>
      <c r="D171" s="669"/>
      <c r="E171" s="669"/>
      <c r="F171" s="670"/>
      <c r="G171" s="558" t="s">
        <v>533</v>
      </c>
      <c r="H171" s="559">
        <v>0</v>
      </c>
      <c r="I171" s="557">
        <v>0</v>
      </c>
      <c r="J171" s="557">
        <v>0</v>
      </c>
      <c r="K171" s="671"/>
      <c r="L171" s="672"/>
      <c r="M171" s="560">
        <v>2675.1</v>
      </c>
      <c r="N171" s="561">
        <v>-1206.9000000000001</v>
      </c>
      <c r="O171" s="560">
        <v>1468.2</v>
      </c>
    </row>
    <row r="172" spans="1:15" s="551" customFormat="1" ht="21.75" customHeight="1" x14ac:dyDescent="0.2">
      <c r="A172" s="545"/>
      <c r="B172" s="669" t="s">
        <v>106</v>
      </c>
      <c r="C172" s="669"/>
      <c r="D172" s="669"/>
      <c r="E172" s="669"/>
      <c r="F172" s="670"/>
      <c r="G172" s="558" t="s">
        <v>534</v>
      </c>
      <c r="H172" s="559">
        <v>0</v>
      </c>
      <c r="I172" s="557">
        <v>0</v>
      </c>
      <c r="J172" s="557">
        <v>0</v>
      </c>
      <c r="K172" s="671"/>
      <c r="L172" s="672"/>
      <c r="M172" s="560">
        <v>2675.1</v>
      </c>
      <c r="N172" s="561">
        <v>-1206.9000000000001</v>
      </c>
      <c r="O172" s="560">
        <v>1468.2</v>
      </c>
    </row>
    <row r="173" spans="1:15" s="551" customFormat="1" ht="12.75" customHeight="1" x14ac:dyDescent="0.2">
      <c r="A173" s="545"/>
      <c r="B173" s="669" t="s">
        <v>683</v>
      </c>
      <c r="C173" s="669"/>
      <c r="D173" s="669"/>
      <c r="E173" s="669"/>
      <c r="F173" s="670"/>
      <c r="G173" s="558" t="s">
        <v>684</v>
      </c>
      <c r="H173" s="559" t="s">
        <v>29</v>
      </c>
      <c r="I173" s="557">
        <v>4</v>
      </c>
      <c r="J173" s="557">
        <v>12</v>
      </c>
      <c r="K173" s="671"/>
      <c r="L173" s="672"/>
      <c r="M173" s="560">
        <v>2675.1</v>
      </c>
      <c r="N173" s="561">
        <v>-1206.9000000000001</v>
      </c>
      <c r="O173" s="560">
        <v>1468.2</v>
      </c>
    </row>
    <row r="174" spans="1:15" s="551" customFormat="1" ht="32.25" customHeight="1" x14ac:dyDescent="0.2">
      <c r="A174" s="545"/>
      <c r="B174" s="669" t="s">
        <v>171</v>
      </c>
      <c r="C174" s="669"/>
      <c r="D174" s="669"/>
      <c r="E174" s="669"/>
      <c r="F174" s="670"/>
      <c r="G174" s="558" t="s">
        <v>553</v>
      </c>
      <c r="H174" s="559">
        <v>0</v>
      </c>
      <c r="I174" s="557">
        <v>0</v>
      </c>
      <c r="J174" s="557">
        <v>0</v>
      </c>
      <c r="K174" s="671"/>
      <c r="L174" s="672"/>
      <c r="M174" s="560">
        <v>55</v>
      </c>
      <c r="N174" s="561">
        <v>0</v>
      </c>
      <c r="O174" s="560">
        <v>55</v>
      </c>
    </row>
    <row r="175" spans="1:15" s="551" customFormat="1" ht="21.75" customHeight="1" x14ac:dyDescent="0.2">
      <c r="A175" s="545"/>
      <c r="B175" s="669" t="s">
        <v>26</v>
      </c>
      <c r="C175" s="669"/>
      <c r="D175" s="669"/>
      <c r="E175" s="669"/>
      <c r="F175" s="670"/>
      <c r="G175" s="558" t="s">
        <v>554</v>
      </c>
      <c r="H175" s="559" t="s">
        <v>29</v>
      </c>
      <c r="I175" s="557">
        <v>1</v>
      </c>
      <c r="J175" s="557">
        <v>4</v>
      </c>
      <c r="K175" s="671"/>
      <c r="L175" s="672"/>
      <c r="M175" s="560">
        <v>55</v>
      </c>
      <c r="N175" s="561">
        <v>0</v>
      </c>
      <c r="O175" s="560">
        <v>55</v>
      </c>
    </row>
    <row r="176" spans="1:15" s="551" customFormat="1" ht="53.25" customHeight="1" x14ac:dyDescent="0.2">
      <c r="A176" s="545"/>
      <c r="B176" s="669" t="s">
        <v>674</v>
      </c>
      <c r="C176" s="669"/>
      <c r="D176" s="669"/>
      <c r="E176" s="669"/>
      <c r="F176" s="670"/>
      <c r="G176" s="558" t="s">
        <v>675</v>
      </c>
      <c r="H176" s="559">
        <v>0</v>
      </c>
      <c r="I176" s="557">
        <v>0</v>
      </c>
      <c r="J176" s="557">
        <v>0</v>
      </c>
      <c r="K176" s="671"/>
      <c r="L176" s="672"/>
      <c r="M176" s="560">
        <v>50</v>
      </c>
      <c r="N176" s="561">
        <v>0</v>
      </c>
      <c r="O176" s="560">
        <v>50</v>
      </c>
    </row>
    <row r="177" spans="1:15" s="551" customFormat="1" ht="42.75" customHeight="1" x14ac:dyDescent="0.2">
      <c r="A177" s="545"/>
      <c r="B177" s="669" t="s">
        <v>777</v>
      </c>
      <c r="C177" s="669"/>
      <c r="D177" s="669"/>
      <c r="E177" s="669"/>
      <c r="F177" s="670"/>
      <c r="G177" s="558" t="s">
        <v>778</v>
      </c>
      <c r="H177" s="559" t="s">
        <v>29</v>
      </c>
      <c r="I177" s="557">
        <v>1</v>
      </c>
      <c r="J177" s="557">
        <v>13</v>
      </c>
      <c r="K177" s="671"/>
      <c r="L177" s="672"/>
      <c r="M177" s="560">
        <v>10</v>
      </c>
      <c r="N177" s="561">
        <v>-10</v>
      </c>
      <c r="O177" s="560">
        <v>0</v>
      </c>
    </row>
    <row r="178" spans="1:15" s="551" customFormat="1" ht="42.75" customHeight="1" x14ac:dyDescent="0.2">
      <c r="A178" s="545"/>
      <c r="B178" s="669" t="s">
        <v>777</v>
      </c>
      <c r="C178" s="669"/>
      <c r="D178" s="669"/>
      <c r="E178" s="669"/>
      <c r="F178" s="670"/>
      <c r="G178" s="558" t="s">
        <v>778</v>
      </c>
      <c r="H178" s="559" t="s">
        <v>29</v>
      </c>
      <c r="I178" s="557">
        <v>1</v>
      </c>
      <c r="J178" s="557">
        <v>13</v>
      </c>
      <c r="K178" s="671"/>
      <c r="L178" s="672"/>
      <c r="M178" s="560">
        <v>30</v>
      </c>
      <c r="N178" s="561">
        <v>10</v>
      </c>
      <c r="O178" s="560">
        <v>40</v>
      </c>
    </row>
    <row r="179" spans="1:15" s="551" customFormat="1" ht="42.75" customHeight="1" x14ac:dyDescent="0.2">
      <c r="A179" s="545"/>
      <c r="B179" s="669" t="s">
        <v>777</v>
      </c>
      <c r="C179" s="669"/>
      <c r="D179" s="669"/>
      <c r="E179" s="669"/>
      <c r="F179" s="670"/>
      <c r="G179" s="558" t="s">
        <v>778</v>
      </c>
      <c r="H179" s="559" t="s">
        <v>29</v>
      </c>
      <c r="I179" s="557">
        <v>1</v>
      </c>
      <c r="J179" s="557">
        <v>13</v>
      </c>
      <c r="K179" s="671"/>
      <c r="L179" s="672"/>
      <c r="M179" s="560">
        <v>10</v>
      </c>
      <c r="N179" s="561">
        <v>0</v>
      </c>
      <c r="O179" s="560">
        <v>10</v>
      </c>
    </row>
    <row r="180" spans="1:15" s="551" customFormat="1" ht="53.25" customHeight="1" x14ac:dyDescent="0.2">
      <c r="A180" s="545"/>
      <c r="B180" s="669" t="s">
        <v>676</v>
      </c>
      <c r="C180" s="669"/>
      <c r="D180" s="669"/>
      <c r="E180" s="669"/>
      <c r="F180" s="670"/>
      <c r="G180" s="558" t="s">
        <v>677</v>
      </c>
      <c r="H180" s="559">
        <v>0</v>
      </c>
      <c r="I180" s="557">
        <v>0</v>
      </c>
      <c r="J180" s="557">
        <v>0</v>
      </c>
      <c r="K180" s="671"/>
      <c r="L180" s="672"/>
      <c r="M180" s="560">
        <v>100</v>
      </c>
      <c r="N180" s="561">
        <v>0</v>
      </c>
      <c r="O180" s="560">
        <v>100</v>
      </c>
    </row>
    <row r="181" spans="1:15" s="551" customFormat="1" ht="32.25" customHeight="1" x14ac:dyDescent="0.2">
      <c r="A181" s="545"/>
      <c r="B181" s="669" t="s">
        <v>678</v>
      </c>
      <c r="C181" s="669"/>
      <c r="D181" s="669"/>
      <c r="E181" s="669"/>
      <c r="F181" s="670"/>
      <c r="G181" s="558" t="s">
        <v>679</v>
      </c>
      <c r="H181" s="559" t="s">
        <v>29</v>
      </c>
      <c r="I181" s="557">
        <v>1</v>
      </c>
      <c r="J181" s="557">
        <v>13</v>
      </c>
      <c r="K181" s="671"/>
      <c r="L181" s="672"/>
      <c r="M181" s="560">
        <v>100</v>
      </c>
      <c r="N181" s="561">
        <v>0</v>
      </c>
      <c r="O181" s="560">
        <v>100</v>
      </c>
    </row>
    <row r="182" spans="1:15" s="551" customFormat="1" ht="32.25" customHeight="1" x14ac:dyDescent="0.2">
      <c r="A182" s="545"/>
      <c r="B182" s="669" t="s">
        <v>437</v>
      </c>
      <c r="C182" s="669"/>
      <c r="D182" s="669"/>
      <c r="E182" s="669"/>
      <c r="F182" s="670"/>
      <c r="G182" s="558" t="s">
        <v>438</v>
      </c>
      <c r="H182" s="559">
        <v>0</v>
      </c>
      <c r="I182" s="557">
        <v>0</v>
      </c>
      <c r="J182" s="557">
        <v>0</v>
      </c>
      <c r="K182" s="671"/>
      <c r="L182" s="672"/>
      <c r="M182" s="560">
        <v>23309.439999999999</v>
      </c>
      <c r="N182" s="561">
        <v>-329.072</v>
      </c>
      <c r="O182" s="560">
        <v>22980.368999999999</v>
      </c>
    </row>
    <row r="183" spans="1:15" s="551" customFormat="1" ht="21.75" customHeight="1" x14ac:dyDescent="0.2">
      <c r="A183" s="545"/>
      <c r="B183" s="669" t="s">
        <v>439</v>
      </c>
      <c r="C183" s="669"/>
      <c r="D183" s="669"/>
      <c r="E183" s="669"/>
      <c r="F183" s="670"/>
      <c r="G183" s="558" t="s">
        <v>440</v>
      </c>
      <c r="H183" s="559" t="s">
        <v>40</v>
      </c>
      <c r="I183" s="557">
        <v>1</v>
      </c>
      <c r="J183" s="557">
        <v>2</v>
      </c>
      <c r="K183" s="671"/>
      <c r="L183" s="672"/>
      <c r="M183" s="560">
        <v>812.59799999999996</v>
      </c>
      <c r="N183" s="561">
        <v>0</v>
      </c>
      <c r="O183" s="560">
        <v>812.59799999999996</v>
      </c>
    </row>
    <row r="184" spans="1:15" s="551" customFormat="1" ht="21.75" customHeight="1" x14ac:dyDescent="0.2">
      <c r="A184" s="545"/>
      <c r="B184" s="669" t="s">
        <v>439</v>
      </c>
      <c r="C184" s="669"/>
      <c r="D184" s="669"/>
      <c r="E184" s="669"/>
      <c r="F184" s="670"/>
      <c r="G184" s="558" t="s">
        <v>440</v>
      </c>
      <c r="H184" s="559" t="s">
        <v>42</v>
      </c>
      <c r="I184" s="557">
        <v>1</v>
      </c>
      <c r="J184" s="557">
        <v>2</v>
      </c>
      <c r="K184" s="671"/>
      <c r="L184" s="672"/>
      <c r="M184" s="560">
        <v>245.404</v>
      </c>
      <c r="N184" s="561">
        <v>0</v>
      </c>
      <c r="O184" s="560">
        <v>245.405</v>
      </c>
    </row>
    <row r="185" spans="1:15" s="551" customFormat="1" ht="21.75" customHeight="1" x14ac:dyDescent="0.2">
      <c r="A185" s="545"/>
      <c r="B185" s="669" t="s">
        <v>460</v>
      </c>
      <c r="C185" s="669"/>
      <c r="D185" s="669"/>
      <c r="E185" s="669"/>
      <c r="F185" s="670"/>
      <c r="G185" s="558" t="s">
        <v>461</v>
      </c>
      <c r="H185" s="559" t="s">
        <v>40</v>
      </c>
      <c r="I185" s="557">
        <v>1</v>
      </c>
      <c r="J185" s="557">
        <v>4</v>
      </c>
      <c r="K185" s="671"/>
      <c r="L185" s="672"/>
      <c r="M185" s="560">
        <v>9568.8960000000006</v>
      </c>
      <c r="N185" s="561">
        <v>240.928</v>
      </c>
      <c r="O185" s="560">
        <v>9809.8240000000005</v>
      </c>
    </row>
    <row r="186" spans="1:15" s="551" customFormat="1" ht="21.75" customHeight="1" x14ac:dyDescent="0.2">
      <c r="A186" s="545"/>
      <c r="B186" s="669" t="s">
        <v>460</v>
      </c>
      <c r="C186" s="669"/>
      <c r="D186" s="669"/>
      <c r="E186" s="669"/>
      <c r="F186" s="670"/>
      <c r="G186" s="558" t="s">
        <v>461</v>
      </c>
      <c r="H186" s="559" t="s">
        <v>42</v>
      </c>
      <c r="I186" s="557">
        <v>1</v>
      </c>
      <c r="J186" s="557">
        <v>4</v>
      </c>
      <c r="K186" s="671"/>
      <c r="L186" s="672"/>
      <c r="M186" s="560">
        <v>2889.806</v>
      </c>
      <c r="N186" s="561">
        <v>0</v>
      </c>
      <c r="O186" s="560">
        <v>2889.806</v>
      </c>
    </row>
    <row r="187" spans="1:15" s="551" customFormat="1" ht="21.75" customHeight="1" x14ac:dyDescent="0.2">
      <c r="A187" s="545"/>
      <c r="B187" s="669" t="s">
        <v>501</v>
      </c>
      <c r="C187" s="669"/>
      <c r="D187" s="669"/>
      <c r="E187" s="669"/>
      <c r="F187" s="670"/>
      <c r="G187" s="558" t="s">
        <v>502</v>
      </c>
      <c r="H187" s="559" t="s">
        <v>40</v>
      </c>
      <c r="I187" s="557">
        <v>1</v>
      </c>
      <c r="J187" s="557">
        <v>13</v>
      </c>
      <c r="K187" s="671"/>
      <c r="L187" s="672"/>
      <c r="M187" s="560">
        <v>3231.297</v>
      </c>
      <c r="N187" s="561">
        <v>0</v>
      </c>
      <c r="O187" s="560">
        <v>3231.297</v>
      </c>
    </row>
    <row r="188" spans="1:15" s="551" customFormat="1" ht="21.75" customHeight="1" x14ac:dyDescent="0.2">
      <c r="A188" s="545"/>
      <c r="B188" s="669" t="s">
        <v>501</v>
      </c>
      <c r="C188" s="669"/>
      <c r="D188" s="669"/>
      <c r="E188" s="669"/>
      <c r="F188" s="670"/>
      <c r="G188" s="558" t="s">
        <v>502</v>
      </c>
      <c r="H188" s="559" t="s">
        <v>42</v>
      </c>
      <c r="I188" s="557">
        <v>1</v>
      </c>
      <c r="J188" s="557">
        <v>13</v>
      </c>
      <c r="K188" s="671"/>
      <c r="L188" s="672"/>
      <c r="M188" s="560">
        <v>975.85199999999998</v>
      </c>
      <c r="N188" s="561">
        <v>0</v>
      </c>
      <c r="O188" s="560">
        <v>975.85199999999998</v>
      </c>
    </row>
    <row r="189" spans="1:15" s="551" customFormat="1" ht="32.25" customHeight="1" x14ac:dyDescent="0.2">
      <c r="A189" s="545"/>
      <c r="B189" s="669" t="s">
        <v>462</v>
      </c>
      <c r="C189" s="669"/>
      <c r="D189" s="669"/>
      <c r="E189" s="669"/>
      <c r="F189" s="670"/>
      <c r="G189" s="558" t="s">
        <v>463</v>
      </c>
      <c r="H189" s="559" t="s">
        <v>29</v>
      </c>
      <c r="I189" s="557">
        <v>1</v>
      </c>
      <c r="J189" s="557">
        <v>4</v>
      </c>
      <c r="K189" s="671"/>
      <c r="L189" s="672"/>
      <c r="M189" s="560">
        <v>302.85599999999999</v>
      </c>
      <c r="N189" s="561">
        <v>0</v>
      </c>
      <c r="O189" s="560">
        <v>302.85599999999999</v>
      </c>
    </row>
    <row r="190" spans="1:15" s="551" customFormat="1" ht="32.25" customHeight="1" x14ac:dyDescent="0.2">
      <c r="A190" s="545"/>
      <c r="B190" s="669" t="s">
        <v>462</v>
      </c>
      <c r="C190" s="669"/>
      <c r="D190" s="669"/>
      <c r="E190" s="669"/>
      <c r="F190" s="670"/>
      <c r="G190" s="558" t="s">
        <v>463</v>
      </c>
      <c r="H190" s="559" t="s">
        <v>29</v>
      </c>
      <c r="I190" s="557">
        <v>1</v>
      </c>
      <c r="J190" s="557">
        <v>4</v>
      </c>
      <c r="K190" s="671"/>
      <c r="L190" s="672"/>
      <c r="M190" s="560">
        <v>213.80799999999999</v>
      </c>
      <c r="N190" s="561">
        <v>0</v>
      </c>
      <c r="O190" s="560">
        <v>213.80799999999999</v>
      </c>
    </row>
    <row r="191" spans="1:15" s="551" customFormat="1" ht="32.25" customHeight="1" x14ac:dyDescent="0.2">
      <c r="A191" s="545"/>
      <c r="B191" s="669" t="s">
        <v>462</v>
      </c>
      <c r="C191" s="669"/>
      <c r="D191" s="669"/>
      <c r="E191" s="669"/>
      <c r="F191" s="670"/>
      <c r="G191" s="558" t="s">
        <v>463</v>
      </c>
      <c r="H191" s="559" t="s">
        <v>29</v>
      </c>
      <c r="I191" s="557">
        <v>1</v>
      </c>
      <c r="J191" s="557">
        <v>4</v>
      </c>
      <c r="K191" s="671"/>
      <c r="L191" s="672"/>
      <c r="M191" s="560">
        <v>1034.3409999999999</v>
      </c>
      <c r="N191" s="561">
        <v>0</v>
      </c>
      <c r="O191" s="560">
        <v>1034.3409999999999</v>
      </c>
    </row>
    <row r="192" spans="1:15" s="551" customFormat="1" ht="32.25" customHeight="1" x14ac:dyDescent="0.2">
      <c r="A192" s="545"/>
      <c r="B192" s="669" t="s">
        <v>462</v>
      </c>
      <c r="C192" s="669"/>
      <c r="D192" s="669"/>
      <c r="E192" s="669"/>
      <c r="F192" s="670"/>
      <c r="G192" s="558" t="s">
        <v>463</v>
      </c>
      <c r="H192" s="559" t="s">
        <v>29</v>
      </c>
      <c r="I192" s="557">
        <v>1</v>
      </c>
      <c r="J192" s="557">
        <v>4</v>
      </c>
      <c r="K192" s="671"/>
      <c r="L192" s="672"/>
      <c r="M192" s="560">
        <v>30.2</v>
      </c>
      <c r="N192" s="561">
        <v>13.6</v>
      </c>
      <c r="O192" s="560">
        <v>43.8</v>
      </c>
    </row>
    <row r="193" spans="1:15" s="551" customFormat="1" ht="32.25" customHeight="1" x14ac:dyDescent="0.2">
      <c r="A193" s="545"/>
      <c r="B193" s="669" t="s">
        <v>462</v>
      </c>
      <c r="C193" s="669"/>
      <c r="D193" s="669"/>
      <c r="E193" s="669"/>
      <c r="F193" s="670"/>
      <c r="G193" s="558" t="s">
        <v>463</v>
      </c>
      <c r="H193" s="559" t="s">
        <v>29</v>
      </c>
      <c r="I193" s="557">
        <v>1</v>
      </c>
      <c r="J193" s="557">
        <v>4</v>
      </c>
      <c r="K193" s="671"/>
      <c r="L193" s="672"/>
      <c r="M193" s="560">
        <v>33.75</v>
      </c>
      <c r="N193" s="561">
        <v>39.5</v>
      </c>
      <c r="O193" s="560">
        <v>73.25</v>
      </c>
    </row>
    <row r="194" spans="1:15" s="551" customFormat="1" ht="32.25" customHeight="1" x14ac:dyDescent="0.2">
      <c r="A194" s="545"/>
      <c r="B194" s="669" t="s">
        <v>462</v>
      </c>
      <c r="C194" s="669"/>
      <c r="D194" s="669"/>
      <c r="E194" s="669"/>
      <c r="F194" s="670"/>
      <c r="G194" s="558" t="s">
        <v>463</v>
      </c>
      <c r="H194" s="559" t="s">
        <v>89</v>
      </c>
      <c r="I194" s="557">
        <v>1</v>
      </c>
      <c r="J194" s="557">
        <v>4</v>
      </c>
      <c r="K194" s="671"/>
      <c r="L194" s="672"/>
      <c r="M194" s="560">
        <v>407</v>
      </c>
      <c r="N194" s="561">
        <v>-38.9</v>
      </c>
      <c r="O194" s="560">
        <v>368.1</v>
      </c>
    </row>
    <row r="195" spans="1:15" s="551" customFormat="1" ht="32.25" customHeight="1" x14ac:dyDescent="0.2">
      <c r="A195" s="545"/>
      <c r="B195" s="669" t="s">
        <v>462</v>
      </c>
      <c r="C195" s="669"/>
      <c r="D195" s="669"/>
      <c r="E195" s="669"/>
      <c r="F195" s="670"/>
      <c r="G195" s="558" t="s">
        <v>463</v>
      </c>
      <c r="H195" s="559" t="s">
        <v>89</v>
      </c>
      <c r="I195" s="557">
        <v>1</v>
      </c>
      <c r="J195" s="557">
        <v>4</v>
      </c>
      <c r="K195" s="671"/>
      <c r="L195" s="672"/>
      <c r="M195" s="560">
        <v>50</v>
      </c>
      <c r="N195" s="561">
        <v>-50</v>
      </c>
      <c r="O195" s="560">
        <v>0</v>
      </c>
    </row>
    <row r="196" spans="1:15" s="551" customFormat="1" ht="32.25" customHeight="1" x14ac:dyDescent="0.2">
      <c r="A196" s="545"/>
      <c r="B196" s="669" t="s">
        <v>462</v>
      </c>
      <c r="C196" s="669"/>
      <c r="D196" s="669"/>
      <c r="E196" s="669"/>
      <c r="F196" s="670"/>
      <c r="G196" s="558" t="s">
        <v>463</v>
      </c>
      <c r="H196" s="559" t="s">
        <v>29</v>
      </c>
      <c r="I196" s="557">
        <v>1</v>
      </c>
      <c r="J196" s="557">
        <v>4</v>
      </c>
      <c r="K196" s="671"/>
      <c r="L196" s="672"/>
      <c r="M196" s="560">
        <v>115</v>
      </c>
      <c r="N196" s="561">
        <v>40</v>
      </c>
      <c r="O196" s="560">
        <v>155</v>
      </c>
    </row>
    <row r="197" spans="1:15" s="551" customFormat="1" ht="32.25" customHeight="1" x14ac:dyDescent="0.2">
      <c r="A197" s="545"/>
      <c r="B197" s="669" t="s">
        <v>462</v>
      </c>
      <c r="C197" s="669"/>
      <c r="D197" s="669"/>
      <c r="E197" s="669"/>
      <c r="F197" s="670"/>
      <c r="G197" s="558" t="s">
        <v>463</v>
      </c>
      <c r="H197" s="559" t="s">
        <v>28</v>
      </c>
      <c r="I197" s="557">
        <v>1</v>
      </c>
      <c r="J197" s="557">
        <v>4</v>
      </c>
      <c r="K197" s="671"/>
      <c r="L197" s="672"/>
      <c r="M197" s="560">
        <v>314.06</v>
      </c>
      <c r="N197" s="561">
        <v>0</v>
      </c>
      <c r="O197" s="560">
        <v>314.06</v>
      </c>
    </row>
    <row r="198" spans="1:15" s="551" customFormat="1" ht="32.25" customHeight="1" x14ac:dyDescent="0.2">
      <c r="A198" s="545"/>
      <c r="B198" s="669" t="s">
        <v>462</v>
      </c>
      <c r="C198" s="669"/>
      <c r="D198" s="669"/>
      <c r="E198" s="669"/>
      <c r="F198" s="670"/>
      <c r="G198" s="558" t="s">
        <v>463</v>
      </c>
      <c r="H198" s="559" t="s">
        <v>29</v>
      </c>
      <c r="I198" s="557">
        <v>1</v>
      </c>
      <c r="J198" s="557">
        <v>4</v>
      </c>
      <c r="K198" s="671"/>
      <c r="L198" s="672"/>
      <c r="M198" s="560">
        <v>0</v>
      </c>
      <c r="N198" s="561">
        <v>11.73</v>
      </c>
      <c r="O198" s="560">
        <v>11.73</v>
      </c>
    </row>
    <row r="199" spans="1:15" s="551" customFormat="1" ht="32.25" customHeight="1" x14ac:dyDescent="0.2">
      <c r="A199" s="545"/>
      <c r="B199" s="669" t="s">
        <v>462</v>
      </c>
      <c r="C199" s="669"/>
      <c r="D199" s="669"/>
      <c r="E199" s="669"/>
      <c r="F199" s="670"/>
      <c r="G199" s="558" t="s">
        <v>463</v>
      </c>
      <c r="H199" s="559" t="s">
        <v>29</v>
      </c>
      <c r="I199" s="557">
        <v>1</v>
      </c>
      <c r="J199" s="557">
        <v>4</v>
      </c>
      <c r="K199" s="671"/>
      <c r="L199" s="672"/>
      <c r="M199" s="560">
        <v>455</v>
      </c>
      <c r="N199" s="561">
        <v>22</v>
      </c>
      <c r="O199" s="560">
        <v>477</v>
      </c>
    </row>
    <row r="200" spans="1:15" s="551" customFormat="1" ht="32.25" customHeight="1" x14ac:dyDescent="0.2">
      <c r="A200" s="545"/>
      <c r="B200" s="669" t="s">
        <v>462</v>
      </c>
      <c r="C200" s="669"/>
      <c r="D200" s="669"/>
      <c r="E200" s="669"/>
      <c r="F200" s="670"/>
      <c r="G200" s="558" t="s">
        <v>463</v>
      </c>
      <c r="H200" s="559" t="s">
        <v>29</v>
      </c>
      <c r="I200" s="557">
        <v>1</v>
      </c>
      <c r="J200" s="557">
        <v>4</v>
      </c>
      <c r="K200" s="671"/>
      <c r="L200" s="672"/>
      <c r="M200" s="560">
        <v>138</v>
      </c>
      <c r="N200" s="561">
        <v>117.3</v>
      </c>
      <c r="O200" s="560">
        <v>255.3</v>
      </c>
    </row>
    <row r="201" spans="1:15" s="551" customFormat="1" ht="32.25" customHeight="1" x14ac:dyDescent="0.2">
      <c r="A201" s="545"/>
      <c r="B201" s="669" t="s">
        <v>462</v>
      </c>
      <c r="C201" s="669"/>
      <c r="D201" s="669"/>
      <c r="E201" s="669"/>
      <c r="F201" s="670"/>
      <c r="G201" s="558" t="s">
        <v>463</v>
      </c>
      <c r="H201" s="559" t="s">
        <v>29</v>
      </c>
      <c r="I201" s="557">
        <v>1</v>
      </c>
      <c r="J201" s="557">
        <v>4</v>
      </c>
      <c r="K201" s="671"/>
      <c r="L201" s="672"/>
      <c r="M201" s="560">
        <v>1050</v>
      </c>
      <c r="N201" s="561">
        <v>-565.23</v>
      </c>
      <c r="O201" s="560">
        <v>484.77</v>
      </c>
    </row>
    <row r="202" spans="1:15" s="551" customFormat="1" ht="32.25" customHeight="1" x14ac:dyDescent="0.2">
      <c r="A202" s="545"/>
      <c r="B202" s="669" t="s">
        <v>462</v>
      </c>
      <c r="C202" s="669"/>
      <c r="D202" s="669"/>
      <c r="E202" s="669"/>
      <c r="F202" s="670"/>
      <c r="G202" s="558" t="s">
        <v>463</v>
      </c>
      <c r="H202" s="559" t="s">
        <v>29</v>
      </c>
      <c r="I202" s="557">
        <v>1</v>
      </c>
      <c r="J202" s="557">
        <v>4</v>
      </c>
      <c r="K202" s="671"/>
      <c r="L202" s="672"/>
      <c r="M202" s="560">
        <v>1239.172</v>
      </c>
      <c r="N202" s="561">
        <v>-50</v>
      </c>
      <c r="O202" s="560">
        <v>1189.172</v>
      </c>
    </row>
    <row r="203" spans="1:15" s="551" customFormat="1" ht="32.25" customHeight="1" x14ac:dyDescent="0.2">
      <c r="A203" s="545"/>
      <c r="B203" s="669" t="s">
        <v>668</v>
      </c>
      <c r="C203" s="669"/>
      <c r="D203" s="669"/>
      <c r="E203" s="669"/>
      <c r="F203" s="670"/>
      <c r="G203" s="558" t="s">
        <v>669</v>
      </c>
      <c r="H203" s="559" t="s">
        <v>41</v>
      </c>
      <c r="I203" s="557">
        <v>1</v>
      </c>
      <c r="J203" s="557">
        <v>4</v>
      </c>
      <c r="K203" s="671"/>
      <c r="L203" s="672"/>
      <c r="M203" s="560">
        <v>22.4</v>
      </c>
      <c r="N203" s="561">
        <v>0</v>
      </c>
      <c r="O203" s="560">
        <v>22.4</v>
      </c>
    </row>
    <row r="204" spans="1:15" s="551" customFormat="1" ht="21.75" customHeight="1" x14ac:dyDescent="0.2">
      <c r="A204" s="545"/>
      <c r="B204" s="669" t="s">
        <v>620</v>
      </c>
      <c r="C204" s="669"/>
      <c r="D204" s="669"/>
      <c r="E204" s="669"/>
      <c r="F204" s="670"/>
      <c r="G204" s="558" t="s">
        <v>621</v>
      </c>
      <c r="H204" s="559" t="s">
        <v>29</v>
      </c>
      <c r="I204" s="557">
        <v>12</v>
      </c>
      <c r="J204" s="557">
        <v>2</v>
      </c>
      <c r="K204" s="671"/>
      <c r="L204" s="672"/>
      <c r="M204" s="560">
        <v>180</v>
      </c>
      <c r="N204" s="561">
        <v>-110</v>
      </c>
      <c r="O204" s="560">
        <v>70</v>
      </c>
    </row>
    <row r="205" spans="1:15" s="551" customFormat="1" ht="21.75" customHeight="1" x14ac:dyDescent="0.2">
      <c r="A205" s="545"/>
      <c r="B205" s="669" t="s">
        <v>443</v>
      </c>
      <c r="C205" s="669"/>
      <c r="D205" s="669"/>
      <c r="E205" s="669"/>
      <c r="F205" s="670"/>
      <c r="G205" s="558" t="s">
        <v>444</v>
      </c>
      <c r="H205" s="559">
        <v>0</v>
      </c>
      <c r="I205" s="557">
        <v>0</v>
      </c>
      <c r="J205" s="557">
        <v>0</v>
      </c>
      <c r="K205" s="671"/>
      <c r="L205" s="672"/>
      <c r="M205" s="560">
        <v>3598.0819999999999</v>
      </c>
      <c r="N205" s="561">
        <v>15</v>
      </c>
      <c r="O205" s="560">
        <v>3613.0819999999999</v>
      </c>
    </row>
    <row r="206" spans="1:15" s="551" customFormat="1" ht="21.75" customHeight="1" x14ac:dyDescent="0.2">
      <c r="A206" s="545"/>
      <c r="B206" s="669" t="s">
        <v>445</v>
      </c>
      <c r="C206" s="669"/>
      <c r="D206" s="669"/>
      <c r="E206" s="669"/>
      <c r="F206" s="670"/>
      <c r="G206" s="558" t="s">
        <v>446</v>
      </c>
      <c r="H206" s="559" t="s">
        <v>40</v>
      </c>
      <c r="I206" s="557">
        <v>1</v>
      </c>
      <c r="J206" s="557">
        <v>3</v>
      </c>
      <c r="K206" s="671"/>
      <c r="L206" s="672"/>
      <c r="M206" s="560">
        <v>862.24199999999996</v>
      </c>
      <c r="N206" s="561">
        <v>0</v>
      </c>
      <c r="O206" s="560">
        <v>862.24199999999996</v>
      </c>
    </row>
    <row r="207" spans="1:15" s="551" customFormat="1" ht="21.75" customHeight="1" x14ac:dyDescent="0.2">
      <c r="A207" s="545"/>
      <c r="B207" s="669" t="s">
        <v>445</v>
      </c>
      <c r="C207" s="669"/>
      <c r="D207" s="669"/>
      <c r="E207" s="669"/>
      <c r="F207" s="670"/>
      <c r="G207" s="558" t="s">
        <v>446</v>
      </c>
      <c r="H207" s="559" t="s">
        <v>42</v>
      </c>
      <c r="I207" s="557">
        <v>1</v>
      </c>
      <c r="J207" s="557">
        <v>3</v>
      </c>
      <c r="K207" s="671"/>
      <c r="L207" s="672"/>
      <c r="M207" s="560">
        <v>260.39699999999999</v>
      </c>
      <c r="N207" s="561">
        <v>0</v>
      </c>
      <c r="O207" s="560">
        <v>260.39699999999999</v>
      </c>
    </row>
    <row r="208" spans="1:15" s="551" customFormat="1" ht="21.75" customHeight="1" x14ac:dyDescent="0.2">
      <c r="A208" s="545"/>
      <c r="B208" s="669" t="s">
        <v>447</v>
      </c>
      <c r="C208" s="669"/>
      <c r="D208" s="669"/>
      <c r="E208" s="669"/>
      <c r="F208" s="670"/>
      <c r="G208" s="558" t="s">
        <v>448</v>
      </c>
      <c r="H208" s="559" t="s">
        <v>40</v>
      </c>
      <c r="I208" s="557">
        <v>1</v>
      </c>
      <c r="J208" s="557">
        <v>3</v>
      </c>
      <c r="K208" s="671"/>
      <c r="L208" s="672"/>
      <c r="M208" s="560">
        <v>743.67499999999995</v>
      </c>
      <c r="N208" s="561">
        <v>0</v>
      </c>
      <c r="O208" s="560">
        <v>743.67499999999995</v>
      </c>
    </row>
    <row r="209" spans="1:15" s="551" customFormat="1" ht="21.75" customHeight="1" x14ac:dyDescent="0.2">
      <c r="A209" s="545"/>
      <c r="B209" s="669" t="s">
        <v>447</v>
      </c>
      <c r="C209" s="669"/>
      <c r="D209" s="669"/>
      <c r="E209" s="669"/>
      <c r="F209" s="670"/>
      <c r="G209" s="558" t="s">
        <v>448</v>
      </c>
      <c r="H209" s="559" t="s">
        <v>42</v>
      </c>
      <c r="I209" s="557">
        <v>1</v>
      </c>
      <c r="J209" s="557">
        <v>3</v>
      </c>
      <c r="K209" s="671"/>
      <c r="L209" s="672"/>
      <c r="M209" s="560">
        <v>224.59</v>
      </c>
      <c r="N209" s="561">
        <v>0</v>
      </c>
      <c r="O209" s="560">
        <v>224.59</v>
      </c>
    </row>
    <row r="210" spans="1:15" s="551" customFormat="1" ht="42.75" customHeight="1" x14ac:dyDescent="0.2">
      <c r="A210" s="545"/>
      <c r="B210" s="669" t="s">
        <v>449</v>
      </c>
      <c r="C210" s="669"/>
      <c r="D210" s="669"/>
      <c r="E210" s="669"/>
      <c r="F210" s="670"/>
      <c r="G210" s="558" t="s">
        <v>450</v>
      </c>
      <c r="H210" s="559" t="s">
        <v>40</v>
      </c>
      <c r="I210" s="557">
        <v>1</v>
      </c>
      <c r="J210" s="557">
        <v>3</v>
      </c>
      <c r="K210" s="671"/>
      <c r="L210" s="672"/>
      <c r="M210" s="560">
        <v>598.57000000000005</v>
      </c>
      <c r="N210" s="561">
        <v>0</v>
      </c>
      <c r="O210" s="560">
        <v>598.57000000000005</v>
      </c>
    </row>
    <row r="211" spans="1:15" s="551" customFormat="1" ht="42.75" customHeight="1" x14ac:dyDescent="0.2">
      <c r="A211" s="545"/>
      <c r="B211" s="669" t="s">
        <v>449</v>
      </c>
      <c r="C211" s="669"/>
      <c r="D211" s="669"/>
      <c r="E211" s="669"/>
      <c r="F211" s="670"/>
      <c r="G211" s="558" t="s">
        <v>450</v>
      </c>
      <c r="H211" s="559" t="s">
        <v>42</v>
      </c>
      <c r="I211" s="557">
        <v>1</v>
      </c>
      <c r="J211" s="557">
        <v>3</v>
      </c>
      <c r="K211" s="671"/>
      <c r="L211" s="672"/>
      <c r="M211" s="560">
        <v>180.768</v>
      </c>
      <c r="N211" s="561">
        <v>0</v>
      </c>
      <c r="O211" s="560">
        <v>180.768</v>
      </c>
    </row>
    <row r="212" spans="1:15" s="551" customFormat="1" ht="32.25" customHeight="1" x14ac:dyDescent="0.2">
      <c r="A212" s="545"/>
      <c r="B212" s="669" t="s">
        <v>451</v>
      </c>
      <c r="C212" s="669"/>
      <c r="D212" s="669"/>
      <c r="E212" s="669"/>
      <c r="F212" s="670"/>
      <c r="G212" s="558" t="s">
        <v>452</v>
      </c>
      <c r="H212" s="559" t="s">
        <v>29</v>
      </c>
      <c r="I212" s="557">
        <v>1</v>
      </c>
      <c r="J212" s="557">
        <v>3</v>
      </c>
      <c r="K212" s="671"/>
      <c r="L212" s="672"/>
      <c r="M212" s="560">
        <v>0</v>
      </c>
      <c r="N212" s="561">
        <v>6</v>
      </c>
      <c r="O212" s="560">
        <v>6</v>
      </c>
    </row>
    <row r="213" spans="1:15" s="551" customFormat="1" ht="32.25" customHeight="1" x14ac:dyDescent="0.2">
      <c r="A213" s="545"/>
      <c r="B213" s="669" t="s">
        <v>451</v>
      </c>
      <c r="C213" s="669"/>
      <c r="D213" s="669"/>
      <c r="E213" s="669"/>
      <c r="F213" s="670"/>
      <c r="G213" s="558" t="s">
        <v>452</v>
      </c>
      <c r="H213" s="559" t="s">
        <v>28</v>
      </c>
      <c r="I213" s="557">
        <v>1</v>
      </c>
      <c r="J213" s="557">
        <v>3</v>
      </c>
      <c r="K213" s="671"/>
      <c r="L213" s="672"/>
      <c r="M213" s="560">
        <v>73.942999999999998</v>
      </c>
      <c r="N213" s="561">
        <v>0</v>
      </c>
      <c r="O213" s="560">
        <v>73.942999999999998</v>
      </c>
    </row>
    <row r="214" spans="1:15" s="551" customFormat="1" ht="32.25" customHeight="1" x14ac:dyDescent="0.2">
      <c r="A214" s="545"/>
      <c r="B214" s="669" t="s">
        <v>451</v>
      </c>
      <c r="C214" s="669"/>
      <c r="D214" s="669"/>
      <c r="E214" s="669"/>
      <c r="F214" s="670"/>
      <c r="G214" s="558" t="s">
        <v>452</v>
      </c>
      <c r="H214" s="559" t="s">
        <v>29</v>
      </c>
      <c r="I214" s="557">
        <v>1</v>
      </c>
      <c r="J214" s="557">
        <v>3</v>
      </c>
      <c r="K214" s="671"/>
      <c r="L214" s="672"/>
      <c r="M214" s="560">
        <v>4.2</v>
      </c>
      <c r="N214" s="561">
        <v>0.7</v>
      </c>
      <c r="O214" s="560">
        <v>4.9000000000000004</v>
      </c>
    </row>
    <row r="215" spans="1:15" s="551" customFormat="1" ht="32.25" customHeight="1" x14ac:dyDescent="0.2">
      <c r="A215" s="545"/>
      <c r="B215" s="669" t="s">
        <v>451</v>
      </c>
      <c r="C215" s="669"/>
      <c r="D215" s="669"/>
      <c r="E215" s="669"/>
      <c r="F215" s="670"/>
      <c r="G215" s="558" t="s">
        <v>452</v>
      </c>
      <c r="H215" s="559" t="s">
        <v>29</v>
      </c>
      <c r="I215" s="557">
        <v>1</v>
      </c>
      <c r="J215" s="557">
        <v>3</v>
      </c>
      <c r="K215" s="671"/>
      <c r="L215" s="672"/>
      <c r="M215" s="560">
        <v>36</v>
      </c>
      <c r="N215" s="561">
        <v>-0.7</v>
      </c>
      <c r="O215" s="560">
        <v>35.299999999999997</v>
      </c>
    </row>
    <row r="216" spans="1:15" s="551" customFormat="1" ht="32.25" customHeight="1" x14ac:dyDescent="0.2">
      <c r="A216" s="545"/>
      <c r="B216" s="669" t="s">
        <v>451</v>
      </c>
      <c r="C216" s="669"/>
      <c r="D216" s="669"/>
      <c r="E216" s="669"/>
      <c r="F216" s="670"/>
      <c r="G216" s="558" t="s">
        <v>452</v>
      </c>
      <c r="H216" s="559" t="s">
        <v>35</v>
      </c>
      <c r="I216" s="557">
        <v>1</v>
      </c>
      <c r="J216" s="557">
        <v>3</v>
      </c>
      <c r="K216" s="671"/>
      <c r="L216" s="672"/>
      <c r="M216" s="560">
        <v>8.5</v>
      </c>
      <c r="N216" s="561">
        <v>0</v>
      </c>
      <c r="O216" s="560">
        <v>8.5</v>
      </c>
    </row>
    <row r="217" spans="1:15" s="551" customFormat="1" ht="32.25" customHeight="1" x14ac:dyDescent="0.2">
      <c r="A217" s="545"/>
      <c r="B217" s="669" t="s">
        <v>451</v>
      </c>
      <c r="C217" s="669"/>
      <c r="D217" s="669"/>
      <c r="E217" s="669"/>
      <c r="F217" s="670"/>
      <c r="G217" s="558" t="s">
        <v>452</v>
      </c>
      <c r="H217" s="559" t="s">
        <v>89</v>
      </c>
      <c r="I217" s="557">
        <v>1</v>
      </c>
      <c r="J217" s="557">
        <v>3</v>
      </c>
      <c r="K217" s="671"/>
      <c r="L217" s="672"/>
      <c r="M217" s="560">
        <v>1.5</v>
      </c>
      <c r="N217" s="561">
        <v>0</v>
      </c>
      <c r="O217" s="560">
        <v>1.5</v>
      </c>
    </row>
    <row r="218" spans="1:15" s="551" customFormat="1" ht="32.25" customHeight="1" x14ac:dyDescent="0.2">
      <c r="A218" s="545"/>
      <c r="B218" s="669" t="s">
        <v>451</v>
      </c>
      <c r="C218" s="669"/>
      <c r="D218" s="669"/>
      <c r="E218" s="669"/>
      <c r="F218" s="670"/>
      <c r="G218" s="558" t="s">
        <v>452</v>
      </c>
      <c r="H218" s="559" t="s">
        <v>29</v>
      </c>
      <c r="I218" s="557">
        <v>1</v>
      </c>
      <c r="J218" s="557">
        <v>3</v>
      </c>
      <c r="K218" s="671"/>
      <c r="L218" s="672"/>
      <c r="M218" s="560">
        <v>37</v>
      </c>
      <c r="N218" s="561">
        <v>0</v>
      </c>
      <c r="O218" s="560">
        <v>37</v>
      </c>
    </row>
    <row r="219" spans="1:15" s="551" customFormat="1" ht="32.25" customHeight="1" x14ac:dyDescent="0.2">
      <c r="A219" s="545"/>
      <c r="B219" s="669" t="s">
        <v>451</v>
      </c>
      <c r="C219" s="669"/>
      <c r="D219" s="669"/>
      <c r="E219" s="669"/>
      <c r="F219" s="670"/>
      <c r="G219" s="558" t="s">
        <v>452</v>
      </c>
      <c r="H219" s="559" t="s">
        <v>28</v>
      </c>
      <c r="I219" s="557">
        <v>1</v>
      </c>
      <c r="J219" s="557">
        <v>3</v>
      </c>
      <c r="K219" s="671"/>
      <c r="L219" s="672"/>
      <c r="M219" s="560">
        <v>33.700000000000003</v>
      </c>
      <c r="N219" s="561">
        <v>0</v>
      </c>
      <c r="O219" s="560">
        <v>33.700000000000003</v>
      </c>
    </row>
    <row r="220" spans="1:15" s="551" customFormat="1" ht="32.25" customHeight="1" x14ac:dyDescent="0.2">
      <c r="A220" s="545"/>
      <c r="B220" s="669" t="s">
        <v>451</v>
      </c>
      <c r="C220" s="669"/>
      <c r="D220" s="669"/>
      <c r="E220" s="669"/>
      <c r="F220" s="670"/>
      <c r="G220" s="558" t="s">
        <v>452</v>
      </c>
      <c r="H220" s="559" t="s">
        <v>29</v>
      </c>
      <c r="I220" s="557">
        <v>1</v>
      </c>
      <c r="J220" s="557">
        <v>3</v>
      </c>
      <c r="K220" s="671"/>
      <c r="L220" s="672"/>
      <c r="M220" s="560">
        <v>295.887</v>
      </c>
      <c r="N220" s="561">
        <v>0</v>
      </c>
      <c r="O220" s="560">
        <v>295.887</v>
      </c>
    </row>
    <row r="221" spans="1:15" s="551" customFormat="1" ht="32.25" customHeight="1" x14ac:dyDescent="0.2">
      <c r="A221" s="545"/>
      <c r="B221" s="669" t="s">
        <v>451</v>
      </c>
      <c r="C221" s="669"/>
      <c r="D221" s="669"/>
      <c r="E221" s="669"/>
      <c r="F221" s="670"/>
      <c r="G221" s="558" t="s">
        <v>452</v>
      </c>
      <c r="H221" s="559" t="s">
        <v>29</v>
      </c>
      <c r="I221" s="557">
        <v>1</v>
      </c>
      <c r="J221" s="557">
        <v>3</v>
      </c>
      <c r="K221" s="671"/>
      <c r="L221" s="672"/>
      <c r="M221" s="560">
        <v>94</v>
      </c>
      <c r="N221" s="561">
        <v>0</v>
      </c>
      <c r="O221" s="560">
        <v>94</v>
      </c>
    </row>
    <row r="222" spans="1:15" s="551" customFormat="1" ht="32.25" customHeight="1" x14ac:dyDescent="0.2">
      <c r="A222" s="545"/>
      <c r="B222" s="669" t="s">
        <v>451</v>
      </c>
      <c r="C222" s="669"/>
      <c r="D222" s="669"/>
      <c r="E222" s="669"/>
      <c r="F222" s="670"/>
      <c r="G222" s="558" t="s">
        <v>452</v>
      </c>
      <c r="H222" s="559" t="s">
        <v>29</v>
      </c>
      <c r="I222" s="557">
        <v>1</v>
      </c>
      <c r="J222" s="557">
        <v>3</v>
      </c>
      <c r="K222" s="671"/>
      <c r="L222" s="672"/>
      <c r="M222" s="560">
        <v>143.11000000000001</v>
      </c>
      <c r="N222" s="561">
        <v>9</v>
      </c>
      <c r="O222" s="560">
        <v>152.11000000000001</v>
      </c>
    </row>
    <row r="223" spans="1:15" s="551" customFormat="1" ht="21.75" customHeight="1" x14ac:dyDescent="0.2">
      <c r="A223" s="545"/>
      <c r="B223" s="669" t="s">
        <v>61</v>
      </c>
      <c r="C223" s="669"/>
      <c r="D223" s="669"/>
      <c r="E223" s="669"/>
      <c r="F223" s="670"/>
      <c r="G223" s="558" t="s">
        <v>469</v>
      </c>
      <c r="H223" s="559">
        <v>0</v>
      </c>
      <c r="I223" s="557">
        <v>0</v>
      </c>
      <c r="J223" s="557">
        <v>0</v>
      </c>
      <c r="K223" s="671"/>
      <c r="L223" s="672"/>
      <c r="M223" s="560">
        <v>10020.678</v>
      </c>
      <c r="N223" s="561">
        <v>-135</v>
      </c>
      <c r="O223" s="560">
        <v>9885.6779999999999</v>
      </c>
    </row>
    <row r="224" spans="1:15" s="551" customFormat="1" ht="42.75" customHeight="1" x14ac:dyDescent="0.2">
      <c r="A224" s="545"/>
      <c r="B224" s="669" t="s">
        <v>470</v>
      </c>
      <c r="C224" s="669"/>
      <c r="D224" s="669"/>
      <c r="E224" s="669"/>
      <c r="F224" s="670"/>
      <c r="G224" s="558" t="s">
        <v>471</v>
      </c>
      <c r="H224" s="559" t="s">
        <v>40</v>
      </c>
      <c r="I224" s="557">
        <v>4</v>
      </c>
      <c r="J224" s="557">
        <v>5</v>
      </c>
      <c r="K224" s="671"/>
      <c r="L224" s="672"/>
      <c r="M224" s="560">
        <v>4870.42</v>
      </c>
      <c r="N224" s="561">
        <v>0</v>
      </c>
      <c r="O224" s="560">
        <v>4870.42</v>
      </c>
    </row>
    <row r="225" spans="1:15" s="551" customFormat="1" ht="42.75" customHeight="1" x14ac:dyDescent="0.2">
      <c r="A225" s="545"/>
      <c r="B225" s="669" t="s">
        <v>470</v>
      </c>
      <c r="C225" s="669"/>
      <c r="D225" s="669"/>
      <c r="E225" s="669"/>
      <c r="F225" s="670"/>
      <c r="G225" s="558" t="s">
        <v>471</v>
      </c>
      <c r="H225" s="559" t="s">
        <v>42</v>
      </c>
      <c r="I225" s="557">
        <v>4</v>
      </c>
      <c r="J225" s="557">
        <v>5</v>
      </c>
      <c r="K225" s="671"/>
      <c r="L225" s="672"/>
      <c r="M225" s="560">
        <v>1470.8510000000001</v>
      </c>
      <c r="N225" s="561">
        <v>0</v>
      </c>
      <c r="O225" s="560">
        <v>1470.8510000000001</v>
      </c>
    </row>
    <row r="226" spans="1:15" s="551" customFormat="1" ht="21.75" customHeight="1" x14ac:dyDescent="0.2">
      <c r="A226" s="545"/>
      <c r="B226" s="669" t="s">
        <v>503</v>
      </c>
      <c r="C226" s="669"/>
      <c r="D226" s="669"/>
      <c r="E226" s="669"/>
      <c r="F226" s="670"/>
      <c r="G226" s="558" t="s">
        <v>504</v>
      </c>
      <c r="H226" s="559" t="s">
        <v>40</v>
      </c>
      <c r="I226" s="557">
        <v>4</v>
      </c>
      <c r="J226" s="557">
        <v>12</v>
      </c>
      <c r="K226" s="671"/>
      <c r="L226" s="672"/>
      <c r="M226" s="560">
        <v>579.45000000000005</v>
      </c>
      <c r="N226" s="561">
        <v>0</v>
      </c>
      <c r="O226" s="560">
        <v>579.45000000000005</v>
      </c>
    </row>
    <row r="227" spans="1:15" s="551" customFormat="1" ht="21.75" customHeight="1" x14ac:dyDescent="0.2">
      <c r="A227" s="545"/>
      <c r="B227" s="669" t="s">
        <v>503</v>
      </c>
      <c r="C227" s="669"/>
      <c r="D227" s="669"/>
      <c r="E227" s="669"/>
      <c r="F227" s="670"/>
      <c r="G227" s="558" t="s">
        <v>504</v>
      </c>
      <c r="H227" s="559" t="s">
        <v>42</v>
      </c>
      <c r="I227" s="557">
        <v>4</v>
      </c>
      <c r="J227" s="557">
        <v>12</v>
      </c>
      <c r="K227" s="671"/>
      <c r="L227" s="672"/>
      <c r="M227" s="560">
        <v>174.994</v>
      </c>
      <c r="N227" s="561">
        <v>0</v>
      </c>
      <c r="O227" s="560">
        <v>174.994</v>
      </c>
    </row>
    <row r="228" spans="1:15" s="551" customFormat="1" ht="21.75" customHeight="1" x14ac:dyDescent="0.2">
      <c r="A228" s="545"/>
      <c r="B228" s="669" t="s">
        <v>61</v>
      </c>
      <c r="C228" s="669"/>
      <c r="D228" s="669"/>
      <c r="E228" s="669"/>
      <c r="F228" s="670"/>
      <c r="G228" s="558" t="s">
        <v>472</v>
      </c>
      <c r="H228" s="559" t="s">
        <v>29</v>
      </c>
      <c r="I228" s="557">
        <v>1</v>
      </c>
      <c r="J228" s="557">
        <v>6</v>
      </c>
      <c r="K228" s="671"/>
      <c r="L228" s="672"/>
      <c r="M228" s="560">
        <v>4</v>
      </c>
      <c r="N228" s="561">
        <v>0</v>
      </c>
      <c r="O228" s="560">
        <v>4</v>
      </c>
    </row>
    <row r="229" spans="1:15" s="551" customFormat="1" ht="21.75" customHeight="1" x14ac:dyDescent="0.2">
      <c r="A229" s="545"/>
      <c r="B229" s="669" t="s">
        <v>61</v>
      </c>
      <c r="C229" s="669"/>
      <c r="D229" s="669"/>
      <c r="E229" s="669"/>
      <c r="F229" s="670"/>
      <c r="G229" s="558" t="s">
        <v>472</v>
      </c>
      <c r="H229" s="559" t="s">
        <v>28</v>
      </c>
      <c r="I229" s="557">
        <v>4</v>
      </c>
      <c r="J229" s="557">
        <v>5</v>
      </c>
      <c r="K229" s="671"/>
      <c r="L229" s="672"/>
      <c r="M229" s="560">
        <v>178.1</v>
      </c>
      <c r="N229" s="561">
        <v>23.8</v>
      </c>
      <c r="O229" s="560">
        <v>201.9</v>
      </c>
    </row>
    <row r="230" spans="1:15" s="551" customFormat="1" ht="21.75" customHeight="1" x14ac:dyDescent="0.2">
      <c r="A230" s="545"/>
      <c r="B230" s="669" t="s">
        <v>61</v>
      </c>
      <c r="C230" s="669"/>
      <c r="D230" s="669"/>
      <c r="E230" s="669"/>
      <c r="F230" s="670"/>
      <c r="G230" s="558" t="s">
        <v>472</v>
      </c>
      <c r="H230" s="559" t="s">
        <v>29</v>
      </c>
      <c r="I230" s="557">
        <v>4</v>
      </c>
      <c r="J230" s="557">
        <v>5</v>
      </c>
      <c r="K230" s="671"/>
      <c r="L230" s="672"/>
      <c r="M230" s="560">
        <v>51.4</v>
      </c>
      <c r="N230" s="561">
        <v>-15</v>
      </c>
      <c r="O230" s="560">
        <v>36.4</v>
      </c>
    </row>
    <row r="231" spans="1:15" s="551" customFormat="1" ht="21.75" customHeight="1" x14ac:dyDescent="0.2">
      <c r="A231" s="545"/>
      <c r="B231" s="669" t="s">
        <v>61</v>
      </c>
      <c r="C231" s="669"/>
      <c r="D231" s="669"/>
      <c r="E231" s="669"/>
      <c r="F231" s="670"/>
      <c r="G231" s="558" t="s">
        <v>472</v>
      </c>
      <c r="H231" s="559" t="s">
        <v>29</v>
      </c>
      <c r="I231" s="557">
        <v>1</v>
      </c>
      <c r="J231" s="557">
        <v>6</v>
      </c>
      <c r="K231" s="671"/>
      <c r="L231" s="672"/>
      <c r="M231" s="560">
        <v>40</v>
      </c>
      <c r="N231" s="561">
        <v>-10</v>
      </c>
      <c r="O231" s="560">
        <v>30</v>
      </c>
    </row>
    <row r="232" spans="1:15" s="551" customFormat="1" ht="21.75" customHeight="1" x14ac:dyDescent="0.2">
      <c r="A232" s="545"/>
      <c r="B232" s="669" t="s">
        <v>61</v>
      </c>
      <c r="C232" s="669"/>
      <c r="D232" s="669"/>
      <c r="E232" s="669"/>
      <c r="F232" s="670"/>
      <c r="G232" s="558" t="s">
        <v>472</v>
      </c>
      <c r="H232" s="559" t="s">
        <v>35</v>
      </c>
      <c r="I232" s="557">
        <v>4</v>
      </c>
      <c r="J232" s="557">
        <v>5</v>
      </c>
      <c r="K232" s="671"/>
      <c r="L232" s="672"/>
      <c r="M232" s="560">
        <v>26.24</v>
      </c>
      <c r="N232" s="561">
        <v>0</v>
      </c>
      <c r="O232" s="560">
        <v>26.24</v>
      </c>
    </row>
    <row r="233" spans="1:15" s="551" customFormat="1" ht="21.75" customHeight="1" x14ac:dyDescent="0.2">
      <c r="A233" s="545"/>
      <c r="B233" s="669" t="s">
        <v>61</v>
      </c>
      <c r="C233" s="669"/>
      <c r="D233" s="669"/>
      <c r="E233" s="669"/>
      <c r="F233" s="670"/>
      <c r="G233" s="558" t="s">
        <v>472</v>
      </c>
      <c r="H233" s="559" t="s">
        <v>89</v>
      </c>
      <c r="I233" s="557">
        <v>1</v>
      </c>
      <c r="J233" s="557">
        <v>6</v>
      </c>
      <c r="K233" s="671"/>
      <c r="L233" s="672"/>
      <c r="M233" s="560">
        <v>1</v>
      </c>
      <c r="N233" s="561">
        <v>0</v>
      </c>
      <c r="O233" s="560">
        <v>1</v>
      </c>
    </row>
    <row r="234" spans="1:15" s="551" customFormat="1" ht="21.75" customHeight="1" x14ac:dyDescent="0.2">
      <c r="A234" s="545"/>
      <c r="B234" s="669" t="s">
        <v>61</v>
      </c>
      <c r="C234" s="669"/>
      <c r="D234" s="669"/>
      <c r="E234" s="669"/>
      <c r="F234" s="670"/>
      <c r="G234" s="558" t="s">
        <v>472</v>
      </c>
      <c r="H234" s="559" t="s">
        <v>28</v>
      </c>
      <c r="I234" s="557">
        <v>4</v>
      </c>
      <c r="J234" s="557">
        <v>5</v>
      </c>
      <c r="K234" s="671"/>
      <c r="L234" s="672"/>
      <c r="M234" s="560">
        <v>1440.1</v>
      </c>
      <c r="N234" s="561">
        <v>-162</v>
      </c>
      <c r="O234" s="560">
        <v>1278.0999999999999</v>
      </c>
    </row>
    <row r="235" spans="1:15" s="551" customFormat="1" ht="21.75" customHeight="1" x14ac:dyDescent="0.2">
      <c r="A235" s="545"/>
      <c r="B235" s="669" t="s">
        <v>61</v>
      </c>
      <c r="C235" s="669"/>
      <c r="D235" s="669"/>
      <c r="E235" s="669"/>
      <c r="F235" s="670"/>
      <c r="G235" s="558" t="s">
        <v>472</v>
      </c>
      <c r="H235" s="559" t="s">
        <v>28</v>
      </c>
      <c r="I235" s="557">
        <v>4</v>
      </c>
      <c r="J235" s="557">
        <v>5</v>
      </c>
      <c r="K235" s="671"/>
      <c r="L235" s="672"/>
      <c r="M235" s="560">
        <v>374.5</v>
      </c>
      <c r="N235" s="561">
        <v>20.2</v>
      </c>
      <c r="O235" s="560">
        <v>394.7</v>
      </c>
    </row>
    <row r="236" spans="1:15" s="551" customFormat="1" ht="21.75" customHeight="1" x14ac:dyDescent="0.2">
      <c r="A236" s="545"/>
      <c r="B236" s="669" t="s">
        <v>61</v>
      </c>
      <c r="C236" s="669"/>
      <c r="D236" s="669"/>
      <c r="E236" s="669"/>
      <c r="F236" s="670"/>
      <c r="G236" s="558" t="s">
        <v>472</v>
      </c>
      <c r="H236" s="559" t="s">
        <v>29</v>
      </c>
      <c r="I236" s="557">
        <v>4</v>
      </c>
      <c r="J236" s="557">
        <v>5</v>
      </c>
      <c r="K236" s="671"/>
      <c r="L236" s="672"/>
      <c r="M236" s="560">
        <v>378.33800000000002</v>
      </c>
      <c r="N236" s="561">
        <v>28.175999999999998</v>
      </c>
      <c r="O236" s="560">
        <v>406.51400000000001</v>
      </c>
    </row>
    <row r="237" spans="1:15" s="551" customFormat="1" ht="21.75" customHeight="1" x14ac:dyDescent="0.2">
      <c r="A237" s="545"/>
      <c r="B237" s="669" t="s">
        <v>61</v>
      </c>
      <c r="C237" s="669"/>
      <c r="D237" s="669"/>
      <c r="E237" s="669"/>
      <c r="F237" s="670"/>
      <c r="G237" s="558" t="s">
        <v>472</v>
      </c>
      <c r="H237" s="559" t="s">
        <v>29</v>
      </c>
      <c r="I237" s="557">
        <v>4</v>
      </c>
      <c r="J237" s="557">
        <v>5</v>
      </c>
      <c r="K237" s="671"/>
      <c r="L237" s="672"/>
      <c r="M237" s="560">
        <v>167.40899999999999</v>
      </c>
      <c r="N237" s="561">
        <v>-9</v>
      </c>
      <c r="O237" s="560">
        <v>158.40899999999999</v>
      </c>
    </row>
    <row r="238" spans="1:15" s="551" customFormat="1" ht="21.75" customHeight="1" x14ac:dyDescent="0.2">
      <c r="A238" s="545"/>
      <c r="B238" s="669" t="s">
        <v>61</v>
      </c>
      <c r="C238" s="669"/>
      <c r="D238" s="669"/>
      <c r="E238" s="669"/>
      <c r="F238" s="670"/>
      <c r="G238" s="558" t="s">
        <v>472</v>
      </c>
      <c r="H238" s="559" t="s">
        <v>29</v>
      </c>
      <c r="I238" s="557">
        <v>4</v>
      </c>
      <c r="J238" s="557">
        <v>5</v>
      </c>
      <c r="K238" s="671"/>
      <c r="L238" s="672"/>
      <c r="M238" s="560">
        <v>25</v>
      </c>
      <c r="N238" s="561">
        <v>10</v>
      </c>
      <c r="O238" s="560">
        <v>35</v>
      </c>
    </row>
    <row r="239" spans="1:15" s="551" customFormat="1" ht="21.75" customHeight="1" x14ac:dyDescent="0.2">
      <c r="A239" s="545"/>
      <c r="B239" s="669" t="s">
        <v>61</v>
      </c>
      <c r="C239" s="669"/>
      <c r="D239" s="669"/>
      <c r="E239" s="669"/>
      <c r="F239" s="670"/>
      <c r="G239" s="558" t="s">
        <v>472</v>
      </c>
      <c r="H239" s="559" t="s">
        <v>29</v>
      </c>
      <c r="I239" s="557">
        <v>4</v>
      </c>
      <c r="J239" s="557">
        <v>5</v>
      </c>
      <c r="K239" s="671"/>
      <c r="L239" s="672"/>
      <c r="M239" s="560">
        <v>55.8</v>
      </c>
      <c r="N239" s="561">
        <v>0</v>
      </c>
      <c r="O239" s="560">
        <v>55.8</v>
      </c>
    </row>
    <row r="240" spans="1:15" s="551" customFormat="1" ht="42.75" customHeight="1" x14ac:dyDescent="0.2">
      <c r="A240" s="545"/>
      <c r="B240" s="669" t="s">
        <v>473</v>
      </c>
      <c r="C240" s="669"/>
      <c r="D240" s="669"/>
      <c r="E240" s="669"/>
      <c r="F240" s="670"/>
      <c r="G240" s="558" t="s">
        <v>474</v>
      </c>
      <c r="H240" s="559" t="s">
        <v>41</v>
      </c>
      <c r="I240" s="557">
        <v>4</v>
      </c>
      <c r="J240" s="557">
        <v>5</v>
      </c>
      <c r="K240" s="671"/>
      <c r="L240" s="672"/>
      <c r="M240" s="560">
        <v>183.07599999999999</v>
      </c>
      <c r="N240" s="561">
        <v>-21.175999999999998</v>
      </c>
      <c r="O240" s="560">
        <v>161.9</v>
      </c>
    </row>
    <row r="241" spans="1:15" s="551" customFormat="1" ht="32.25" customHeight="1" x14ac:dyDescent="0.2">
      <c r="A241" s="545"/>
      <c r="B241" s="669" t="s">
        <v>475</v>
      </c>
      <c r="C241" s="669"/>
      <c r="D241" s="669"/>
      <c r="E241" s="669"/>
      <c r="F241" s="670"/>
      <c r="G241" s="558" t="s">
        <v>476</v>
      </c>
      <c r="H241" s="559">
        <v>0</v>
      </c>
      <c r="I241" s="557">
        <v>0</v>
      </c>
      <c r="J241" s="557">
        <v>0</v>
      </c>
      <c r="K241" s="671"/>
      <c r="L241" s="672"/>
      <c r="M241" s="560">
        <v>1414.99</v>
      </c>
      <c r="N241" s="561">
        <v>0</v>
      </c>
      <c r="O241" s="560">
        <v>1414.99</v>
      </c>
    </row>
    <row r="242" spans="1:15" s="551" customFormat="1" ht="32.25" customHeight="1" x14ac:dyDescent="0.2">
      <c r="A242" s="545"/>
      <c r="B242" s="669" t="s">
        <v>477</v>
      </c>
      <c r="C242" s="669"/>
      <c r="D242" s="669"/>
      <c r="E242" s="669"/>
      <c r="F242" s="670"/>
      <c r="G242" s="558" t="s">
        <v>478</v>
      </c>
      <c r="H242" s="559" t="s">
        <v>40</v>
      </c>
      <c r="I242" s="557">
        <v>1</v>
      </c>
      <c r="J242" s="557">
        <v>6</v>
      </c>
      <c r="K242" s="671"/>
      <c r="L242" s="672"/>
      <c r="M242" s="560">
        <v>587.35500000000002</v>
      </c>
      <c r="N242" s="561">
        <v>0</v>
      </c>
      <c r="O242" s="560">
        <v>587.35500000000002</v>
      </c>
    </row>
    <row r="243" spans="1:15" s="551" customFormat="1" ht="32.25" customHeight="1" x14ac:dyDescent="0.2">
      <c r="A243" s="545"/>
      <c r="B243" s="669" t="s">
        <v>477</v>
      </c>
      <c r="C243" s="669"/>
      <c r="D243" s="669"/>
      <c r="E243" s="669"/>
      <c r="F243" s="670"/>
      <c r="G243" s="558" t="s">
        <v>478</v>
      </c>
      <c r="H243" s="559" t="s">
        <v>42</v>
      </c>
      <c r="I243" s="557">
        <v>1</v>
      </c>
      <c r="J243" s="557">
        <v>6</v>
      </c>
      <c r="K243" s="671"/>
      <c r="L243" s="672"/>
      <c r="M243" s="560">
        <v>177.381</v>
      </c>
      <c r="N243" s="561">
        <v>0</v>
      </c>
      <c r="O243" s="560">
        <v>177.381</v>
      </c>
    </row>
    <row r="244" spans="1:15" s="551" customFormat="1" ht="32.25" customHeight="1" x14ac:dyDescent="0.2">
      <c r="A244" s="545"/>
      <c r="B244" s="669" t="s">
        <v>479</v>
      </c>
      <c r="C244" s="669"/>
      <c r="D244" s="669"/>
      <c r="E244" s="669"/>
      <c r="F244" s="670"/>
      <c r="G244" s="558" t="s">
        <v>480</v>
      </c>
      <c r="H244" s="559" t="s">
        <v>40</v>
      </c>
      <c r="I244" s="557">
        <v>1</v>
      </c>
      <c r="J244" s="557">
        <v>6</v>
      </c>
      <c r="K244" s="671"/>
      <c r="L244" s="672"/>
      <c r="M244" s="560">
        <v>446.45499999999998</v>
      </c>
      <c r="N244" s="561">
        <v>0</v>
      </c>
      <c r="O244" s="560">
        <v>446.45499999999998</v>
      </c>
    </row>
    <row r="245" spans="1:15" s="551" customFormat="1" ht="32.25" customHeight="1" x14ac:dyDescent="0.2">
      <c r="A245" s="545"/>
      <c r="B245" s="669" t="s">
        <v>479</v>
      </c>
      <c r="C245" s="669"/>
      <c r="D245" s="669"/>
      <c r="E245" s="669"/>
      <c r="F245" s="670"/>
      <c r="G245" s="558" t="s">
        <v>480</v>
      </c>
      <c r="H245" s="559" t="s">
        <v>42</v>
      </c>
      <c r="I245" s="557">
        <v>1</v>
      </c>
      <c r="J245" s="557">
        <v>6</v>
      </c>
      <c r="K245" s="671"/>
      <c r="L245" s="672"/>
      <c r="M245" s="560">
        <v>134.83000000000001</v>
      </c>
      <c r="N245" s="561">
        <v>0</v>
      </c>
      <c r="O245" s="560">
        <v>134.83000000000001</v>
      </c>
    </row>
    <row r="246" spans="1:15" s="551" customFormat="1" ht="32.25" customHeight="1" x14ac:dyDescent="0.2">
      <c r="A246" s="545"/>
      <c r="B246" s="669" t="s">
        <v>481</v>
      </c>
      <c r="C246" s="669"/>
      <c r="D246" s="669"/>
      <c r="E246" s="669"/>
      <c r="F246" s="670"/>
      <c r="G246" s="558" t="s">
        <v>482</v>
      </c>
      <c r="H246" s="559" t="s">
        <v>28</v>
      </c>
      <c r="I246" s="557">
        <v>1</v>
      </c>
      <c r="J246" s="557">
        <v>6</v>
      </c>
      <c r="K246" s="671"/>
      <c r="L246" s="672"/>
      <c r="M246" s="560">
        <v>36.048999999999999</v>
      </c>
      <c r="N246" s="561">
        <v>0</v>
      </c>
      <c r="O246" s="560">
        <v>36.048999999999999</v>
      </c>
    </row>
    <row r="247" spans="1:15" s="551" customFormat="1" ht="32.25" customHeight="1" x14ac:dyDescent="0.2">
      <c r="A247" s="545"/>
      <c r="B247" s="669" t="s">
        <v>481</v>
      </c>
      <c r="C247" s="669"/>
      <c r="D247" s="669"/>
      <c r="E247" s="669"/>
      <c r="F247" s="670"/>
      <c r="G247" s="558" t="s">
        <v>482</v>
      </c>
      <c r="H247" s="559" t="s">
        <v>29</v>
      </c>
      <c r="I247" s="557">
        <v>1</v>
      </c>
      <c r="J247" s="557">
        <v>6</v>
      </c>
      <c r="K247" s="671"/>
      <c r="L247" s="672"/>
      <c r="M247" s="560">
        <v>2.1</v>
      </c>
      <c r="N247" s="561">
        <v>0</v>
      </c>
      <c r="O247" s="560">
        <v>2.1</v>
      </c>
    </row>
    <row r="248" spans="1:15" s="551" customFormat="1" ht="32.25" customHeight="1" x14ac:dyDescent="0.2">
      <c r="A248" s="545"/>
      <c r="B248" s="669" t="s">
        <v>481</v>
      </c>
      <c r="C248" s="669"/>
      <c r="D248" s="669"/>
      <c r="E248" s="669"/>
      <c r="F248" s="670"/>
      <c r="G248" s="558" t="s">
        <v>482</v>
      </c>
      <c r="H248" s="559" t="s">
        <v>29</v>
      </c>
      <c r="I248" s="557">
        <v>1</v>
      </c>
      <c r="J248" s="557">
        <v>6</v>
      </c>
      <c r="K248" s="671"/>
      <c r="L248" s="672"/>
      <c r="M248" s="560">
        <v>11.94</v>
      </c>
      <c r="N248" s="561">
        <v>-6.94</v>
      </c>
      <c r="O248" s="560">
        <v>5</v>
      </c>
    </row>
    <row r="249" spans="1:15" s="551" customFormat="1" ht="32.25" customHeight="1" x14ac:dyDescent="0.2">
      <c r="A249" s="545"/>
      <c r="B249" s="669" t="s">
        <v>481</v>
      </c>
      <c r="C249" s="669"/>
      <c r="D249" s="669"/>
      <c r="E249" s="669"/>
      <c r="F249" s="670"/>
      <c r="G249" s="558" t="s">
        <v>482</v>
      </c>
      <c r="H249" s="559" t="s">
        <v>28</v>
      </c>
      <c r="I249" s="557">
        <v>1</v>
      </c>
      <c r="J249" s="557">
        <v>6</v>
      </c>
      <c r="K249" s="671"/>
      <c r="L249" s="672"/>
      <c r="M249" s="560">
        <v>2.4</v>
      </c>
      <c r="N249" s="561">
        <v>0</v>
      </c>
      <c r="O249" s="560">
        <v>2.4</v>
      </c>
    </row>
    <row r="250" spans="1:15" s="551" customFormat="1" ht="32.25" customHeight="1" x14ac:dyDescent="0.2">
      <c r="A250" s="545"/>
      <c r="B250" s="669" t="s">
        <v>481</v>
      </c>
      <c r="C250" s="669"/>
      <c r="D250" s="669"/>
      <c r="E250" s="669"/>
      <c r="F250" s="670"/>
      <c r="G250" s="558" t="s">
        <v>482</v>
      </c>
      <c r="H250" s="559" t="s">
        <v>29</v>
      </c>
      <c r="I250" s="557">
        <v>1</v>
      </c>
      <c r="J250" s="557">
        <v>6</v>
      </c>
      <c r="K250" s="671"/>
      <c r="L250" s="672"/>
      <c r="M250" s="560">
        <v>16.48</v>
      </c>
      <c r="N250" s="561">
        <v>6.94</v>
      </c>
      <c r="O250" s="560">
        <v>23.42</v>
      </c>
    </row>
    <row r="251" spans="1:15" s="551" customFormat="1" ht="21.75" customHeight="1" x14ac:dyDescent="0.2">
      <c r="A251" s="545"/>
      <c r="B251" s="669" t="s">
        <v>483</v>
      </c>
      <c r="C251" s="669"/>
      <c r="D251" s="669"/>
      <c r="E251" s="669"/>
      <c r="F251" s="670"/>
      <c r="G251" s="558" t="s">
        <v>484</v>
      </c>
      <c r="H251" s="559">
        <v>0</v>
      </c>
      <c r="I251" s="557">
        <v>0</v>
      </c>
      <c r="J251" s="557">
        <v>0</v>
      </c>
      <c r="K251" s="671"/>
      <c r="L251" s="672"/>
      <c r="M251" s="560">
        <v>292</v>
      </c>
      <c r="N251" s="561">
        <v>0</v>
      </c>
      <c r="O251" s="560">
        <v>292</v>
      </c>
    </row>
    <row r="252" spans="1:15" s="551" customFormat="1" ht="21.75" customHeight="1" x14ac:dyDescent="0.2">
      <c r="A252" s="545"/>
      <c r="B252" s="669" t="s">
        <v>485</v>
      </c>
      <c r="C252" s="669"/>
      <c r="D252" s="669"/>
      <c r="E252" s="669"/>
      <c r="F252" s="670"/>
      <c r="G252" s="558" t="s">
        <v>486</v>
      </c>
      <c r="H252" s="559" t="s">
        <v>312</v>
      </c>
      <c r="I252" s="557">
        <v>1</v>
      </c>
      <c r="J252" s="557">
        <v>7</v>
      </c>
      <c r="K252" s="671"/>
      <c r="L252" s="672"/>
      <c r="M252" s="560">
        <v>292</v>
      </c>
      <c r="N252" s="561">
        <v>0</v>
      </c>
      <c r="O252" s="560">
        <v>292</v>
      </c>
    </row>
    <row r="253" spans="1:15" s="551" customFormat="1" ht="21.75" customHeight="1" x14ac:dyDescent="0.2">
      <c r="A253" s="545"/>
      <c r="B253" s="669" t="s">
        <v>517</v>
      </c>
      <c r="C253" s="669"/>
      <c r="D253" s="669"/>
      <c r="E253" s="669"/>
      <c r="F253" s="670"/>
      <c r="G253" s="558" t="s">
        <v>518</v>
      </c>
      <c r="H253" s="559">
        <v>0</v>
      </c>
      <c r="I253" s="557">
        <v>0</v>
      </c>
      <c r="J253" s="557">
        <v>0</v>
      </c>
      <c r="K253" s="671"/>
      <c r="L253" s="672"/>
      <c r="M253" s="560">
        <v>1591.8789999999999</v>
      </c>
      <c r="N253" s="561">
        <v>0</v>
      </c>
      <c r="O253" s="560">
        <v>1591.8789999999999</v>
      </c>
    </row>
    <row r="254" spans="1:15" s="551" customFormat="1" ht="12.75" customHeight="1" x14ac:dyDescent="0.2">
      <c r="A254" s="545"/>
      <c r="B254" s="669" t="s">
        <v>519</v>
      </c>
      <c r="C254" s="669"/>
      <c r="D254" s="669"/>
      <c r="E254" s="669"/>
      <c r="F254" s="670"/>
      <c r="G254" s="558" t="s">
        <v>520</v>
      </c>
      <c r="H254" s="559" t="s">
        <v>40</v>
      </c>
      <c r="I254" s="557">
        <v>3</v>
      </c>
      <c r="J254" s="557">
        <v>9</v>
      </c>
      <c r="K254" s="671"/>
      <c r="L254" s="672"/>
      <c r="M254" s="560">
        <v>1079.615</v>
      </c>
      <c r="N254" s="561">
        <v>0</v>
      </c>
      <c r="O254" s="560">
        <v>1079.615</v>
      </c>
    </row>
    <row r="255" spans="1:15" s="551" customFormat="1" ht="12.75" customHeight="1" x14ac:dyDescent="0.2">
      <c r="A255" s="545"/>
      <c r="B255" s="669" t="s">
        <v>519</v>
      </c>
      <c r="C255" s="669"/>
      <c r="D255" s="669"/>
      <c r="E255" s="669"/>
      <c r="F255" s="670"/>
      <c r="G255" s="558" t="s">
        <v>520</v>
      </c>
      <c r="H255" s="559" t="s">
        <v>42</v>
      </c>
      <c r="I255" s="557">
        <v>3</v>
      </c>
      <c r="J255" s="557">
        <v>9</v>
      </c>
      <c r="K255" s="671"/>
      <c r="L255" s="672"/>
      <c r="M255" s="560">
        <v>326.04399999999998</v>
      </c>
      <c r="N255" s="561">
        <v>0</v>
      </c>
      <c r="O255" s="560">
        <v>326.04399999999998</v>
      </c>
    </row>
    <row r="256" spans="1:15" s="551" customFormat="1" ht="12.75" customHeight="1" x14ac:dyDescent="0.2">
      <c r="A256" s="545"/>
      <c r="B256" s="669" t="s">
        <v>521</v>
      </c>
      <c r="C256" s="669"/>
      <c r="D256" s="669"/>
      <c r="E256" s="669"/>
      <c r="F256" s="670"/>
      <c r="G256" s="558" t="s">
        <v>522</v>
      </c>
      <c r="H256" s="559" t="s">
        <v>28</v>
      </c>
      <c r="I256" s="557">
        <v>3</v>
      </c>
      <c r="J256" s="557">
        <v>9</v>
      </c>
      <c r="K256" s="671"/>
      <c r="L256" s="672"/>
      <c r="M256" s="560">
        <v>86.22</v>
      </c>
      <c r="N256" s="561">
        <v>0</v>
      </c>
      <c r="O256" s="560">
        <v>86.22</v>
      </c>
    </row>
    <row r="257" spans="1:15" s="551" customFormat="1" ht="12.75" customHeight="1" x14ac:dyDescent="0.2">
      <c r="A257" s="545"/>
      <c r="B257" s="669" t="s">
        <v>521</v>
      </c>
      <c r="C257" s="669"/>
      <c r="D257" s="669"/>
      <c r="E257" s="669"/>
      <c r="F257" s="670"/>
      <c r="G257" s="558" t="s">
        <v>522</v>
      </c>
      <c r="H257" s="559" t="s">
        <v>28</v>
      </c>
      <c r="I257" s="557">
        <v>3</v>
      </c>
      <c r="J257" s="557">
        <v>9</v>
      </c>
      <c r="K257" s="671"/>
      <c r="L257" s="672"/>
      <c r="M257" s="560">
        <v>100</v>
      </c>
      <c r="N257" s="561">
        <v>0</v>
      </c>
      <c r="O257" s="560">
        <v>100</v>
      </c>
    </row>
    <row r="258" spans="1:15" s="551" customFormat="1" ht="21.75" customHeight="1" x14ac:dyDescent="0.2">
      <c r="A258" s="545"/>
      <c r="B258" s="669" t="s">
        <v>487</v>
      </c>
      <c r="C258" s="669"/>
      <c r="D258" s="669"/>
      <c r="E258" s="669"/>
      <c r="F258" s="670"/>
      <c r="G258" s="558" t="s">
        <v>488</v>
      </c>
      <c r="H258" s="559">
        <v>0</v>
      </c>
      <c r="I258" s="557">
        <v>0</v>
      </c>
      <c r="J258" s="557">
        <v>0</v>
      </c>
      <c r="K258" s="671"/>
      <c r="L258" s="672"/>
      <c r="M258" s="560">
        <v>15877.17</v>
      </c>
      <c r="N258" s="561">
        <v>400</v>
      </c>
      <c r="O258" s="560">
        <v>16277.17</v>
      </c>
    </row>
    <row r="259" spans="1:15" s="551" customFormat="1" ht="12.75" customHeight="1" x14ac:dyDescent="0.2">
      <c r="A259" s="545"/>
      <c r="B259" s="669" t="s">
        <v>489</v>
      </c>
      <c r="C259" s="669"/>
      <c r="D259" s="669"/>
      <c r="E259" s="669"/>
      <c r="F259" s="670"/>
      <c r="G259" s="558" t="s">
        <v>490</v>
      </c>
      <c r="H259" s="559" t="s">
        <v>29</v>
      </c>
      <c r="I259" s="557">
        <v>1</v>
      </c>
      <c r="J259" s="557">
        <v>4</v>
      </c>
      <c r="K259" s="671"/>
      <c r="L259" s="672"/>
      <c r="M259" s="560">
        <v>0</v>
      </c>
      <c r="N259" s="561">
        <v>30.664999999999999</v>
      </c>
      <c r="O259" s="560">
        <v>30.664999999999999</v>
      </c>
    </row>
    <row r="260" spans="1:15" s="551" customFormat="1" ht="12.75" customHeight="1" x14ac:dyDescent="0.2">
      <c r="A260" s="545"/>
      <c r="B260" s="669" t="s">
        <v>489</v>
      </c>
      <c r="C260" s="669"/>
      <c r="D260" s="669"/>
      <c r="E260" s="669"/>
      <c r="F260" s="670"/>
      <c r="G260" s="558" t="s">
        <v>490</v>
      </c>
      <c r="H260" s="559" t="s">
        <v>796</v>
      </c>
      <c r="I260" s="557">
        <v>10</v>
      </c>
      <c r="J260" s="557">
        <v>3</v>
      </c>
      <c r="K260" s="671"/>
      <c r="L260" s="672"/>
      <c r="M260" s="560">
        <v>100</v>
      </c>
      <c r="N260" s="561">
        <v>328.08</v>
      </c>
      <c r="O260" s="560">
        <v>428.08</v>
      </c>
    </row>
    <row r="261" spans="1:15" s="551" customFormat="1" ht="12.75" customHeight="1" x14ac:dyDescent="0.2">
      <c r="A261" s="545"/>
      <c r="B261" s="669" t="s">
        <v>489</v>
      </c>
      <c r="C261" s="669"/>
      <c r="D261" s="669"/>
      <c r="E261" s="669"/>
      <c r="F261" s="670"/>
      <c r="G261" s="558" t="s">
        <v>490</v>
      </c>
      <c r="H261" s="559" t="s">
        <v>29</v>
      </c>
      <c r="I261" s="557">
        <v>1</v>
      </c>
      <c r="J261" s="557">
        <v>4</v>
      </c>
      <c r="K261" s="671"/>
      <c r="L261" s="672"/>
      <c r="M261" s="560">
        <v>0</v>
      </c>
      <c r="N261" s="561">
        <v>41.255000000000003</v>
      </c>
      <c r="O261" s="560">
        <v>41.255000000000003</v>
      </c>
    </row>
    <row r="262" spans="1:15" s="551" customFormat="1" ht="21.75" customHeight="1" x14ac:dyDescent="0.2">
      <c r="A262" s="545"/>
      <c r="B262" s="669" t="s">
        <v>703</v>
      </c>
      <c r="C262" s="669"/>
      <c r="D262" s="669"/>
      <c r="E262" s="669"/>
      <c r="F262" s="670"/>
      <c r="G262" s="558" t="s">
        <v>704</v>
      </c>
      <c r="H262" s="559" t="s">
        <v>705</v>
      </c>
      <c r="I262" s="557">
        <v>14</v>
      </c>
      <c r="J262" s="557">
        <v>2</v>
      </c>
      <c r="K262" s="671"/>
      <c r="L262" s="672"/>
      <c r="M262" s="560">
        <v>15777.17</v>
      </c>
      <c r="N262" s="561">
        <v>0</v>
      </c>
      <c r="O262" s="560">
        <v>15777.17</v>
      </c>
    </row>
    <row r="263" spans="1:15" s="551" customFormat="1" ht="32.25" customHeight="1" x14ac:dyDescent="0.2">
      <c r="A263" s="545"/>
      <c r="B263" s="669" t="s">
        <v>465</v>
      </c>
      <c r="C263" s="669"/>
      <c r="D263" s="669"/>
      <c r="E263" s="669"/>
      <c r="F263" s="670"/>
      <c r="G263" s="558" t="s">
        <v>466</v>
      </c>
      <c r="H263" s="559">
        <v>0</v>
      </c>
      <c r="I263" s="557">
        <v>0</v>
      </c>
      <c r="J263" s="557">
        <v>0</v>
      </c>
      <c r="K263" s="671"/>
      <c r="L263" s="672"/>
      <c r="M263" s="560">
        <v>3661.1170000000002</v>
      </c>
      <c r="N263" s="561">
        <v>170.9</v>
      </c>
      <c r="O263" s="560">
        <v>3832.0169999999998</v>
      </c>
    </row>
    <row r="264" spans="1:15" s="551" customFormat="1" ht="32.25" customHeight="1" x14ac:dyDescent="0.2">
      <c r="A264" s="545"/>
      <c r="B264" s="669" t="s">
        <v>510</v>
      </c>
      <c r="C264" s="669"/>
      <c r="D264" s="669"/>
      <c r="E264" s="669"/>
      <c r="F264" s="670"/>
      <c r="G264" s="558" t="s">
        <v>511</v>
      </c>
      <c r="H264" s="559" t="s">
        <v>40</v>
      </c>
      <c r="I264" s="557">
        <v>2</v>
      </c>
      <c r="J264" s="557">
        <v>3</v>
      </c>
      <c r="K264" s="671"/>
      <c r="L264" s="672"/>
      <c r="M264" s="560">
        <v>282.64</v>
      </c>
      <c r="N264" s="561">
        <v>0</v>
      </c>
      <c r="O264" s="560">
        <v>282.64</v>
      </c>
    </row>
    <row r="265" spans="1:15" s="551" customFormat="1" ht="32.25" customHeight="1" x14ac:dyDescent="0.2">
      <c r="A265" s="545"/>
      <c r="B265" s="669" t="s">
        <v>510</v>
      </c>
      <c r="C265" s="669"/>
      <c r="D265" s="669"/>
      <c r="E265" s="669"/>
      <c r="F265" s="670"/>
      <c r="G265" s="558" t="s">
        <v>511</v>
      </c>
      <c r="H265" s="559" t="s">
        <v>42</v>
      </c>
      <c r="I265" s="557">
        <v>2</v>
      </c>
      <c r="J265" s="557">
        <v>3</v>
      </c>
      <c r="K265" s="671"/>
      <c r="L265" s="672"/>
      <c r="M265" s="560">
        <v>85.36</v>
      </c>
      <c r="N265" s="561">
        <v>0</v>
      </c>
      <c r="O265" s="560">
        <v>85.36</v>
      </c>
    </row>
    <row r="266" spans="1:15" s="551" customFormat="1" ht="32.25" customHeight="1" x14ac:dyDescent="0.2">
      <c r="A266" s="545"/>
      <c r="B266" s="669" t="s">
        <v>510</v>
      </c>
      <c r="C266" s="669"/>
      <c r="D266" s="669"/>
      <c r="E266" s="669"/>
      <c r="F266" s="670"/>
      <c r="G266" s="558" t="s">
        <v>511</v>
      </c>
      <c r="H266" s="559" t="s">
        <v>119</v>
      </c>
      <c r="I266" s="557">
        <v>2</v>
      </c>
      <c r="J266" s="557">
        <v>3</v>
      </c>
      <c r="K266" s="671"/>
      <c r="L266" s="672"/>
      <c r="M266" s="560">
        <v>706.7</v>
      </c>
      <c r="N266" s="561">
        <v>0</v>
      </c>
      <c r="O266" s="560">
        <v>706.7</v>
      </c>
    </row>
    <row r="267" spans="1:15" s="551" customFormat="1" ht="32.25" customHeight="1" x14ac:dyDescent="0.2">
      <c r="A267" s="545"/>
      <c r="B267" s="669" t="s">
        <v>510</v>
      </c>
      <c r="C267" s="669"/>
      <c r="D267" s="669"/>
      <c r="E267" s="669"/>
      <c r="F267" s="670"/>
      <c r="G267" s="558" t="s">
        <v>511</v>
      </c>
      <c r="H267" s="559" t="s">
        <v>29</v>
      </c>
      <c r="I267" s="557">
        <v>2</v>
      </c>
      <c r="J267" s="557">
        <v>3</v>
      </c>
      <c r="K267" s="671"/>
      <c r="L267" s="672"/>
      <c r="M267" s="560">
        <v>46.1</v>
      </c>
      <c r="N267" s="561">
        <v>0</v>
      </c>
      <c r="O267" s="560">
        <v>46.1</v>
      </c>
    </row>
    <row r="268" spans="1:15" s="551" customFormat="1" ht="42.75" customHeight="1" x14ac:dyDescent="0.2">
      <c r="A268" s="545"/>
      <c r="B268" s="669" t="s">
        <v>467</v>
      </c>
      <c r="C268" s="669"/>
      <c r="D268" s="669"/>
      <c r="E268" s="669"/>
      <c r="F268" s="670"/>
      <c r="G268" s="558" t="s">
        <v>468</v>
      </c>
      <c r="H268" s="559" t="s">
        <v>29</v>
      </c>
      <c r="I268" s="557">
        <v>1</v>
      </c>
      <c r="J268" s="557">
        <v>5</v>
      </c>
      <c r="K268" s="671"/>
      <c r="L268" s="672"/>
      <c r="M268" s="560">
        <v>18.600000000000001</v>
      </c>
      <c r="N268" s="561">
        <v>-18.600000000000001</v>
      </c>
      <c r="O268" s="560">
        <v>0</v>
      </c>
    </row>
    <row r="269" spans="1:15" s="551" customFormat="1" ht="42.75" customHeight="1" x14ac:dyDescent="0.2">
      <c r="A269" s="545"/>
      <c r="B269" s="669" t="s">
        <v>467</v>
      </c>
      <c r="C269" s="669"/>
      <c r="D269" s="669"/>
      <c r="E269" s="669"/>
      <c r="F269" s="670"/>
      <c r="G269" s="558" t="s">
        <v>468</v>
      </c>
      <c r="H269" s="559" t="s">
        <v>29</v>
      </c>
      <c r="I269" s="557">
        <v>1</v>
      </c>
      <c r="J269" s="557">
        <v>5</v>
      </c>
      <c r="K269" s="671"/>
      <c r="L269" s="672"/>
      <c r="M269" s="560">
        <v>0</v>
      </c>
      <c r="N269" s="561">
        <v>18.600000000000001</v>
      </c>
      <c r="O269" s="560">
        <v>18.600000000000001</v>
      </c>
    </row>
    <row r="270" spans="1:15" s="551" customFormat="1" ht="21.75" customHeight="1" x14ac:dyDescent="0.2">
      <c r="A270" s="545"/>
      <c r="B270" s="669" t="s">
        <v>779</v>
      </c>
      <c r="C270" s="669"/>
      <c r="D270" s="669"/>
      <c r="E270" s="669"/>
      <c r="F270" s="670"/>
      <c r="G270" s="558" t="s">
        <v>780</v>
      </c>
      <c r="H270" s="559" t="s">
        <v>28</v>
      </c>
      <c r="I270" s="557">
        <v>1</v>
      </c>
      <c r="J270" s="557">
        <v>13</v>
      </c>
      <c r="K270" s="671"/>
      <c r="L270" s="672"/>
      <c r="M270" s="560">
        <v>0</v>
      </c>
      <c r="N270" s="561">
        <v>16.760000000000002</v>
      </c>
      <c r="O270" s="560">
        <v>16.760000000000002</v>
      </c>
    </row>
    <row r="271" spans="1:15" s="551" customFormat="1" ht="21.75" customHeight="1" x14ac:dyDescent="0.2">
      <c r="A271" s="545"/>
      <c r="B271" s="669" t="s">
        <v>779</v>
      </c>
      <c r="C271" s="669"/>
      <c r="D271" s="669"/>
      <c r="E271" s="669"/>
      <c r="F271" s="670"/>
      <c r="G271" s="558" t="s">
        <v>780</v>
      </c>
      <c r="H271" s="559" t="s">
        <v>29</v>
      </c>
      <c r="I271" s="557">
        <v>1</v>
      </c>
      <c r="J271" s="557">
        <v>13</v>
      </c>
      <c r="K271" s="671"/>
      <c r="L271" s="672"/>
      <c r="M271" s="560">
        <v>0</v>
      </c>
      <c r="N271" s="561">
        <v>119.34</v>
      </c>
      <c r="O271" s="560">
        <v>119.34</v>
      </c>
    </row>
    <row r="272" spans="1:15" s="551" customFormat="1" ht="21.75" customHeight="1" x14ac:dyDescent="0.2">
      <c r="A272" s="545"/>
      <c r="B272" s="669" t="s">
        <v>779</v>
      </c>
      <c r="C272" s="669"/>
      <c r="D272" s="669"/>
      <c r="E272" s="669"/>
      <c r="F272" s="670"/>
      <c r="G272" s="558" t="s">
        <v>780</v>
      </c>
      <c r="H272" s="559" t="s">
        <v>29</v>
      </c>
      <c r="I272" s="557">
        <v>1</v>
      </c>
      <c r="J272" s="557">
        <v>13</v>
      </c>
      <c r="K272" s="671"/>
      <c r="L272" s="672"/>
      <c r="M272" s="560">
        <v>0</v>
      </c>
      <c r="N272" s="561">
        <v>34.799999999999997</v>
      </c>
      <c r="O272" s="560">
        <v>34.799999999999997</v>
      </c>
    </row>
    <row r="273" spans="1:15" s="551" customFormat="1" ht="32.25" customHeight="1" x14ac:dyDescent="0.2">
      <c r="A273" s="545"/>
      <c r="B273" s="669" t="s">
        <v>126</v>
      </c>
      <c r="C273" s="669"/>
      <c r="D273" s="669"/>
      <c r="E273" s="669"/>
      <c r="F273" s="670"/>
      <c r="G273" s="558" t="s">
        <v>626</v>
      </c>
      <c r="H273" s="559" t="s">
        <v>177</v>
      </c>
      <c r="I273" s="557">
        <v>14</v>
      </c>
      <c r="J273" s="557">
        <v>3</v>
      </c>
      <c r="K273" s="671"/>
      <c r="L273" s="672"/>
      <c r="M273" s="560">
        <v>1119.5170000000001</v>
      </c>
      <c r="N273" s="561">
        <v>0</v>
      </c>
      <c r="O273" s="560">
        <v>1119.5170000000001</v>
      </c>
    </row>
    <row r="274" spans="1:15" s="551" customFormat="1" ht="21.75" customHeight="1" x14ac:dyDescent="0.2">
      <c r="A274" s="545"/>
      <c r="B274" s="669" t="s">
        <v>574</v>
      </c>
      <c r="C274" s="669"/>
      <c r="D274" s="669"/>
      <c r="E274" s="669"/>
      <c r="F274" s="670"/>
      <c r="G274" s="558" t="s">
        <v>575</v>
      </c>
      <c r="H274" s="559" t="s">
        <v>23</v>
      </c>
      <c r="I274" s="557">
        <v>10</v>
      </c>
      <c r="J274" s="557">
        <v>3</v>
      </c>
      <c r="K274" s="671"/>
      <c r="L274" s="672"/>
      <c r="M274" s="560">
        <v>23.687999999999999</v>
      </c>
      <c r="N274" s="561">
        <v>0</v>
      </c>
      <c r="O274" s="560">
        <v>23.687999999999999</v>
      </c>
    </row>
    <row r="275" spans="1:15" s="551" customFormat="1" ht="21.75" customHeight="1" x14ac:dyDescent="0.2">
      <c r="A275" s="545"/>
      <c r="B275" s="669" t="s">
        <v>574</v>
      </c>
      <c r="C275" s="669"/>
      <c r="D275" s="669"/>
      <c r="E275" s="669"/>
      <c r="F275" s="670"/>
      <c r="G275" s="558" t="s">
        <v>575</v>
      </c>
      <c r="H275" s="559" t="s">
        <v>12</v>
      </c>
      <c r="I275" s="557">
        <v>10</v>
      </c>
      <c r="J275" s="557">
        <v>3</v>
      </c>
      <c r="K275" s="671"/>
      <c r="L275" s="672"/>
      <c r="M275" s="560">
        <v>358.012</v>
      </c>
      <c r="N275" s="561">
        <v>0</v>
      </c>
      <c r="O275" s="560">
        <v>358.012</v>
      </c>
    </row>
    <row r="276" spans="1:15" s="551" customFormat="1" ht="32.25" customHeight="1" x14ac:dyDescent="0.2">
      <c r="A276" s="545"/>
      <c r="B276" s="669" t="s">
        <v>505</v>
      </c>
      <c r="C276" s="669"/>
      <c r="D276" s="669"/>
      <c r="E276" s="669"/>
      <c r="F276" s="670"/>
      <c r="G276" s="558" t="s">
        <v>506</v>
      </c>
      <c r="H276" s="559" t="s">
        <v>29</v>
      </c>
      <c r="I276" s="557">
        <v>1</v>
      </c>
      <c r="J276" s="557">
        <v>13</v>
      </c>
      <c r="K276" s="671"/>
      <c r="L276" s="672"/>
      <c r="M276" s="560">
        <v>1</v>
      </c>
      <c r="N276" s="561">
        <v>0</v>
      </c>
      <c r="O276" s="560">
        <v>1</v>
      </c>
    </row>
    <row r="277" spans="1:15" s="551" customFormat="1" ht="32.25" customHeight="1" x14ac:dyDescent="0.2">
      <c r="A277" s="545"/>
      <c r="B277" s="669" t="s">
        <v>505</v>
      </c>
      <c r="C277" s="669"/>
      <c r="D277" s="669"/>
      <c r="E277" s="669"/>
      <c r="F277" s="670"/>
      <c r="G277" s="558" t="s">
        <v>506</v>
      </c>
      <c r="H277" s="559" t="s">
        <v>119</v>
      </c>
      <c r="I277" s="557">
        <v>1</v>
      </c>
      <c r="J277" s="557">
        <v>13</v>
      </c>
      <c r="K277" s="671"/>
      <c r="L277" s="672"/>
      <c r="M277" s="560">
        <v>5</v>
      </c>
      <c r="N277" s="561">
        <v>0</v>
      </c>
      <c r="O277" s="560">
        <v>5</v>
      </c>
    </row>
    <row r="278" spans="1:15" s="551" customFormat="1" ht="32.25" customHeight="1" x14ac:dyDescent="0.2">
      <c r="A278" s="545"/>
      <c r="B278" s="669" t="s">
        <v>562</v>
      </c>
      <c r="C278" s="669"/>
      <c r="D278" s="669"/>
      <c r="E278" s="669"/>
      <c r="F278" s="670"/>
      <c r="G278" s="558" t="s">
        <v>563</v>
      </c>
      <c r="H278" s="559" t="s">
        <v>40</v>
      </c>
      <c r="I278" s="557">
        <v>7</v>
      </c>
      <c r="J278" s="557">
        <v>9</v>
      </c>
      <c r="K278" s="671"/>
      <c r="L278" s="672"/>
      <c r="M278" s="560">
        <v>303.05900000000003</v>
      </c>
      <c r="N278" s="561">
        <v>0</v>
      </c>
      <c r="O278" s="560">
        <v>303.05900000000003</v>
      </c>
    </row>
    <row r="279" spans="1:15" s="551" customFormat="1" ht="32.25" customHeight="1" x14ac:dyDescent="0.2">
      <c r="A279" s="545"/>
      <c r="B279" s="669" t="s">
        <v>562</v>
      </c>
      <c r="C279" s="669"/>
      <c r="D279" s="669"/>
      <c r="E279" s="669"/>
      <c r="F279" s="670"/>
      <c r="G279" s="558" t="s">
        <v>563</v>
      </c>
      <c r="H279" s="559" t="s">
        <v>41</v>
      </c>
      <c r="I279" s="557">
        <v>7</v>
      </c>
      <c r="J279" s="557">
        <v>9</v>
      </c>
      <c r="K279" s="671"/>
      <c r="L279" s="672"/>
      <c r="M279" s="560">
        <v>11</v>
      </c>
      <c r="N279" s="561">
        <v>0</v>
      </c>
      <c r="O279" s="560">
        <v>11</v>
      </c>
    </row>
    <row r="280" spans="1:15" s="551" customFormat="1" ht="32.25" customHeight="1" x14ac:dyDescent="0.2">
      <c r="A280" s="545"/>
      <c r="B280" s="669" t="s">
        <v>562</v>
      </c>
      <c r="C280" s="669"/>
      <c r="D280" s="669"/>
      <c r="E280" s="669"/>
      <c r="F280" s="670"/>
      <c r="G280" s="558" t="s">
        <v>563</v>
      </c>
      <c r="H280" s="559" t="s">
        <v>42</v>
      </c>
      <c r="I280" s="557">
        <v>7</v>
      </c>
      <c r="J280" s="557">
        <v>9</v>
      </c>
      <c r="K280" s="671"/>
      <c r="L280" s="672"/>
      <c r="M280" s="560">
        <v>91.524000000000001</v>
      </c>
      <c r="N280" s="561">
        <v>0</v>
      </c>
      <c r="O280" s="560">
        <v>91.524000000000001</v>
      </c>
    </row>
    <row r="281" spans="1:15" s="551" customFormat="1" ht="32.25" customHeight="1" x14ac:dyDescent="0.2">
      <c r="A281" s="545"/>
      <c r="B281" s="669" t="s">
        <v>562</v>
      </c>
      <c r="C281" s="669"/>
      <c r="D281" s="669"/>
      <c r="E281" s="669"/>
      <c r="F281" s="670"/>
      <c r="G281" s="558" t="s">
        <v>563</v>
      </c>
      <c r="H281" s="559" t="s">
        <v>29</v>
      </c>
      <c r="I281" s="557">
        <v>7</v>
      </c>
      <c r="J281" s="557">
        <v>9</v>
      </c>
      <c r="K281" s="671"/>
      <c r="L281" s="672"/>
      <c r="M281" s="560">
        <v>15.927</v>
      </c>
      <c r="N281" s="561">
        <v>0</v>
      </c>
      <c r="O281" s="560">
        <v>15.927</v>
      </c>
    </row>
    <row r="282" spans="1:15" s="551" customFormat="1" ht="32.25" customHeight="1" x14ac:dyDescent="0.2">
      <c r="A282" s="545"/>
      <c r="B282" s="669" t="s">
        <v>562</v>
      </c>
      <c r="C282" s="669"/>
      <c r="D282" s="669"/>
      <c r="E282" s="669"/>
      <c r="F282" s="670"/>
      <c r="G282" s="558" t="s">
        <v>563</v>
      </c>
      <c r="H282" s="559" t="s">
        <v>28</v>
      </c>
      <c r="I282" s="557">
        <v>7</v>
      </c>
      <c r="J282" s="557">
        <v>9</v>
      </c>
      <c r="K282" s="671"/>
      <c r="L282" s="672"/>
      <c r="M282" s="560">
        <v>12</v>
      </c>
      <c r="N282" s="561">
        <v>0</v>
      </c>
      <c r="O282" s="560">
        <v>12</v>
      </c>
    </row>
    <row r="283" spans="1:15" s="551" customFormat="1" ht="32.25" customHeight="1" x14ac:dyDescent="0.2">
      <c r="A283" s="545"/>
      <c r="B283" s="669" t="s">
        <v>562</v>
      </c>
      <c r="C283" s="669"/>
      <c r="D283" s="669"/>
      <c r="E283" s="669"/>
      <c r="F283" s="670"/>
      <c r="G283" s="558" t="s">
        <v>563</v>
      </c>
      <c r="H283" s="559" t="s">
        <v>29</v>
      </c>
      <c r="I283" s="557">
        <v>7</v>
      </c>
      <c r="J283" s="557">
        <v>9</v>
      </c>
      <c r="K283" s="671"/>
      <c r="L283" s="672"/>
      <c r="M283" s="560">
        <v>29.89</v>
      </c>
      <c r="N283" s="561">
        <v>0</v>
      </c>
      <c r="O283" s="560">
        <v>29.89</v>
      </c>
    </row>
    <row r="284" spans="1:15" s="551" customFormat="1" ht="32.25" customHeight="1" x14ac:dyDescent="0.2">
      <c r="A284" s="545"/>
      <c r="B284" s="669" t="s">
        <v>507</v>
      </c>
      <c r="C284" s="669"/>
      <c r="D284" s="669"/>
      <c r="E284" s="669"/>
      <c r="F284" s="670"/>
      <c r="G284" s="558" t="s">
        <v>508</v>
      </c>
      <c r="H284" s="559" t="s">
        <v>29</v>
      </c>
      <c r="I284" s="557">
        <v>1</v>
      </c>
      <c r="J284" s="557">
        <v>13</v>
      </c>
      <c r="K284" s="671"/>
      <c r="L284" s="672"/>
      <c r="M284" s="560">
        <v>80.132999999999996</v>
      </c>
      <c r="N284" s="561">
        <v>0</v>
      </c>
      <c r="O284" s="560">
        <v>80.132999999999996</v>
      </c>
    </row>
    <row r="285" spans="1:15" s="551" customFormat="1" ht="32.25" customHeight="1" x14ac:dyDescent="0.2">
      <c r="A285" s="545"/>
      <c r="B285" s="669" t="s">
        <v>507</v>
      </c>
      <c r="C285" s="669"/>
      <c r="D285" s="669"/>
      <c r="E285" s="669"/>
      <c r="F285" s="670"/>
      <c r="G285" s="558" t="s">
        <v>508</v>
      </c>
      <c r="H285" s="559" t="s">
        <v>40</v>
      </c>
      <c r="I285" s="557">
        <v>1</v>
      </c>
      <c r="J285" s="557">
        <v>13</v>
      </c>
      <c r="K285" s="671"/>
      <c r="L285" s="672"/>
      <c r="M285" s="560">
        <v>343.21600000000001</v>
      </c>
      <c r="N285" s="561">
        <v>0</v>
      </c>
      <c r="O285" s="560">
        <v>343.21600000000001</v>
      </c>
    </row>
    <row r="286" spans="1:15" s="551" customFormat="1" ht="32.25" customHeight="1" x14ac:dyDescent="0.2">
      <c r="A286" s="545"/>
      <c r="B286" s="669" t="s">
        <v>507</v>
      </c>
      <c r="C286" s="669"/>
      <c r="D286" s="669"/>
      <c r="E286" s="669"/>
      <c r="F286" s="670"/>
      <c r="G286" s="558" t="s">
        <v>508</v>
      </c>
      <c r="H286" s="559" t="s">
        <v>42</v>
      </c>
      <c r="I286" s="557">
        <v>1</v>
      </c>
      <c r="J286" s="557">
        <v>13</v>
      </c>
      <c r="K286" s="671"/>
      <c r="L286" s="672"/>
      <c r="M286" s="560">
        <v>103.651</v>
      </c>
      <c r="N286" s="561">
        <v>0</v>
      </c>
      <c r="O286" s="560">
        <v>103.651</v>
      </c>
    </row>
    <row r="287" spans="1:15" s="551" customFormat="1" ht="32.25" customHeight="1" x14ac:dyDescent="0.2">
      <c r="A287" s="545"/>
      <c r="B287" s="669" t="s">
        <v>507</v>
      </c>
      <c r="C287" s="669"/>
      <c r="D287" s="669"/>
      <c r="E287" s="669"/>
      <c r="F287" s="670"/>
      <c r="G287" s="558" t="s">
        <v>508</v>
      </c>
      <c r="H287" s="559" t="s">
        <v>29</v>
      </c>
      <c r="I287" s="557">
        <v>1</v>
      </c>
      <c r="J287" s="557">
        <v>13</v>
      </c>
      <c r="K287" s="671"/>
      <c r="L287" s="672"/>
      <c r="M287" s="560">
        <v>14.1</v>
      </c>
      <c r="N287" s="561">
        <v>0</v>
      </c>
      <c r="O287" s="560">
        <v>14.1</v>
      </c>
    </row>
    <row r="288" spans="1:15" s="551" customFormat="1" ht="32.25" customHeight="1" thickBot="1" x14ac:dyDescent="0.25">
      <c r="A288" s="545"/>
      <c r="B288" s="673" t="s">
        <v>507</v>
      </c>
      <c r="C288" s="673"/>
      <c r="D288" s="673"/>
      <c r="E288" s="673"/>
      <c r="F288" s="674"/>
      <c r="G288" s="563" t="s">
        <v>508</v>
      </c>
      <c r="H288" s="564" t="s">
        <v>29</v>
      </c>
      <c r="I288" s="562">
        <v>1</v>
      </c>
      <c r="J288" s="562">
        <v>13</v>
      </c>
      <c r="K288" s="675"/>
      <c r="L288" s="676"/>
      <c r="M288" s="565">
        <v>10</v>
      </c>
      <c r="N288" s="566">
        <v>0</v>
      </c>
      <c r="O288" s="565">
        <v>10</v>
      </c>
    </row>
    <row r="289" spans="1:15" s="551" customFormat="1" ht="409.6" hidden="1" customHeight="1" x14ac:dyDescent="0.2">
      <c r="A289" s="545"/>
      <c r="B289" s="586"/>
      <c r="C289" s="586"/>
      <c r="D289" s="586"/>
      <c r="E289" s="586"/>
      <c r="F289" s="587"/>
      <c r="G289" s="589" t="s">
        <v>508</v>
      </c>
      <c r="H289" s="589" t="s">
        <v>711</v>
      </c>
      <c r="I289" s="588">
        <v>1</v>
      </c>
      <c r="J289" s="588">
        <v>13</v>
      </c>
      <c r="K289" s="588">
        <v>0</v>
      </c>
      <c r="L289" s="588"/>
      <c r="M289" s="588">
        <v>526487.91599999997</v>
      </c>
      <c r="N289" s="588">
        <v>13138.474</v>
      </c>
      <c r="O289" s="590">
        <v>539626.39</v>
      </c>
    </row>
    <row r="290" spans="1:15" s="551" customFormat="1" ht="1.5" customHeight="1" thickBot="1" x14ac:dyDescent="0.25">
      <c r="A290" s="545" t="s">
        <v>627</v>
      </c>
      <c r="B290" s="591"/>
      <c r="C290" s="591"/>
      <c r="D290" s="591"/>
      <c r="E290" s="591"/>
      <c r="F290" s="592"/>
      <c r="G290" s="591"/>
      <c r="H290" s="595"/>
      <c r="I290" s="593"/>
      <c r="J290" s="594"/>
      <c r="K290" s="595"/>
      <c r="L290" s="595"/>
      <c r="M290" s="595">
        <v>526487.91599999997</v>
      </c>
      <c r="N290" s="595">
        <v>13138.474</v>
      </c>
      <c r="O290" s="593">
        <v>539626.39</v>
      </c>
    </row>
    <row r="291" spans="1:15" s="551" customFormat="1" ht="25.5" customHeight="1" x14ac:dyDescent="0.2">
      <c r="A291" s="580"/>
      <c r="B291" s="597"/>
      <c r="C291" s="597"/>
      <c r="D291" s="597"/>
      <c r="E291" s="597"/>
      <c r="F291" s="598"/>
      <c r="G291" s="598"/>
      <c r="H291" s="598"/>
      <c r="I291" s="598"/>
      <c r="J291" s="598"/>
      <c r="K291" s="598"/>
      <c r="L291" s="598"/>
      <c r="M291" s="598"/>
      <c r="N291" s="598"/>
      <c r="O291" s="598"/>
    </row>
    <row r="292" spans="1:15" s="551" customFormat="1" ht="11.25" customHeight="1" x14ac:dyDescent="0.2">
      <c r="A292" s="580"/>
      <c r="B292" s="598"/>
      <c r="C292" s="598"/>
      <c r="D292" s="598"/>
      <c r="E292" s="598"/>
      <c r="F292" s="598"/>
      <c r="G292" s="598"/>
      <c r="H292" s="598"/>
      <c r="I292" s="598"/>
      <c r="J292" s="598"/>
      <c r="K292" s="598"/>
      <c r="L292" s="598"/>
      <c r="M292" s="598"/>
      <c r="N292" s="598"/>
      <c r="O292" s="598"/>
    </row>
    <row r="293" spans="1:15" s="551" customFormat="1" ht="12.75" customHeight="1" x14ac:dyDescent="0.2">
      <c r="A293" s="598" t="s">
        <v>318</v>
      </c>
      <c r="B293" s="598"/>
      <c r="C293" s="598"/>
      <c r="D293" s="598"/>
      <c r="E293" s="598"/>
      <c r="F293" s="598"/>
      <c r="G293" s="598"/>
      <c r="H293" s="598"/>
      <c r="I293" s="598"/>
      <c r="J293" s="598"/>
      <c r="K293" s="598"/>
      <c r="L293" s="598"/>
      <c r="M293" s="598"/>
      <c r="N293" s="598"/>
      <c r="O293" s="598"/>
    </row>
    <row r="294" spans="1:15" s="551" customFormat="1" x14ac:dyDescent="0.2"/>
    <row r="295" spans="1:15" s="551" customFormat="1" x14ac:dyDescent="0.2"/>
  </sheetData>
  <mergeCells count="537">
    <mergeCell ref="M1:O1"/>
    <mergeCell ref="G2:O2"/>
    <mergeCell ref="G3:O3"/>
    <mergeCell ref="F4:O4"/>
    <mergeCell ref="F5:O5"/>
    <mergeCell ref="K273:L273"/>
    <mergeCell ref="B274:F274"/>
    <mergeCell ref="K274:L274"/>
    <mergeCell ref="B275:F275"/>
    <mergeCell ref="K275:L275"/>
    <mergeCell ref="B270:F270"/>
    <mergeCell ref="K270:L270"/>
    <mergeCell ref="B271:F271"/>
    <mergeCell ref="K271:L271"/>
    <mergeCell ref="B272:F272"/>
    <mergeCell ref="K272:L272"/>
    <mergeCell ref="B267:F267"/>
    <mergeCell ref="K267:L267"/>
    <mergeCell ref="B268:F268"/>
    <mergeCell ref="K268:L268"/>
    <mergeCell ref="B269:F269"/>
    <mergeCell ref="K269:L269"/>
    <mergeCell ref="B264:F264"/>
    <mergeCell ref="K264:L264"/>
    <mergeCell ref="B265:F265"/>
    <mergeCell ref="K265:L265"/>
    <mergeCell ref="B266:F266"/>
    <mergeCell ref="K266:L266"/>
    <mergeCell ref="B261:F261"/>
    <mergeCell ref="K261:L261"/>
    <mergeCell ref="B262:F262"/>
    <mergeCell ref="K262:L262"/>
    <mergeCell ref="B263:F263"/>
    <mergeCell ref="K263:L263"/>
    <mergeCell ref="B257:F257"/>
    <mergeCell ref="K257:L257"/>
    <mergeCell ref="B258:F258"/>
    <mergeCell ref="K258:L258"/>
    <mergeCell ref="B260:F260"/>
    <mergeCell ref="K260:L260"/>
    <mergeCell ref="B259:F259"/>
    <mergeCell ref="K259:L259"/>
    <mergeCell ref="B28:F28"/>
    <mergeCell ref="K28:L28"/>
    <mergeCell ref="B253:F253"/>
    <mergeCell ref="K253:L253"/>
    <mergeCell ref="K256:L256"/>
    <mergeCell ref="B249:F249"/>
    <mergeCell ref="K249:L249"/>
    <mergeCell ref="B250:F250"/>
    <mergeCell ref="K250:L250"/>
    <mergeCell ref="B251:F251"/>
    <mergeCell ref="K251:L251"/>
    <mergeCell ref="B255:F255"/>
    <mergeCell ref="K255:L255"/>
    <mergeCell ref="B256:F256"/>
    <mergeCell ref="B254:F254"/>
    <mergeCell ref="K254:L254"/>
    <mergeCell ref="B247:F247"/>
    <mergeCell ref="K247:L247"/>
    <mergeCell ref="B33:F33"/>
    <mergeCell ref="K33:L33"/>
    <mergeCell ref="B34:F34"/>
    <mergeCell ref="B252:F252"/>
    <mergeCell ref="K252:L252"/>
    <mergeCell ref="B248:F248"/>
    <mergeCell ref="K248:L248"/>
    <mergeCell ref="B245:F245"/>
    <mergeCell ref="K245:L245"/>
    <mergeCell ref="B246:F246"/>
    <mergeCell ref="K246:L246"/>
    <mergeCell ref="B241:F241"/>
    <mergeCell ref="K241:L241"/>
    <mergeCell ref="B242:F242"/>
    <mergeCell ref="K242:L242"/>
    <mergeCell ref="B243:F243"/>
    <mergeCell ref="K243:L243"/>
    <mergeCell ref="B244:F244"/>
    <mergeCell ref="K244:L244"/>
    <mergeCell ref="B237:F237"/>
    <mergeCell ref="K237:L237"/>
    <mergeCell ref="B238:F238"/>
    <mergeCell ref="K238:L238"/>
    <mergeCell ref="B239:F239"/>
    <mergeCell ref="K239:L239"/>
    <mergeCell ref="B240:F240"/>
    <mergeCell ref="K240:L240"/>
    <mergeCell ref="B233:F233"/>
    <mergeCell ref="K233:L233"/>
    <mergeCell ref="B234:F234"/>
    <mergeCell ref="K234:L234"/>
    <mergeCell ref="B235:F235"/>
    <mergeCell ref="K235:L235"/>
    <mergeCell ref="B236:F236"/>
    <mergeCell ref="K236:L236"/>
    <mergeCell ref="B229:F229"/>
    <mergeCell ref="K229:L229"/>
    <mergeCell ref="B230:F230"/>
    <mergeCell ref="K230:L230"/>
    <mergeCell ref="B231:F231"/>
    <mergeCell ref="K231:L231"/>
    <mergeCell ref="B232:F232"/>
    <mergeCell ref="K232:L232"/>
    <mergeCell ref="B225:F225"/>
    <mergeCell ref="K225:L225"/>
    <mergeCell ref="B226:F226"/>
    <mergeCell ref="K226:L226"/>
    <mergeCell ref="B227:F227"/>
    <mergeCell ref="K227:L227"/>
    <mergeCell ref="B228:F228"/>
    <mergeCell ref="K228:L228"/>
    <mergeCell ref="B221:F221"/>
    <mergeCell ref="K221:L221"/>
    <mergeCell ref="B222:F222"/>
    <mergeCell ref="K222:L222"/>
    <mergeCell ref="B223:F223"/>
    <mergeCell ref="K223:L223"/>
    <mergeCell ref="B224:F224"/>
    <mergeCell ref="K224:L224"/>
    <mergeCell ref="B219:F219"/>
    <mergeCell ref="K219:L219"/>
    <mergeCell ref="B220:F220"/>
    <mergeCell ref="K220:L220"/>
    <mergeCell ref="B217:F217"/>
    <mergeCell ref="K217:L217"/>
    <mergeCell ref="B218:F218"/>
    <mergeCell ref="K218:L218"/>
    <mergeCell ref="B213:F213"/>
    <mergeCell ref="K213:L213"/>
    <mergeCell ref="B214:F214"/>
    <mergeCell ref="K214:L214"/>
    <mergeCell ref="B215:F215"/>
    <mergeCell ref="K215:L215"/>
    <mergeCell ref="B216:F216"/>
    <mergeCell ref="K216:L216"/>
    <mergeCell ref="B209:F209"/>
    <mergeCell ref="K209:L209"/>
    <mergeCell ref="B210:F210"/>
    <mergeCell ref="K210:L210"/>
    <mergeCell ref="B211:F211"/>
    <mergeCell ref="K211:L211"/>
    <mergeCell ref="B212:F212"/>
    <mergeCell ref="K212:L212"/>
    <mergeCell ref="B205:F205"/>
    <mergeCell ref="K205:L205"/>
    <mergeCell ref="B206:F206"/>
    <mergeCell ref="K206:L206"/>
    <mergeCell ref="B207:F207"/>
    <mergeCell ref="K207:L207"/>
    <mergeCell ref="B208:F208"/>
    <mergeCell ref="K208:L208"/>
    <mergeCell ref="B201:F201"/>
    <mergeCell ref="K201:L201"/>
    <mergeCell ref="B202:F202"/>
    <mergeCell ref="K202:L202"/>
    <mergeCell ref="B203:F203"/>
    <mergeCell ref="K203:L203"/>
    <mergeCell ref="B204:F204"/>
    <mergeCell ref="K204:L204"/>
    <mergeCell ref="B197:F197"/>
    <mergeCell ref="K197:L197"/>
    <mergeCell ref="B198:F198"/>
    <mergeCell ref="K198:L198"/>
    <mergeCell ref="B199:F199"/>
    <mergeCell ref="K199:L199"/>
    <mergeCell ref="B200:F200"/>
    <mergeCell ref="K200:L200"/>
    <mergeCell ref="B193:F193"/>
    <mergeCell ref="K193:L193"/>
    <mergeCell ref="B194:F194"/>
    <mergeCell ref="K194:L194"/>
    <mergeCell ref="B195:F195"/>
    <mergeCell ref="K195:L195"/>
    <mergeCell ref="B196:F196"/>
    <mergeCell ref="K196:L196"/>
    <mergeCell ref="B189:F189"/>
    <mergeCell ref="K189:L189"/>
    <mergeCell ref="B190:F190"/>
    <mergeCell ref="K190:L190"/>
    <mergeCell ref="B191:F191"/>
    <mergeCell ref="K191:L191"/>
    <mergeCell ref="B192:F192"/>
    <mergeCell ref="K192:L192"/>
    <mergeCell ref="B185:F185"/>
    <mergeCell ref="K185:L185"/>
    <mergeCell ref="B186:F186"/>
    <mergeCell ref="K186:L186"/>
    <mergeCell ref="B187:F187"/>
    <mergeCell ref="K187:L187"/>
    <mergeCell ref="B188:F188"/>
    <mergeCell ref="K188:L188"/>
    <mergeCell ref="B181:F181"/>
    <mergeCell ref="K181:L181"/>
    <mergeCell ref="B182:F182"/>
    <mergeCell ref="K182:L182"/>
    <mergeCell ref="B183:F183"/>
    <mergeCell ref="K183:L183"/>
    <mergeCell ref="B184:F184"/>
    <mergeCell ref="K184:L184"/>
    <mergeCell ref="B180:F180"/>
    <mergeCell ref="K180:L180"/>
    <mergeCell ref="B177:F177"/>
    <mergeCell ref="K177:L177"/>
    <mergeCell ref="B179:F179"/>
    <mergeCell ref="K179:L179"/>
    <mergeCell ref="B178:F178"/>
    <mergeCell ref="K178:L178"/>
    <mergeCell ref="B176:F176"/>
    <mergeCell ref="K176:L176"/>
    <mergeCell ref="B174:F174"/>
    <mergeCell ref="K174:L174"/>
    <mergeCell ref="B175:F175"/>
    <mergeCell ref="B173:F173"/>
    <mergeCell ref="K173:L173"/>
    <mergeCell ref="K175:L175"/>
    <mergeCell ref="B170:F170"/>
    <mergeCell ref="K170:L170"/>
    <mergeCell ref="B169:F169"/>
    <mergeCell ref="K169:L169"/>
    <mergeCell ref="B171:F171"/>
    <mergeCell ref="K171:L171"/>
    <mergeCell ref="B172:F172"/>
    <mergeCell ref="K172:L172"/>
    <mergeCell ref="K167:L167"/>
    <mergeCell ref="B165:F165"/>
    <mergeCell ref="K165:L165"/>
    <mergeCell ref="B168:F168"/>
    <mergeCell ref="K168:L168"/>
    <mergeCell ref="B166:F166"/>
    <mergeCell ref="K166:L166"/>
    <mergeCell ref="B167:F167"/>
    <mergeCell ref="B164:F164"/>
    <mergeCell ref="K164:L164"/>
    <mergeCell ref="B161:F161"/>
    <mergeCell ref="K161:L161"/>
    <mergeCell ref="B162:F162"/>
    <mergeCell ref="K162:L162"/>
    <mergeCell ref="B163:F163"/>
    <mergeCell ref="K163:L163"/>
    <mergeCell ref="B157:F157"/>
    <mergeCell ref="K157:L157"/>
    <mergeCell ref="B158:F158"/>
    <mergeCell ref="K158:L158"/>
    <mergeCell ref="B159:F159"/>
    <mergeCell ref="K159:L159"/>
    <mergeCell ref="B160:F160"/>
    <mergeCell ref="K160:L160"/>
    <mergeCell ref="B156:F156"/>
    <mergeCell ref="K156:L156"/>
    <mergeCell ref="B153:F153"/>
    <mergeCell ref="K153:L153"/>
    <mergeCell ref="B154:F154"/>
    <mergeCell ref="K154:L154"/>
    <mergeCell ref="B155:F155"/>
    <mergeCell ref="K155:L155"/>
    <mergeCell ref="B149:F149"/>
    <mergeCell ref="K149:L149"/>
    <mergeCell ref="B150:F150"/>
    <mergeCell ref="K150:L150"/>
    <mergeCell ref="B151:F151"/>
    <mergeCell ref="K151:L151"/>
    <mergeCell ref="B152:F152"/>
    <mergeCell ref="K152:L152"/>
    <mergeCell ref="B145:F145"/>
    <mergeCell ref="K145:L145"/>
    <mergeCell ref="B146:F146"/>
    <mergeCell ref="K146:L146"/>
    <mergeCell ref="B147:F147"/>
    <mergeCell ref="K147:L147"/>
    <mergeCell ref="B148:F148"/>
    <mergeCell ref="K148:L148"/>
    <mergeCell ref="B144:F144"/>
    <mergeCell ref="K144:L144"/>
    <mergeCell ref="B141:F141"/>
    <mergeCell ref="K141:L141"/>
    <mergeCell ref="B142:F142"/>
    <mergeCell ref="K142:L142"/>
    <mergeCell ref="B143:F143"/>
    <mergeCell ref="K143:L143"/>
    <mergeCell ref="B137:F137"/>
    <mergeCell ref="K137:L137"/>
    <mergeCell ref="B138:F138"/>
    <mergeCell ref="K138:L138"/>
    <mergeCell ref="B139:F139"/>
    <mergeCell ref="K139:L139"/>
    <mergeCell ref="B140:F140"/>
    <mergeCell ref="K140:L140"/>
    <mergeCell ref="B133:F133"/>
    <mergeCell ref="K133:L133"/>
    <mergeCell ref="B134:F134"/>
    <mergeCell ref="K134:L134"/>
    <mergeCell ref="B135:F135"/>
    <mergeCell ref="K135:L135"/>
    <mergeCell ref="B136:F136"/>
    <mergeCell ref="K136:L136"/>
    <mergeCell ref="K129:L129"/>
    <mergeCell ref="B132:F132"/>
    <mergeCell ref="K132:L132"/>
    <mergeCell ref="B130:F130"/>
    <mergeCell ref="K130:L130"/>
    <mergeCell ref="B129:F129"/>
    <mergeCell ref="B131:F131"/>
    <mergeCell ref="K131:L131"/>
    <mergeCell ref="B127:F127"/>
    <mergeCell ref="K127:L127"/>
    <mergeCell ref="B128:F128"/>
    <mergeCell ref="K128:L128"/>
    <mergeCell ref="B125:F125"/>
    <mergeCell ref="K125:L125"/>
    <mergeCell ref="B126:F126"/>
    <mergeCell ref="K126:L126"/>
    <mergeCell ref="B121:F121"/>
    <mergeCell ref="K121:L121"/>
    <mergeCell ref="B122:F122"/>
    <mergeCell ref="K122:L122"/>
    <mergeCell ref="B123:F123"/>
    <mergeCell ref="K123:L123"/>
    <mergeCell ref="B124:F124"/>
    <mergeCell ref="K124:L124"/>
    <mergeCell ref="B117:F117"/>
    <mergeCell ref="K117:L117"/>
    <mergeCell ref="B118:F118"/>
    <mergeCell ref="K118:L118"/>
    <mergeCell ref="B119:F119"/>
    <mergeCell ref="K119:L119"/>
    <mergeCell ref="B120:F120"/>
    <mergeCell ref="K120:L120"/>
    <mergeCell ref="B113:F113"/>
    <mergeCell ref="K113:L113"/>
    <mergeCell ref="B114:F114"/>
    <mergeCell ref="K114:L114"/>
    <mergeCell ref="B115:F115"/>
    <mergeCell ref="K115:L115"/>
    <mergeCell ref="B116:F116"/>
    <mergeCell ref="K116:L116"/>
    <mergeCell ref="B110:F110"/>
    <mergeCell ref="K110:L110"/>
    <mergeCell ref="B109:F109"/>
    <mergeCell ref="K109:L109"/>
    <mergeCell ref="B111:F111"/>
    <mergeCell ref="K111:L111"/>
    <mergeCell ref="B112:F112"/>
    <mergeCell ref="K112:L112"/>
    <mergeCell ref="B106:F106"/>
    <mergeCell ref="K106:L106"/>
    <mergeCell ref="B105:F105"/>
    <mergeCell ref="K105:L105"/>
    <mergeCell ref="B107:F107"/>
    <mergeCell ref="K107:L107"/>
    <mergeCell ref="B108:F108"/>
    <mergeCell ref="K108:L108"/>
    <mergeCell ref="B101:F101"/>
    <mergeCell ref="K101:L101"/>
    <mergeCell ref="B104:F104"/>
    <mergeCell ref="K104:L104"/>
    <mergeCell ref="B102:F102"/>
    <mergeCell ref="K102:L102"/>
    <mergeCell ref="B103:F103"/>
    <mergeCell ref="K103:L103"/>
    <mergeCell ref="B100:F100"/>
    <mergeCell ref="K100:L100"/>
    <mergeCell ref="B97:F97"/>
    <mergeCell ref="K97:L97"/>
    <mergeCell ref="B98:F98"/>
    <mergeCell ref="K98:L98"/>
    <mergeCell ref="B99:F99"/>
    <mergeCell ref="K99:L99"/>
    <mergeCell ref="B95:F95"/>
    <mergeCell ref="K95:L95"/>
    <mergeCell ref="B96:F96"/>
    <mergeCell ref="B94:F94"/>
    <mergeCell ref="K94:L94"/>
    <mergeCell ref="B93:F93"/>
    <mergeCell ref="K93:L93"/>
    <mergeCell ref="K96:L96"/>
    <mergeCell ref="B89:F89"/>
    <mergeCell ref="K89:L89"/>
    <mergeCell ref="B90:F90"/>
    <mergeCell ref="K90:L90"/>
    <mergeCell ref="B91:F91"/>
    <mergeCell ref="K91:L91"/>
    <mergeCell ref="B92:F92"/>
    <mergeCell ref="K92:L92"/>
    <mergeCell ref="B85:F85"/>
    <mergeCell ref="K85:L85"/>
    <mergeCell ref="B86:F86"/>
    <mergeCell ref="K86:L86"/>
    <mergeCell ref="B87:F87"/>
    <mergeCell ref="K87:L87"/>
    <mergeCell ref="B88:F88"/>
    <mergeCell ref="K88:L88"/>
    <mergeCell ref="B84:F84"/>
    <mergeCell ref="K84:L84"/>
    <mergeCell ref="B81:F81"/>
    <mergeCell ref="K81:L81"/>
    <mergeCell ref="B82:F82"/>
    <mergeCell ref="K82:L82"/>
    <mergeCell ref="B83:F83"/>
    <mergeCell ref="K83:L83"/>
    <mergeCell ref="B80:F80"/>
    <mergeCell ref="K80:L80"/>
    <mergeCell ref="B77:F77"/>
    <mergeCell ref="K77:L77"/>
    <mergeCell ref="B78:F78"/>
    <mergeCell ref="K78:L78"/>
    <mergeCell ref="B79:F79"/>
    <mergeCell ref="K79:L79"/>
    <mergeCell ref="B73:F73"/>
    <mergeCell ref="B74:F74"/>
    <mergeCell ref="K74:L74"/>
    <mergeCell ref="K73:L73"/>
    <mergeCell ref="B76:F76"/>
    <mergeCell ref="K76:L76"/>
    <mergeCell ref="B75:F75"/>
    <mergeCell ref="K75:L75"/>
    <mergeCell ref="B70:F70"/>
    <mergeCell ref="K70:L70"/>
    <mergeCell ref="B71:F71"/>
    <mergeCell ref="K71:L71"/>
    <mergeCell ref="B69:F69"/>
    <mergeCell ref="K69:L69"/>
    <mergeCell ref="B72:F72"/>
    <mergeCell ref="K72:L72"/>
    <mergeCell ref="B65:F65"/>
    <mergeCell ref="K65:L65"/>
    <mergeCell ref="B67:F67"/>
    <mergeCell ref="K67:L67"/>
    <mergeCell ref="B66:F66"/>
    <mergeCell ref="K66:L66"/>
    <mergeCell ref="B68:F68"/>
    <mergeCell ref="K68:L68"/>
    <mergeCell ref="B61:F61"/>
    <mergeCell ref="K61:L61"/>
    <mergeCell ref="B62:F62"/>
    <mergeCell ref="K62:L62"/>
    <mergeCell ref="B63:F63"/>
    <mergeCell ref="K63:L63"/>
    <mergeCell ref="B64:F64"/>
    <mergeCell ref="K64:L64"/>
    <mergeCell ref="B58:F58"/>
    <mergeCell ref="K58:L58"/>
    <mergeCell ref="B57:F57"/>
    <mergeCell ref="K57:L57"/>
    <mergeCell ref="B60:F60"/>
    <mergeCell ref="K60:L60"/>
    <mergeCell ref="B59:F59"/>
    <mergeCell ref="K59:L59"/>
    <mergeCell ref="B53:F53"/>
    <mergeCell ref="K53:L53"/>
    <mergeCell ref="B54:F54"/>
    <mergeCell ref="K54:L54"/>
    <mergeCell ref="B55:F55"/>
    <mergeCell ref="K55:L55"/>
    <mergeCell ref="B56:F56"/>
    <mergeCell ref="K56:L56"/>
    <mergeCell ref="B43:F43"/>
    <mergeCell ref="K43:L43"/>
    <mergeCell ref="B44:F44"/>
    <mergeCell ref="K44:L44"/>
    <mergeCell ref="B38:F38"/>
    <mergeCell ref="K38:L38"/>
    <mergeCell ref="B52:F52"/>
    <mergeCell ref="K52:L52"/>
    <mergeCell ref="B49:F49"/>
    <mergeCell ref="K49:L49"/>
    <mergeCell ref="B50:F50"/>
    <mergeCell ref="K50:L50"/>
    <mergeCell ref="B51:F51"/>
    <mergeCell ref="K51:L51"/>
    <mergeCell ref="B45:F45"/>
    <mergeCell ref="K45:L45"/>
    <mergeCell ref="B46:F46"/>
    <mergeCell ref="K46:L46"/>
    <mergeCell ref="B47:F47"/>
    <mergeCell ref="K47:L47"/>
    <mergeCell ref="B48:F48"/>
    <mergeCell ref="K48:L48"/>
    <mergeCell ref="K40:L40"/>
    <mergeCell ref="K34:L34"/>
    <mergeCell ref="B35:F35"/>
    <mergeCell ref="K35:L35"/>
    <mergeCell ref="B36:F36"/>
    <mergeCell ref="K36:L36"/>
    <mergeCell ref="B41:F41"/>
    <mergeCell ref="K41:L41"/>
    <mergeCell ref="B42:F42"/>
    <mergeCell ref="K42:L42"/>
    <mergeCell ref="B273:F273"/>
    <mergeCell ref="B23:F23"/>
    <mergeCell ref="K23:L23"/>
    <mergeCell ref="B24:F24"/>
    <mergeCell ref="K24:L24"/>
    <mergeCell ref="B31:F31"/>
    <mergeCell ref="K31:L31"/>
    <mergeCell ref="B29:F29"/>
    <mergeCell ref="K29:L29"/>
    <mergeCell ref="B30:F30"/>
    <mergeCell ref="K30:L30"/>
    <mergeCell ref="B32:F32"/>
    <mergeCell ref="K32:L32"/>
    <mergeCell ref="B25:F25"/>
    <mergeCell ref="K25:L25"/>
    <mergeCell ref="B26:F26"/>
    <mergeCell ref="K26:L26"/>
    <mergeCell ref="B27:F27"/>
    <mergeCell ref="K27:L27"/>
    <mergeCell ref="B37:F37"/>
    <mergeCell ref="K37:L37"/>
    <mergeCell ref="B39:F39"/>
    <mergeCell ref="K39:L39"/>
    <mergeCell ref="B40:F40"/>
    <mergeCell ref="B279:F279"/>
    <mergeCell ref="K279:L279"/>
    <mergeCell ref="B280:F280"/>
    <mergeCell ref="K280:L280"/>
    <mergeCell ref="B281:F281"/>
    <mergeCell ref="K281:L281"/>
    <mergeCell ref="B276:F276"/>
    <mergeCell ref="K276:L276"/>
    <mergeCell ref="B277:F277"/>
    <mergeCell ref="K277:L277"/>
    <mergeCell ref="B278:F278"/>
    <mergeCell ref="K278:L278"/>
    <mergeCell ref="B287:F287"/>
    <mergeCell ref="K287:L287"/>
    <mergeCell ref="B288:F288"/>
    <mergeCell ref="K288:L288"/>
    <mergeCell ref="B285:F285"/>
    <mergeCell ref="K285:L285"/>
    <mergeCell ref="B286:F286"/>
    <mergeCell ref="K286:L286"/>
    <mergeCell ref="B282:F282"/>
    <mergeCell ref="K282:L282"/>
    <mergeCell ref="B283:F283"/>
    <mergeCell ref="K283:L283"/>
    <mergeCell ref="B284:F284"/>
    <mergeCell ref="K284:L284"/>
  </mergeCells>
  <pageMargins left="0.39370078740157499" right="0.39370078740157499" top="0.999999984981507" bottom="0.999999984981507" header="0.499999992490753" footer="0.499999992490753"/>
  <pageSetup paperSize="9" fitToHeight="0" orientation="portrait" r:id="rId1"/>
  <headerFooter alignWithMargins="0">
    <oddHeader>&amp;CСтраница &amp;P из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9"/>
  <sheetViews>
    <sheetView showGridLines="0" topLeftCell="A7" zoomScaleNormal="100" workbookViewId="0">
      <selection activeCell="X15" sqref="X15"/>
    </sheetView>
  </sheetViews>
  <sheetFormatPr defaultColWidth="9.140625" defaultRowHeight="12.75" x14ac:dyDescent="0.2"/>
  <cols>
    <col min="1" max="1" width="1.7109375" style="194" customWidth="1"/>
    <col min="2" max="5" width="0" style="194" hidden="1" customWidth="1"/>
    <col min="6" max="6" width="44" style="194" customWidth="1"/>
    <col min="7" max="7" width="9.5703125" style="194" customWidth="1"/>
    <col min="8" max="10" width="5.7109375" style="194" customWidth="1"/>
    <col min="11" max="11" width="0" style="194" hidden="1" customWidth="1"/>
    <col min="12" max="12" width="12.85546875" style="194" customWidth="1"/>
    <col min="13" max="13" width="12.5703125" style="194" customWidth="1"/>
    <col min="14" max="19" width="0" style="194" hidden="1" customWidth="1"/>
    <col min="20" max="255" width="9.140625" style="194" customWidth="1"/>
    <col min="256" max="16384" width="9.140625" style="194"/>
  </cols>
  <sheetData>
    <row r="1" spans="1:19" s="146" customFormat="1" ht="12.75" customHeight="1" x14ac:dyDescent="0.2">
      <c r="A1" s="150"/>
      <c r="B1" s="150"/>
      <c r="C1" s="150"/>
      <c r="D1" s="148"/>
      <c r="E1" s="148"/>
      <c r="F1" s="175"/>
      <c r="G1" s="268"/>
      <c r="H1" s="175"/>
      <c r="I1" s="175"/>
      <c r="J1" s="268"/>
      <c r="K1" s="175"/>
      <c r="L1" s="175"/>
      <c r="M1" s="616" t="s">
        <v>322</v>
      </c>
      <c r="N1" s="616"/>
      <c r="O1" s="148"/>
      <c r="P1" s="148"/>
      <c r="Q1" s="148"/>
      <c r="R1" s="148"/>
      <c r="S1" s="148"/>
    </row>
    <row r="2" spans="1:19" s="146" customFormat="1" ht="12.75" customHeight="1" x14ac:dyDescent="0.2">
      <c r="A2" s="157"/>
      <c r="B2" s="158"/>
      <c r="C2" s="158"/>
      <c r="D2" s="148"/>
      <c r="E2" s="148"/>
      <c r="F2" s="175"/>
      <c r="G2" s="616" t="s">
        <v>144</v>
      </c>
      <c r="H2" s="616"/>
      <c r="I2" s="616"/>
      <c r="J2" s="616"/>
      <c r="K2" s="616"/>
      <c r="L2" s="616"/>
      <c r="M2" s="616"/>
      <c r="N2" s="616"/>
      <c r="O2" s="148"/>
      <c r="P2" s="148"/>
      <c r="Q2" s="148"/>
      <c r="R2" s="148"/>
      <c r="S2" s="148"/>
    </row>
    <row r="3" spans="1:19" s="146" customFormat="1" ht="14.25" customHeight="1" x14ac:dyDescent="0.2">
      <c r="A3" s="149"/>
      <c r="B3" s="149"/>
      <c r="C3" s="149"/>
      <c r="D3" s="149"/>
      <c r="E3" s="149"/>
      <c r="F3" s="616" t="s">
        <v>185</v>
      </c>
      <c r="G3" s="616"/>
      <c r="H3" s="616"/>
      <c r="I3" s="616"/>
      <c r="J3" s="616"/>
      <c r="K3" s="616"/>
      <c r="L3" s="616"/>
      <c r="M3" s="616"/>
      <c r="N3" s="616"/>
      <c r="O3" s="148"/>
      <c r="P3" s="148"/>
      <c r="Q3" s="148"/>
      <c r="R3" s="148"/>
      <c r="S3" s="148"/>
    </row>
    <row r="4" spans="1:19" s="146" customFormat="1" ht="12.75" customHeight="1" x14ac:dyDescent="0.2">
      <c r="A4" s="149"/>
      <c r="B4" s="149"/>
      <c r="C4" s="149"/>
      <c r="D4" s="149"/>
      <c r="E4" s="149"/>
      <c r="F4" s="616" t="s">
        <v>644</v>
      </c>
      <c r="G4" s="616"/>
      <c r="H4" s="616"/>
      <c r="I4" s="616"/>
      <c r="J4" s="616"/>
      <c r="K4" s="616"/>
      <c r="L4" s="616"/>
      <c r="M4" s="616"/>
      <c r="N4" s="616"/>
      <c r="O4" s="148"/>
      <c r="P4" s="148"/>
      <c r="Q4" s="148"/>
      <c r="R4" s="148"/>
      <c r="S4" s="148"/>
    </row>
    <row r="5" spans="1:19" s="146" customFormat="1" ht="13.5" customHeight="1" x14ac:dyDescent="0.2">
      <c r="A5" s="149"/>
      <c r="B5" s="149"/>
      <c r="C5" s="149"/>
      <c r="D5" s="149"/>
      <c r="E5" s="149"/>
      <c r="F5" s="664" t="s">
        <v>646</v>
      </c>
      <c r="G5" s="664"/>
      <c r="H5" s="664"/>
      <c r="I5" s="664"/>
      <c r="J5" s="664"/>
      <c r="K5" s="664"/>
      <c r="L5" s="664"/>
      <c r="M5" s="664"/>
      <c r="N5" s="664"/>
      <c r="O5" s="148"/>
      <c r="P5" s="148"/>
      <c r="Q5" s="148"/>
      <c r="R5" s="148"/>
      <c r="S5" s="148"/>
    </row>
    <row r="6" spans="1:19" s="146" customFormat="1" ht="12.75" customHeight="1" x14ac:dyDescent="0.2">
      <c r="A6" s="148"/>
      <c r="B6" s="148"/>
      <c r="C6" s="148"/>
      <c r="D6" s="148"/>
      <c r="E6" s="148"/>
      <c r="F6" s="268"/>
      <c r="G6" s="268"/>
      <c r="H6" s="268"/>
      <c r="I6" s="268"/>
      <c r="J6" s="268"/>
      <c r="K6" s="268"/>
      <c r="L6" s="148"/>
      <c r="M6" s="148"/>
      <c r="N6" s="148"/>
      <c r="O6" s="148"/>
      <c r="P6" s="148"/>
      <c r="Q6" s="148"/>
      <c r="R6" s="148"/>
      <c r="S6" s="148"/>
    </row>
    <row r="7" spans="1:19" s="146" customFormat="1" ht="12.75" customHeight="1" x14ac:dyDescent="0.2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</row>
    <row r="8" spans="1:19" s="146" customFormat="1" ht="12.75" customHeight="1" x14ac:dyDescent="0.2">
      <c r="A8" s="645" t="s">
        <v>655</v>
      </c>
      <c r="B8" s="645"/>
      <c r="C8" s="645"/>
      <c r="D8" s="645"/>
      <c r="E8" s="645"/>
      <c r="F8" s="645"/>
      <c r="G8" s="645"/>
      <c r="H8" s="645"/>
      <c r="I8" s="645"/>
      <c r="J8" s="645"/>
      <c r="K8" s="645"/>
      <c r="L8" s="645"/>
      <c r="M8" s="645"/>
      <c r="N8" s="645"/>
      <c r="O8" s="148"/>
      <c r="P8" s="148"/>
      <c r="Q8" s="148"/>
      <c r="R8" s="148"/>
      <c r="S8" s="148"/>
    </row>
    <row r="9" spans="1:19" s="146" customFormat="1" ht="14.25" customHeight="1" x14ac:dyDescent="0.2">
      <c r="A9" s="645" t="s">
        <v>641</v>
      </c>
      <c r="B9" s="645"/>
      <c r="C9" s="645"/>
      <c r="D9" s="645"/>
      <c r="E9" s="645"/>
      <c r="F9" s="645"/>
      <c r="G9" s="645"/>
      <c r="H9" s="645"/>
      <c r="I9" s="645"/>
      <c r="J9" s="645"/>
      <c r="K9" s="645"/>
      <c r="L9" s="645"/>
      <c r="M9" s="645"/>
      <c r="N9" s="645"/>
      <c r="O9" s="148"/>
      <c r="P9" s="148"/>
      <c r="Q9" s="148"/>
      <c r="R9" s="148"/>
      <c r="S9" s="148"/>
    </row>
    <row r="10" spans="1:19" s="146" customFormat="1" ht="12.75" customHeight="1" x14ac:dyDescent="0.2">
      <c r="A10" s="645" t="s">
        <v>642</v>
      </c>
      <c r="B10" s="645"/>
      <c r="C10" s="645"/>
      <c r="D10" s="645"/>
      <c r="E10" s="645"/>
      <c r="F10" s="645"/>
      <c r="G10" s="645"/>
      <c r="H10" s="645"/>
      <c r="I10" s="645"/>
      <c r="J10" s="645"/>
      <c r="K10" s="645"/>
      <c r="L10" s="645"/>
      <c r="M10" s="645"/>
      <c r="N10" s="645"/>
      <c r="O10" s="148"/>
      <c r="P10" s="148"/>
      <c r="Q10" s="148"/>
      <c r="R10" s="148"/>
      <c r="S10" s="148"/>
    </row>
    <row r="11" spans="1:19" s="146" customFormat="1" ht="12.75" customHeight="1" x14ac:dyDescent="0.2">
      <c r="A11" s="618" t="s">
        <v>714</v>
      </c>
      <c r="B11" s="618"/>
      <c r="C11" s="618"/>
      <c r="D11" s="618"/>
      <c r="E11" s="618"/>
      <c r="F11" s="618"/>
      <c r="G11" s="618"/>
      <c r="H11" s="618"/>
      <c r="I11" s="618"/>
      <c r="J11" s="618"/>
      <c r="K11" s="618"/>
      <c r="L11" s="618"/>
      <c r="M11" s="618"/>
      <c r="N11" s="618"/>
      <c r="O11" s="148"/>
      <c r="P11" s="148"/>
      <c r="Q11" s="148"/>
      <c r="R11" s="148"/>
      <c r="S11" s="148"/>
    </row>
    <row r="12" spans="1:19" ht="12.75" customHeight="1" x14ac:dyDescent="0.2">
      <c r="A12" s="201"/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193"/>
      <c r="M12" s="193"/>
      <c r="N12" s="193"/>
      <c r="O12" s="193"/>
      <c r="P12" s="193"/>
      <c r="Q12" s="193"/>
      <c r="R12" s="193"/>
      <c r="S12" s="193"/>
    </row>
    <row r="13" spans="1:19" ht="12.75" customHeight="1" x14ac:dyDescent="0.2">
      <c r="A13" s="202" t="s">
        <v>423</v>
      </c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193"/>
      <c r="M13" s="193"/>
      <c r="N13" s="193"/>
      <c r="O13" s="193"/>
      <c r="P13" s="193"/>
      <c r="Q13" s="193"/>
      <c r="R13" s="193"/>
      <c r="S13" s="193"/>
    </row>
    <row r="14" spans="1:19" ht="12.75" customHeight="1" x14ac:dyDescent="0.2">
      <c r="A14" s="202" t="s">
        <v>424</v>
      </c>
      <c r="B14" s="201"/>
      <c r="C14" s="201"/>
      <c r="D14" s="201"/>
      <c r="E14" s="201"/>
      <c r="F14" s="202"/>
      <c r="G14" s="201"/>
      <c r="H14" s="201"/>
      <c r="I14" s="201"/>
      <c r="J14" s="201"/>
      <c r="K14" s="201"/>
      <c r="L14" s="193"/>
      <c r="M14" s="193"/>
      <c r="N14" s="193"/>
      <c r="O14" s="193"/>
      <c r="P14" s="193"/>
      <c r="Q14" s="193"/>
      <c r="R14" s="193"/>
      <c r="S14" s="193"/>
    </row>
    <row r="15" spans="1:19" ht="8.25" customHeight="1" x14ac:dyDescent="0.2">
      <c r="A15" s="201"/>
      <c r="B15" s="201"/>
      <c r="C15" s="201"/>
      <c r="D15" s="201"/>
      <c r="E15" s="201"/>
      <c r="F15" s="203"/>
      <c r="G15" s="201"/>
      <c r="H15" s="201"/>
      <c r="I15" s="201"/>
      <c r="J15" s="201"/>
      <c r="K15" s="201"/>
      <c r="L15" s="193"/>
      <c r="M15" s="193"/>
      <c r="N15" s="193"/>
      <c r="O15" s="193"/>
      <c r="P15" s="193"/>
      <c r="Q15" s="193"/>
      <c r="R15" s="193"/>
      <c r="S15" s="193"/>
    </row>
    <row r="16" spans="1:19" ht="6.75" customHeight="1" thickBot="1" x14ac:dyDescent="0.25">
      <c r="A16" s="201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193"/>
      <c r="M16" s="193"/>
      <c r="N16" s="193"/>
      <c r="O16" s="193"/>
      <c r="P16" s="193"/>
      <c r="Q16" s="193"/>
      <c r="R16" s="193"/>
      <c r="S16" s="193"/>
    </row>
    <row r="17" spans="1:19" ht="12.75" customHeight="1" thickBot="1" x14ac:dyDescent="0.25">
      <c r="A17" s="201"/>
      <c r="B17" s="201"/>
      <c r="C17" s="201"/>
      <c r="D17" s="201"/>
      <c r="E17" s="201"/>
      <c r="F17" s="269"/>
      <c r="G17" s="270"/>
      <c r="H17" s="271"/>
      <c r="I17" s="270"/>
      <c r="J17" s="271"/>
      <c r="K17" s="272"/>
      <c r="L17" s="209"/>
      <c r="M17" s="210"/>
      <c r="N17" s="195"/>
      <c r="O17" s="196" t="s">
        <v>372</v>
      </c>
      <c r="P17" s="197"/>
      <c r="Q17" s="198"/>
      <c r="R17" s="199"/>
      <c r="S17" s="193"/>
    </row>
    <row r="18" spans="1:19" ht="66" customHeight="1" thickBot="1" x14ac:dyDescent="0.25">
      <c r="A18" s="211"/>
      <c r="B18" s="213"/>
      <c r="C18" s="213"/>
      <c r="D18" s="213" t="s">
        <v>428</v>
      </c>
      <c r="E18" s="213" t="s">
        <v>429</v>
      </c>
      <c r="F18" s="273" t="s">
        <v>0</v>
      </c>
      <c r="G18" s="216" t="s">
        <v>3</v>
      </c>
      <c r="H18" s="215" t="s">
        <v>4</v>
      </c>
      <c r="I18" s="216" t="s">
        <v>1</v>
      </c>
      <c r="J18" s="216" t="s">
        <v>2</v>
      </c>
      <c r="K18" s="221" t="s">
        <v>430</v>
      </c>
      <c r="L18" s="215" t="s">
        <v>643</v>
      </c>
      <c r="M18" s="215" t="s">
        <v>713</v>
      </c>
      <c r="N18" s="217"/>
      <c r="O18" s="215" t="s">
        <v>431</v>
      </c>
      <c r="P18" s="222" t="s">
        <v>432</v>
      </c>
      <c r="Q18" s="223" t="s">
        <v>433</v>
      </c>
      <c r="R18" s="224" t="s">
        <v>434</v>
      </c>
      <c r="S18" s="225"/>
    </row>
    <row r="19" spans="1:19" ht="12.75" customHeight="1" x14ac:dyDescent="0.2">
      <c r="A19" s="211"/>
      <c r="B19" s="226"/>
      <c r="C19" s="226"/>
      <c r="D19" s="226"/>
      <c r="E19" s="227"/>
      <c r="F19" s="274">
        <v>1</v>
      </c>
      <c r="G19" s="275">
        <v>2</v>
      </c>
      <c r="H19" s="275">
        <v>3</v>
      </c>
      <c r="I19" s="275">
        <v>4</v>
      </c>
      <c r="J19" s="275">
        <v>5</v>
      </c>
      <c r="K19" s="231">
        <v>7</v>
      </c>
      <c r="L19" s="231">
        <v>6</v>
      </c>
      <c r="M19" s="231">
        <v>7</v>
      </c>
      <c r="N19" s="276"/>
      <c r="O19" s="277">
        <v>9</v>
      </c>
      <c r="P19" s="277">
        <v>10</v>
      </c>
      <c r="Q19" s="231">
        <v>11</v>
      </c>
      <c r="R19" s="234">
        <v>12</v>
      </c>
      <c r="S19" s="225"/>
    </row>
    <row r="20" spans="1:19" ht="12" customHeight="1" thickBot="1" x14ac:dyDescent="0.25">
      <c r="A20" s="492"/>
      <c r="B20" s="532"/>
      <c r="C20" s="531"/>
      <c r="D20" s="530"/>
      <c r="E20" s="529"/>
      <c r="F20" s="528" t="s">
        <v>143</v>
      </c>
      <c r="G20" s="527"/>
      <c r="H20" s="526"/>
      <c r="I20" s="525"/>
      <c r="J20" s="503"/>
      <c r="K20" s="524"/>
      <c r="L20" s="523">
        <v>515940</v>
      </c>
      <c r="M20" s="523">
        <v>523232</v>
      </c>
      <c r="N20" s="522"/>
      <c r="O20" s="520"/>
      <c r="P20" s="521"/>
      <c r="Q20" s="520"/>
      <c r="R20" s="519"/>
      <c r="S20" s="482"/>
    </row>
    <row r="21" spans="1:19" ht="12.75" customHeight="1" x14ac:dyDescent="0.2">
      <c r="A21" s="492"/>
      <c r="B21" s="684" t="s">
        <v>317</v>
      </c>
      <c r="C21" s="684"/>
      <c r="D21" s="684"/>
      <c r="E21" s="684"/>
      <c r="F21" s="685"/>
      <c r="G21" s="518" t="s">
        <v>435</v>
      </c>
      <c r="H21" s="517">
        <v>0</v>
      </c>
      <c r="I21" s="516">
        <v>0</v>
      </c>
      <c r="J21" s="515">
        <v>0</v>
      </c>
      <c r="K21" s="514"/>
      <c r="L21" s="513">
        <v>4663</v>
      </c>
      <c r="M21" s="513">
        <v>9394</v>
      </c>
      <c r="N21" s="644"/>
      <c r="O21" s="644"/>
      <c r="P21" s="644"/>
      <c r="Q21" s="644"/>
      <c r="R21" s="644"/>
      <c r="S21" s="500"/>
    </row>
    <row r="22" spans="1:19" ht="21.75" customHeight="1" x14ac:dyDescent="0.2">
      <c r="A22" s="492"/>
      <c r="B22" s="682" t="s">
        <v>170</v>
      </c>
      <c r="C22" s="682"/>
      <c r="D22" s="682"/>
      <c r="E22" s="682"/>
      <c r="F22" s="683"/>
      <c r="G22" s="512" t="s">
        <v>581</v>
      </c>
      <c r="H22" s="511">
        <v>0</v>
      </c>
      <c r="I22" s="510">
        <v>0</v>
      </c>
      <c r="J22" s="509">
        <v>0</v>
      </c>
      <c r="K22" s="508"/>
      <c r="L22" s="507">
        <v>63931</v>
      </c>
      <c r="M22" s="507">
        <v>71106</v>
      </c>
      <c r="N22" s="626"/>
      <c r="O22" s="626"/>
      <c r="P22" s="626"/>
      <c r="Q22" s="626"/>
      <c r="R22" s="626"/>
      <c r="S22" s="500"/>
    </row>
    <row r="23" spans="1:19" ht="32.25" customHeight="1" x14ac:dyDescent="0.2">
      <c r="A23" s="492"/>
      <c r="B23" s="682" t="s">
        <v>44</v>
      </c>
      <c r="C23" s="682"/>
      <c r="D23" s="682"/>
      <c r="E23" s="682"/>
      <c r="F23" s="683"/>
      <c r="G23" s="512" t="s">
        <v>582</v>
      </c>
      <c r="H23" s="511">
        <v>0</v>
      </c>
      <c r="I23" s="510">
        <v>0</v>
      </c>
      <c r="J23" s="509">
        <v>0</v>
      </c>
      <c r="K23" s="508"/>
      <c r="L23" s="507">
        <v>6206</v>
      </c>
      <c r="M23" s="507">
        <v>6112</v>
      </c>
      <c r="N23" s="626"/>
      <c r="O23" s="626"/>
      <c r="P23" s="626"/>
      <c r="Q23" s="626"/>
      <c r="R23" s="626"/>
      <c r="S23" s="500"/>
    </row>
    <row r="24" spans="1:19" ht="21.75" customHeight="1" x14ac:dyDescent="0.2">
      <c r="A24" s="492"/>
      <c r="B24" s="682" t="s">
        <v>308</v>
      </c>
      <c r="C24" s="682"/>
      <c r="D24" s="682"/>
      <c r="E24" s="682"/>
      <c r="F24" s="683"/>
      <c r="G24" s="512" t="s">
        <v>583</v>
      </c>
      <c r="H24" s="511" t="s">
        <v>694</v>
      </c>
      <c r="I24" s="510">
        <v>10</v>
      </c>
      <c r="J24" s="509">
        <v>3</v>
      </c>
      <c r="K24" s="508"/>
      <c r="L24" s="507">
        <v>1710</v>
      </c>
      <c r="M24" s="507">
        <v>1700</v>
      </c>
      <c r="N24" s="626"/>
      <c r="O24" s="626"/>
      <c r="P24" s="626"/>
      <c r="Q24" s="626"/>
      <c r="R24" s="626"/>
      <c r="S24" s="500"/>
    </row>
    <row r="25" spans="1:19" ht="21.75" customHeight="1" x14ac:dyDescent="0.2">
      <c r="A25" s="492"/>
      <c r="B25" s="682" t="s">
        <v>47</v>
      </c>
      <c r="C25" s="682"/>
      <c r="D25" s="682"/>
      <c r="E25" s="682"/>
      <c r="F25" s="683"/>
      <c r="G25" s="512" t="s">
        <v>585</v>
      </c>
      <c r="H25" s="511" t="s">
        <v>29</v>
      </c>
      <c r="I25" s="510">
        <v>10</v>
      </c>
      <c r="J25" s="509">
        <v>3</v>
      </c>
      <c r="K25" s="508"/>
      <c r="L25" s="507">
        <v>26</v>
      </c>
      <c r="M25" s="507">
        <v>26</v>
      </c>
      <c r="N25" s="626"/>
      <c r="O25" s="626"/>
      <c r="P25" s="626"/>
      <c r="Q25" s="626"/>
      <c r="R25" s="626"/>
      <c r="S25" s="500"/>
    </row>
    <row r="26" spans="1:19" ht="21.75" customHeight="1" x14ac:dyDescent="0.2">
      <c r="A26" s="492"/>
      <c r="B26" s="682" t="s">
        <v>47</v>
      </c>
      <c r="C26" s="682"/>
      <c r="D26" s="682"/>
      <c r="E26" s="682"/>
      <c r="F26" s="683"/>
      <c r="G26" s="512" t="s">
        <v>585</v>
      </c>
      <c r="H26" s="511" t="s">
        <v>29</v>
      </c>
      <c r="I26" s="510">
        <v>10</v>
      </c>
      <c r="J26" s="509">
        <v>3</v>
      </c>
      <c r="K26" s="508"/>
      <c r="L26" s="507">
        <v>12</v>
      </c>
      <c r="M26" s="507">
        <v>13</v>
      </c>
      <c r="N26" s="626"/>
      <c r="O26" s="626"/>
      <c r="P26" s="626"/>
      <c r="Q26" s="626"/>
      <c r="R26" s="626"/>
      <c r="S26" s="500"/>
    </row>
    <row r="27" spans="1:19" ht="21.75" customHeight="1" x14ac:dyDescent="0.2">
      <c r="A27" s="492"/>
      <c r="B27" s="682" t="s">
        <v>52</v>
      </c>
      <c r="C27" s="682"/>
      <c r="D27" s="682"/>
      <c r="E27" s="682"/>
      <c r="F27" s="683"/>
      <c r="G27" s="512" t="s">
        <v>587</v>
      </c>
      <c r="H27" s="511" t="s">
        <v>50</v>
      </c>
      <c r="I27" s="510">
        <v>10</v>
      </c>
      <c r="J27" s="509">
        <v>3</v>
      </c>
      <c r="K27" s="508"/>
      <c r="L27" s="507">
        <v>4338</v>
      </c>
      <c r="M27" s="507">
        <v>4313</v>
      </c>
      <c r="N27" s="626"/>
      <c r="O27" s="626"/>
      <c r="P27" s="626"/>
      <c r="Q27" s="626"/>
      <c r="R27" s="626"/>
      <c r="S27" s="500"/>
    </row>
    <row r="28" spans="1:19" ht="12.75" customHeight="1" x14ac:dyDescent="0.2">
      <c r="A28" s="492"/>
      <c r="B28" s="682" t="s">
        <v>53</v>
      </c>
      <c r="C28" s="682"/>
      <c r="D28" s="682"/>
      <c r="E28" s="682"/>
      <c r="F28" s="683"/>
      <c r="G28" s="512" t="s">
        <v>588</v>
      </c>
      <c r="H28" s="511" t="s">
        <v>29</v>
      </c>
      <c r="I28" s="510">
        <v>10</v>
      </c>
      <c r="J28" s="509">
        <v>3</v>
      </c>
      <c r="K28" s="508"/>
      <c r="L28" s="507">
        <v>120</v>
      </c>
      <c r="M28" s="507">
        <v>60</v>
      </c>
      <c r="N28" s="626"/>
      <c r="O28" s="626"/>
      <c r="P28" s="626"/>
      <c r="Q28" s="626"/>
      <c r="R28" s="626"/>
      <c r="S28" s="500"/>
    </row>
    <row r="29" spans="1:19" ht="12.75" customHeight="1" x14ac:dyDescent="0.2">
      <c r="A29" s="492"/>
      <c r="B29" s="682" t="s">
        <v>55</v>
      </c>
      <c r="C29" s="682"/>
      <c r="D29" s="682"/>
      <c r="E29" s="682"/>
      <c r="F29" s="683"/>
      <c r="G29" s="512" t="s">
        <v>589</v>
      </c>
      <c r="H29" s="511">
        <v>0</v>
      </c>
      <c r="I29" s="510">
        <v>0</v>
      </c>
      <c r="J29" s="509">
        <v>0</v>
      </c>
      <c r="K29" s="508"/>
      <c r="L29" s="507">
        <v>47541</v>
      </c>
      <c r="M29" s="507">
        <v>54918</v>
      </c>
      <c r="N29" s="626"/>
      <c r="O29" s="626"/>
      <c r="P29" s="626"/>
      <c r="Q29" s="626"/>
      <c r="R29" s="626"/>
      <c r="S29" s="500"/>
    </row>
    <row r="30" spans="1:19" ht="21.75" customHeight="1" x14ac:dyDescent="0.2">
      <c r="A30" s="492"/>
      <c r="B30" s="682" t="s">
        <v>56</v>
      </c>
      <c r="C30" s="682"/>
      <c r="D30" s="682"/>
      <c r="E30" s="682"/>
      <c r="F30" s="683"/>
      <c r="G30" s="512" t="s">
        <v>590</v>
      </c>
      <c r="H30" s="511" t="s">
        <v>29</v>
      </c>
      <c r="I30" s="510">
        <v>10</v>
      </c>
      <c r="J30" s="509">
        <v>3</v>
      </c>
      <c r="K30" s="508"/>
      <c r="L30" s="507">
        <v>4</v>
      </c>
      <c r="M30" s="507">
        <v>4</v>
      </c>
      <c r="N30" s="626"/>
      <c r="O30" s="626"/>
      <c r="P30" s="626"/>
      <c r="Q30" s="626"/>
      <c r="R30" s="626"/>
      <c r="S30" s="500"/>
    </row>
    <row r="31" spans="1:19" ht="32.25" customHeight="1" x14ac:dyDescent="0.2">
      <c r="A31" s="492"/>
      <c r="B31" s="682" t="s">
        <v>700</v>
      </c>
      <c r="C31" s="682"/>
      <c r="D31" s="682"/>
      <c r="E31" s="682"/>
      <c r="F31" s="683"/>
      <c r="G31" s="512" t="s">
        <v>701</v>
      </c>
      <c r="H31" s="511" t="s">
        <v>50</v>
      </c>
      <c r="I31" s="510">
        <v>10</v>
      </c>
      <c r="J31" s="509">
        <v>4</v>
      </c>
      <c r="K31" s="508"/>
      <c r="L31" s="507">
        <v>47537</v>
      </c>
      <c r="M31" s="507">
        <v>54914</v>
      </c>
      <c r="N31" s="626"/>
      <c r="O31" s="626"/>
      <c r="P31" s="626"/>
      <c r="Q31" s="626"/>
      <c r="R31" s="626"/>
      <c r="S31" s="500"/>
    </row>
    <row r="32" spans="1:19" ht="21.75" customHeight="1" x14ac:dyDescent="0.2">
      <c r="A32" s="492"/>
      <c r="B32" s="682" t="s">
        <v>57</v>
      </c>
      <c r="C32" s="682"/>
      <c r="D32" s="682"/>
      <c r="E32" s="682"/>
      <c r="F32" s="683"/>
      <c r="G32" s="512" t="s">
        <v>593</v>
      </c>
      <c r="H32" s="511">
        <v>0</v>
      </c>
      <c r="I32" s="510">
        <v>0</v>
      </c>
      <c r="J32" s="509">
        <v>0</v>
      </c>
      <c r="K32" s="508"/>
      <c r="L32" s="507">
        <v>6233</v>
      </c>
      <c r="M32" s="507">
        <v>6198</v>
      </c>
      <c r="N32" s="626"/>
      <c r="O32" s="626"/>
      <c r="P32" s="626"/>
      <c r="Q32" s="626"/>
      <c r="R32" s="626"/>
      <c r="S32" s="500"/>
    </row>
    <row r="33" spans="1:19" ht="21.75" customHeight="1" x14ac:dyDescent="0.2">
      <c r="A33" s="492"/>
      <c r="B33" s="682" t="s">
        <v>594</v>
      </c>
      <c r="C33" s="682"/>
      <c r="D33" s="682"/>
      <c r="E33" s="682"/>
      <c r="F33" s="683"/>
      <c r="G33" s="512" t="s">
        <v>595</v>
      </c>
      <c r="H33" s="511" t="s">
        <v>29</v>
      </c>
      <c r="I33" s="510">
        <v>10</v>
      </c>
      <c r="J33" s="509">
        <v>3</v>
      </c>
      <c r="K33" s="508"/>
      <c r="L33" s="507">
        <v>10</v>
      </c>
      <c r="M33" s="507">
        <v>9</v>
      </c>
      <c r="N33" s="626"/>
      <c r="O33" s="626"/>
      <c r="P33" s="626"/>
      <c r="Q33" s="626"/>
      <c r="R33" s="626"/>
      <c r="S33" s="500"/>
    </row>
    <row r="34" spans="1:19" ht="21.75" customHeight="1" x14ac:dyDescent="0.2">
      <c r="A34" s="492"/>
      <c r="B34" s="682" t="s">
        <v>594</v>
      </c>
      <c r="C34" s="682"/>
      <c r="D34" s="682"/>
      <c r="E34" s="682"/>
      <c r="F34" s="683"/>
      <c r="G34" s="512" t="s">
        <v>595</v>
      </c>
      <c r="H34" s="511" t="s">
        <v>29</v>
      </c>
      <c r="I34" s="510">
        <v>10</v>
      </c>
      <c r="J34" s="509">
        <v>3</v>
      </c>
      <c r="K34" s="508"/>
      <c r="L34" s="507">
        <v>1</v>
      </c>
      <c r="M34" s="507">
        <v>1</v>
      </c>
      <c r="N34" s="626"/>
      <c r="O34" s="626"/>
      <c r="P34" s="626"/>
      <c r="Q34" s="626"/>
      <c r="R34" s="626"/>
      <c r="S34" s="500"/>
    </row>
    <row r="35" spans="1:19" ht="21.75" customHeight="1" x14ac:dyDescent="0.2">
      <c r="A35" s="492"/>
      <c r="B35" s="682" t="s">
        <v>594</v>
      </c>
      <c r="C35" s="682"/>
      <c r="D35" s="682"/>
      <c r="E35" s="682"/>
      <c r="F35" s="683"/>
      <c r="G35" s="512" t="s">
        <v>595</v>
      </c>
      <c r="H35" s="511" t="s">
        <v>694</v>
      </c>
      <c r="I35" s="510">
        <v>10</v>
      </c>
      <c r="J35" s="509">
        <v>3</v>
      </c>
      <c r="K35" s="508"/>
      <c r="L35" s="507">
        <v>2903</v>
      </c>
      <c r="M35" s="507">
        <v>2887</v>
      </c>
      <c r="N35" s="626"/>
      <c r="O35" s="626"/>
      <c r="P35" s="626"/>
      <c r="Q35" s="626"/>
      <c r="R35" s="626"/>
      <c r="S35" s="500"/>
    </row>
    <row r="36" spans="1:19" ht="21.75" customHeight="1" x14ac:dyDescent="0.2">
      <c r="A36" s="492"/>
      <c r="B36" s="682" t="s">
        <v>58</v>
      </c>
      <c r="C36" s="682"/>
      <c r="D36" s="682"/>
      <c r="E36" s="682"/>
      <c r="F36" s="683"/>
      <c r="G36" s="512" t="s">
        <v>596</v>
      </c>
      <c r="H36" s="511" t="s">
        <v>29</v>
      </c>
      <c r="I36" s="510">
        <v>10</v>
      </c>
      <c r="J36" s="509">
        <v>3</v>
      </c>
      <c r="K36" s="508"/>
      <c r="L36" s="507">
        <v>8</v>
      </c>
      <c r="M36" s="507">
        <v>8</v>
      </c>
      <c r="N36" s="626"/>
      <c r="O36" s="626"/>
      <c r="P36" s="626"/>
      <c r="Q36" s="626"/>
      <c r="R36" s="626"/>
      <c r="S36" s="500"/>
    </row>
    <row r="37" spans="1:19" ht="21.75" customHeight="1" x14ac:dyDescent="0.2">
      <c r="A37" s="492"/>
      <c r="B37" s="682" t="s">
        <v>58</v>
      </c>
      <c r="C37" s="682"/>
      <c r="D37" s="682"/>
      <c r="E37" s="682"/>
      <c r="F37" s="683"/>
      <c r="G37" s="512" t="s">
        <v>596</v>
      </c>
      <c r="H37" s="511" t="s">
        <v>29</v>
      </c>
      <c r="I37" s="510">
        <v>10</v>
      </c>
      <c r="J37" s="509">
        <v>3</v>
      </c>
      <c r="K37" s="508"/>
      <c r="L37" s="507">
        <v>8</v>
      </c>
      <c r="M37" s="507">
        <v>8</v>
      </c>
      <c r="N37" s="626"/>
      <c r="O37" s="626"/>
      <c r="P37" s="626"/>
      <c r="Q37" s="626"/>
      <c r="R37" s="626"/>
      <c r="S37" s="500"/>
    </row>
    <row r="38" spans="1:19" ht="21.75" customHeight="1" x14ac:dyDescent="0.2">
      <c r="A38" s="492"/>
      <c r="B38" s="682" t="s">
        <v>58</v>
      </c>
      <c r="C38" s="682"/>
      <c r="D38" s="682"/>
      <c r="E38" s="682"/>
      <c r="F38" s="683"/>
      <c r="G38" s="512" t="s">
        <v>596</v>
      </c>
      <c r="H38" s="511" t="s">
        <v>694</v>
      </c>
      <c r="I38" s="510">
        <v>10</v>
      </c>
      <c r="J38" s="509">
        <v>3</v>
      </c>
      <c r="K38" s="508"/>
      <c r="L38" s="507">
        <v>3303</v>
      </c>
      <c r="M38" s="507">
        <v>3285</v>
      </c>
      <c r="N38" s="626"/>
      <c r="O38" s="626"/>
      <c r="P38" s="626"/>
      <c r="Q38" s="626"/>
      <c r="R38" s="626"/>
      <c r="S38" s="500"/>
    </row>
    <row r="39" spans="1:19" ht="21.75" customHeight="1" x14ac:dyDescent="0.2">
      <c r="A39" s="492"/>
      <c r="B39" s="682" t="s">
        <v>60</v>
      </c>
      <c r="C39" s="682"/>
      <c r="D39" s="682"/>
      <c r="E39" s="682"/>
      <c r="F39" s="683"/>
      <c r="G39" s="512" t="s">
        <v>612</v>
      </c>
      <c r="H39" s="511">
        <v>0</v>
      </c>
      <c r="I39" s="510">
        <v>0</v>
      </c>
      <c r="J39" s="509">
        <v>0</v>
      </c>
      <c r="K39" s="508"/>
      <c r="L39" s="507">
        <v>3951</v>
      </c>
      <c r="M39" s="507">
        <v>3878</v>
      </c>
      <c r="N39" s="626"/>
      <c r="O39" s="626"/>
      <c r="P39" s="626"/>
      <c r="Q39" s="626"/>
      <c r="R39" s="626"/>
      <c r="S39" s="500"/>
    </row>
    <row r="40" spans="1:19" ht="21.75" customHeight="1" x14ac:dyDescent="0.2">
      <c r="A40" s="492"/>
      <c r="B40" s="682" t="s">
        <v>61</v>
      </c>
      <c r="C40" s="682"/>
      <c r="D40" s="682"/>
      <c r="E40" s="682"/>
      <c r="F40" s="683"/>
      <c r="G40" s="512" t="s">
        <v>613</v>
      </c>
      <c r="H40" s="511" t="s">
        <v>40</v>
      </c>
      <c r="I40" s="510">
        <v>10</v>
      </c>
      <c r="J40" s="509">
        <v>6</v>
      </c>
      <c r="K40" s="508"/>
      <c r="L40" s="507">
        <v>2610</v>
      </c>
      <c r="M40" s="507">
        <v>2610</v>
      </c>
      <c r="N40" s="626"/>
      <c r="O40" s="626"/>
      <c r="P40" s="626"/>
      <c r="Q40" s="626"/>
      <c r="R40" s="626"/>
      <c r="S40" s="500"/>
    </row>
    <row r="41" spans="1:19" ht="21.75" customHeight="1" x14ac:dyDescent="0.2">
      <c r="A41" s="492"/>
      <c r="B41" s="682" t="s">
        <v>61</v>
      </c>
      <c r="C41" s="682"/>
      <c r="D41" s="682"/>
      <c r="E41" s="682"/>
      <c r="F41" s="683"/>
      <c r="G41" s="512" t="s">
        <v>613</v>
      </c>
      <c r="H41" s="511" t="s">
        <v>42</v>
      </c>
      <c r="I41" s="510">
        <v>10</v>
      </c>
      <c r="J41" s="509">
        <v>6</v>
      </c>
      <c r="K41" s="508"/>
      <c r="L41" s="507">
        <v>788</v>
      </c>
      <c r="M41" s="507">
        <v>788</v>
      </c>
      <c r="N41" s="626"/>
      <c r="O41" s="626"/>
      <c r="P41" s="626"/>
      <c r="Q41" s="626"/>
      <c r="R41" s="626"/>
      <c r="S41" s="500"/>
    </row>
    <row r="42" spans="1:19" ht="21.75" customHeight="1" x14ac:dyDescent="0.2">
      <c r="A42" s="492"/>
      <c r="B42" s="682" t="s">
        <v>61</v>
      </c>
      <c r="C42" s="682"/>
      <c r="D42" s="682"/>
      <c r="E42" s="682"/>
      <c r="F42" s="683"/>
      <c r="G42" s="512" t="s">
        <v>613</v>
      </c>
      <c r="H42" s="511" t="s">
        <v>28</v>
      </c>
      <c r="I42" s="510">
        <v>10</v>
      </c>
      <c r="J42" s="509">
        <v>6</v>
      </c>
      <c r="K42" s="508"/>
      <c r="L42" s="507">
        <v>64</v>
      </c>
      <c r="M42" s="507">
        <v>21</v>
      </c>
      <c r="N42" s="626"/>
      <c r="O42" s="626"/>
      <c r="P42" s="626"/>
      <c r="Q42" s="626"/>
      <c r="R42" s="626"/>
      <c r="S42" s="500"/>
    </row>
    <row r="43" spans="1:19" ht="21.75" customHeight="1" x14ac:dyDescent="0.2">
      <c r="A43" s="492"/>
      <c r="B43" s="682" t="s">
        <v>61</v>
      </c>
      <c r="C43" s="682"/>
      <c r="D43" s="682"/>
      <c r="E43" s="682"/>
      <c r="F43" s="683"/>
      <c r="G43" s="512" t="s">
        <v>613</v>
      </c>
      <c r="H43" s="511" t="s">
        <v>28</v>
      </c>
      <c r="I43" s="510">
        <v>10</v>
      </c>
      <c r="J43" s="509">
        <v>6</v>
      </c>
      <c r="K43" s="508"/>
      <c r="L43" s="507">
        <v>21</v>
      </c>
      <c r="M43" s="507">
        <v>12</v>
      </c>
      <c r="N43" s="626"/>
      <c r="O43" s="626"/>
      <c r="P43" s="626"/>
      <c r="Q43" s="626"/>
      <c r="R43" s="626"/>
      <c r="S43" s="500"/>
    </row>
    <row r="44" spans="1:19" ht="21.75" customHeight="1" x14ac:dyDescent="0.2">
      <c r="A44" s="492"/>
      <c r="B44" s="682" t="s">
        <v>61</v>
      </c>
      <c r="C44" s="682"/>
      <c r="D44" s="682"/>
      <c r="E44" s="682"/>
      <c r="F44" s="683"/>
      <c r="G44" s="512" t="s">
        <v>613</v>
      </c>
      <c r="H44" s="511" t="s">
        <v>29</v>
      </c>
      <c r="I44" s="510">
        <v>10</v>
      </c>
      <c r="J44" s="509">
        <v>6</v>
      </c>
      <c r="K44" s="508"/>
      <c r="L44" s="507">
        <v>31</v>
      </c>
      <c r="M44" s="507">
        <v>25</v>
      </c>
      <c r="N44" s="626"/>
      <c r="O44" s="626"/>
      <c r="P44" s="626"/>
      <c r="Q44" s="626"/>
      <c r="R44" s="626"/>
      <c r="S44" s="500"/>
    </row>
    <row r="45" spans="1:19" ht="21.75" customHeight="1" x14ac:dyDescent="0.2">
      <c r="A45" s="492"/>
      <c r="B45" s="682" t="s">
        <v>61</v>
      </c>
      <c r="C45" s="682"/>
      <c r="D45" s="682"/>
      <c r="E45" s="682"/>
      <c r="F45" s="683"/>
      <c r="G45" s="512" t="s">
        <v>613</v>
      </c>
      <c r="H45" s="511" t="s">
        <v>29</v>
      </c>
      <c r="I45" s="510">
        <v>10</v>
      </c>
      <c r="J45" s="509">
        <v>6</v>
      </c>
      <c r="K45" s="508"/>
      <c r="L45" s="507">
        <v>16</v>
      </c>
      <c r="M45" s="507">
        <v>8</v>
      </c>
      <c r="N45" s="626"/>
      <c r="O45" s="626"/>
      <c r="P45" s="626"/>
      <c r="Q45" s="626"/>
      <c r="R45" s="626"/>
      <c r="S45" s="500"/>
    </row>
    <row r="46" spans="1:19" ht="32.25" customHeight="1" x14ac:dyDescent="0.2">
      <c r="A46" s="492"/>
      <c r="B46" s="682" t="s">
        <v>61</v>
      </c>
      <c r="C46" s="682"/>
      <c r="D46" s="682"/>
      <c r="E46" s="682"/>
      <c r="F46" s="683"/>
      <c r="G46" s="512" t="s">
        <v>613</v>
      </c>
      <c r="H46" s="511" t="s">
        <v>29</v>
      </c>
      <c r="I46" s="510">
        <v>10</v>
      </c>
      <c r="J46" s="509">
        <v>6</v>
      </c>
      <c r="K46" s="508"/>
      <c r="L46" s="507">
        <v>10</v>
      </c>
      <c r="M46" s="507">
        <v>5</v>
      </c>
      <c r="N46" s="626"/>
      <c r="O46" s="626"/>
      <c r="P46" s="626"/>
      <c r="Q46" s="626"/>
      <c r="R46" s="626"/>
      <c r="S46" s="500"/>
    </row>
    <row r="47" spans="1:19" ht="32.25" customHeight="1" x14ac:dyDescent="0.2">
      <c r="A47" s="492"/>
      <c r="B47" s="682" t="s">
        <v>62</v>
      </c>
      <c r="C47" s="682"/>
      <c r="D47" s="682"/>
      <c r="E47" s="682"/>
      <c r="F47" s="683"/>
      <c r="G47" s="512" t="s">
        <v>614</v>
      </c>
      <c r="H47" s="511" t="s">
        <v>28</v>
      </c>
      <c r="I47" s="510">
        <v>10</v>
      </c>
      <c r="J47" s="509">
        <v>6</v>
      </c>
      <c r="K47" s="508"/>
      <c r="L47" s="507">
        <v>2</v>
      </c>
      <c r="M47" s="507">
        <v>2</v>
      </c>
      <c r="N47" s="626"/>
      <c r="O47" s="626"/>
      <c r="P47" s="626"/>
      <c r="Q47" s="626"/>
      <c r="R47" s="626"/>
      <c r="S47" s="500"/>
    </row>
    <row r="48" spans="1:19" ht="32.25" customHeight="1" x14ac:dyDescent="0.2">
      <c r="A48" s="492"/>
      <c r="B48" s="682" t="s">
        <v>62</v>
      </c>
      <c r="C48" s="682"/>
      <c r="D48" s="682"/>
      <c r="E48" s="682"/>
      <c r="F48" s="683"/>
      <c r="G48" s="512" t="s">
        <v>614</v>
      </c>
      <c r="H48" s="511" t="s">
        <v>28</v>
      </c>
      <c r="I48" s="510">
        <v>10</v>
      </c>
      <c r="J48" s="509">
        <v>6</v>
      </c>
      <c r="K48" s="508"/>
      <c r="L48" s="507">
        <v>5</v>
      </c>
      <c r="M48" s="507">
        <v>3</v>
      </c>
      <c r="N48" s="626"/>
      <c r="O48" s="626"/>
      <c r="P48" s="626"/>
      <c r="Q48" s="626"/>
      <c r="R48" s="626"/>
      <c r="S48" s="500"/>
    </row>
    <row r="49" spans="1:19" ht="32.25" customHeight="1" x14ac:dyDescent="0.2">
      <c r="A49" s="492"/>
      <c r="B49" s="682" t="s">
        <v>62</v>
      </c>
      <c r="C49" s="682"/>
      <c r="D49" s="682"/>
      <c r="E49" s="682"/>
      <c r="F49" s="683"/>
      <c r="G49" s="512" t="s">
        <v>614</v>
      </c>
      <c r="H49" s="511" t="s">
        <v>29</v>
      </c>
      <c r="I49" s="510">
        <v>10</v>
      </c>
      <c r="J49" s="509">
        <v>6</v>
      </c>
      <c r="K49" s="508"/>
      <c r="L49" s="507">
        <v>377</v>
      </c>
      <c r="M49" s="507">
        <v>379</v>
      </c>
      <c r="N49" s="626"/>
      <c r="O49" s="626"/>
      <c r="P49" s="626"/>
      <c r="Q49" s="626"/>
      <c r="R49" s="626"/>
      <c r="S49" s="500"/>
    </row>
    <row r="50" spans="1:19" ht="32.25" customHeight="1" x14ac:dyDescent="0.2">
      <c r="A50" s="492"/>
      <c r="B50" s="682" t="s">
        <v>62</v>
      </c>
      <c r="C50" s="682"/>
      <c r="D50" s="682"/>
      <c r="E50" s="682"/>
      <c r="F50" s="683"/>
      <c r="G50" s="512" t="s">
        <v>614</v>
      </c>
      <c r="H50" s="511" t="s">
        <v>28</v>
      </c>
      <c r="I50" s="510">
        <v>10</v>
      </c>
      <c r="J50" s="509">
        <v>6</v>
      </c>
      <c r="K50" s="508"/>
      <c r="L50" s="507">
        <v>2</v>
      </c>
      <c r="M50" s="507">
        <v>5</v>
      </c>
      <c r="N50" s="626"/>
      <c r="O50" s="626"/>
      <c r="P50" s="626"/>
      <c r="Q50" s="626"/>
      <c r="R50" s="626"/>
      <c r="S50" s="500"/>
    </row>
    <row r="51" spans="1:19" ht="32.25" customHeight="1" x14ac:dyDescent="0.2">
      <c r="A51" s="492"/>
      <c r="B51" s="682" t="s">
        <v>62</v>
      </c>
      <c r="C51" s="682"/>
      <c r="D51" s="682"/>
      <c r="E51" s="682"/>
      <c r="F51" s="683"/>
      <c r="G51" s="512" t="s">
        <v>614</v>
      </c>
      <c r="H51" s="511" t="s">
        <v>28</v>
      </c>
      <c r="I51" s="510">
        <v>10</v>
      </c>
      <c r="J51" s="509">
        <v>6</v>
      </c>
      <c r="K51" s="508"/>
      <c r="L51" s="507">
        <v>10</v>
      </c>
      <c r="M51" s="507">
        <v>5</v>
      </c>
      <c r="N51" s="626"/>
      <c r="O51" s="626"/>
      <c r="P51" s="626"/>
      <c r="Q51" s="626"/>
      <c r="R51" s="626"/>
      <c r="S51" s="500"/>
    </row>
    <row r="52" spans="1:19" ht="21.75" customHeight="1" x14ac:dyDescent="0.2">
      <c r="A52" s="492"/>
      <c r="B52" s="682" t="s">
        <v>62</v>
      </c>
      <c r="C52" s="682"/>
      <c r="D52" s="682"/>
      <c r="E52" s="682"/>
      <c r="F52" s="683"/>
      <c r="G52" s="512" t="s">
        <v>614</v>
      </c>
      <c r="H52" s="511" t="s">
        <v>29</v>
      </c>
      <c r="I52" s="510">
        <v>10</v>
      </c>
      <c r="J52" s="509">
        <v>6</v>
      </c>
      <c r="K52" s="508"/>
      <c r="L52" s="507">
        <v>15</v>
      </c>
      <c r="M52" s="507">
        <v>15</v>
      </c>
      <c r="N52" s="626"/>
      <c r="O52" s="626"/>
      <c r="P52" s="626"/>
      <c r="Q52" s="626"/>
      <c r="R52" s="626"/>
      <c r="S52" s="500"/>
    </row>
    <row r="53" spans="1:19" ht="12.75" customHeight="1" x14ac:dyDescent="0.2">
      <c r="A53" s="492"/>
      <c r="B53" s="682" t="s">
        <v>492</v>
      </c>
      <c r="C53" s="682"/>
      <c r="D53" s="682"/>
      <c r="E53" s="682"/>
      <c r="F53" s="683"/>
      <c r="G53" s="512" t="s">
        <v>493</v>
      </c>
      <c r="H53" s="511">
        <v>0</v>
      </c>
      <c r="I53" s="510">
        <v>0</v>
      </c>
      <c r="J53" s="509">
        <v>0</v>
      </c>
      <c r="K53" s="508"/>
      <c r="L53" s="507">
        <v>96</v>
      </c>
      <c r="M53" s="507">
        <v>47</v>
      </c>
      <c r="N53" s="626"/>
      <c r="O53" s="626"/>
      <c r="P53" s="626"/>
      <c r="Q53" s="626"/>
      <c r="R53" s="626"/>
      <c r="S53" s="500"/>
    </row>
    <row r="54" spans="1:19" ht="32.25" customHeight="1" x14ac:dyDescent="0.2">
      <c r="A54" s="492"/>
      <c r="B54" s="682" t="s">
        <v>494</v>
      </c>
      <c r="C54" s="682"/>
      <c r="D54" s="682"/>
      <c r="E54" s="682"/>
      <c r="F54" s="683"/>
      <c r="G54" s="512" t="s">
        <v>495</v>
      </c>
      <c r="H54" s="511">
        <v>0</v>
      </c>
      <c r="I54" s="510">
        <v>0</v>
      </c>
      <c r="J54" s="509">
        <v>0</v>
      </c>
      <c r="K54" s="508"/>
      <c r="L54" s="507">
        <v>96</v>
      </c>
      <c r="M54" s="507">
        <v>47</v>
      </c>
      <c r="N54" s="626"/>
      <c r="O54" s="626"/>
      <c r="P54" s="626"/>
      <c r="Q54" s="626"/>
      <c r="R54" s="626"/>
      <c r="S54" s="500"/>
    </row>
    <row r="55" spans="1:19" ht="32.25" customHeight="1" x14ac:dyDescent="0.2">
      <c r="A55" s="492"/>
      <c r="B55" s="682" t="s">
        <v>496</v>
      </c>
      <c r="C55" s="682"/>
      <c r="D55" s="682"/>
      <c r="E55" s="682"/>
      <c r="F55" s="683"/>
      <c r="G55" s="512" t="s">
        <v>497</v>
      </c>
      <c r="H55" s="511" t="s">
        <v>29</v>
      </c>
      <c r="I55" s="510">
        <v>1</v>
      </c>
      <c r="J55" s="509">
        <v>13</v>
      </c>
      <c r="K55" s="508"/>
      <c r="L55" s="507">
        <v>0</v>
      </c>
      <c r="M55" s="507">
        <v>0</v>
      </c>
      <c r="N55" s="626"/>
      <c r="O55" s="626"/>
      <c r="P55" s="626"/>
      <c r="Q55" s="626"/>
      <c r="R55" s="626"/>
      <c r="S55" s="500"/>
    </row>
    <row r="56" spans="1:19" ht="32.25" customHeight="1" x14ac:dyDescent="0.2">
      <c r="A56" s="492"/>
      <c r="B56" s="682" t="s">
        <v>496</v>
      </c>
      <c r="C56" s="682"/>
      <c r="D56" s="682"/>
      <c r="E56" s="682"/>
      <c r="F56" s="683"/>
      <c r="G56" s="512" t="s">
        <v>497</v>
      </c>
      <c r="H56" s="511" t="s">
        <v>29</v>
      </c>
      <c r="I56" s="510">
        <v>1</v>
      </c>
      <c r="J56" s="509">
        <v>13</v>
      </c>
      <c r="K56" s="508"/>
      <c r="L56" s="507">
        <v>25</v>
      </c>
      <c r="M56" s="507">
        <v>12</v>
      </c>
      <c r="N56" s="626"/>
      <c r="O56" s="626"/>
      <c r="P56" s="626"/>
      <c r="Q56" s="626"/>
      <c r="R56" s="626"/>
      <c r="S56" s="500"/>
    </row>
    <row r="57" spans="1:19" ht="32.25" customHeight="1" x14ac:dyDescent="0.2">
      <c r="A57" s="492"/>
      <c r="B57" s="682" t="s">
        <v>496</v>
      </c>
      <c r="C57" s="682"/>
      <c r="D57" s="682"/>
      <c r="E57" s="682"/>
      <c r="F57" s="683"/>
      <c r="G57" s="512" t="s">
        <v>497</v>
      </c>
      <c r="H57" s="511" t="s">
        <v>29</v>
      </c>
      <c r="I57" s="510">
        <v>3</v>
      </c>
      <c r="J57" s="509">
        <v>14</v>
      </c>
      <c r="K57" s="508"/>
      <c r="L57" s="507">
        <v>71</v>
      </c>
      <c r="M57" s="507">
        <v>35</v>
      </c>
      <c r="N57" s="626"/>
      <c r="O57" s="626"/>
      <c r="P57" s="626"/>
      <c r="Q57" s="626"/>
      <c r="R57" s="626"/>
      <c r="S57" s="500"/>
    </row>
    <row r="58" spans="1:19" ht="32.25" customHeight="1" x14ac:dyDescent="0.2">
      <c r="A58" s="492"/>
      <c r="B58" s="682" t="s">
        <v>496</v>
      </c>
      <c r="C58" s="682"/>
      <c r="D58" s="682"/>
      <c r="E58" s="682"/>
      <c r="F58" s="683"/>
      <c r="G58" s="512" t="s">
        <v>497</v>
      </c>
      <c r="H58" s="511" t="s">
        <v>29</v>
      </c>
      <c r="I58" s="510">
        <v>1</v>
      </c>
      <c r="J58" s="509">
        <v>13</v>
      </c>
      <c r="K58" s="508"/>
      <c r="L58" s="507">
        <v>0</v>
      </c>
      <c r="M58" s="507">
        <v>0</v>
      </c>
      <c r="N58" s="626"/>
      <c r="O58" s="626"/>
      <c r="P58" s="626"/>
      <c r="Q58" s="626"/>
      <c r="R58" s="626"/>
      <c r="S58" s="500"/>
    </row>
    <row r="59" spans="1:19" ht="21.75" customHeight="1" x14ac:dyDescent="0.2">
      <c r="A59" s="492"/>
      <c r="B59" s="682" t="s">
        <v>103</v>
      </c>
      <c r="C59" s="682"/>
      <c r="D59" s="682"/>
      <c r="E59" s="682"/>
      <c r="F59" s="683"/>
      <c r="G59" s="512" t="s">
        <v>529</v>
      </c>
      <c r="H59" s="511">
        <v>0</v>
      </c>
      <c r="I59" s="510">
        <v>0</v>
      </c>
      <c r="J59" s="509">
        <v>0</v>
      </c>
      <c r="K59" s="508"/>
      <c r="L59" s="507">
        <v>2261</v>
      </c>
      <c r="M59" s="507">
        <v>2413</v>
      </c>
      <c r="N59" s="626"/>
      <c r="O59" s="626"/>
      <c r="P59" s="626"/>
      <c r="Q59" s="626"/>
      <c r="R59" s="626"/>
      <c r="S59" s="500"/>
    </row>
    <row r="60" spans="1:19" ht="12.75" customHeight="1" x14ac:dyDescent="0.2">
      <c r="A60" s="492"/>
      <c r="B60" s="682" t="s">
        <v>110</v>
      </c>
      <c r="C60" s="682"/>
      <c r="D60" s="682"/>
      <c r="E60" s="682"/>
      <c r="F60" s="683"/>
      <c r="G60" s="512" t="s">
        <v>537</v>
      </c>
      <c r="H60" s="511">
        <v>0</v>
      </c>
      <c r="I60" s="510">
        <v>0</v>
      </c>
      <c r="J60" s="509">
        <v>0</v>
      </c>
      <c r="K60" s="508"/>
      <c r="L60" s="507">
        <v>1170</v>
      </c>
      <c r="M60" s="507">
        <v>1278</v>
      </c>
      <c r="N60" s="626"/>
      <c r="O60" s="626"/>
      <c r="P60" s="626"/>
      <c r="Q60" s="626"/>
      <c r="R60" s="626"/>
      <c r="S60" s="500"/>
    </row>
    <row r="61" spans="1:19" ht="12.75" customHeight="1" x14ac:dyDescent="0.2">
      <c r="A61" s="492"/>
      <c r="B61" s="682" t="s">
        <v>111</v>
      </c>
      <c r="C61" s="682"/>
      <c r="D61" s="682"/>
      <c r="E61" s="682"/>
      <c r="F61" s="683"/>
      <c r="G61" s="512" t="s">
        <v>538</v>
      </c>
      <c r="H61" s="511" t="s">
        <v>29</v>
      </c>
      <c r="I61" s="510">
        <v>5</v>
      </c>
      <c r="J61" s="509">
        <v>3</v>
      </c>
      <c r="K61" s="508"/>
      <c r="L61" s="507">
        <v>40</v>
      </c>
      <c r="M61" s="507">
        <v>20</v>
      </c>
      <c r="N61" s="626"/>
      <c r="O61" s="626"/>
      <c r="P61" s="626"/>
      <c r="Q61" s="626"/>
      <c r="R61" s="626"/>
      <c r="S61" s="500"/>
    </row>
    <row r="62" spans="1:19" ht="12.75" customHeight="1" x14ac:dyDescent="0.2">
      <c r="A62" s="492"/>
      <c r="B62" s="682" t="s">
        <v>111</v>
      </c>
      <c r="C62" s="682"/>
      <c r="D62" s="682"/>
      <c r="E62" s="682"/>
      <c r="F62" s="683"/>
      <c r="G62" s="512" t="s">
        <v>538</v>
      </c>
      <c r="H62" s="511" t="s">
        <v>29</v>
      </c>
      <c r="I62" s="510">
        <v>5</v>
      </c>
      <c r="J62" s="509">
        <v>3</v>
      </c>
      <c r="K62" s="508"/>
      <c r="L62" s="507">
        <v>380</v>
      </c>
      <c r="M62" s="507">
        <v>488</v>
      </c>
      <c r="N62" s="626"/>
      <c r="O62" s="626"/>
      <c r="P62" s="626"/>
      <c r="Q62" s="626"/>
      <c r="R62" s="626"/>
      <c r="S62" s="500"/>
    </row>
    <row r="63" spans="1:19" ht="12.75" customHeight="1" x14ac:dyDescent="0.2">
      <c r="A63" s="492"/>
      <c r="B63" s="682" t="s">
        <v>111</v>
      </c>
      <c r="C63" s="682"/>
      <c r="D63" s="682"/>
      <c r="E63" s="682"/>
      <c r="F63" s="683"/>
      <c r="G63" s="512" t="s">
        <v>538</v>
      </c>
      <c r="H63" s="511" t="s">
        <v>29</v>
      </c>
      <c r="I63" s="510">
        <v>5</v>
      </c>
      <c r="J63" s="509">
        <v>3</v>
      </c>
      <c r="K63" s="508"/>
      <c r="L63" s="507">
        <v>150</v>
      </c>
      <c r="M63" s="507">
        <v>170</v>
      </c>
      <c r="N63" s="626"/>
      <c r="O63" s="626"/>
      <c r="P63" s="626"/>
      <c r="Q63" s="626"/>
      <c r="R63" s="626"/>
      <c r="S63" s="500"/>
    </row>
    <row r="64" spans="1:19" ht="12.75" customHeight="1" x14ac:dyDescent="0.2">
      <c r="A64" s="492"/>
      <c r="B64" s="682" t="s">
        <v>111</v>
      </c>
      <c r="C64" s="682"/>
      <c r="D64" s="682"/>
      <c r="E64" s="682"/>
      <c r="F64" s="683"/>
      <c r="G64" s="512" t="s">
        <v>538</v>
      </c>
      <c r="H64" s="511" t="s">
        <v>29</v>
      </c>
      <c r="I64" s="510">
        <v>5</v>
      </c>
      <c r="J64" s="509">
        <v>3</v>
      </c>
      <c r="K64" s="508"/>
      <c r="L64" s="507">
        <v>600</v>
      </c>
      <c r="M64" s="507">
        <v>600</v>
      </c>
      <c r="N64" s="626"/>
      <c r="O64" s="626"/>
      <c r="P64" s="626"/>
      <c r="Q64" s="626"/>
      <c r="R64" s="626"/>
      <c r="S64" s="500"/>
    </row>
    <row r="65" spans="1:19" ht="21.75" customHeight="1" x14ac:dyDescent="0.2">
      <c r="A65" s="492"/>
      <c r="B65" s="682" t="s">
        <v>791</v>
      </c>
      <c r="C65" s="682"/>
      <c r="D65" s="682"/>
      <c r="E65" s="682"/>
      <c r="F65" s="683"/>
      <c r="G65" s="512" t="s">
        <v>792</v>
      </c>
      <c r="H65" s="511" t="s">
        <v>789</v>
      </c>
      <c r="I65" s="510">
        <v>5</v>
      </c>
      <c r="J65" s="509">
        <v>2</v>
      </c>
      <c r="K65" s="508"/>
      <c r="L65" s="507">
        <v>0</v>
      </c>
      <c r="M65" s="507">
        <v>0</v>
      </c>
      <c r="N65" s="626"/>
      <c r="O65" s="626"/>
      <c r="P65" s="626"/>
      <c r="Q65" s="626"/>
      <c r="R65" s="626"/>
      <c r="S65" s="500"/>
    </row>
    <row r="66" spans="1:19" ht="42.75" customHeight="1" x14ac:dyDescent="0.2">
      <c r="A66" s="492"/>
      <c r="B66" s="682" t="s">
        <v>793</v>
      </c>
      <c r="C66" s="682"/>
      <c r="D66" s="682"/>
      <c r="E66" s="682"/>
      <c r="F66" s="683"/>
      <c r="G66" s="512" t="s">
        <v>794</v>
      </c>
      <c r="H66" s="511" t="s">
        <v>29</v>
      </c>
      <c r="I66" s="510">
        <v>5</v>
      </c>
      <c r="J66" s="509">
        <v>3</v>
      </c>
      <c r="K66" s="508"/>
      <c r="L66" s="507">
        <v>0</v>
      </c>
      <c r="M66" s="507">
        <v>0</v>
      </c>
      <c r="N66" s="626"/>
      <c r="O66" s="626"/>
      <c r="P66" s="626"/>
      <c r="Q66" s="626"/>
      <c r="R66" s="626"/>
      <c r="S66" s="500"/>
    </row>
    <row r="67" spans="1:19" ht="42.75" customHeight="1" x14ac:dyDescent="0.2">
      <c r="A67" s="492"/>
      <c r="B67" s="682" t="s">
        <v>309</v>
      </c>
      <c r="C67" s="682"/>
      <c r="D67" s="682"/>
      <c r="E67" s="682"/>
      <c r="F67" s="683"/>
      <c r="G67" s="512" t="s">
        <v>530</v>
      </c>
      <c r="H67" s="511">
        <v>0</v>
      </c>
      <c r="I67" s="510">
        <v>0</v>
      </c>
      <c r="J67" s="509">
        <v>0</v>
      </c>
      <c r="K67" s="508"/>
      <c r="L67" s="507">
        <v>1091</v>
      </c>
      <c r="M67" s="507">
        <v>1135</v>
      </c>
      <c r="N67" s="626"/>
      <c r="O67" s="626"/>
      <c r="P67" s="626"/>
      <c r="Q67" s="626"/>
      <c r="R67" s="626"/>
      <c r="S67" s="500"/>
    </row>
    <row r="68" spans="1:19" ht="21.75" customHeight="1" x14ac:dyDescent="0.2">
      <c r="A68" s="492"/>
      <c r="B68" s="682" t="s">
        <v>104</v>
      </c>
      <c r="C68" s="682"/>
      <c r="D68" s="682"/>
      <c r="E68" s="682"/>
      <c r="F68" s="683"/>
      <c r="G68" s="512" t="s">
        <v>531</v>
      </c>
      <c r="H68" s="511" t="s">
        <v>29</v>
      </c>
      <c r="I68" s="510">
        <v>4</v>
      </c>
      <c r="J68" s="509">
        <v>9</v>
      </c>
      <c r="K68" s="508"/>
      <c r="L68" s="507">
        <v>177</v>
      </c>
      <c r="M68" s="507">
        <v>221</v>
      </c>
      <c r="N68" s="626"/>
      <c r="O68" s="626"/>
      <c r="P68" s="626"/>
      <c r="Q68" s="626"/>
      <c r="R68" s="626"/>
      <c r="S68" s="500"/>
    </row>
    <row r="69" spans="1:19" ht="21.75" customHeight="1" x14ac:dyDescent="0.2">
      <c r="A69" s="492"/>
      <c r="B69" s="682" t="s">
        <v>104</v>
      </c>
      <c r="C69" s="682"/>
      <c r="D69" s="682"/>
      <c r="E69" s="682"/>
      <c r="F69" s="683"/>
      <c r="G69" s="512" t="s">
        <v>531</v>
      </c>
      <c r="H69" s="511" t="s">
        <v>29</v>
      </c>
      <c r="I69" s="510">
        <v>4</v>
      </c>
      <c r="J69" s="509">
        <v>9</v>
      </c>
      <c r="K69" s="508"/>
      <c r="L69" s="507">
        <v>675</v>
      </c>
      <c r="M69" s="507">
        <v>675</v>
      </c>
      <c r="N69" s="626"/>
      <c r="O69" s="626"/>
      <c r="P69" s="626"/>
      <c r="Q69" s="626"/>
      <c r="R69" s="626"/>
      <c r="S69" s="500"/>
    </row>
    <row r="70" spans="1:19" ht="42.75" customHeight="1" x14ac:dyDescent="0.2">
      <c r="A70" s="492"/>
      <c r="B70" s="682" t="s">
        <v>104</v>
      </c>
      <c r="C70" s="682"/>
      <c r="D70" s="682"/>
      <c r="E70" s="682"/>
      <c r="F70" s="683"/>
      <c r="G70" s="512" t="s">
        <v>531</v>
      </c>
      <c r="H70" s="511" t="s">
        <v>29</v>
      </c>
      <c r="I70" s="510">
        <v>4</v>
      </c>
      <c r="J70" s="509">
        <v>9</v>
      </c>
      <c r="K70" s="508"/>
      <c r="L70" s="507">
        <v>239</v>
      </c>
      <c r="M70" s="507">
        <v>239</v>
      </c>
      <c r="N70" s="626"/>
      <c r="O70" s="626"/>
      <c r="P70" s="626"/>
      <c r="Q70" s="626"/>
      <c r="R70" s="626"/>
      <c r="S70" s="500"/>
    </row>
    <row r="71" spans="1:19" ht="32.25" customHeight="1" x14ac:dyDescent="0.2">
      <c r="A71" s="492"/>
      <c r="B71" s="682" t="s">
        <v>67</v>
      </c>
      <c r="C71" s="682"/>
      <c r="D71" s="682"/>
      <c r="E71" s="682"/>
      <c r="F71" s="683"/>
      <c r="G71" s="512" t="s">
        <v>524</v>
      </c>
      <c r="H71" s="511">
        <v>0</v>
      </c>
      <c r="I71" s="510">
        <v>0</v>
      </c>
      <c r="J71" s="509">
        <v>0</v>
      </c>
      <c r="K71" s="508"/>
      <c r="L71" s="507">
        <v>3649</v>
      </c>
      <c r="M71" s="507">
        <v>3491</v>
      </c>
      <c r="N71" s="626"/>
      <c r="O71" s="626"/>
      <c r="P71" s="626"/>
      <c r="Q71" s="626"/>
      <c r="R71" s="626"/>
      <c r="S71" s="500"/>
    </row>
    <row r="72" spans="1:19" ht="12.75" customHeight="1" x14ac:dyDescent="0.2">
      <c r="A72" s="492"/>
      <c r="B72" s="682" t="s">
        <v>68</v>
      </c>
      <c r="C72" s="682"/>
      <c r="D72" s="682"/>
      <c r="E72" s="682"/>
      <c r="F72" s="683"/>
      <c r="G72" s="512" t="s">
        <v>597</v>
      </c>
      <c r="H72" s="511">
        <v>0</v>
      </c>
      <c r="I72" s="510">
        <v>0</v>
      </c>
      <c r="J72" s="509">
        <v>0</v>
      </c>
      <c r="K72" s="508"/>
      <c r="L72" s="507">
        <v>209</v>
      </c>
      <c r="M72" s="507">
        <v>105</v>
      </c>
      <c r="N72" s="626"/>
      <c r="O72" s="626"/>
      <c r="P72" s="626"/>
      <c r="Q72" s="626"/>
      <c r="R72" s="626"/>
      <c r="S72" s="500"/>
    </row>
    <row r="73" spans="1:19" ht="12.75" customHeight="1" x14ac:dyDescent="0.2">
      <c r="A73" s="492"/>
      <c r="B73" s="682" t="s">
        <v>598</v>
      </c>
      <c r="C73" s="682"/>
      <c r="D73" s="682"/>
      <c r="E73" s="682"/>
      <c r="F73" s="683"/>
      <c r="G73" s="512" t="s">
        <v>599</v>
      </c>
      <c r="H73" s="511" t="s">
        <v>602</v>
      </c>
      <c r="I73" s="510">
        <v>10</v>
      </c>
      <c r="J73" s="509">
        <v>3</v>
      </c>
      <c r="K73" s="508"/>
      <c r="L73" s="507">
        <v>209</v>
      </c>
      <c r="M73" s="507">
        <v>105</v>
      </c>
      <c r="N73" s="626"/>
      <c r="O73" s="626"/>
      <c r="P73" s="626"/>
      <c r="Q73" s="626"/>
      <c r="R73" s="626"/>
      <c r="S73" s="500"/>
    </row>
    <row r="74" spans="1:19" ht="12.75" customHeight="1" x14ac:dyDescent="0.2">
      <c r="A74" s="492"/>
      <c r="B74" s="682" t="s">
        <v>70</v>
      </c>
      <c r="C74" s="682"/>
      <c r="D74" s="682"/>
      <c r="E74" s="682"/>
      <c r="F74" s="683"/>
      <c r="G74" s="512" t="s">
        <v>525</v>
      </c>
      <c r="H74" s="511">
        <v>0</v>
      </c>
      <c r="I74" s="510">
        <v>0</v>
      </c>
      <c r="J74" s="509">
        <v>0</v>
      </c>
      <c r="K74" s="508"/>
      <c r="L74" s="507">
        <v>225</v>
      </c>
      <c r="M74" s="507">
        <v>188</v>
      </c>
      <c r="N74" s="626"/>
      <c r="O74" s="626"/>
      <c r="P74" s="626"/>
      <c r="Q74" s="626"/>
      <c r="R74" s="626"/>
      <c r="S74" s="500"/>
    </row>
    <row r="75" spans="1:19" ht="12.75" customHeight="1" x14ac:dyDescent="0.2">
      <c r="A75" s="492"/>
      <c r="B75" s="682" t="s">
        <v>526</v>
      </c>
      <c r="C75" s="682"/>
      <c r="D75" s="682"/>
      <c r="E75" s="682"/>
      <c r="F75" s="683"/>
      <c r="G75" s="512" t="s">
        <v>527</v>
      </c>
      <c r="H75" s="511" t="s">
        <v>29</v>
      </c>
      <c r="I75" s="510">
        <v>4</v>
      </c>
      <c r="J75" s="509">
        <v>5</v>
      </c>
      <c r="K75" s="508"/>
      <c r="L75" s="507">
        <v>0</v>
      </c>
      <c r="M75" s="507">
        <v>0</v>
      </c>
      <c r="N75" s="626"/>
      <c r="O75" s="626"/>
      <c r="P75" s="626"/>
      <c r="Q75" s="626"/>
      <c r="R75" s="626"/>
      <c r="S75" s="500"/>
    </row>
    <row r="76" spans="1:19" ht="12.75" customHeight="1" x14ac:dyDescent="0.2">
      <c r="A76" s="492"/>
      <c r="B76" s="682" t="s">
        <v>526</v>
      </c>
      <c r="C76" s="682"/>
      <c r="D76" s="682"/>
      <c r="E76" s="682"/>
      <c r="F76" s="683"/>
      <c r="G76" s="512" t="s">
        <v>527</v>
      </c>
      <c r="H76" s="511" t="s">
        <v>682</v>
      </c>
      <c r="I76" s="510">
        <v>4</v>
      </c>
      <c r="J76" s="509">
        <v>5</v>
      </c>
      <c r="K76" s="508"/>
      <c r="L76" s="507">
        <v>150</v>
      </c>
      <c r="M76" s="507">
        <v>150</v>
      </c>
      <c r="N76" s="626"/>
      <c r="O76" s="626"/>
      <c r="P76" s="626"/>
      <c r="Q76" s="626"/>
      <c r="R76" s="626"/>
      <c r="S76" s="500"/>
    </row>
    <row r="77" spans="1:19" ht="32.25" customHeight="1" x14ac:dyDescent="0.2">
      <c r="A77" s="492"/>
      <c r="B77" s="682" t="s">
        <v>526</v>
      </c>
      <c r="C77" s="682"/>
      <c r="D77" s="682"/>
      <c r="E77" s="682"/>
      <c r="F77" s="683"/>
      <c r="G77" s="512" t="s">
        <v>527</v>
      </c>
      <c r="H77" s="511" t="s">
        <v>29</v>
      </c>
      <c r="I77" s="510">
        <v>4</v>
      </c>
      <c r="J77" s="509">
        <v>5</v>
      </c>
      <c r="K77" s="508"/>
      <c r="L77" s="507">
        <v>0</v>
      </c>
      <c r="M77" s="507">
        <v>0</v>
      </c>
      <c r="N77" s="626"/>
      <c r="O77" s="626"/>
      <c r="P77" s="626"/>
      <c r="Q77" s="626"/>
      <c r="R77" s="626"/>
      <c r="S77" s="500"/>
    </row>
    <row r="78" spans="1:19" ht="12.75" customHeight="1" x14ac:dyDescent="0.2">
      <c r="A78" s="492"/>
      <c r="B78" s="682" t="s">
        <v>526</v>
      </c>
      <c r="C78" s="682"/>
      <c r="D78" s="682"/>
      <c r="E78" s="682"/>
      <c r="F78" s="683"/>
      <c r="G78" s="512" t="s">
        <v>527</v>
      </c>
      <c r="H78" s="511" t="s">
        <v>29</v>
      </c>
      <c r="I78" s="510">
        <v>4</v>
      </c>
      <c r="J78" s="509">
        <v>5</v>
      </c>
      <c r="K78" s="508"/>
      <c r="L78" s="507">
        <v>25</v>
      </c>
      <c r="M78" s="507">
        <v>12</v>
      </c>
      <c r="N78" s="626"/>
      <c r="O78" s="626"/>
      <c r="P78" s="626"/>
      <c r="Q78" s="626"/>
      <c r="R78" s="626"/>
      <c r="S78" s="500"/>
    </row>
    <row r="79" spans="1:19" ht="12.75" customHeight="1" x14ac:dyDescent="0.2">
      <c r="A79" s="492"/>
      <c r="B79" s="682" t="s">
        <v>526</v>
      </c>
      <c r="C79" s="682"/>
      <c r="D79" s="682"/>
      <c r="E79" s="682"/>
      <c r="F79" s="683"/>
      <c r="G79" s="512" t="s">
        <v>527</v>
      </c>
      <c r="H79" s="511" t="s">
        <v>29</v>
      </c>
      <c r="I79" s="510">
        <v>4</v>
      </c>
      <c r="J79" s="509">
        <v>5</v>
      </c>
      <c r="K79" s="508"/>
      <c r="L79" s="507">
        <v>50</v>
      </c>
      <c r="M79" s="507">
        <v>26</v>
      </c>
      <c r="N79" s="626"/>
      <c r="O79" s="626"/>
      <c r="P79" s="626"/>
      <c r="Q79" s="626"/>
      <c r="R79" s="626"/>
      <c r="S79" s="500"/>
    </row>
    <row r="80" spans="1:19" ht="12.75" customHeight="1" x14ac:dyDescent="0.2">
      <c r="A80" s="492"/>
      <c r="B80" s="682" t="s">
        <v>768</v>
      </c>
      <c r="C80" s="682"/>
      <c r="D80" s="682"/>
      <c r="E80" s="682"/>
      <c r="F80" s="683"/>
      <c r="G80" s="512" t="s">
        <v>781</v>
      </c>
      <c r="H80" s="511" t="s">
        <v>682</v>
      </c>
      <c r="I80" s="510">
        <v>4</v>
      </c>
      <c r="J80" s="509">
        <v>5</v>
      </c>
      <c r="K80" s="508"/>
      <c r="L80" s="507">
        <v>0</v>
      </c>
      <c r="M80" s="507">
        <v>0</v>
      </c>
      <c r="N80" s="626"/>
      <c r="O80" s="626"/>
      <c r="P80" s="626"/>
      <c r="Q80" s="626"/>
      <c r="R80" s="626"/>
      <c r="S80" s="500"/>
    </row>
    <row r="81" spans="1:19" ht="12.75" customHeight="1" x14ac:dyDescent="0.2">
      <c r="A81" s="492"/>
      <c r="B81" s="682" t="s">
        <v>763</v>
      </c>
      <c r="C81" s="682"/>
      <c r="D81" s="682"/>
      <c r="E81" s="682"/>
      <c r="F81" s="683"/>
      <c r="G81" s="512" t="s">
        <v>696</v>
      </c>
      <c r="H81" s="511">
        <v>0</v>
      </c>
      <c r="I81" s="510">
        <v>0</v>
      </c>
      <c r="J81" s="509">
        <v>0</v>
      </c>
      <c r="K81" s="508"/>
      <c r="L81" s="507">
        <v>3215</v>
      </c>
      <c r="M81" s="507">
        <v>3198</v>
      </c>
      <c r="N81" s="626"/>
      <c r="O81" s="626"/>
      <c r="P81" s="626"/>
      <c r="Q81" s="626"/>
      <c r="R81" s="626"/>
      <c r="S81" s="500"/>
    </row>
    <row r="82" spans="1:19" ht="12.75" customHeight="1" x14ac:dyDescent="0.2">
      <c r="A82" s="492"/>
      <c r="B82" s="682" t="s">
        <v>763</v>
      </c>
      <c r="C82" s="682"/>
      <c r="D82" s="682"/>
      <c r="E82" s="682"/>
      <c r="F82" s="683"/>
      <c r="G82" s="512" t="s">
        <v>782</v>
      </c>
      <c r="H82" s="511" t="s">
        <v>29</v>
      </c>
      <c r="I82" s="510">
        <v>4</v>
      </c>
      <c r="J82" s="509">
        <v>5</v>
      </c>
      <c r="K82" s="508"/>
      <c r="L82" s="507">
        <v>0</v>
      </c>
      <c r="M82" s="507">
        <v>0</v>
      </c>
      <c r="N82" s="626"/>
      <c r="O82" s="626"/>
      <c r="P82" s="626"/>
      <c r="Q82" s="626"/>
      <c r="R82" s="626"/>
      <c r="S82" s="500"/>
    </row>
    <row r="83" spans="1:19" ht="12.75" customHeight="1" x14ac:dyDescent="0.2">
      <c r="A83" s="492"/>
      <c r="B83" s="682" t="s">
        <v>695</v>
      </c>
      <c r="C83" s="682"/>
      <c r="D83" s="682"/>
      <c r="E83" s="682"/>
      <c r="F83" s="683"/>
      <c r="G83" s="512" t="s">
        <v>697</v>
      </c>
      <c r="H83" s="511" t="s">
        <v>29</v>
      </c>
      <c r="I83" s="510">
        <v>5</v>
      </c>
      <c r="J83" s="509">
        <v>3</v>
      </c>
      <c r="K83" s="508"/>
      <c r="L83" s="507">
        <v>0</v>
      </c>
      <c r="M83" s="507">
        <v>0</v>
      </c>
      <c r="N83" s="626"/>
      <c r="O83" s="626"/>
      <c r="P83" s="626"/>
      <c r="Q83" s="626"/>
      <c r="R83" s="626"/>
      <c r="S83" s="500"/>
    </row>
    <row r="84" spans="1:19" ht="12.75" customHeight="1" x14ac:dyDescent="0.2">
      <c r="A84" s="492"/>
      <c r="B84" s="682" t="s">
        <v>695</v>
      </c>
      <c r="C84" s="682"/>
      <c r="D84" s="682"/>
      <c r="E84" s="682"/>
      <c r="F84" s="683"/>
      <c r="G84" s="512" t="s">
        <v>697</v>
      </c>
      <c r="H84" s="511" t="s">
        <v>602</v>
      </c>
      <c r="I84" s="510">
        <v>10</v>
      </c>
      <c r="J84" s="509">
        <v>3</v>
      </c>
      <c r="K84" s="508"/>
      <c r="L84" s="507">
        <v>3215</v>
      </c>
      <c r="M84" s="507">
        <v>3198</v>
      </c>
      <c r="N84" s="626"/>
      <c r="O84" s="626"/>
      <c r="P84" s="626"/>
      <c r="Q84" s="626"/>
      <c r="R84" s="626"/>
      <c r="S84" s="500"/>
    </row>
    <row r="85" spans="1:19" ht="32.25" customHeight="1" x14ac:dyDescent="0.2">
      <c r="A85" s="492"/>
      <c r="B85" s="682" t="s">
        <v>603</v>
      </c>
      <c r="C85" s="682"/>
      <c r="D85" s="682"/>
      <c r="E85" s="682"/>
      <c r="F85" s="683"/>
      <c r="G85" s="512" t="s">
        <v>604</v>
      </c>
      <c r="H85" s="511">
        <v>0</v>
      </c>
      <c r="I85" s="510">
        <v>0</v>
      </c>
      <c r="J85" s="509">
        <v>0</v>
      </c>
      <c r="K85" s="508"/>
      <c r="L85" s="507">
        <v>1391</v>
      </c>
      <c r="M85" s="507">
        <v>1285</v>
      </c>
      <c r="N85" s="626"/>
      <c r="O85" s="626"/>
      <c r="P85" s="626"/>
      <c r="Q85" s="626"/>
      <c r="R85" s="626"/>
      <c r="S85" s="500"/>
    </row>
    <row r="86" spans="1:19" ht="42.75" customHeight="1" x14ac:dyDescent="0.2">
      <c r="A86" s="492"/>
      <c r="B86" s="682" t="s">
        <v>130</v>
      </c>
      <c r="C86" s="682"/>
      <c r="D86" s="682"/>
      <c r="E86" s="682"/>
      <c r="F86" s="683"/>
      <c r="G86" s="512" t="s">
        <v>616</v>
      </c>
      <c r="H86" s="511">
        <v>0</v>
      </c>
      <c r="I86" s="510">
        <v>0</v>
      </c>
      <c r="J86" s="509">
        <v>0</v>
      </c>
      <c r="K86" s="508"/>
      <c r="L86" s="507">
        <v>90</v>
      </c>
      <c r="M86" s="507">
        <v>55</v>
      </c>
      <c r="N86" s="626"/>
      <c r="O86" s="626"/>
      <c r="P86" s="626"/>
      <c r="Q86" s="626"/>
      <c r="R86" s="626"/>
      <c r="S86" s="500"/>
    </row>
    <row r="87" spans="1:19" ht="42.75" customHeight="1" x14ac:dyDescent="0.2">
      <c r="A87" s="492"/>
      <c r="B87" s="682" t="s">
        <v>114</v>
      </c>
      <c r="C87" s="682"/>
      <c r="D87" s="682"/>
      <c r="E87" s="682"/>
      <c r="F87" s="683"/>
      <c r="G87" s="512" t="s">
        <v>617</v>
      </c>
      <c r="H87" s="511" t="s">
        <v>29</v>
      </c>
      <c r="I87" s="510">
        <v>11</v>
      </c>
      <c r="J87" s="509">
        <v>5</v>
      </c>
      <c r="K87" s="508"/>
      <c r="L87" s="507">
        <v>0</v>
      </c>
      <c r="M87" s="507">
        <v>0</v>
      </c>
      <c r="N87" s="626"/>
      <c r="O87" s="626"/>
      <c r="P87" s="626"/>
      <c r="Q87" s="626"/>
      <c r="R87" s="626"/>
      <c r="S87" s="500"/>
    </row>
    <row r="88" spans="1:19" ht="42.75" customHeight="1" x14ac:dyDescent="0.2">
      <c r="A88" s="492"/>
      <c r="B88" s="682" t="s">
        <v>114</v>
      </c>
      <c r="C88" s="682"/>
      <c r="D88" s="682"/>
      <c r="E88" s="682"/>
      <c r="F88" s="683"/>
      <c r="G88" s="512" t="s">
        <v>617</v>
      </c>
      <c r="H88" s="511" t="s">
        <v>29</v>
      </c>
      <c r="I88" s="510">
        <v>11</v>
      </c>
      <c r="J88" s="509">
        <v>5</v>
      </c>
      <c r="K88" s="508"/>
      <c r="L88" s="507">
        <v>20</v>
      </c>
      <c r="M88" s="507">
        <v>20</v>
      </c>
      <c r="N88" s="626"/>
      <c r="O88" s="626"/>
      <c r="P88" s="626"/>
      <c r="Q88" s="626"/>
      <c r="R88" s="626"/>
      <c r="S88" s="500"/>
    </row>
    <row r="89" spans="1:19" ht="42.75" customHeight="1" x14ac:dyDescent="0.2">
      <c r="A89" s="492"/>
      <c r="B89" s="682" t="s">
        <v>114</v>
      </c>
      <c r="C89" s="682"/>
      <c r="D89" s="682"/>
      <c r="E89" s="682"/>
      <c r="F89" s="683"/>
      <c r="G89" s="512" t="s">
        <v>617</v>
      </c>
      <c r="H89" s="511" t="s">
        <v>29</v>
      </c>
      <c r="I89" s="510">
        <v>11</v>
      </c>
      <c r="J89" s="509">
        <v>5</v>
      </c>
      <c r="K89" s="508"/>
      <c r="L89" s="507">
        <v>70</v>
      </c>
      <c r="M89" s="507">
        <v>35</v>
      </c>
      <c r="N89" s="626"/>
      <c r="O89" s="626"/>
      <c r="P89" s="626"/>
      <c r="Q89" s="626"/>
      <c r="R89" s="626"/>
      <c r="S89" s="500"/>
    </row>
    <row r="90" spans="1:19" ht="42.75" customHeight="1" x14ac:dyDescent="0.2">
      <c r="A90" s="492"/>
      <c r="B90" s="682" t="s">
        <v>605</v>
      </c>
      <c r="C90" s="682"/>
      <c r="D90" s="682"/>
      <c r="E90" s="682"/>
      <c r="F90" s="683"/>
      <c r="G90" s="512" t="s">
        <v>606</v>
      </c>
      <c r="H90" s="511">
        <v>0</v>
      </c>
      <c r="I90" s="510">
        <v>0</v>
      </c>
      <c r="J90" s="509">
        <v>0</v>
      </c>
      <c r="K90" s="508"/>
      <c r="L90" s="507">
        <v>1301</v>
      </c>
      <c r="M90" s="507">
        <v>1230</v>
      </c>
      <c r="N90" s="626"/>
      <c r="O90" s="626"/>
      <c r="P90" s="626"/>
      <c r="Q90" s="626"/>
      <c r="R90" s="626"/>
      <c r="S90" s="500"/>
    </row>
    <row r="91" spans="1:19" ht="21.75" customHeight="1" x14ac:dyDescent="0.2">
      <c r="A91" s="492"/>
      <c r="B91" s="682" t="s">
        <v>114</v>
      </c>
      <c r="C91" s="682"/>
      <c r="D91" s="682"/>
      <c r="E91" s="682"/>
      <c r="F91" s="683"/>
      <c r="G91" s="512" t="s">
        <v>618</v>
      </c>
      <c r="H91" s="511" t="s">
        <v>29</v>
      </c>
      <c r="I91" s="510">
        <v>11</v>
      </c>
      <c r="J91" s="509">
        <v>5</v>
      </c>
      <c r="K91" s="508"/>
      <c r="L91" s="507">
        <v>0</v>
      </c>
      <c r="M91" s="507">
        <v>0</v>
      </c>
      <c r="N91" s="626"/>
      <c r="O91" s="626"/>
      <c r="P91" s="626"/>
      <c r="Q91" s="626"/>
      <c r="R91" s="626"/>
      <c r="S91" s="500"/>
    </row>
    <row r="92" spans="1:19" ht="12.75" customHeight="1" x14ac:dyDescent="0.2">
      <c r="A92" s="492"/>
      <c r="B92" s="682" t="s">
        <v>114</v>
      </c>
      <c r="C92" s="682"/>
      <c r="D92" s="682"/>
      <c r="E92" s="682"/>
      <c r="F92" s="683"/>
      <c r="G92" s="512" t="s">
        <v>618</v>
      </c>
      <c r="H92" s="511" t="s">
        <v>29</v>
      </c>
      <c r="I92" s="510">
        <v>11</v>
      </c>
      <c r="J92" s="509">
        <v>5</v>
      </c>
      <c r="K92" s="508"/>
      <c r="L92" s="507">
        <v>106</v>
      </c>
      <c r="M92" s="507">
        <v>41</v>
      </c>
      <c r="N92" s="626"/>
      <c r="O92" s="626"/>
      <c r="P92" s="626"/>
      <c r="Q92" s="626"/>
      <c r="R92" s="626"/>
      <c r="S92" s="500"/>
    </row>
    <row r="93" spans="1:19" ht="21.75" customHeight="1" x14ac:dyDescent="0.2">
      <c r="A93" s="492"/>
      <c r="B93" s="682" t="s">
        <v>698</v>
      </c>
      <c r="C93" s="682"/>
      <c r="D93" s="682"/>
      <c r="E93" s="682"/>
      <c r="F93" s="683"/>
      <c r="G93" s="512" t="s">
        <v>699</v>
      </c>
      <c r="H93" s="511" t="s">
        <v>602</v>
      </c>
      <c r="I93" s="510">
        <v>10</v>
      </c>
      <c r="J93" s="509">
        <v>3</v>
      </c>
      <c r="K93" s="508"/>
      <c r="L93" s="507">
        <v>1195</v>
      </c>
      <c r="M93" s="507">
        <v>1189</v>
      </c>
      <c r="N93" s="626"/>
      <c r="O93" s="626"/>
      <c r="P93" s="626"/>
      <c r="Q93" s="626"/>
      <c r="R93" s="626"/>
      <c r="S93" s="500"/>
    </row>
    <row r="94" spans="1:19" ht="53.25" customHeight="1" x14ac:dyDescent="0.2">
      <c r="A94" s="492"/>
      <c r="B94" s="682" t="s">
        <v>498</v>
      </c>
      <c r="C94" s="682"/>
      <c r="D94" s="682"/>
      <c r="E94" s="682"/>
      <c r="F94" s="683"/>
      <c r="G94" s="512" t="s">
        <v>499</v>
      </c>
      <c r="H94" s="511">
        <v>0</v>
      </c>
      <c r="I94" s="510">
        <v>0</v>
      </c>
      <c r="J94" s="509">
        <v>0</v>
      </c>
      <c r="K94" s="508"/>
      <c r="L94" s="507">
        <v>106</v>
      </c>
      <c r="M94" s="507">
        <v>53</v>
      </c>
      <c r="N94" s="626"/>
      <c r="O94" s="626"/>
      <c r="P94" s="626"/>
      <c r="Q94" s="626"/>
      <c r="R94" s="626"/>
      <c r="S94" s="500"/>
    </row>
    <row r="95" spans="1:19" ht="12.75" customHeight="1" x14ac:dyDescent="0.2">
      <c r="A95" s="492"/>
      <c r="B95" s="682" t="s">
        <v>98</v>
      </c>
      <c r="C95" s="682"/>
      <c r="D95" s="682"/>
      <c r="E95" s="682"/>
      <c r="F95" s="683"/>
      <c r="G95" s="512" t="s">
        <v>500</v>
      </c>
      <c r="H95" s="511" t="s">
        <v>29</v>
      </c>
      <c r="I95" s="510">
        <v>9</v>
      </c>
      <c r="J95" s="509">
        <v>9</v>
      </c>
      <c r="K95" s="508"/>
      <c r="L95" s="507">
        <v>0</v>
      </c>
      <c r="M95" s="507">
        <v>0</v>
      </c>
      <c r="N95" s="626"/>
      <c r="O95" s="626"/>
      <c r="P95" s="626"/>
      <c r="Q95" s="626"/>
      <c r="R95" s="626"/>
      <c r="S95" s="500"/>
    </row>
    <row r="96" spans="1:19" ht="32.25" customHeight="1" x14ac:dyDescent="0.2">
      <c r="A96" s="492"/>
      <c r="B96" s="682" t="s">
        <v>98</v>
      </c>
      <c r="C96" s="682"/>
      <c r="D96" s="682"/>
      <c r="E96" s="682"/>
      <c r="F96" s="683"/>
      <c r="G96" s="512" t="s">
        <v>500</v>
      </c>
      <c r="H96" s="511" t="s">
        <v>29</v>
      </c>
      <c r="I96" s="510">
        <v>9</v>
      </c>
      <c r="J96" s="509">
        <v>9</v>
      </c>
      <c r="K96" s="508"/>
      <c r="L96" s="507">
        <v>6</v>
      </c>
      <c r="M96" s="507">
        <v>3</v>
      </c>
      <c r="N96" s="626"/>
      <c r="O96" s="626"/>
      <c r="P96" s="626"/>
      <c r="Q96" s="626"/>
      <c r="R96" s="626"/>
      <c r="S96" s="500"/>
    </row>
    <row r="97" spans="1:19" ht="12.75" customHeight="1" x14ac:dyDescent="0.2">
      <c r="A97" s="492"/>
      <c r="B97" s="682" t="s">
        <v>98</v>
      </c>
      <c r="C97" s="682"/>
      <c r="D97" s="682"/>
      <c r="E97" s="682"/>
      <c r="F97" s="683"/>
      <c r="G97" s="512" t="s">
        <v>500</v>
      </c>
      <c r="H97" s="511" t="s">
        <v>29</v>
      </c>
      <c r="I97" s="510">
        <v>9</v>
      </c>
      <c r="J97" s="509">
        <v>9</v>
      </c>
      <c r="K97" s="508"/>
      <c r="L97" s="507">
        <v>90</v>
      </c>
      <c r="M97" s="507">
        <v>45</v>
      </c>
      <c r="N97" s="626"/>
      <c r="O97" s="626"/>
      <c r="P97" s="626"/>
      <c r="Q97" s="626"/>
      <c r="R97" s="626"/>
      <c r="S97" s="500"/>
    </row>
    <row r="98" spans="1:19" ht="21.75" customHeight="1" x14ac:dyDescent="0.2">
      <c r="A98" s="492"/>
      <c r="B98" s="682" t="s">
        <v>98</v>
      </c>
      <c r="C98" s="682"/>
      <c r="D98" s="682"/>
      <c r="E98" s="682"/>
      <c r="F98" s="683"/>
      <c r="G98" s="512" t="s">
        <v>500</v>
      </c>
      <c r="H98" s="511" t="s">
        <v>29</v>
      </c>
      <c r="I98" s="510">
        <v>9</v>
      </c>
      <c r="J98" s="509">
        <v>9</v>
      </c>
      <c r="K98" s="508"/>
      <c r="L98" s="507">
        <v>10</v>
      </c>
      <c r="M98" s="507">
        <v>5</v>
      </c>
      <c r="N98" s="626"/>
      <c r="O98" s="626"/>
      <c r="P98" s="626"/>
      <c r="Q98" s="626"/>
      <c r="R98" s="626"/>
      <c r="S98" s="500"/>
    </row>
    <row r="99" spans="1:19" ht="12.75" customHeight="1" x14ac:dyDescent="0.2">
      <c r="A99" s="492"/>
      <c r="B99" s="682" t="s">
        <v>98</v>
      </c>
      <c r="C99" s="682"/>
      <c r="D99" s="682"/>
      <c r="E99" s="682"/>
      <c r="F99" s="683"/>
      <c r="G99" s="512" t="s">
        <v>500</v>
      </c>
      <c r="H99" s="511" t="s">
        <v>29</v>
      </c>
      <c r="I99" s="510">
        <v>9</v>
      </c>
      <c r="J99" s="509">
        <v>9</v>
      </c>
      <c r="K99" s="508"/>
      <c r="L99" s="507">
        <v>0</v>
      </c>
      <c r="M99" s="507">
        <v>0</v>
      </c>
      <c r="N99" s="626"/>
      <c r="O99" s="626"/>
      <c r="P99" s="626"/>
      <c r="Q99" s="626"/>
      <c r="R99" s="626"/>
      <c r="S99" s="500"/>
    </row>
    <row r="100" spans="1:19" ht="12.75" customHeight="1" x14ac:dyDescent="0.2">
      <c r="A100" s="492"/>
      <c r="B100" s="682" t="s">
        <v>98</v>
      </c>
      <c r="C100" s="682"/>
      <c r="D100" s="682"/>
      <c r="E100" s="682"/>
      <c r="F100" s="683"/>
      <c r="G100" s="512" t="s">
        <v>500</v>
      </c>
      <c r="H100" s="511" t="s">
        <v>29</v>
      </c>
      <c r="I100" s="510">
        <v>9</v>
      </c>
      <c r="J100" s="509">
        <v>9</v>
      </c>
      <c r="K100" s="508"/>
      <c r="L100" s="507">
        <v>0</v>
      </c>
      <c r="M100" s="507">
        <v>0</v>
      </c>
      <c r="N100" s="626"/>
      <c r="O100" s="626"/>
      <c r="P100" s="626"/>
      <c r="Q100" s="626"/>
      <c r="R100" s="626"/>
      <c r="S100" s="500"/>
    </row>
    <row r="101" spans="1:19" ht="21.75" customHeight="1" x14ac:dyDescent="0.2">
      <c r="A101" s="492"/>
      <c r="B101" s="682" t="s">
        <v>539</v>
      </c>
      <c r="C101" s="682"/>
      <c r="D101" s="682"/>
      <c r="E101" s="682"/>
      <c r="F101" s="683"/>
      <c r="G101" s="512" t="s">
        <v>540</v>
      </c>
      <c r="H101" s="511">
        <v>0</v>
      </c>
      <c r="I101" s="510">
        <v>0</v>
      </c>
      <c r="J101" s="509">
        <v>0</v>
      </c>
      <c r="K101" s="508"/>
      <c r="L101" s="507">
        <v>333829</v>
      </c>
      <c r="M101" s="507">
        <v>331114</v>
      </c>
      <c r="N101" s="626"/>
      <c r="O101" s="626"/>
      <c r="P101" s="626"/>
      <c r="Q101" s="626"/>
      <c r="R101" s="626"/>
      <c r="S101" s="500"/>
    </row>
    <row r="102" spans="1:19" ht="32.25" customHeight="1" x14ac:dyDescent="0.2">
      <c r="A102" s="492"/>
      <c r="B102" s="682" t="s">
        <v>541</v>
      </c>
      <c r="C102" s="682"/>
      <c r="D102" s="682"/>
      <c r="E102" s="682"/>
      <c r="F102" s="683"/>
      <c r="G102" s="512" t="s">
        <v>542</v>
      </c>
      <c r="H102" s="511">
        <v>0</v>
      </c>
      <c r="I102" s="510">
        <v>0</v>
      </c>
      <c r="J102" s="509">
        <v>0</v>
      </c>
      <c r="K102" s="508"/>
      <c r="L102" s="507">
        <v>107087</v>
      </c>
      <c r="M102" s="507">
        <v>106648</v>
      </c>
      <c r="N102" s="626"/>
      <c r="O102" s="626"/>
      <c r="P102" s="626"/>
      <c r="Q102" s="626"/>
      <c r="R102" s="626"/>
      <c r="S102" s="500"/>
    </row>
    <row r="103" spans="1:19" ht="32.25" customHeight="1" x14ac:dyDescent="0.2">
      <c r="A103" s="492"/>
      <c r="B103" s="682" t="s">
        <v>75</v>
      </c>
      <c r="C103" s="682"/>
      <c r="D103" s="682"/>
      <c r="E103" s="682"/>
      <c r="F103" s="683"/>
      <c r="G103" s="512" t="s">
        <v>545</v>
      </c>
      <c r="H103" s="511" t="s">
        <v>12</v>
      </c>
      <c r="I103" s="510">
        <v>7</v>
      </c>
      <c r="J103" s="509">
        <v>1</v>
      </c>
      <c r="K103" s="508"/>
      <c r="L103" s="507">
        <v>103557</v>
      </c>
      <c r="M103" s="507">
        <v>103138</v>
      </c>
      <c r="N103" s="626"/>
      <c r="O103" s="626"/>
      <c r="P103" s="626"/>
      <c r="Q103" s="626"/>
      <c r="R103" s="626"/>
      <c r="S103" s="500"/>
    </row>
    <row r="104" spans="1:19" ht="21.75" customHeight="1" x14ac:dyDescent="0.2">
      <c r="A104" s="492"/>
      <c r="B104" s="682" t="s">
        <v>82</v>
      </c>
      <c r="C104" s="682"/>
      <c r="D104" s="682"/>
      <c r="E104" s="682"/>
      <c r="F104" s="683"/>
      <c r="G104" s="512" t="s">
        <v>611</v>
      </c>
      <c r="H104" s="511" t="s">
        <v>50</v>
      </c>
      <c r="I104" s="510">
        <v>10</v>
      </c>
      <c r="J104" s="509">
        <v>4</v>
      </c>
      <c r="K104" s="508"/>
      <c r="L104" s="507">
        <v>3530</v>
      </c>
      <c r="M104" s="507">
        <v>3510</v>
      </c>
      <c r="N104" s="626"/>
      <c r="O104" s="626"/>
      <c r="P104" s="626"/>
      <c r="Q104" s="626"/>
      <c r="R104" s="626"/>
      <c r="S104" s="500"/>
    </row>
    <row r="105" spans="1:19" ht="21.75" customHeight="1" x14ac:dyDescent="0.2">
      <c r="A105" s="492"/>
      <c r="B105" s="682" t="s">
        <v>77</v>
      </c>
      <c r="C105" s="682"/>
      <c r="D105" s="682"/>
      <c r="E105" s="682"/>
      <c r="F105" s="683"/>
      <c r="G105" s="512" t="s">
        <v>546</v>
      </c>
      <c r="H105" s="511">
        <v>0</v>
      </c>
      <c r="I105" s="510">
        <v>0</v>
      </c>
      <c r="J105" s="509">
        <v>0</v>
      </c>
      <c r="K105" s="508"/>
      <c r="L105" s="507">
        <v>186227</v>
      </c>
      <c r="M105" s="507">
        <v>184327</v>
      </c>
      <c r="N105" s="626"/>
      <c r="O105" s="626"/>
      <c r="P105" s="626"/>
      <c r="Q105" s="626"/>
      <c r="R105" s="626"/>
      <c r="S105" s="500"/>
    </row>
    <row r="106" spans="1:19" ht="21.75" customHeight="1" x14ac:dyDescent="0.2">
      <c r="A106" s="492"/>
      <c r="B106" s="682" t="s">
        <v>685</v>
      </c>
      <c r="C106" s="682"/>
      <c r="D106" s="682"/>
      <c r="E106" s="682"/>
      <c r="F106" s="683"/>
      <c r="G106" s="512" t="s">
        <v>686</v>
      </c>
      <c r="H106" s="511" t="s">
        <v>166</v>
      </c>
      <c r="I106" s="510">
        <v>7</v>
      </c>
      <c r="J106" s="509">
        <v>2</v>
      </c>
      <c r="K106" s="508"/>
      <c r="L106" s="507">
        <v>186227</v>
      </c>
      <c r="M106" s="507">
        <v>184327</v>
      </c>
      <c r="N106" s="626"/>
      <c r="O106" s="626"/>
      <c r="P106" s="626"/>
      <c r="Q106" s="626"/>
      <c r="R106" s="626"/>
      <c r="S106" s="500"/>
    </row>
    <row r="107" spans="1:19" ht="21.75" customHeight="1" x14ac:dyDescent="0.2">
      <c r="A107" s="492"/>
      <c r="B107" s="682" t="s">
        <v>550</v>
      </c>
      <c r="C107" s="682"/>
      <c r="D107" s="682"/>
      <c r="E107" s="682"/>
      <c r="F107" s="683"/>
      <c r="G107" s="512" t="s">
        <v>551</v>
      </c>
      <c r="H107" s="511">
        <v>0</v>
      </c>
      <c r="I107" s="510">
        <v>0</v>
      </c>
      <c r="J107" s="509">
        <v>0</v>
      </c>
      <c r="K107" s="508"/>
      <c r="L107" s="507">
        <v>21544</v>
      </c>
      <c r="M107" s="507">
        <v>21435</v>
      </c>
      <c r="N107" s="626"/>
      <c r="O107" s="626"/>
      <c r="P107" s="626"/>
      <c r="Q107" s="626"/>
      <c r="R107" s="626"/>
      <c r="S107" s="500"/>
    </row>
    <row r="108" spans="1:19" ht="21.75" customHeight="1" x14ac:dyDescent="0.2">
      <c r="A108" s="492"/>
      <c r="B108" s="682" t="s">
        <v>6</v>
      </c>
      <c r="C108" s="682"/>
      <c r="D108" s="682"/>
      <c r="E108" s="682"/>
      <c r="F108" s="683"/>
      <c r="G108" s="512" t="s">
        <v>552</v>
      </c>
      <c r="H108" s="511" t="s">
        <v>12</v>
      </c>
      <c r="I108" s="510">
        <v>7</v>
      </c>
      <c r="J108" s="509">
        <v>3</v>
      </c>
      <c r="K108" s="508"/>
      <c r="L108" s="507">
        <v>21544</v>
      </c>
      <c r="M108" s="507">
        <v>21435</v>
      </c>
      <c r="N108" s="626"/>
      <c r="O108" s="626"/>
      <c r="P108" s="626"/>
      <c r="Q108" s="626"/>
      <c r="R108" s="626"/>
      <c r="S108" s="500"/>
    </row>
    <row r="109" spans="1:19" ht="21.75" customHeight="1" x14ac:dyDescent="0.2">
      <c r="A109" s="492"/>
      <c r="B109" s="682" t="s">
        <v>79</v>
      </c>
      <c r="C109" s="682"/>
      <c r="D109" s="682"/>
      <c r="E109" s="682"/>
      <c r="F109" s="683"/>
      <c r="G109" s="512" t="s">
        <v>556</v>
      </c>
      <c r="H109" s="511">
        <v>0</v>
      </c>
      <c r="I109" s="510">
        <v>0</v>
      </c>
      <c r="J109" s="509">
        <v>0</v>
      </c>
      <c r="K109" s="508"/>
      <c r="L109" s="507">
        <v>1173</v>
      </c>
      <c r="M109" s="507">
        <v>1167</v>
      </c>
      <c r="N109" s="626"/>
      <c r="O109" s="626"/>
      <c r="P109" s="626"/>
      <c r="Q109" s="626"/>
      <c r="R109" s="626"/>
      <c r="S109" s="500"/>
    </row>
    <row r="110" spans="1:19" ht="21.75" customHeight="1" x14ac:dyDescent="0.2">
      <c r="A110" s="492"/>
      <c r="B110" s="682" t="s">
        <v>80</v>
      </c>
      <c r="C110" s="682"/>
      <c r="D110" s="682"/>
      <c r="E110" s="682"/>
      <c r="F110" s="683"/>
      <c r="G110" s="512" t="s">
        <v>557</v>
      </c>
      <c r="H110" s="511" t="s">
        <v>12</v>
      </c>
      <c r="I110" s="510">
        <v>7</v>
      </c>
      <c r="J110" s="509">
        <v>7</v>
      </c>
      <c r="K110" s="508"/>
      <c r="L110" s="507">
        <v>1173</v>
      </c>
      <c r="M110" s="507">
        <v>1167</v>
      </c>
      <c r="N110" s="626"/>
      <c r="O110" s="626"/>
      <c r="P110" s="626"/>
      <c r="Q110" s="626"/>
      <c r="R110" s="626"/>
      <c r="S110" s="500"/>
    </row>
    <row r="111" spans="1:19" ht="21.75" customHeight="1" x14ac:dyDescent="0.2">
      <c r="A111" s="492"/>
      <c r="B111" s="682" t="s">
        <v>558</v>
      </c>
      <c r="C111" s="682"/>
      <c r="D111" s="682"/>
      <c r="E111" s="682"/>
      <c r="F111" s="683"/>
      <c r="G111" s="512" t="s">
        <v>559</v>
      </c>
      <c r="H111" s="511">
        <v>0</v>
      </c>
      <c r="I111" s="510">
        <v>0</v>
      </c>
      <c r="J111" s="509">
        <v>0</v>
      </c>
      <c r="K111" s="508"/>
      <c r="L111" s="507">
        <v>16756</v>
      </c>
      <c r="M111" s="507">
        <v>16495</v>
      </c>
      <c r="N111" s="626"/>
      <c r="O111" s="626"/>
      <c r="P111" s="626"/>
      <c r="Q111" s="626"/>
      <c r="R111" s="626"/>
      <c r="S111" s="500"/>
    </row>
    <row r="112" spans="1:19" ht="21.75" customHeight="1" x14ac:dyDescent="0.2">
      <c r="A112" s="492"/>
      <c r="B112" s="682" t="s">
        <v>66</v>
      </c>
      <c r="C112" s="682"/>
      <c r="D112" s="682"/>
      <c r="E112" s="682"/>
      <c r="F112" s="683"/>
      <c r="G112" s="512" t="s">
        <v>560</v>
      </c>
      <c r="H112" s="511" t="s">
        <v>40</v>
      </c>
      <c r="I112" s="510">
        <v>7</v>
      </c>
      <c r="J112" s="509">
        <v>9</v>
      </c>
      <c r="K112" s="508"/>
      <c r="L112" s="507">
        <v>578</v>
      </c>
      <c r="M112" s="507">
        <v>578</v>
      </c>
      <c r="N112" s="626"/>
      <c r="O112" s="626"/>
      <c r="P112" s="626"/>
      <c r="Q112" s="626"/>
      <c r="R112" s="626"/>
      <c r="S112" s="500"/>
    </row>
    <row r="113" spans="1:19" ht="21.75" customHeight="1" x14ac:dyDescent="0.2">
      <c r="A113" s="492"/>
      <c r="B113" s="682" t="s">
        <v>66</v>
      </c>
      <c r="C113" s="682"/>
      <c r="D113" s="682"/>
      <c r="E113" s="682"/>
      <c r="F113" s="683"/>
      <c r="G113" s="512" t="s">
        <v>560</v>
      </c>
      <c r="H113" s="511" t="s">
        <v>42</v>
      </c>
      <c r="I113" s="510">
        <v>7</v>
      </c>
      <c r="J113" s="509">
        <v>9</v>
      </c>
      <c r="K113" s="508"/>
      <c r="L113" s="507">
        <v>174</v>
      </c>
      <c r="M113" s="507">
        <v>174</v>
      </c>
      <c r="N113" s="626"/>
      <c r="O113" s="626"/>
      <c r="P113" s="626"/>
      <c r="Q113" s="626"/>
      <c r="R113" s="626"/>
      <c r="S113" s="500"/>
    </row>
    <row r="114" spans="1:19" ht="21.75" customHeight="1" x14ac:dyDescent="0.2">
      <c r="A114" s="492"/>
      <c r="B114" s="682" t="s">
        <v>61</v>
      </c>
      <c r="C114" s="682"/>
      <c r="D114" s="682"/>
      <c r="E114" s="682"/>
      <c r="F114" s="683"/>
      <c r="G114" s="512" t="s">
        <v>561</v>
      </c>
      <c r="H114" s="511" t="s">
        <v>29</v>
      </c>
      <c r="I114" s="510">
        <v>7</v>
      </c>
      <c r="J114" s="509">
        <v>9</v>
      </c>
      <c r="K114" s="508"/>
      <c r="L114" s="507">
        <v>3</v>
      </c>
      <c r="M114" s="507">
        <v>2</v>
      </c>
      <c r="N114" s="626"/>
      <c r="O114" s="626"/>
      <c r="P114" s="626"/>
      <c r="Q114" s="626"/>
      <c r="R114" s="626"/>
      <c r="S114" s="500"/>
    </row>
    <row r="115" spans="1:19" ht="21.75" customHeight="1" x14ac:dyDescent="0.2">
      <c r="A115" s="492"/>
      <c r="B115" s="682" t="s">
        <v>61</v>
      </c>
      <c r="C115" s="682"/>
      <c r="D115" s="682"/>
      <c r="E115" s="682"/>
      <c r="F115" s="683"/>
      <c r="G115" s="512" t="s">
        <v>561</v>
      </c>
      <c r="H115" s="511" t="s">
        <v>22</v>
      </c>
      <c r="I115" s="510">
        <v>7</v>
      </c>
      <c r="J115" s="509">
        <v>9</v>
      </c>
      <c r="K115" s="508"/>
      <c r="L115" s="507">
        <v>11735</v>
      </c>
      <c r="M115" s="507">
        <v>11735</v>
      </c>
      <c r="N115" s="626"/>
      <c r="O115" s="626"/>
      <c r="P115" s="626"/>
      <c r="Q115" s="626"/>
      <c r="R115" s="626"/>
      <c r="S115" s="500"/>
    </row>
    <row r="116" spans="1:19" ht="32.25" customHeight="1" x14ac:dyDescent="0.2">
      <c r="A116" s="492"/>
      <c r="B116" s="682" t="s">
        <v>61</v>
      </c>
      <c r="C116" s="682"/>
      <c r="D116" s="682"/>
      <c r="E116" s="682"/>
      <c r="F116" s="683"/>
      <c r="G116" s="512" t="s">
        <v>561</v>
      </c>
      <c r="H116" s="511" t="s">
        <v>24</v>
      </c>
      <c r="I116" s="510">
        <v>7</v>
      </c>
      <c r="J116" s="509">
        <v>9</v>
      </c>
      <c r="K116" s="508"/>
      <c r="L116" s="507">
        <v>3544</v>
      </c>
      <c r="M116" s="507">
        <v>3544</v>
      </c>
      <c r="N116" s="626"/>
      <c r="O116" s="626"/>
      <c r="P116" s="626"/>
      <c r="Q116" s="626"/>
      <c r="R116" s="626"/>
      <c r="S116" s="500"/>
    </row>
    <row r="117" spans="1:19" ht="32.25" customHeight="1" x14ac:dyDescent="0.2">
      <c r="A117" s="492"/>
      <c r="B117" s="682" t="s">
        <v>61</v>
      </c>
      <c r="C117" s="682"/>
      <c r="D117" s="682"/>
      <c r="E117" s="682"/>
      <c r="F117" s="683"/>
      <c r="G117" s="512" t="s">
        <v>561</v>
      </c>
      <c r="H117" s="511" t="s">
        <v>28</v>
      </c>
      <c r="I117" s="510">
        <v>7</v>
      </c>
      <c r="J117" s="509">
        <v>9</v>
      </c>
      <c r="K117" s="508"/>
      <c r="L117" s="507">
        <v>55</v>
      </c>
      <c r="M117" s="507">
        <v>25</v>
      </c>
      <c r="N117" s="626"/>
      <c r="O117" s="626"/>
      <c r="P117" s="626"/>
      <c r="Q117" s="626"/>
      <c r="R117" s="626"/>
      <c r="S117" s="500"/>
    </row>
    <row r="118" spans="1:19" ht="21.75" customHeight="1" x14ac:dyDescent="0.2">
      <c r="A118" s="492"/>
      <c r="B118" s="682" t="s">
        <v>61</v>
      </c>
      <c r="C118" s="682"/>
      <c r="D118" s="682"/>
      <c r="E118" s="682"/>
      <c r="F118" s="683"/>
      <c r="G118" s="512" t="s">
        <v>561</v>
      </c>
      <c r="H118" s="511" t="s">
        <v>29</v>
      </c>
      <c r="I118" s="510">
        <v>7</v>
      </c>
      <c r="J118" s="509">
        <v>9</v>
      </c>
      <c r="K118" s="508"/>
      <c r="L118" s="507">
        <v>29</v>
      </c>
      <c r="M118" s="507">
        <v>29</v>
      </c>
      <c r="N118" s="626"/>
      <c r="O118" s="626"/>
      <c r="P118" s="626"/>
      <c r="Q118" s="626"/>
      <c r="R118" s="626"/>
      <c r="S118" s="500"/>
    </row>
    <row r="119" spans="1:19" ht="12.75" customHeight="1" x14ac:dyDescent="0.2">
      <c r="A119" s="492"/>
      <c r="B119" s="682" t="s">
        <v>61</v>
      </c>
      <c r="C119" s="682"/>
      <c r="D119" s="682"/>
      <c r="E119" s="682"/>
      <c r="F119" s="683"/>
      <c r="G119" s="512" t="s">
        <v>561</v>
      </c>
      <c r="H119" s="511" t="s">
        <v>29</v>
      </c>
      <c r="I119" s="510">
        <v>7</v>
      </c>
      <c r="J119" s="509">
        <v>9</v>
      </c>
      <c r="K119" s="508"/>
      <c r="L119" s="507">
        <v>96</v>
      </c>
      <c r="M119" s="507">
        <v>96</v>
      </c>
      <c r="N119" s="626"/>
      <c r="O119" s="626"/>
      <c r="P119" s="626"/>
      <c r="Q119" s="626"/>
      <c r="R119" s="626"/>
      <c r="S119" s="500"/>
    </row>
    <row r="120" spans="1:19" ht="21.75" customHeight="1" x14ac:dyDescent="0.2">
      <c r="A120" s="492"/>
      <c r="B120" s="682" t="s">
        <v>61</v>
      </c>
      <c r="C120" s="682"/>
      <c r="D120" s="682"/>
      <c r="E120" s="682"/>
      <c r="F120" s="683"/>
      <c r="G120" s="512" t="s">
        <v>561</v>
      </c>
      <c r="H120" s="511" t="s">
        <v>29</v>
      </c>
      <c r="I120" s="510">
        <v>7</v>
      </c>
      <c r="J120" s="509">
        <v>9</v>
      </c>
      <c r="K120" s="508"/>
      <c r="L120" s="507">
        <v>0</v>
      </c>
      <c r="M120" s="507">
        <v>0</v>
      </c>
      <c r="N120" s="626"/>
      <c r="O120" s="626"/>
      <c r="P120" s="626"/>
      <c r="Q120" s="626"/>
      <c r="R120" s="626"/>
      <c r="S120" s="500"/>
    </row>
    <row r="121" spans="1:19" ht="21.75" customHeight="1" x14ac:dyDescent="0.2">
      <c r="A121" s="492"/>
      <c r="B121" s="682" t="s">
        <v>61</v>
      </c>
      <c r="C121" s="682"/>
      <c r="D121" s="682"/>
      <c r="E121" s="682"/>
      <c r="F121" s="683"/>
      <c r="G121" s="512" t="s">
        <v>561</v>
      </c>
      <c r="H121" s="511" t="s">
        <v>89</v>
      </c>
      <c r="I121" s="510">
        <v>7</v>
      </c>
      <c r="J121" s="509">
        <v>9</v>
      </c>
      <c r="K121" s="508"/>
      <c r="L121" s="507">
        <v>24</v>
      </c>
      <c r="M121" s="507">
        <v>13</v>
      </c>
      <c r="N121" s="626"/>
      <c r="O121" s="626"/>
      <c r="P121" s="626"/>
      <c r="Q121" s="626"/>
      <c r="R121" s="626"/>
      <c r="S121" s="500"/>
    </row>
    <row r="122" spans="1:19" ht="42.75" customHeight="1" x14ac:dyDescent="0.2">
      <c r="A122" s="492"/>
      <c r="B122" s="682" t="s">
        <v>61</v>
      </c>
      <c r="C122" s="682"/>
      <c r="D122" s="682"/>
      <c r="E122" s="682"/>
      <c r="F122" s="683"/>
      <c r="G122" s="512" t="s">
        <v>561</v>
      </c>
      <c r="H122" s="511" t="s">
        <v>89</v>
      </c>
      <c r="I122" s="510">
        <v>7</v>
      </c>
      <c r="J122" s="509">
        <v>9</v>
      </c>
      <c r="K122" s="508"/>
      <c r="L122" s="507">
        <v>0</v>
      </c>
      <c r="M122" s="507">
        <v>0</v>
      </c>
      <c r="N122" s="626"/>
      <c r="O122" s="626"/>
      <c r="P122" s="626"/>
      <c r="Q122" s="626"/>
      <c r="R122" s="626"/>
      <c r="S122" s="500"/>
    </row>
    <row r="123" spans="1:19" ht="21.75" customHeight="1" x14ac:dyDescent="0.2">
      <c r="A123" s="492"/>
      <c r="B123" s="682" t="s">
        <v>61</v>
      </c>
      <c r="C123" s="682"/>
      <c r="D123" s="682"/>
      <c r="E123" s="682"/>
      <c r="F123" s="683"/>
      <c r="G123" s="512" t="s">
        <v>561</v>
      </c>
      <c r="H123" s="511" t="s">
        <v>28</v>
      </c>
      <c r="I123" s="510">
        <v>7</v>
      </c>
      <c r="J123" s="509">
        <v>9</v>
      </c>
      <c r="K123" s="508"/>
      <c r="L123" s="507">
        <v>87</v>
      </c>
      <c r="M123" s="507">
        <v>43</v>
      </c>
      <c r="N123" s="626"/>
      <c r="O123" s="626"/>
      <c r="P123" s="626"/>
      <c r="Q123" s="626"/>
      <c r="R123" s="626"/>
      <c r="S123" s="500"/>
    </row>
    <row r="124" spans="1:19" ht="21.75" customHeight="1" x14ac:dyDescent="0.2">
      <c r="A124" s="492"/>
      <c r="B124" s="682" t="s">
        <v>61</v>
      </c>
      <c r="C124" s="682"/>
      <c r="D124" s="682"/>
      <c r="E124" s="682"/>
      <c r="F124" s="683"/>
      <c r="G124" s="512" t="s">
        <v>561</v>
      </c>
      <c r="H124" s="511" t="s">
        <v>29</v>
      </c>
      <c r="I124" s="510">
        <v>7</v>
      </c>
      <c r="J124" s="509">
        <v>9</v>
      </c>
      <c r="K124" s="508"/>
      <c r="L124" s="507">
        <v>140</v>
      </c>
      <c r="M124" s="507">
        <v>70</v>
      </c>
      <c r="N124" s="626"/>
      <c r="O124" s="626"/>
      <c r="P124" s="626"/>
      <c r="Q124" s="626"/>
      <c r="R124" s="626"/>
      <c r="S124" s="500"/>
    </row>
    <row r="125" spans="1:19" ht="21.75" customHeight="1" x14ac:dyDescent="0.2">
      <c r="A125" s="492"/>
      <c r="B125" s="682" t="s">
        <v>61</v>
      </c>
      <c r="C125" s="682"/>
      <c r="D125" s="682"/>
      <c r="E125" s="682"/>
      <c r="F125" s="683"/>
      <c r="G125" s="512" t="s">
        <v>561</v>
      </c>
      <c r="H125" s="511" t="s">
        <v>29</v>
      </c>
      <c r="I125" s="510">
        <v>7</v>
      </c>
      <c r="J125" s="509">
        <v>9</v>
      </c>
      <c r="K125" s="508"/>
      <c r="L125" s="507">
        <v>0</v>
      </c>
      <c r="M125" s="507">
        <v>0</v>
      </c>
      <c r="N125" s="626"/>
      <c r="O125" s="626"/>
      <c r="P125" s="626"/>
      <c r="Q125" s="626"/>
      <c r="R125" s="626"/>
      <c r="S125" s="500"/>
    </row>
    <row r="126" spans="1:19" ht="21.75" customHeight="1" x14ac:dyDescent="0.2">
      <c r="A126" s="492"/>
      <c r="B126" s="682" t="s">
        <v>61</v>
      </c>
      <c r="C126" s="682"/>
      <c r="D126" s="682"/>
      <c r="E126" s="682"/>
      <c r="F126" s="683"/>
      <c r="G126" s="512" t="s">
        <v>561</v>
      </c>
      <c r="H126" s="511" t="s">
        <v>29</v>
      </c>
      <c r="I126" s="510">
        <v>7</v>
      </c>
      <c r="J126" s="509">
        <v>9</v>
      </c>
      <c r="K126" s="508"/>
      <c r="L126" s="507">
        <v>15</v>
      </c>
      <c r="M126" s="507">
        <v>0</v>
      </c>
      <c r="N126" s="626"/>
      <c r="O126" s="626"/>
      <c r="P126" s="626"/>
      <c r="Q126" s="626"/>
      <c r="R126" s="626"/>
      <c r="S126" s="500"/>
    </row>
    <row r="127" spans="1:19" ht="21.75" customHeight="1" x14ac:dyDescent="0.2">
      <c r="A127" s="492"/>
      <c r="B127" s="682" t="s">
        <v>61</v>
      </c>
      <c r="C127" s="682"/>
      <c r="D127" s="682"/>
      <c r="E127" s="682"/>
      <c r="F127" s="683"/>
      <c r="G127" s="512" t="s">
        <v>561</v>
      </c>
      <c r="H127" s="511" t="s">
        <v>29</v>
      </c>
      <c r="I127" s="510">
        <v>7</v>
      </c>
      <c r="J127" s="509">
        <v>9</v>
      </c>
      <c r="K127" s="508"/>
      <c r="L127" s="507">
        <v>276</v>
      </c>
      <c r="M127" s="507">
        <v>186</v>
      </c>
      <c r="N127" s="626"/>
      <c r="O127" s="626"/>
      <c r="P127" s="626"/>
      <c r="Q127" s="626"/>
      <c r="R127" s="626"/>
      <c r="S127" s="500"/>
    </row>
    <row r="128" spans="1:19" ht="21.75" customHeight="1" x14ac:dyDescent="0.2">
      <c r="A128" s="492"/>
      <c r="B128" s="682" t="s">
        <v>607</v>
      </c>
      <c r="C128" s="682"/>
      <c r="D128" s="682"/>
      <c r="E128" s="682"/>
      <c r="F128" s="683"/>
      <c r="G128" s="512" t="s">
        <v>608</v>
      </c>
      <c r="H128" s="511">
        <v>0</v>
      </c>
      <c r="I128" s="510">
        <v>0</v>
      </c>
      <c r="J128" s="509">
        <v>0</v>
      </c>
      <c r="K128" s="508"/>
      <c r="L128" s="507">
        <v>1042</v>
      </c>
      <c r="M128" s="507">
        <v>1042</v>
      </c>
      <c r="N128" s="626"/>
      <c r="O128" s="626"/>
      <c r="P128" s="626"/>
      <c r="Q128" s="626"/>
      <c r="R128" s="626"/>
      <c r="S128" s="500"/>
    </row>
    <row r="129" spans="1:19" ht="21.75" customHeight="1" x14ac:dyDescent="0.2">
      <c r="A129" s="492"/>
      <c r="B129" s="682" t="s">
        <v>7</v>
      </c>
      <c r="C129" s="682"/>
      <c r="D129" s="682"/>
      <c r="E129" s="682"/>
      <c r="F129" s="683"/>
      <c r="G129" s="512" t="s">
        <v>609</v>
      </c>
      <c r="H129" s="511" t="s">
        <v>12</v>
      </c>
      <c r="I129" s="510">
        <v>10</v>
      </c>
      <c r="J129" s="509">
        <v>3</v>
      </c>
      <c r="K129" s="508"/>
      <c r="L129" s="507">
        <v>1042</v>
      </c>
      <c r="M129" s="507">
        <v>1042</v>
      </c>
      <c r="N129" s="626"/>
      <c r="O129" s="626"/>
      <c r="P129" s="626"/>
      <c r="Q129" s="626"/>
      <c r="R129" s="626"/>
      <c r="S129" s="500"/>
    </row>
    <row r="130" spans="1:19" ht="21.75" customHeight="1" x14ac:dyDescent="0.2">
      <c r="A130" s="492"/>
      <c r="B130" s="682" t="s">
        <v>565</v>
      </c>
      <c r="C130" s="682"/>
      <c r="D130" s="682"/>
      <c r="E130" s="682"/>
      <c r="F130" s="683"/>
      <c r="G130" s="512" t="s">
        <v>566</v>
      </c>
      <c r="H130" s="511">
        <v>0</v>
      </c>
      <c r="I130" s="510">
        <v>0</v>
      </c>
      <c r="J130" s="509">
        <v>0</v>
      </c>
      <c r="K130" s="508"/>
      <c r="L130" s="507">
        <v>50290</v>
      </c>
      <c r="M130" s="507">
        <v>49866</v>
      </c>
      <c r="N130" s="626"/>
      <c r="O130" s="626"/>
      <c r="P130" s="626"/>
      <c r="Q130" s="626"/>
      <c r="R130" s="626"/>
      <c r="S130" s="500"/>
    </row>
    <row r="131" spans="1:19" ht="21.75" customHeight="1" x14ac:dyDescent="0.2">
      <c r="A131" s="492"/>
      <c r="B131" s="682" t="s">
        <v>567</v>
      </c>
      <c r="C131" s="682"/>
      <c r="D131" s="682"/>
      <c r="E131" s="682"/>
      <c r="F131" s="683"/>
      <c r="G131" s="512" t="s">
        <v>568</v>
      </c>
      <c r="H131" s="511">
        <v>0</v>
      </c>
      <c r="I131" s="510">
        <v>0</v>
      </c>
      <c r="J131" s="509">
        <v>0</v>
      </c>
      <c r="K131" s="508"/>
      <c r="L131" s="507">
        <v>10284</v>
      </c>
      <c r="M131" s="507">
        <v>10174</v>
      </c>
      <c r="N131" s="626"/>
      <c r="O131" s="626"/>
      <c r="P131" s="626"/>
      <c r="Q131" s="626"/>
      <c r="R131" s="626"/>
      <c r="S131" s="500"/>
    </row>
    <row r="132" spans="1:19" ht="21.75" customHeight="1" x14ac:dyDescent="0.2">
      <c r="A132" s="492"/>
      <c r="B132" s="682" t="s">
        <v>687</v>
      </c>
      <c r="C132" s="682"/>
      <c r="D132" s="682"/>
      <c r="E132" s="682"/>
      <c r="F132" s="683"/>
      <c r="G132" s="512" t="s">
        <v>688</v>
      </c>
      <c r="H132" s="511" t="s">
        <v>166</v>
      </c>
      <c r="I132" s="510">
        <v>8</v>
      </c>
      <c r="J132" s="509">
        <v>1</v>
      </c>
      <c r="K132" s="508"/>
      <c r="L132" s="507">
        <v>10284</v>
      </c>
      <c r="M132" s="507">
        <v>10174</v>
      </c>
      <c r="N132" s="626"/>
      <c r="O132" s="626"/>
      <c r="P132" s="626"/>
      <c r="Q132" s="626"/>
      <c r="R132" s="626"/>
      <c r="S132" s="500"/>
    </row>
    <row r="133" spans="1:19" ht="32.25" customHeight="1" x14ac:dyDescent="0.2">
      <c r="A133" s="492"/>
      <c r="B133" s="682" t="s">
        <v>570</v>
      </c>
      <c r="C133" s="682"/>
      <c r="D133" s="682"/>
      <c r="E133" s="682"/>
      <c r="F133" s="683"/>
      <c r="G133" s="512" t="s">
        <v>571</v>
      </c>
      <c r="H133" s="511">
        <v>0</v>
      </c>
      <c r="I133" s="510">
        <v>0</v>
      </c>
      <c r="J133" s="509">
        <v>0</v>
      </c>
      <c r="K133" s="508"/>
      <c r="L133" s="507">
        <v>37410</v>
      </c>
      <c r="M133" s="507">
        <v>37157</v>
      </c>
      <c r="N133" s="626"/>
      <c r="O133" s="626"/>
      <c r="P133" s="626"/>
      <c r="Q133" s="626"/>
      <c r="R133" s="626"/>
      <c r="S133" s="500"/>
    </row>
    <row r="134" spans="1:19" ht="32.25" customHeight="1" x14ac:dyDescent="0.2">
      <c r="A134" s="492"/>
      <c r="B134" s="682" t="s">
        <v>689</v>
      </c>
      <c r="C134" s="682"/>
      <c r="D134" s="682"/>
      <c r="E134" s="682"/>
      <c r="F134" s="683"/>
      <c r="G134" s="512" t="s">
        <v>690</v>
      </c>
      <c r="H134" s="511" t="s">
        <v>166</v>
      </c>
      <c r="I134" s="510">
        <v>8</v>
      </c>
      <c r="J134" s="509">
        <v>1</v>
      </c>
      <c r="K134" s="508"/>
      <c r="L134" s="507">
        <v>16051</v>
      </c>
      <c r="M134" s="507">
        <v>15886</v>
      </c>
      <c r="N134" s="626"/>
      <c r="O134" s="626"/>
      <c r="P134" s="626"/>
      <c r="Q134" s="626"/>
      <c r="R134" s="626"/>
      <c r="S134" s="500"/>
    </row>
    <row r="135" spans="1:19" ht="32.25" customHeight="1" x14ac:dyDescent="0.2">
      <c r="A135" s="492"/>
      <c r="B135" s="682" t="s">
        <v>17</v>
      </c>
      <c r="C135" s="682"/>
      <c r="D135" s="682"/>
      <c r="E135" s="682"/>
      <c r="F135" s="683"/>
      <c r="G135" s="512" t="s">
        <v>573</v>
      </c>
      <c r="H135" s="511" t="s">
        <v>22</v>
      </c>
      <c r="I135" s="510">
        <v>8</v>
      </c>
      <c r="J135" s="509">
        <v>4</v>
      </c>
      <c r="K135" s="508"/>
      <c r="L135" s="507">
        <v>16257</v>
      </c>
      <c r="M135" s="507">
        <v>16257</v>
      </c>
      <c r="N135" s="626"/>
      <c r="O135" s="626"/>
      <c r="P135" s="626"/>
      <c r="Q135" s="626"/>
      <c r="R135" s="626"/>
      <c r="S135" s="500"/>
    </row>
    <row r="136" spans="1:19" ht="21.75" customHeight="1" x14ac:dyDescent="0.2">
      <c r="A136" s="492"/>
      <c r="B136" s="682" t="s">
        <v>17</v>
      </c>
      <c r="C136" s="682"/>
      <c r="D136" s="682"/>
      <c r="E136" s="682"/>
      <c r="F136" s="683"/>
      <c r="G136" s="512" t="s">
        <v>573</v>
      </c>
      <c r="H136" s="511" t="s">
        <v>24</v>
      </c>
      <c r="I136" s="510">
        <v>8</v>
      </c>
      <c r="J136" s="509">
        <v>4</v>
      </c>
      <c r="K136" s="508"/>
      <c r="L136" s="507">
        <v>4910</v>
      </c>
      <c r="M136" s="507">
        <v>4910</v>
      </c>
      <c r="N136" s="626"/>
      <c r="O136" s="626"/>
      <c r="P136" s="626"/>
      <c r="Q136" s="626"/>
      <c r="R136" s="626"/>
      <c r="S136" s="500"/>
    </row>
    <row r="137" spans="1:19" ht="21.75" customHeight="1" x14ac:dyDescent="0.2">
      <c r="A137" s="492"/>
      <c r="B137" s="682" t="s">
        <v>17</v>
      </c>
      <c r="C137" s="682"/>
      <c r="D137" s="682"/>
      <c r="E137" s="682"/>
      <c r="F137" s="683"/>
      <c r="G137" s="512" t="s">
        <v>573</v>
      </c>
      <c r="H137" s="511" t="s">
        <v>28</v>
      </c>
      <c r="I137" s="510">
        <v>8</v>
      </c>
      <c r="J137" s="509">
        <v>4</v>
      </c>
      <c r="K137" s="508"/>
      <c r="L137" s="507">
        <v>25</v>
      </c>
      <c r="M137" s="507">
        <v>13</v>
      </c>
      <c r="N137" s="626"/>
      <c r="O137" s="626"/>
      <c r="P137" s="626"/>
      <c r="Q137" s="626"/>
      <c r="R137" s="626"/>
      <c r="S137" s="500"/>
    </row>
    <row r="138" spans="1:19" ht="21.75" customHeight="1" x14ac:dyDescent="0.2">
      <c r="A138" s="492"/>
      <c r="B138" s="682" t="s">
        <v>17</v>
      </c>
      <c r="C138" s="682"/>
      <c r="D138" s="682"/>
      <c r="E138" s="682"/>
      <c r="F138" s="683"/>
      <c r="G138" s="512" t="s">
        <v>573</v>
      </c>
      <c r="H138" s="511" t="s">
        <v>29</v>
      </c>
      <c r="I138" s="510">
        <v>8</v>
      </c>
      <c r="J138" s="509">
        <v>1</v>
      </c>
      <c r="K138" s="508"/>
      <c r="L138" s="507">
        <v>0</v>
      </c>
      <c r="M138" s="507">
        <v>0</v>
      </c>
      <c r="N138" s="626"/>
      <c r="O138" s="626"/>
      <c r="P138" s="626"/>
      <c r="Q138" s="626"/>
      <c r="R138" s="626"/>
      <c r="S138" s="500"/>
    </row>
    <row r="139" spans="1:19" ht="21.75" customHeight="1" x14ac:dyDescent="0.2">
      <c r="A139" s="492"/>
      <c r="B139" s="682" t="s">
        <v>17</v>
      </c>
      <c r="C139" s="682"/>
      <c r="D139" s="682"/>
      <c r="E139" s="682"/>
      <c r="F139" s="683"/>
      <c r="G139" s="512" t="s">
        <v>573</v>
      </c>
      <c r="H139" s="511" t="s">
        <v>35</v>
      </c>
      <c r="I139" s="510">
        <v>8</v>
      </c>
      <c r="J139" s="509">
        <v>4</v>
      </c>
      <c r="K139" s="508"/>
      <c r="L139" s="507">
        <v>3</v>
      </c>
      <c r="M139" s="507">
        <v>2</v>
      </c>
      <c r="N139" s="626"/>
      <c r="O139" s="626"/>
      <c r="P139" s="626"/>
      <c r="Q139" s="626"/>
      <c r="R139" s="626"/>
      <c r="S139" s="500"/>
    </row>
    <row r="140" spans="1:19" ht="21.75" customHeight="1" x14ac:dyDescent="0.2">
      <c r="A140" s="492"/>
      <c r="B140" s="682" t="s">
        <v>17</v>
      </c>
      <c r="C140" s="682"/>
      <c r="D140" s="682"/>
      <c r="E140" s="682"/>
      <c r="F140" s="683"/>
      <c r="G140" s="512" t="s">
        <v>573</v>
      </c>
      <c r="H140" s="511" t="s">
        <v>29</v>
      </c>
      <c r="I140" s="510">
        <v>8</v>
      </c>
      <c r="J140" s="509">
        <v>4</v>
      </c>
      <c r="K140" s="508"/>
      <c r="L140" s="507">
        <v>15</v>
      </c>
      <c r="M140" s="507">
        <v>7</v>
      </c>
      <c r="N140" s="626"/>
      <c r="O140" s="626"/>
      <c r="P140" s="626"/>
      <c r="Q140" s="626"/>
      <c r="R140" s="626"/>
      <c r="S140" s="500"/>
    </row>
    <row r="141" spans="1:19" ht="21.75" customHeight="1" x14ac:dyDescent="0.2">
      <c r="A141" s="492"/>
      <c r="B141" s="682" t="s">
        <v>17</v>
      </c>
      <c r="C141" s="682"/>
      <c r="D141" s="682"/>
      <c r="E141" s="682"/>
      <c r="F141" s="683"/>
      <c r="G141" s="512" t="s">
        <v>573</v>
      </c>
      <c r="H141" s="511" t="s">
        <v>29</v>
      </c>
      <c r="I141" s="510">
        <v>8</v>
      </c>
      <c r="J141" s="509">
        <v>4</v>
      </c>
      <c r="K141" s="508"/>
      <c r="L141" s="507">
        <v>5</v>
      </c>
      <c r="M141" s="507">
        <v>0</v>
      </c>
      <c r="N141" s="626"/>
      <c r="O141" s="626"/>
      <c r="P141" s="626"/>
      <c r="Q141" s="626"/>
      <c r="R141" s="626"/>
      <c r="S141" s="500"/>
    </row>
    <row r="142" spans="1:19" ht="21.75" customHeight="1" x14ac:dyDescent="0.2">
      <c r="A142" s="492"/>
      <c r="B142" s="682" t="s">
        <v>17</v>
      </c>
      <c r="C142" s="682"/>
      <c r="D142" s="682"/>
      <c r="E142" s="682"/>
      <c r="F142" s="683"/>
      <c r="G142" s="512" t="s">
        <v>573</v>
      </c>
      <c r="H142" s="511" t="s">
        <v>28</v>
      </c>
      <c r="I142" s="510">
        <v>8</v>
      </c>
      <c r="J142" s="509">
        <v>4</v>
      </c>
      <c r="K142" s="508"/>
      <c r="L142" s="507">
        <v>0</v>
      </c>
      <c r="M142" s="507">
        <v>0</v>
      </c>
      <c r="N142" s="626"/>
      <c r="O142" s="626"/>
      <c r="P142" s="626"/>
      <c r="Q142" s="626"/>
      <c r="R142" s="626"/>
      <c r="S142" s="500"/>
    </row>
    <row r="143" spans="1:19" ht="21.75" customHeight="1" x14ac:dyDescent="0.2">
      <c r="A143" s="492"/>
      <c r="B143" s="682" t="s">
        <v>17</v>
      </c>
      <c r="C143" s="682"/>
      <c r="D143" s="682"/>
      <c r="E143" s="682"/>
      <c r="F143" s="683"/>
      <c r="G143" s="512" t="s">
        <v>573</v>
      </c>
      <c r="H143" s="511" t="s">
        <v>29</v>
      </c>
      <c r="I143" s="510">
        <v>8</v>
      </c>
      <c r="J143" s="509">
        <v>1</v>
      </c>
      <c r="K143" s="508"/>
      <c r="L143" s="507">
        <v>10</v>
      </c>
      <c r="M143" s="507">
        <v>5</v>
      </c>
      <c r="N143" s="626"/>
      <c r="O143" s="626"/>
      <c r="P143" s="626"/>
      <c r="Q143" s="626"/>
      <c r="R143" s="626"/>
      <c r="S143" s="500"/>
    </row>
    <row r="144" spans="1:19" ht="21.75" customHeight="1" x14ac:dyDescent="0.2">
      <c r="A144" s="492"/>
      <c r="B144" s="682" t="s">
        <v>17</v>
      </c>
      <c r="C144" s="682"/>
      <c r="D144" s="682"/>
      <c r="E144" s="682"/>
      <c r="F144" s="683"/>
      <c r="G144" s="512" t="s">
        <v>573</v>
      </c>
      <c r="H144" s="511" t="s">
        <v>29</v>
      </c>
      <c r="I144" s="510">
        <v>8</v>
      </c>
      <c r="J144" s="509">
        <v>4</v>
      </c>
      <c r="K144" s="508"/>
      <c r="L144" s="507">
        <v>134</v>
      </c>
      <c r="M144" s="507">
        <v>77</v>
      </c>
      <c r="N144" s="626"/>
      <c r="O144" s="626"/>
      <c r="P144" s="626"/>
      <c r="Q144" s="626"/>
      <c r="R144" s="626"/>
      <c r="S144" s="500"/>
    </row>
    <row r="145" spans="1:19" ht="21.75" customHeight="1" x14ac:dyDescent="0.2">
      <c r="A145" s="492"/>
      <c r="B145" s="682" t="s">
        <v>37</v>
      </c>
      <c r="C145" s="682"/>
      <c r="D145" s="682"/>
      <c r="E145" s="682"/>
      <c r="F145" s="683"/>
      <c r="G145" s="512" t="s">
        <v>576</v>
      </c>
      <c r="H145" s="511">
        <v>0</v>
      </c>
      <c r="I145" s="510">
        <v>0</v>
      </c>
      <c r="J145" s="509">
        <v>0</v>
      </c>
      <c r="K145" s="508"/>
      <c r="L145" s="507">
        <v>2596</v>
      </c>
      <c r="M145" s="507">
        <v>2535</v>
      </c>
      <c r="N145" s="626"/>
      <c r="O145" s="626"/>
      <c r="P145" s="626"/>
      <c r="Q145" s="626"/>
      <c r="R145" s="626"/>
      <c r="S145" s="500"/>
    </row>
    <row r="146" spans="1:19" ht="21.75" customHeight="1" x14ac:dyDescent="0.2">
      <c r="A146" s="492"/>
      <c r="B146" s="682" t="s">
        <v>577</v>
      </c>
      <c r="C146" s="682"/>
      <c r="D146" s="682"/>
      <c r="E146" s="682"/>
      <c r="F146" s="683"/>
      <c r="G146" s="512" t="s">
        <v>578</v>
      </c>
      <c r="H146" s="511" t="s">
        <v>40</v>
      </c>
      <c r="I146" s="510">
        <v>8</v>
      </c>
      <c r="J146" s="509">
        <v>4</v>
      </c>
      <c r="K146" s="508"/>
      <c r="L146" s="507">
        <v>630</v>
      </c>
      <c r="M146" s="507">
        <v>630</v>
      </c>
      <c r="N146" s="626"/>
      <c r="O146" s="626"/>
      <c r="P146" s="626"/>
      <c r="Q146" s="626"/>
      <c r="R146" s="626"/>
      <c r="S146" s="500"/>
    </row>
    <row r="147" spans="1:19" ht="21.75" customHeight="1" x14ac:dyDescent="0.2">
      <c r="A147" s="492"/>
      <c r="B147" s="682" t="s">
        <v>577</v>
      </c>
      <c r="C147" s="682"/>
      <c r="D147" s="682"/>
      <c r="E147" s="682"/>
      <c r="F147" s="683"/>
      <c r="G147" s="512" t="s">
        <v>578</v>
      </c>
      <c r="H147" s="511" t="s">
        <v>42</v>
      </c>
      <c r="I147" s="510">
        <v>8</v>
      </c>
      <c r="J147" s="509">
        <v>4</v>
      </c>
      <c r="K147" s="508"/>
      <c r="L147" s="507">
        <v>191</v>
      </c>
      <c r="M147" s="507">
        <v>191</v>
      </c>
      <c r="N147" s="626"/>
      <c r="O147" s="626"/>
      <c r="P147" s="626"/>
      <c r="Q147" s="626"/>
      <c r="R147" s="626"/>
      <c r="S147" s="500"/>
    </row>
    <row r="148" spans="1:19" ht="21.75" customHeight="1" x14ac:dyDescent="0.2">
      <c r="A148" s="492"/>
      <c r="B148" s="682" t="s">
        <v>577</v>
      </c>
      <c r="C148" s="682"/>
      <c r="D148" s="682"/>
      <c r="E148" s="682"/>
      <c r="F148" s="683"/>
      <c r="G148" s="512" t="s">
        <v>578</v>
      </c>
      <c r="H148" s="511" t="s">
        <v>29</v>
      </c>
      <c r="I148" s="510">
        <v>8</v>
      </c>
      <c r="J148" s="509">
        <v>4</v>
      </c>
      <c r="K148" s="508"/>
      <c r="L148" s="507">
        <v>0</v>
      </c>
      <c r="M148" s="507">
        <v>0</v>
      </c>
      <c r="N148" s="626"/>
      <c r="O148" s="626"/>
      <c r="P148" s="626"/>
      <c r="Q148" s="626"/>
      <c r="R148" s="626"/>
      <c r="S148" s="500"/>
    </row>
    <row r="149" spans="1:19" ht="32.25" customHeight="1" x14ac:dyDescent="0.2">
      <c r="A149" s="492"/>
      <c r="B149" s="682" t="s">
        <v>579</v>
      </c>
      <c r="C149" s="682"/>
      <c r="D149" s="682"/>
      <c r="E149" s="682"/>
      <c r="F149" s="683"/>
      <c r="G149" s="512" t="s">
        <v>580</v>
      </c>
      <c r="H149" s="511" t="s">
        <v>22</v>
      </c>
      <c r="I149" s="510">
        <v>8</v>
      </c>
      <c r="J149" s="509">
        <v>4</v>
      </c>
      <c r="K149" s="508"/>
      <c r="L149" s="507">
        <v>1277</v>
      </c>
      <c r="M149" s="507">
        <v>1277</v>
      </c>
      <c r="N149" s="626"/>
      <c r="O149" s="626"/>
      <c r="P149" s="626"/>
      <c r="Q149" s="626"/>
      <c r="R149" s="626"/>
      <c r="S149" s="500"/>
    </row>
    <row r="150" spans="1:19" ht="21.75" customHeight="1" x14ac:dyDescent="0.2">
      <c r="A150" s="492"/>
      <c r="B150" s="682" t="s">
        <v>579</v>
      </c>
      <c r="C150" s="682"/>
      <c r="D150" s="682"/>
      <c r="E150" s="682"/>
      <c r="F150" s="683"/>
      <c r="G150" s="512" t="s">
        <v>580</v>
      </c>
      <c r="H150" s="511" t="s">
        <v>24</v>
      </c>
      <c r="I150" s="510">
        <v>8</v>
      </c>
      <c r="J150" s="509">
        <v>4</v>
      </c>
      <c r="K150" s="508"/>
      <c r="L150" s="507">
        <v>386</v>
      </c>
      <c r="M150" s="507">
        <v>386</v>
      </c>
      <c r="N150" s="626"/>
      <c r="O150" s="626"/>
      <c r="P150" s="626"/>
      <c r="Q150" s="626"/>
      <c r="R150" s="626"/>
      <c r="S150" s="500"/>
    </row>
    <row r="151" spans="1:19" ht="12.75" customHeight="1" x14ac:dyDescent="0.2">
      <c r="A151" s="492"/>
      <c r="B151" s="682" t="s">
        <v>579</v>
      </c>
      <c r="C151" s="682"/>
      <c r="D151" s="682"/>
      <c r="E151" s="682"/>
      <c r="F151" s="683"/>
      <c r="G151" s="512" t="s">
        <v>580</v>
      </c>
      <c r="H151" s="511" t="s">
        <v>28</v>
      </c>
      <c r="I151" s="510">
        <v>8</v>
      </c>
      <c r="J151" s="509">
        <v>4</v>
      </c>
      <c r="K151" s="508"/>
      <c r="L151" s="507">
        <v>22</v>
      </c>
      <c r="M151" s="507">
        <v>11</v>
      </c>
      <c r="N151" s="626"/>
      <c r="O151" s="626"/>
      <c r="P151" s="626"/>
      <c r="Q151" s="626"/>
      <c r="R151" s="626"/>
      <c r="S151" s="500"/>
    </row>
    <row r="152" spans="1:19" ht="32.25" customHeight="1" x14ac:dyDescent="0.2">
      <c r="A152" s="492"/>
      <c r="B152" s="682" t="s">
        <v>579</v>
      </c>
      <c r="C152" s="682"/>
      <c r="D152" s="682"/>
      <c r="E152" s="682"/>
      <c r="F152" s="683"/>
      <c r="G152" s="512" t="s">
        <v>580</v>
      </c>
      <c r="H152" s="511" t="s">
        <v>29</v>
      </c>
      <c r="I152" s="510">
        <v>8</v>
      </c>
      <c r="J152" s="509">
        <v>4</v>
      </c>
      <c r="K152" s="508"/>
      <c r="L152" s="507">
        <v>2</v>
      </c>
      <c r="M152" s="507">
        <v>0</v>
      </c>
      <c r="N152" s="626"/>
      <c r="O152" s="626"/>
      <c r="P152" s="626"/>
      <c r="Q152" s="626"/>
      <c r="R152" s="626"/>
      <c r="S152" s="500"/>
    </row>
    <row r="153" spans="1:19" ht="21.75" customHeight="1" x14ac:dyDescent="0.2">
      <c r="A153" s="492"/>
      <c r="B153" s="682" t="s">
        <v>579</v>
      </c>
      <c r="C153" s="682"/>
      <c r="D153" s="682"/>
      <c r="E153" s="682"/>
      <c r="F153" s="683"/>
      <c r="G153" s="512" t="s">
        <v>580</v>
      </c>
      <c r="H153" s="511" t="s">
        <v>29</v>
      </c>
      <c r="I153" s="510">
        <v>8</v>
      </c>
      <c r="J153" s="509">
        <v>4</v>
      </c>
      <c r="K153" s="508"/>
      <c r="L153" s="507">
        <v>5</v>
      </c>
      <c r="M153" s="507">
        <v>3</v>
      </c>
      <c r="N153" s="626"/>
      <c r="O153" s="626"/>
      <c r="P153" s="626"/>
      <c r="Q153" s="626"/>
      <c r="R153" s="626"/>
      <c r="S153" s="500"/>
    </row>
    <row r="154" spans="1:19" ht="53.25" customHeight="1" x14ac:dyDescent="0.2">
      <c r="A154" s="492"/>
      <c r="B154" s="682" t="s">
        <v>579</v>
      </c>
      <c r="C154" s="682"/>
      <c r="D154" s="682"/>
      <c r="E154" s="682"/>
      <c r="F154" s="683"/>
      <c r="G154" s="512" t="s">
        <v>580</v>
      </c>
      <c r="H154" s="511" t="s">
        <v>28</v>
      </c>
      <c r="I154" s="510">
        <v>8</v>
      </c>
      <c r="J154" s="509">
        <v>4</v>
      </c>
      <c r="K154" s="508"/>
      <c r="L154" s="507">
        <v>35</v>
      </c>
      <c r="M154" s="507">
        <v>15</v>
      </c>
      <c r="N154" s="626"/>
      <c r="O154" s="626"/>
      <c r="P154" s="626"/>
      <c r="Q154" s="626"/>
      <c r="R154" s="626"/>
      <c r="S154" s="500"/>
    </row>
    <row r="155" spans="1:19" ht="53.25" customHeight="1" x14ac:dyDescent="0.2">
      <c r="A155" s="492"/>
      <c r="B155" s="682" t="s">
        <v>579</v>
      </c>
      <c r="C155" s="682"/>
      <c r="D155" s="682"/>
      <c r="E155" s="682"/>
      <c r="F155" s="683"/>
      <c r="G155" s="512" t="s">
        <v>580</v>
      </c>
      <c r="H155" s="511" t="s">
        <v>29</v>
      </c>
      <c r="I155" s="510">
        <v>8</v>
      </c>
      <c r="J155" s="509">
        <v>4</v>
      </c>
      <c r="K155" s="508"/>
      <c r="L155" s="507">
        <v>35</v>
      </c>
      <c r="M155" s="507">
        <v>15</v>
      </c>
      <c r="N155" s="626"/>
      <c r="O155" s="626"/>
      <c r="P155" s="626"/>
      <c r="Q155" s="626"/>
      <c r="R155" s="626"/>
      <c r="S155" s="500"/>
    </row>
    <row r="156" spans="1:19" ht="53.25" customHeight="1" x14ac:dyDescent="0.2">
      <c r="A156" s="492"/>
      <c r="B156" s="682" t="s">
        <v>579</v>
      </c>
      <c r="C156" s="682"/>
      <c r="D156" s="682"/>
      <c r="E156" s="682"/>
      <c r="F156" s="683"/>
      <c r="G156" s="512" t="s">
        <v>580</v>
      </c>
      <c r="H156" s="511" t="s">
        <v>29</v>
      </c>
      <c r="I156" s="510">
        <v>8</v>
      </c>
      <c r="J156" s="509">
        <v>4</v>
      </c>
      <c r="K156" s="508"/>
      <c r="L156" s="507">
        <v>13</v>
      </c>
      <c r="M156" s="507">
        <v>7</v>
      </c>
      <c r="N156" s="626"/>
      <c r="O156" s="626"/>
      <c r="P156" s="626"/>
      <c r="Q156" s="626"/>
      <c r="R156" s="626"/>
      <c r="S156" s="500"/>
    </row>
    <row r="157" spans="1:19" ht="32.25" customHeight="1" x14ac:dyDescent="0.2">
      <c r="A157" s="492"/>
      <c r="B157" s="682" t="s">
        <v>750</v>
      </c>
      <c r="C157" s="682"/>
      <c r="D157" s="682"/>
      <c r="E157" s="682"/>
      <c r="F157" s="683"/>
      <c r="G157" s="512" t="s">
        <v>751</v>
      </c>
      <c r="H157" s="511">
        <v>0</v>
      </c>
      <c r="I157" s="510">
        <v>0</v>
      </c>
      <c r="J157" s="509">
        <v>0</v>
      </c>
      <c r="K157" s="508"/>
      <c r="L157" s="507">
        <v>0</v>
      </c>
      <c r="M157" s="507">
        <v>0</v>
      </c>
      <c r="N157" s="626"/>
      <c r="O157" s="626"/>
      <c r="P157" s="626"/>
      <c r="Q157" s="626"/>
      <c r="R157" s="626"/>
      <c r="S157" s="500"/>
    </row>
    <row r="158" spans="1:19" ht="32.25" customHeight="1" x14ac:dyDescent="0.2">
      <c r="A158" s="492"/>
      <c r="B158" s="682" t="s">
        <v>752</v>
      </c>
      <c r="C158" s="682"/>
      <c r="D158" s="682"/>
      <c r="E158" s="682"/>
      <c r="F158" s="683"/>
      <c r="G158" s="512" t="s">
        <v>753</v>
      </c>
      <c r="H158" s="511" t="s">
        <v>29</v>
      </c>
      <c r="I158" s="510">
        <v>8</v>
      </c>
      <c r="J158" s="509">
        <v>4</v>
      </c>
      <c r="K158" s="508"/>
      <c r="L158" s="507">
        <v>0</v>
      </c>
      <c r="M158" s="507">
        <v>0</v>
      </c>
      <c r="N158" s="626"/>
      <c r="O158" s="626"/>
      <c r="P158" s="626"/>
      <c r="Q158" s="626"/>
      <c r="R158" s="626"/>
      <c r="S158" s="500"/>
    </row>
    <row r="159" spans="1:19" ht="21.75" customHeight="1" x14ac:dyDescent="0.2">
      <c r="A159" s="492"/>
      <c r="B159" s="682" t="s">
        <v>752</v>
      </c>
      <c r="C159" s="682"/>
      <c r="D159" s="682"/>
      <c r="E159" s="682"/>
      <c r="F159" s="683"/>
      <c r="G159" s="512" t="s">
        <v>753</v>
      </c>
      <c r="H159" s="511" t="s">
        <v>29</v>
      </c>
      <c r="I159" s="510">
        <v>8</v>
      </c>
      <c r="J159" s="509">
        <v>4</v>
      </c>
      <c r="K159" s="508"/>
      <c r="L159" s="507">
        <v>0</v>
      </c>
      <c r="M159" s="507">
        <v>0</v>
      </c>
      <c r="N159" s="626"/>
      <c r="O159" s="626"/>
      <c r="P159" s="626"/>
      <c r="Q159" s="626"/>
      <c r="R159" s="626"/>
      <c r="S159" s="500"/>
    </row>
    <row r="160" spans="1:19" ht="21.75" customHeight="1" x14ac:dyDescent="0.2">
      <c r="A160" s="492"/>
      <c r="B160" s="682" t="s">
        <v>752</v>
      </c>
      <c r="C160" s="682"/>
      <c r="D160" s="682"/>
      <c r="E160" s="682"/>
      <c r="F160" s="683"/>
      <c r="G160" s="512" t="s">
        <v>753</v>
      </c>
      <c r="H160" s="511" t="s">
        <v>29</v>
      </c>
      <c r="I160" s="510">
        <v>8</v>
      </c>
      <c r="J160" s="509">
        <v>1</v>
      </c>
      <c r="K160" s="508"/>
      <c r="L160" s="507">
        <v>0</v>
      </c>
      <c r="M160" s="507">
        <v>0</v>
      </c>
      <c r="N160" s="626"/>
      <c r="O160" s="626"/>
      <c r="P160" s="626"/>
      <c r="Q160" s="626"/>
      <c r="R160" s="626"/>
      <c r="S160" s="500"/>
    </row>
    <row r="161" spans="1:19" ht="21.75" customHeight="1" x14ac:dyDescent="0.2">
      <c r="A161" s="492"/>
      <c r="B161" s="682" t="s">
        <v>752</v>
      </c>
      <c r="C161" s="682"/>
      <c r="D161" s="682"/>
      <c r="E161" s="682"/>
      <c r="F161" s="683"/>
      <c r="G161" s="512" t="s">
        <v>753</v>
      </c>
      <c r="H161" s="511" t="s">
        <v>29</v>
      </c>
      <c r="I161" s="510">
        <v>8</v>
      </c>
      <c r="J161" s="509">
        <v>4</v>
      </c>
      <c r="K161" s="508"/>
      <c r="L161" s="507">
        <v>0</v>
      </c>
      <c r="M161" s="507">
        <v>0</v>
      </c>
      <c r="N161" s="626"/>
      <c r="O161" s="626"/>
      <c r="P161" s="626"/>
      <c r="Q161" s="626"/>
      <c r="R161" s="626"/>
      <c r="S161" s="500"/>
    </row>
    <row r="162" spans="1:19" ht="21.75" customHeight="1" x14ac:dyDescent="0.2">
      <c r="A162" s="492"/>
      <c r="B162" s="682" t="s">
        <v>772</v>
      </c>
      <c r="C162" s="682"/>
      <c r="D162" s="682"/>
      <c r="E162" s="682"/>
      <c r="F162" s="683"/>
      <c r="G162" s="512" t="s">
        <v>773</v>
      </c>
      <c r="H162" s="511">
        <v>0</v>
      </c>
      <c r="I162" s="510">
        <v>0</v>
      </c>
      <c r="J162" s="509">
        <v>0</v>
      </c>
      <c r="K162" s="508"/>
      <c r="L162" s="507">
        <v>0</v>
      </c>
      <c r="M162" s="507">
        <v>0</v>
      </c>
      <c r="N162" s="626"/>
      <c r="O162" s="626"/>
      <c r="P162" s="626"/>
      <c r="Q162" s="626"/>
      <c r="R162" s="626"/>
      <c r="S162" s="500"/>
    </row>
    <row r="163" spans="1:19" ht="21.75" customHeight="1" x14ac:dyDescent="0.2">
      <c r="A163" s="492"/>
      <c r="B163" s="682" t="s">
        <v>15</v>
      </c>
      <c r="C163" s="682"/>
      <c r="D163" s="682"/>
      <c r="E163" s="682"/>
      <c r="F163" s="683"/>
      <c r="G163" s="512" t="s">
        <v>774</v>
      </c>
      <c r="H163" s="511" t="s">
        <v>22</v>
      </c>
      <c r="I163" s="510">
        <v>8</v>
      </c>
      <c r="J163" s="509">
        <v>4</v>
      </c>
      <c r="K163" s="508"/>
      <c r="L163" s="507">
        <v>0</v>
      </c>
      <c r="M163" s="507">
        <v>0</v>
      </c>
      <c r="N163" s="626"/>
      <c r="O163" s="626"/>
      <c r="P163" s="626"/>
      <c r="Q163" s="626"/>
      <c r="R163" s="626"/>
      <c r="S163" s="500"/>
    </row>
    <row r="164" spans="1:19" ht="21.75" customHeight="1" x14ac:dyDescent="0.2">
      <c r="A164" s="492"/>
      <c r="B164" s="682" t="s">
        <v>15</v>
      </c>
      <c r="C164" s="682"/>
      <c r="D164" s="682"/>
      <c r="E164" s="682"/>
      <c r="F164" s="683"/>
      <c r="G164" s="512" t="s">
        <v>774</v>
      </c>
      <c r="H164" s="511" t="s">
        <v>24</v>
      </c>
      <c r="I164" s="510">
        <v>8</v>
      </c>
      <c r="J164" s="509">
        <v>4</v>
      </c>
      <c r="K164" s="508"/>
      <c r="L164" s="507">
        <v>0</v>
      </c>
      <c r="M164" s="507">
        <v>0</v>
      </c>
      <c r="N164" s="626"/>
      <c r="O164" s="626"/>
      <c r="P164" s="626"/>
      <c r="Q164" s="626"/>
      <c r="R164" s="626"/>
      <c r="S164" s="500"/>
    </row>
    <row r="165" spans="1:19" ht="32.25" customHeight="1" x14ac:dyDescent="0.2">
      <c r="A165" s="492"/>
      <c r="B165" s="682" t="s">
        <v>94</v>
      </c>
      <c r="C165" s="682"/>
      <c r="D165" s="682"/>
      <c r="E165" s="682"/>
      <c r="F165" s="683"/>
      <c r="G165" s="512" t="s">
        <v>670</v>
      </c>
      <c r="H165" s="511">
        <v>0</v>
      </c>
      <c r="I165" s="510">
        <v>0</v>
      </c>
      <c r="J165" s="509">
        <v>0</v>
      </c>
      <c r="K165" s="508"/>
      <c r="L165" s="507">
        <v>50</v>
      </c>
      <c r="M165" s="507">
        <v>25</v>
      </c>
      <c r="N165" s="626"/>
      <c r="O165" s="626"/>
      <c r="P165" s="626"/>
      <c r="Q165" s="626"/>
      <c r="R165" s="626"/>
      <c r="S165" s="500"/>
    </row>
    <row r="166" spans="1:19" ht="32.25" customHeight="1" x14ac:dyDescent="0.2">
      <c r="A166" s="492"/>
      <c r="B166" s="682" t="s">
        <v>671</v>
      </c>
      <c r="C166" s="682"/>
      <c r="D166" s="682"/>
      <c r="E166" s="682"/>
      <c r="F166" s="683"/>
      <c r="G166" s="512" t="s">
        <v>672</v>
      </c>
      <c r="H166" s="511">
        <v>0</v>
      </c>
      <c r="I166" s="510">
        <v>0</v>
      </c>
      <c r="J166" s="509">
        <v>0</v>
      </c>
      <c r="K166" s="508"/>
      <c r="L166" s="507">
        <v>50</v>
      </c>
      <c r="M166" s="507">
        <v>25</v>
      </c>
      <c r="N166" s="626"/>
      <c r="O166" s="626"/>
      <c r="P166" s="626"/>
      <c r="Q166" s="626"/>
      <c r="R166" s="626"/>
      <c r="S166" s="500"/>
    </row>
    <row r="167" spans="1:19" ht="32.25" customHeight="1" x14ac:dyDescent="0.2">
      <c r="A167" s="492"/>
      <c r="B167" s="682" t="s">
        <v>671</v>
      </c>
      <c r="C167" s="682"/>
      <c r="D167" s="682"/>
      <c r="E167" s="682"/>
      <c r="F167" s="683"/>
      <c r="G167" s="512" t="s">
        <v>673</v>
      </c>
      <c r="H167" s="511" t="s">
        <v>29</v>
      </c>
      <c r="I167" s="510">
        <v>1</v>
      </c>
      <c r="J167" s="509">
        <v>13</v>
      </c>
      <c r="K167" s="508"/>
      <c r="L167" s="507">
        <v>50</v>
      </c>
      <c r="M167" s="507">
        <v>25</v>
      </c>
      <c r="N167" s="626"/>
      <c r="O167" s="626"/>
      <c r="P167" s="626"/>
      <c r="Q167" s="626"/>
      <c r="R167" s="626"/>
      <c r="S167" s="500"/>
    </row>
    <row r="168" spans="1:19" ht="32.25" customHeight="1" x14ac:dyDescent="0.2">
      <c r="A168" s="492"/>
      <c r="B168" s="682" t="s">
        <v>105</v>
      </c>
      <c r="C168" s="682"/>
      <c r="D168" s="682"/>
      <c r="E168" s="682"/>
      <c r="F168" s="683"/>
      <c r="G168" s="512" t="s">
        <v>533</v>
      </c>
      <c r="H168" s="511">
        <v>0</v>
      </c>
      <c r="I168" s="510">
        <v>0</v>
      </c>
      <c r="J168" s="509">
        <v>0</v>
      </c>
      <c r="K168" s="508"/>
      <c r="L168" s="507">
        <v>2272</v>
      </c>
      <c r="M168" s="507">
        <v>2185</v>
      </c>
      <c r="N168" s="626"/>
      <c r="O168" s="626"/>
      <c r="P168" s="626"/>
      <c r="Q168" s="626"/>
      <c r="R168" s="626"/>
      <c r="S168" s="500"/>
    </row>
    <row r="169" spans="1:19" ht="32.25" customHeight="1" x14ac:dyDescent="0.2">
      <c r="A169" s="492"/>
      <c r="B169" s="682" t="s">
        <v>106</v>
      </c>
      <c r="C169" s="682"/>
      <c r="D169" s="682"/>
      <c r="E169" s="682"/>
      <c r="F169" s="683"/>
      <c r="G169" s="512" t="s">
        <v>534</v>
      </c>
      <c r="H169" s="511">
        <v>0</v>
      </c>
      <c r="I169" s="510">
        <v>0</v>
      </c>
      <c r="J169" s="509">
        <v>0</v>
      </c>
      <c r="K169" s="508"/>
      <c r="L169" s="507">
        <v>2272</v>
      </c>
      <c r="M169" s="507">
        <v>2185</v>
      </c>
      <c r="N169" s="626"/>
      <c r="O169" s="626"/>
      <c r="P169" s="626"/>
      <c r="Q169" s="626"/>
      <c r="R169" s="626"/>
      <c r="S169" s="500"/>
    </row>
    <row r="170" spans="1:19" ht="32.25" customHeight="1" x14ac:dyDescent="0.2">
      <c r="A170" s="492"/>
      <c r="B170" s="682" t="s">
        <v>683</v>
      </c>
      <c r="C170" s="682"/>
      <c r="D170" s="682"/>
      <c r="E170" s="682"/>
      <c r="F170" s="683"/>
      <c r="G170" s="512" t="s">
        <v>684</v>
      </c>
      <c r="H170" s="511" t="s">
        <v>29</v>
      </c>
      <c r="I170" s="510">
        <v>4</v>
      </c>
      <c r="J170" s="509">
        <v>12</v>
      </c>
      <c r="K170" s="508"/>
      <c r="L170" s="507">
        <v>2272</v>
      </c>
      <c r="M170" s="507">
        <v>2185</v>
      </c>
      <c r="N170" s="626"/>
      <c r="O170" s="626"/>
      <c r="P170" s="626"/>
      <c r="Q170" s="626"/>
      <c r="R170" s="626"/>
      <c r="S170" s="500"/>
    </row>
    <row r="171" spans="1:19" ht="32.25" customHeight="1" x14ac:dyDescent="0.2">
      <c r="A171" s="492"/>
      <c r="B171" s="682" t="s">
        <v>171</v>
      </c>
      <c r="C171" s="682"/>
      <c r="D171" s="682"/>
      <c r="E171" s="682"/>
      <c r="F171" s="683"/>
      <c r="G171" s="512" t="s">
        <v>553</v>
      </c>
      <c r="H171" s="511">
        <v>0</v>
      </c>
      <c r="I171" s="510">
        <v>0</v>
      </c>
      <c r="J171" s="509">
        <v>0</v>
      </c>
      <c r="K171" s="508"/>
      <c r="L171" s="507">
        <v>27</v>
      </c>
      <c r="M171" s="507">
        <v>12</v>
      </c>
      <c r="N171" s="626"/>
      <c r="O171" s="626"/>
      <c r="P171" s="626"/>
      <c r="Q171" s="626"/>
      <c r="R171" s="626"/>
      <c r="S171" s="500"/>
    </row>
    <row r="172" spans="1:19" ht="32.25" customHeight="1" x14ac:dyDescent="0.2">
      <c r="A172" s="492"/>
      <c r="B172" s="682" t="s">
        <v>26</v>
      </c>
      <c r="C172" s="682"/>
      <c r="D172" s="682"/>
      <c r="E172" s="682"/>
      <c r="F172" s="683"/>
      <c r="G172" s="512" t="s">
        <v>554</v>
      </c>
      <c r="H172" s="511" t="s">
        <v>29</v>
      </c>
      <c r="I172" s="510">
        <v>1</v>
      </c>
      <c r="J172" s="509">
        <v>4</v>
      </c>
      <c r="K172" s="508"/>
      <c r="L172" s="507">
        <v>27</v>
      </c>
      <c r="M172" s="507">
        <v>12</v>
      </c>
      <c r="N172" s="626"/>
      <c r="O172" s="626"/>
      <c r="P172" s="626"/>
      <c r="Q172" s="626"/>
      <c r="R172" s="626"/>
      <c r="S172" s="500"/>
    </row>
    <row r="173" spans="1:19" ht="32.25" customHeight="1" x14ac:dyDescent="0.2">
      <c r="A173" s="492"/>
      <c r="B173" s="682" t="s">
        <v>674</v>
      </c>
      <c r="C173" s="682"/>
      <c r="D173" s="682"/>
      <c r="E173" s="682"/>
      <c r="F173" s="683"/>
      <c r="G173" s="512" t="s">
        <v>675</v>
      </c>
      <c r="H173" s="511">
        <v>0</v>
      </c>
      <c r="I173" s="510">
        <v>0</v>
      </c>
      <c r="J173" s="509">
        <v>0</v>
      </c>
      <c r="K173" s="508"/>
      <c r="L173" s="507">
        <v>25</v>
      </c>
      <c r="M173" s="507">
        <v>12</v>
      </c>
      <c r="N173" s="626"/>
      <c r="O173" s="626"/>
      <c r="P173" s="626"/>
      <c r="Q173" s="626"/>
      <c r="R173" s="626"/>
      <c r="S173" s="500"/>
    </row>
    <row r="174" spans="1:19" ht="32.25" customHeight="1" x14ac:dyDescent="0.2">
      <c r="A174" s="492"/>
      <c r="B174" s="682" t="s">
        <v>777</v>
      </c>
      <c r="C174" s="682"/>
      <c r="D174" s="682"/>
      <c r="E174" s="682"/>
      <c r="F174" s="683"/>
      <c r="G174" s="512" t="s">
        <v>778</v>
      </c>
      <c r="H174" s="511" t="s">
        <v>29</v>
      </c>
      <c r="I174" s="510">
        <v>1</v>
      </c>
      <c r="J174" s="509">
        <v>13</v>
      </c>
      <c r="K174" s="508"/>
      <c r="L174" s="507">
        <v>0</v>
      </c>
      <c r="M174" s="507">
        <v>0</v>
      </c>
      <c r="N174" s="626"/>
      <c r="O174" s="626"/>
      <c r="P174" s="626"/>
      <c r="Q174" s="626"/>
      <c r="R174" s="626"/>
      <c r="S174" s="500"/>
    </row>
    <row r="175" spans="1:19" ht="32.25" customHeight="1" x14ac:dyDescent="0.2">
      <c r="A175" s="492"/>
      <c r="B175" s="682" t="s">
        <v>777</v>
      </c>
      <c r="C175" s="682"/>
      <c r="D175" s="682"/>
      <c r="E175" s="682"/>
      <c r="F175" s="683"/>
      <c r="G175" s="512" t="s">
        <v>778</v>
      </c>
      <c r="H175" s="511" t="s">
        <v>29</v>
      </c>
      <c r="I175" s="510">
        <v>1</v>
      </c>
      <c r="J175" s="509">
        <v>13</v>
      </c>
      <c r="K175" s="508"/>
      <c r="L175" s="507">
        <v>0</v>
      </c>
      <c r="M175" s="507">
        <v>0</v>
      </c>
      <c r="N175" s="626"/>
      <c r="O175" s="626"/>
      <c r="P175" s="626"/>
      <c r="Q175" s="626"/>
      <c r="R175" s="626"/>
      <c r="S175" s="500"/>
    </row>
    <row r="176" spans="1:19" ht="32.25" customHeight="1" x14ac:dyDescent="0.2">
      <c r="A176" s="492"/>
      <c r="B176" s="682" t="s">
        <v>777</v>
      </c>
      <c r="C176" s="682"/>
      <c r="D176" s="682"/>
      <c r="E176" s="682"/>
      <c r="F176" s="683"/>
      <c r="G176" s="512" t="s">
        <v>778</v>
      </c>
      <c r="H176" s="511" t="s">
        <v>29</v>
      </c>
      <c r="I176" s="510">
        <v>1</v>
      </c>
      <c r="J176" s="509">
        <v>13</v>
      </c>
      <c r="K176" s="508"/>
      <c r="L176" s="507">
        <v>25</v>
      </c>
      <c r="M176" s="507">
        <v>12</v>
      </c>
      <c r="N176" s="626"/>
      <c r="O176" s="626"/>
      <c r="P176" s="626"/>
      <c r="Q176" s="626"/>
      <c r="R176" s="626"/>
      <c r="S176" s="500"/>
    </row>
    <row r="177" spans="1:19" ht="32.25" customHeight="1" x14ac:dyDescent="0.2">
      <c r="A177" s="492"/>
      <c r="B177" s="682" t="s">
        <v>676</v>
      </c>
      <c r="C177" s="682"/>
      <c r="D177" s="682"/>
      <c r="E177" s="682"/>
      <c r="F177" s="683"/>
      <c r="G177" s="512" t="s">
        <v>677</v>
      </c>
      <c r="H177" s="511">
        <v>0</v>
      </c>
      <c r="I177" s="510">
        <v>0</v>
      </c>
      <c r="J177" s="509">
        <v>0</v>
      </c>
      <c r="K177" s="508"/>
      <c r="L177" s="507">
        <v>45</v>
      </c>
      <c r="M177" s="507">
        <v>18</v>
      </c>
      <c r="N177" s="626"/>
      <c r="O177" s="626"/>
      <c r="P177" s="626"/>
      <c r="Q177" s="626"/>
      <c r="R177" s="626"/>
      <c r="S177" s="500"/>
    </row>
    <row r="178" spans="1:19" ht="32.25" customHeight="1" x14ac:dyDescent="0.2">
      <c r="A178" s="492"/>
      <c r="B178" s="682" t="s">
        <v>678</v>
      </c>
      <c r="C178" s="682"/>
      <c r="D178" s="682"/>
      <c r="E178" s="682"/>
      <c r="F178" s="683"/>
      <c r="G178" s="512" t="s">
        <v>679</v>
      </c>
      <c r="H178" s="511" t="s">
        <v>29</v>
      </c>
      <c r="I178" s="510">
        <v>1</v>
      </c>
      <c r="J178" s="509">
        <v>13</v>
      </c>
      <c r="K178" s="508"/>
      <c r="L178" s="507">
        <v>45</v>
      </c>
      <c r="M178" s="507">
        <v>18</v>
      </c>
      <c r="N178" s="626"/>
      <c r="O178" s="626"/>
      <c r="P178" s="626"/>
      <c r="Q178" s="626"/>
      <c r="R178" s="626"/>
      <c r="S178" s="500"/>
    </row>
    <row r="179" spans="1:19" ht="21.75" customHeight="1" x14ac:dyDescent="0.2">
      <c r="A179" s="492"/>
      <c r="B179" s="682" t="s">
        <v>437</v>
      </c>
      <c r="C179" s="682"/>
      <c r="D179" s="682"/>
      <c r="E179" s="682"/>
      <c r="F179" s="683"/>
      <c r="G179" s="512" t="s">
        <v>438</v>
      </c>
      <c r="H179" s="511">
        <v>0</v>
      </c>
      <c r="I179" s="510">
        <v>0</v>
      </c>
      <c r="J179" s="509">
        <v>0</v>
      </c>
      <c r="K179" s="508"/>
      <c r="L179" s="507">
        <v>21165</v>
      </c>
      <c r="M179" s="507">
        <v>20550</v>
      </c>
      <c r="N179" s="626"/>
      <c r="O179" s="626"/>
      <c r="P179" s="626"/>
      <c r="Q179" s="626"/>
      <c r="R179" s="626"/>
      <c r="S179" s="500"/>
    </row>
    <row r="180" spans="1:19" ht="21.75" customHeight="1" x14ac:dyDescent="0.2">
      <c r="A180" s="492"/>
      <c r="B180" s="682" t="s">
        <v>439</v>
      </c>
      <c r="C180" s="682"/>
      <c r="D180" s="682"/>
      <c r="E180" s="682"/>
      <c r="F180" s="683"/>
      <c r="G180" s="512" t="s">
        <v>440</v>
      </c>
      <c r="H180" s="511" t="s">
        <v>40</v>
      </c>
      <c r="I180" s="510">
        <v>1</v>
      </c>
      <c r="J180" s="509">
        <v>2</v>
      </c>
      <c r="K180" s="508"/>
      <c r="L180" s="507">
        <v>813</v>
      </c>
      <c r="M180" s="507">
        <v>813</v>
      </c>
      <c r="N180" s="626"/>
      <c r="O180" s="626"/>
      <c r="P180" s="626"/>
      <c r="Q180" s="626"/>
      <c r="R180" s="626"/>
      <c r="S180" s="500"/>
    </row>
    <row r="181" spans="1:19" ht="21.75" customHeight="1" x14ac:dyDescent="0.2">
      <c r="A181" s="492"/>
      <c r="B181" s="682" t="s">
        <v>439</v>
      </c>
      <c r="C181" s="682"/>
      <c r="D181" s="682"/>
      <c r="E181" s="682"/>
      <c r="F181" s="683"/>
      <c r="G181" s="512" t="s">
        <v>440</v>
      </c>
      <c r="H181" s="511" t="s">
        <v>42</v>
      </c>
      <c r="I181" s="510">
        <v>1</v>
      </c>
      <c r="J181" s="509">
        <v>2</v>
      </c>
      <c r="K181" s="508"/>
      <c r="L181" s="507">
        <v>245</v>
      </c>
      <c r="M181" s="507">
        <v>245</v>
      </c>
      <c r="N181" s="626"/>
      <c r="O181" s="626"/>
      <c r="P181" s="626"/>
      <c r="Q181" s="626"/>
      <c r="R181" s="626"/>
      <c r="S181" s="500"/>
    </row>
    <row r="182" spans="1:19" ht="21.75" customHeight="1" x14ac:dyDescent="0.2">
      <c r="A182" s="492"/>
      <c r="B182" s="682" t="s">
        <v>460</v>
      </c>
      <c r="C182" s="682"/>
      <c r="D182" s="682"/>
      <c r="E182" s="682"/>
      <c r="F182" s="683"/>
      <c r="G182" s="512" t="s">
        <v>461</v>
      </c>
      <c r="H182" s="511" t="s">
        <v>40</v>
      </c>
      <c r="I182" s="510">
        <v>1</v>
      </c>
      <c r="J182" s="509">
        <v>4</v>
      </c>
      <c r="K182" s="508"/>
      <c r="L182" s="507">
        <v>9569</v>
      </c>
      <c r="M182" s="507">
        <v>9569</v>
      </c>
      <c r="N182" s="626"/>
      <c r="O182" s="626"/>
      <c r="P182" s="626"/>
      <c r="Q182" s="626"/>
      <c r="R182" s="626"/>
      <c r="S182" s="500"/>
    </row>
    <row r="183" spans="1:19" ht="21.75" customHeight="1" x14ac:dyDescent="0.2">
      <c r="A183" s="492"/>
      <c r="B183" s="682" t="s">
        <v>460</v>
      </c>
      <c r="C183" s="682"/>
      <c r="D183" s="682"/>
      <c r="E183" s="682"/>
      <c r="F183" s="683"/>
      <c r="G183" s="512" t="s">
        <v>461</v>
      </c>
      <c r="H183" s="511" t="s">
        <v>42</v>
      </c>
      <c r="I183" s="510">
        <v>1</v>
      </c>
      <c r="J183" s="509">
        <v>4</v>
      </c>
      <c r="K183" s="508"/>
      <c r="L183" s="507">
        <v>2890</v>
      </c>
      <c r="M183" s="507">
        <v>2890</v>
      </c>
      <c r="N183" s="626"/>
      <c r="O183" s="626"/>
      <c r="P183" s="626"/>
      <c r="Q183" s="626"/>
      <c r="R183" s="626"/>
      <c r="S183" s="500"/>
    </row>
    <row r="184" spans="1:19" ht="21.75" customHeight="1" x14ac:dyDescent="0.2">
      <c r="A184" s="492"/>
      <c r="B184" s="682" t="s">
        <v>501</v>
      </c>
      <c r="C184" s="682"/>
      <c r="D184" s="682"/>
      <c r="E184" s="682"/>
      <c r="F184" s="683"/>
      <c r="G184" s="512" t="s">
        <v>502</v>
      </c>
      <c r="H184" s="511" t="s">
        <v>40</v>
      </c>
      <c r="I184" s="510">
        <v>1</v>
      </c>
      <c r="J184" s="509">
        <v>13</v>
      </c>
      <c r="K184" s="508"/>
      <c r="L184" s="507">
        <v>3231</v>
      </c>
      <c r="M184" s="507">
        <v>3231</v>
      </c>
      <c r="N184" s="626"/>
      <c r="O184" s="626"/>
      <c r="P184" s="626"/>
      <c r="Q184" s="626"/>
      <c r="R184" s="626"/>
      <c r="S184" s="500"/>
    </row>
    <row r="185" spans="1:19" ht="42.75" customHeight="1" x14ac:dyDescent="0.2">
      <c r="A185" s="492"/>
      <c r="B185" s="682" t="s">
        <v>501</v>
      </c>
      <c r="C185" s="682"/>
      <c r="D185" s="682"/>
      <c r="E185" s="682"/>
      <c r="F185" s="683"/>
      <c r="G185" s="512" t="s">
        <v>502</v>
      </c>
      <c r="H185" s="511" t="s">
        <v>42</v>
      </c>
      <c r="I185" s="510">
        <v>1</v>
      </c>
      <c r="J185" s="509">
        <v>13</v>
      </c>
      <c r="K185" s="508"/>
      <c r="L185" s="507">
        <v>976</v>
      </c>
      <c r="M185" s="507">
        <v>976</v>
      </c>
      <c r="N185" s="626"/>
      <c r="O185" s="626"/>
      <c r="P185" s="626"/>
      <c r="Q185" s="626"/>
      <c r="R185" s="626"/>
      <c r="S185" s="500"/>
    </row>
    <row r="186" spans="1:19" ht="42.75" customHeight="1" x14ac:dyDescent="0.2">
      <c r="A186" s="492"/>
      <c r="B186" s="682" t="s">
        <v>462</v>
      </c>
      <c r="C186" s="682"/>
      <c r="D186" s="682"/>
      <c r="E186" s="682"/>
      <c r="F186" s="683"/>
      <c r="G186" s="512" t="s">
        <v>463</v>
      </c>
      <c r="H186" s="511" t="s">
        <v>29</v>
      </c>
      <c r="I186" s="510">
        <v>1</v>
      </c>
      <c r="J186" s="509">
        <v>4</v>
      </c>
      <c r="K186" s="508"/>
      <c r="L186" s="507">
        <v>146</v>
      </c>
      <c r="M186" s="507">
        <v>73</v>
      </c>
      <c r="N186" s="626"/>
      <c r="O186" s="626"/>
      <c r="P186" s="626"/>
      <c r="Q186" s="626"/>
      <c r="R186" s="626"/>
      <c r="S186" s="500"/>
    </row>
    <row r="187" spans="1:19" ht="32.25" customHeight="1" x14ac:dyDescent="0.2">
      <c r="A187" s="492"/>
      <c r="B187" s="682" t="s">
        <v>462</v>
      </c>
      <c r="C187" s="682"/>
      <c r="D187" s="682"/>
      <c r="E187" s="682"/>
      <c r="F187" s="683"/>
      <c r="G187" s="512" t="s">
        <v>463</v>
      </c>
      <c r="H187" s="511" t="s">
        <v>29</v>
      </c>
      <c r="I187" s="510">
        <v>1</v>
      </c>
      <c r="J187" s="509">
        <v>4</v>
      </c>
      <c r="K187" s="508"/>
      <c r="L187" s="507">
        <v>214</v>
      </c>
      <c r="M187" s="507">
        <v>214</v>
      </c>
      <c r="N187" s="626"/>
      <c r="O187" s="626"/>
      <c r="P187" s="626"/>
      <c r="Q187" s="626"/>
      <c r="R187" s="626"/>
      <c r="S187" s="500"/>
    </row>
    <row r="188" spans="1:19" ht="32.25" customHeight="1" x14ac:dyDescent="0.2">
      <c r="A188" s="492"/>
      <c r="B188" s="682" t="s">
        <v>462</v>
      </c>
      <c r="C188" s="682"/>
      <c r="D188" s="682"/>
      <c r="E188" s="682"/>
      <c r="F188" s="683"/>
      <c r="G188" s="512" t="s">
        <v>463</v>
      </c>
      <c r="H188" s="511" t="s">
        <v>29</v>
      </c>
      <c r="I188" s="510">
        <v>1</v>
      </c>
      <c r="J188" s="509">
        <v>4</v>
      </c>
      <c r="K188" s="508"/>
      <c r="L188" s="507">
        <v>1034</v>
      </c>
      <c r="M188" s="507">
        <v>1034</v>
      </c>
      <c r="N188" s="626"/>
      <c r="O188" s="626"/>
      <c r="P188" s="626"/>
      <c r="Q188" s="626"/>
      <c r="R188" s="626"/>
      <c r="S188" s="500"/>
    </row>
    <row r="189" spans="1:19" ht="32.25" customHeight="1" x14ac:dyDescent="0.2">
      <c r="A189" s="492"/>
      <c r="B189" s="682" t="s">
        <v>462</v>
      </c>
      <c r="C189" s="682"/>
      <c r="D189" s="682"/>
      <c r="E189" s="682"/>
      <c r="F189" s="683"/>
      <c r="G189" s="512" t="s">
        <v>463</v>
      </c>
      <c r="H189" s="511" t="s">
        <v>29</v>
      </c>
      <c r="I189" s="510">
        <v>1</v>
      </c>
      <c r="J189" s="509">
        <v>4</v>
      </c>
      <c r="K189" s="508"/>
      <c r="L189" s="507">
        <v>12</v>
      </c>
      <c r="M189" s="507">
        <v>6</v>
      </c>
      <c r="N189" s="626"/>
      <c r="O189" s="626"/>
      <c r="P189" s="626"/>
      <c r="Q189" s="626"/>
      <c r="R189" s="626"/>
      <c r="S189" s="500"/>
    </row>
    <row r="190" spans="1:19" ht="32.25" customHeight="1" x14ac:dyDescent="0.2">
      <c r="A190" s="492"/>
      <c r="B190" s="682" t="s">
        <v>462</v>
      </c>
      <c r="C190" s="682"/>
      <c r="D190" s="682"/>
      <c r="E190" s="682"/>
      <c r="F190" s="683"/>
      <c r="G190" s="512" t="s">
        <v>463</v>
      </c>
      <c r="H190" s="511" t="s">
        <v>29</v>
      </c>
      <c r="I190" s="510">
        <v>1</v>
      </c>
      <c r="J190" s="509">
        <v>4</v>
      </c>
      <c r="K190" s="508"/>
      <c r="L190" s="507">
        <v>10</v>
      </c>
      <c r="M190" s="507">
        <v>5</v>
      </c>
      <c r="N190" s="626"/>
      <c r="O190" s="626"/>
      <c r="P190" s="626"/>
      <c r="Q190" s="626"/>
      <c r="R190" s="626"/>
      <c r="S190" s="500"/>
    </row>
    <row r="191" spans="1:19" ht="32.25" customHeight="1" x14ac:dyDescent="0.2">
      <c r="A191" s="492"/>
      <c r="B191" s="682" t="s">
        <v>462</v>
      </c>
      <c r="C191" s="682"/>
      <c r="D191" s="682"/>
      <c r="E191" s="682"/>
      <c r="F191" s="683"/>
      <c r="G191" s="512" t="s">
        <v>463</v>
      </c>
      <c r="H191" s="511" t="s">
        <v>89</v>
      </c>
      <c r="I191" s="510">
        <v>1</v>
      </c>
      <c r="J191" s="509">
        <v>4</v>
      </c>
      <c r="K191" s="508"/>
      <c r="L191" s="507">
        <v>213</v>
      </c>
      <c r="M191" s="507">
        <v>103</v>
      </c>
      <c r="N191" s="626"/>
      <c r="O191" s="626"/>
      <c r="P191" s="626"/>
      <c r="Q191" s="626"/>
      <c r="R191" s="626"/>
      <c r="S191" s="500"/>
    </row>
    <row r="192" spans="1:19" ht="32.25" customHeight="1" x14ac:dyDescent="0.2">
      <c r="A192" s="492"/>
      <c r="B192" s="682" t="s">
        <v>462</v>
      </c>
      <c r="C192" s="682"/>
      <c r="D192" s="682"/>
      <c r="E192" s="682"/>
      <c r="F192" s="683"/>
      <c r="G192" s="512" t="s">
        <v>463</v>
      </c>
      <c r="H192" s="511" t="s">
        <v>89</v>
      </c>
      <c r="I192" s="510">
        <v>1</v>
      </c>
      <c r="J192" s="509">
        <v>4</v>
      </c>
      <c r="K192" s="508"/>
      <c r="L192" s="507">
        <v>0</v>
      </c>
      <c r="M192" s="507">
        <v>0</v>
      </c>
      <c r="N192" s="626"/>
      <c r="O192" s="626"/>
      <c r="P192" s="626"/>
      <c r="Q192" s="626"/>
      <c r="R192" s="626"/>
      <c r="S192" s="500"/>
    </row>
    <row r="193" spans="1:19" ht="32.25" customHeight="1" x14ac:dyDescent="0.2">
      <c r="A193" s="492"/>
      <c r="B193" s="682" t="s">
        <v>462</v>
      </c>
      <c r="C193" s="682"/>
      <c r="D193" s="682"/>
      <c r="E193" s="682"/>
      <c r="F193" s="683"/>
      <c r="G193" s="512" t="s">
        <v>463</v>
      </c>
      <c r="H193" s="511" t="s">
        <v>29</v>
      </c>
      <c r="I193" s="510">
        <v>1</v>
      </c>
      <c r="J193" s="509">
        <v>4</v>
      </c>
      <c r="K193" s="508"/>
      <c r="L193" s="507">
        <v>0</v>
      </c>
      <c r="M193" s="507">
        <v>0</v>
      </c>
      <c r="N193" s="626"/>
      <c r="O193" s="626"/>
      <c r="P193" s="626"/>
      <c r="Q193" s="626"/>
      <c r="R193" s="626"/>
      <c r="S193" s="500"/>
    </row>
    <row r="194" spans="1:19" ht="32.25" customHeight="1" x14ac:dyDescent="0.2">
      <c r="A194" s="492"/>
      <c r="B194" s="682" t="s">
        <v>462</v>
      </c>
      <c r="C194" s="682"/>
      <c r="D194" s="682"/>
      <c r="E194" s="682"/>
      <c r="F194" s="683"/>
      <c r="G194" s="512" t="s">
        <v>463</v>
      </c>
      <c r="H194" s="511" t="s">
        <v>28</v>
      </c>
      <c r="I194" s="510">
        <v>1</v>
      </c>
      <c r="J194" s="509">
        <v>4</v>
      </c>
      <c r="K194" s="508"/>
      <c r="L194" s="507">
        <v>157</v>
      </c>
      <c r="M194" s="507">
        <v>79</v>
      </c>
      <c r="N194" s="626"/>
      <c r="O194" s="626"/>
      <c r="P194" s="626"/>
      <c r="Q194" s="626"/>
      <c r="R194" s="626"/>
      <c r="S194" s="500"/>
    </row>
    <row r="195" spans="1:19" ht="32.25" customHeight="1" x14ac:dyDescent="0.2">
      <c r="A195" s="492"/>
      <c r="B195" s="682" t="s">
        <v>462</v>
      </c>
      <c r="C195" s="682"/>
      <c r="D195" s="682"/>
      <c r="E195" s="682"/>
      <c r="F195" s="683"/>
      <c r="G195" s="512" t="s">
        <v>463</v>
      </c>
      <c r="H195" s="511" t="s">
        <v>29</v>
      </c>
      <c r="I195" s="510">
        <v>1</v>
      </c>
      <c r="J195" s="509">
        <v>4</v>
      </c>
      <c r="K195" s="508"/>
      <c r="L195" s="507">
        <v>0</v>
      </c>
      <c r="M195" s="507">
        <v>0</v>
      </c>
      <c r="N195" s="626"/>
      <c r="O195" s="626"/>
      <c r="P195" s="626"/>
      <c r="Q195" s="626"/>
      <c r="R195" s="626"/>
      <c r="S195" s="500"/>
    </row>
    <row r="196" spans="1:19" ht="32.25" customHeight="1" x14ac:dyDescent="0.2">
      <c r="A196" s="492"/>
      <c r="B196" s="682" t="s">
        <v>462</v>
      </c>
      <c r="C196" s="682"/>
      <c r="D196" s="682"/>
      <c r="E196" s="682"/>
      <c r="F196" s="683"/>
      <c r="G196" s="512" t="s">
        <v>463</v>
      </c>
      <c r="H196" s="511" t="s">
        <v>29</v>
      </c>
      <c r="I196" s="510">
        <v>1</v>
      </c>
      <c r="J196" s="509">
        <v>4</v>
      </c>
      <c r="K196" s="508"/>
      <c r="L196" s="507">
        <v>215</v>
      </c>
      <c r="M196" s="507">
        <v>100</v>
      </c>
      <c r="N196" s="626"/>
      <c r="O196" s="626"/>
      <c r="P196" s="626"/>
      <c r="Q196" s="626"/>
      <c r="R196" s="626"/>
      <c r="S196" s="500"/>
    </row>
    <row r="197" spans="1:19" ht="21.75" customHeight="1" x14ac:dyDescent="0.2">
      <c r="A197" s="492"/>
      <c r="B197" s="682" t="s">
        <v>462</v>
      </c>
      <c r="C197" s="682"/>
      <c r="D197" s="682"/>
      <c r="E197" s="682"/>
      <c r="F197" s="683"/>
      <c r="G197" s="512" t="s">
        <v>463</v>
      </c>
      <c r="H197" s="511" t="s">
        <v>29</v>
      </c>
      <c r="I197" s="510">
        <v>1</v>
      </c>
      <c r="J197" s="509">
        <v>4</v>
      </c>
      <c r="K197" s="508"/>
      <c r="L197" s="507">
        <v>60</v>
      </c>
      <c r="M197" s="507">
        <v>30</v>
      </c>
      <c r="N197" s="626"/>
      <c r="O197" s="626"/>
      <c r="P197" s="626"/>
      <c r="Q197" s="626"/>
      <c r="R197" s="626"/>
      <c r="S197" s="500"/>
    </row>
    <row r="198" spans="1:19" ht="42.75" customHeight="1" x14ac:dyDescent="0.2">
      <c r="A198" s="492"/>
      <c r="B198" s="682" t="s">
        <v>462</v>
      </c>
      <c r="C198" s="682"/>
      <c r="D198" s="682"/>
      <c r="E198" s="682"/>
      <c r="F198" s="683"/>
      <c r="G198" s="512" t="s">
        <v>463</v>
      </c>
      <c r="H198" s="511" t="s">
        <v>29</v>
      </c>
      <c r="I198" s="510">
        <v>1</v>
      </c>
      <c r="J198" s="509">
        <v>4</v>
      </c>
      <c r="K198" s="508"/>
      <c r="L198" s="507">
        <v>200</v>
      </c>
      <c r="M198" s="507">
        <v>100</v>
      </c>
      <c r="N198" s="626"/>
      <c r="O198" s="626"/>
      <c r="P198" s="626"/>
      <c r="Q198" s="626"/>
      <c r="R198" s="626"/>
      <c r="S198" s="500"/>
    </row>
    <row r="199" spans="1:19" ht="42.75" customHeight="1" x14ac:dyDescent="0.2">
      <c r="A199" s="492"/>
      <c r="B199" s="682" t="s">
        <v>462</v>
      </c>
      <c r="C199" s="682"/>
      <c r="D199" s="682"/>
      <c r="E199" s="682"/>
      <c r="F199" s="683"/>
      <c r="G199" s="512" t="s">
        <v>463</v>
      </c>
      <c r="H199" s="511" t="s">
        <v>29</v>
      </c>
      <c r="I199" s="510">
        <v>1</v>
      </c>
      <c r="J199" s="509">
        <v>4</v>
      </c>
      <c r="K199" s="508"/>
      <c r="L199" s="507">
        <v>1096</v>
      </c>
      <c r="M199" s="507">
        <v>1023</v>
      </c>
      <c r="N199" s="626"/>
      <c r="O199" s="626"/>
      <c r="P199" s="626"/>
      <c r="Q199" s="626"/>
      <c r="R199" s="626"/>
      <c r="S199" s="500"/>
    </row>
    <row r="200" spans="1:19" ht="21.75" customHeight="1" x14ac:dyDescent="0.2">
      <c r="A200" s="492"/>
      <c r="B200" s="682" t="s">
        <v>668</v>
      </c>
      <c r="C200" s="682"/>
      <c r="D200" s="682"/>
      <c r="E200" s="682"/>
      <c r="F200" s="683"/>
      <c r="G200" s="512" t="s">
        <v>669</v>
      </c>
      <c r="H200" s="511" t="s">
        <v>41</v>
      </c>
      <c r="I200" s="510">
        <v>1</v>
      </c>
      <c r="J200" s="509">
        <v>4</v>
      </c>
      <c r="K200" s="508"/>
      <c r="L200" s="507">
        <v>9</v>
      </c>
      <c r="M200" s="507">
        <v>4</v>
      </c>
      <c r="N200" s="626"/>
      <c r="O200" s="626"/>
      <c r="P200" s="626"/>
      <c r="Q200" s="626"/>
      <c r="R200" s="626"/>
      <c r="S200" s="500"/>
    </row>
    <row r="201" spans="1:19" ht="21.75" customHeight="1" x14ac:dyDescent="0.2">
      <c r="A201" s="492"/>
      <c r="B201" s="682" t="s">
        <v>620</v>
      </c>
      <c r="C201" s="682"/>
      <c r="D201" s="682"/>
      <c r="E201" s="682"/>
      <c r="F201" s="683"/>
      <c r="G201" s="512" t="s">
        <v>621</v>
      </c>
      <c r="H201" s="511" t="s">
        <v>29</v>
      </c>
      <c r="I201" s="510">
        <v>12</v>
      </c>
      <c r="J201" s="509">
        <v>2</v>
      </c>
      <c r="K201" s="508"/>
      <c r="L201" s="507">
        <v>75</v>
      </c>
      <c r="M201" s="507">
        <v>55</v>
      </c>
      <c r="N201" s="626"/>
      <c r="O201" s="626"/>
      <c r="P201" s="626"/>
      <c r="Q201" s="626"/>
      <c r="R201" s="626"/>
      <c r="S201" s="500"/>
    </row>
    <row r="202" spans="1:19" ht="21.75" customHeight="1" x14ac:dyDescent="0.2">
      <c r="A202" s="492"/>
      <c r="B202" s="682" t="s">
        <v>443</v>
      </c>
      <c r="C202" s="682"/>
      <c r="D202" s="682"/>
      <c r="E202" s="682"/>
      <c r="F202" s="683"/>
      <c r="G202" s="512" t="s">
        <v>444</v>
      </c>
      <c r="H202" s="511">
        <v>0</v>
      </c>
      <c r="I202" s="510">
        <v>0</v>
      </c>
      <c r="J202" s="509">
        <v>0</v>
      </c>
      <c r="K202" s="508"/>
      <c r="L202" s="507">
        <v>3224</v>
      </c>
      <c r="M202" s="507">
        <v>3066</v>
      </c>
      <c r="N202" s="626"/>
      <c r="O202" s="626"/>
      <c r="P202" s="626"/>
      <c r="Q202" s="626"/>
      <c r="R202" s="626"/>
      <c r="S202" s="500"/>
    </row>
    <row r="203" spans="1:19" ht="21.75" customHeight="1" x14ac:dyDescent="0.2">
      <c r="A203" s="492"/>
      <c r="B203" s="682" t="s">
        <v>445</v>
      </c>
      <c r="C203" s="682"/>
      <c r="D203" s="682"/>
      <c r="E203" s="682"/>
      <c r="F203" s="683"/>
      <c r="G203" s="512" t="s">
        <v>446</v>
      </c>
      <c r="H203" s="511" t="s">
        <v>40</v>
      </c>
      <c r="I203" s="510">
        <v>1</v>
      </c>
      <c r="J203" s="509">
        <v>3</v>
      </c>
      <c r="K203" s="508"/>
      <c r="L203" s="507">
        <v>862</v>
      </c>
      <c r="M203" s="507">
        <v>862</v>
      </c>
      <c r="N203" s="626"/>
      <c r="O203" s="626"/>
      <c r="P203" s="626"/>
      <c r="Q203" s="626"/>
      <c r="R203" s="626"/>
      <c r="S203" s="500"/>
    </row>
    <row r="204" spans="1:19" ht="21.75" customHeight="1" x14ac:dyDescent="0.2">
      <c r="A204" s="492"/>
      <c r="B204" s="682" t="s">
        <v>445</v>
      </c>
      <c r="C204" s="682"/>
      <c r="D204" s="682"/>
      <c r="E204" s="682"/>
      <c r="F204" s="683"/>
      <c r="G204" s="512" t="s">
        <v>446</v>
      </c>
      <c r="H204" s="511" t="s">
        <v>42</v>
      </c>
      <c r="I204" s="510">
        <v>1</v>
      </c>
      <c r="J204" s="509">
        <v>3</v>
      </c>
      <c r="K204" s="508"/>
      <c r="L204" s="507">
        <v>260</v>
      </c>
      <c r="M204" s="507">
        <v>260</v>
      </c>
      <c r="N204" s="626"/>
      <c r="O204" s="626"/>
      <c r="P204" s="626"/>
      <c r="Q204" s="626"/>
      <c r="R204" s="626"/>
      <c r="S204" s="500"/>
    </row>
    <row r="205" spans="1:19" ht="21.75" customHeight="1" x14ac:dyDescent="0.2">
      <c r="A205" s="492"/>
      <c r="B205" s="682" t="s">
        <v>447</v>
      </c>
      <c r="C205" s="682"/>
      <c r="D205" s="682"/>
      <c r="E205" s="682"/>
      <c r="F205" s="683"/>
      <c r="G205" s="512" t="s">
        <v>448</v>
      </c>
      <c r="H205" s="511" t="s">
        <v>40</v>
      </c>
      <c r="I205" s="510">
        <v>1</v>
      </c>
      <c r="J205" s="509">
        <v>3</v>
      </c>
      <c r="K205" s="508"/>
      <c r="L205" s="507">
        <v>744</v>
      </c>
      <c r="M205" s="507">
        <v>744</v>
      </c>
      <c r="N205" s="626"/>
      <c r="O205" s="626"/>
      <c r="P205" s="626"/>
      <c r="Q205" s="626"/>
      <c r="R205" s="626"/>
      <c r="S205" s="500"/>
    </row>
    <row r="206" spans="1:19" ht="21.75" customHeight="1" x14ac:dyDescent="0.2">
      <c r="A206" s="492"/>
      <c r="B206" s="682" t="s">
        <v>447</v>
      </c>
      <c r="C206" s="682"/>
      <c r="D206" s="682"/>
      <c r="E206" s="682"/>
      <c r="F206" s="683"/>
      <c r="G206" s="512" t="s">
        <v>448</v>
      </c>
      <c r="H206" s="511" t="s">
        <v>42</v>
      </c>
      <c r="I206" s="510">
        <v>1</v>
      </c>
      <c r="J206" s="509">
        <v>3</v>
      </c>
      <c r="K206" s="508"/>
      <c r="L206" s="507">
        <v>225</v>
      </c>
      <c r="M206" s="507">
        <v>225</v>
      </c>
      <c r="N206" s="626"/>
      <c r="O206" s="626"/>
      <c r="P206" s="626"/>
      <c r="Q206" s="626"/>
      <c r="R206" s="626"/>
      <c r="S206" s="500"/>
    </row>
    <row r="207" spans="1:19" ht="21.75" customHeight="1" x14ac:dyDescent="0.2">
      <c r="A207" s="492"/>
      <c r="B207" s="682" t="s">
        <v>449</v>
      </c>
      <c r="C207" s="682"/>
      <c r="D207" s="682"/>
      <c r="E207" s="682"/>
      <c r="F207" s="683"/>
      <c r="G207" s="512" t="s">
        <v>450</v>
      </c>
      <c r="H207" s="511" t="s">
        <v>40</v>
      </c>
      <c r="I207" s="510">
        <v>1</v>
      </c>
      <c r="J207" s="509">
        <v>3</v>
      </c>
      <c r="K207" s="508"/>
      <c r="L207" s="507">
        <v>598</v>
      </c>
      <c r="M207" s="507">
        <v>598</v>
      </c>
      <c r="N207" s="626"/>
      <c r="O207" s="626"/>
      <c r="P207" s="626"/>
      <c r="Q207" s="626"/>
      <c r="R207" s="626"/>
      <c r="S207" s="500"/>
    </row>
    <row r="208" spans="1:19" ht="21.75" customHeight="1" x14ac:dyDescent="0.2">
      <c r="A208" s="492"/>
      <c r="B208" s="682" t="s">
        <v>449</v>
      </c>
      <c r="C208" s="682"/>
      <c r="D208" s="682"/>
      <c r="E208" s="682"/>
      <c r="F208" s="683"/>
      <c r="G208" s="512" t="s">
        <v>450</v>
      </c>
      <c r="H208" s="511" t="s">
        <v>42</v>
      </c>
      <c r="I208" s="510">
        <v>1</v>
      </c>
      <c r="J208" s="509">
        <v>3</v>
      </c>
      <c r="K208" s="508"/>
      <c r="L208" s="507">
        <v>181</v>
      </c>
      <c r="M208" s="507">
        <v>181</v>
      </c>
      <c r="N208" s="626"/>
      <c r="O208" s="626"/>
      <c r="P208" s="626"/>
      <c r="Q208" s="626"/>
      <c r="R208" s="626"/>
      <c r="S208" s="500"/>
    </row>
    <row r="209" spans="1:19" ht="21.75" customHeight="1" x14ac:dyDescent="0.2">
      <c r="A209" s="492"/>
      <c r="B209" s="682" t="s">
        <v>451</v>
      </c>
      <c r="C209" s="682"/>
      <c r="D209" s="682"/>
      <c r="E209" s="682"/>
      <c r="F209" s="683"/>
      <c r="G209" s="512" t="s">
        <v>452</v>
      </c>
      <c r="H209" s="511" t="s">
        <v>29</v>
      </c>
      <c r="I209" s="510">
        <v>1</v>
      </c>
      <c r="J209" s="509">
        <v>3</v>
      </c>
      <c r="K209" s="508"/>
      <c r="L209" s="507">
        <v>0</v>
      </c>
      <c r="M209" s="507">
        <v>0</v>
      </c>
      <c r="N209" s="626"/>
      <c r="O209" s="626"/>
      <c r="P209" s="626"/>
      <c r="Q209" s="626"/>
      <c r="R209" s="626"/>
      <c r="S209" s="500"/>
    </row>
    <row r="210" spans="1:19" ht="21.75" customHeight="1" x14ac:dyDescent="0.2">
      <c r="A210" s="492"/>
      <c r="B210" s="682" t="s">
        <v>451</v>
      </c>
      <c r="C210" s="682"/>
      <c r="D210" s="682"/>
      <c r="E210" s="682"/>
      <c r="F210" s="683"/>
      <c r="G210" s="512" t="s">
        <v>452</v>
      </c>
      <c r="H210" s="511" t="s">
        <v>28</v>
      </c>
      <c r="I210" s="510">
        <v>1</v>
      </c>
      <c r="J210" s="509">
        <v>3</v>
      </c>
      <c r="K210" s="508"/>
      <c r="L210" s="507">
        <v>38</v>
      </c>
      <c r="M210" s="507">
        <v>19</v>
      </c>
      <c r="N210" s="626"/>
      <c r="O210" s="626"/>
      <c r="P210" s="626"/>
      <c r="Q210" s="626"/>
      <c r="R210" s="626"/>
      <c r="S210" s="500"/>
    </row>
    <row r="211" spans="1:19" ht="21.75" customHeight="1" x14ac:dyDescent="0.2">
      <c r="A211" s="492"/>
      <c r="B211" s="682" t="s">
        <v>451</v>
      </c>
      <c r="C211" s="682"/>
      <c r="D211" s="682"/>
      <c r="E211" s="682"/>
      <c r="F211" s="683"/>
      <c r="G211" s="512" t="s">
        <v>452</v>
      </c>
      <c r="H211" s="511" t="s">
        <v>29</v>
      </c>
      <c r="I211" s="510">
        <v>1</v>
      </c>
      <c r="J211" s="509">
        <v>3</v>
      </c>
      <c r="K211" s="508"/>
      <c r="L211" s="507">
        <v>2</v>
      </c>
      <c r="M211" s="507">
        <v>0</v>
      </c>
      <c r="N211" s="626"/>
      <c r="O211" s="626"/>
      <c r="P211" s="626"/>
      <c r="Q211" s="626"/>
      <c r="R211" s="626"/>
      <c r="S211" s="500"/>
    </row>
    <row r="212" spans="1:19" ht="21.75" customHeight="1" x14ac:dyDescent="0.2">
      <c r="A212" s="492"/>
      <c r="B212" s="682" t="s">
        <v>451</v>
      </c>
      <c r="C212" s="682"/>
      <c r="D212" s="682"/>
      <c r="E212" s="682"/>
      <c r="F212" s="683"/>
      <c r="G212" s="512" t="s">
        <v>452</v>
      </c>
      <c r="H212" s="511" t="s">
        <v>29</v>
      </c>
      <c r="I212" s="510">
        <v>1</v>
      </c>
      <c r="J212" s="509">
        <v>3</v>
      </c>
      <c r="K212" s="508"/>
      <c r="L212" s="507">
        <v>18</v>
      </c>
      <c r="M212" s="507">
        <v>6</v>
      </c>
      <c r="N212" s="626"/>
      <c r="O212" s="626"/>
      <c r="P212" s="626"/>
      <c r="Q212" s="626"/>
      <c r="R212" s="626"/>
      <c r="S212" s="500"/>
    </row>
    <row r="213" spans="1:19" ht="21.75" customHeight="1" x14ac:dyDescent="0.2">
      <c r="A213" s="492"/>
      <c r="B213" s="682" t="s">
        <v>451</v>
      </c>
      <c r="C213" s="682"/>
      <c r="D213" s="682"/>
      <c r="E213" s="682"/>
      <c r="F213" s="683"/>
      <c r="G213" s="512" t="s">
        <v>452</v>
      </c>
      <c r="H213" s="511" t="s">
        <v>35</v>
      </c>
      <c r="I213" s="510">
        <v>1</v>
      </c>
      <c r="J213" s="509">
        <v>3</v>
      </c>
      <c r="K213" s="508"/>
      <c r="L213" s="507">
        <v>4</v>
      </c>
      <c r="M213" s="507">
        <v>2</v>
      </c>
      <c r="N213" s="626"/>
      <c r="O213" s="626"/>
      <c r="P213" s="626"/>
      <c r="Q213" s="626"/>
      <c r="R213" s="626"/>
      <c r="S213" s="500"/>
    </row>
    <row r="214" spans="1:19" ht="42.75" customHeight="1" x14ac:dyDescent="0.2">
      <c r="A214" s="492"/>
      <c r="B214" s="682" t="s">
        <v>451</v>
      </c>
      <c r="C214" s="682"/>
      <c r="D214" s="682"/>
      <c r="E214" s="682"/>
      <c r="F214" s="683"/>
      <c r="G214" s="512" t="s">
        <v>452</v>
      </c>
      <c r="H214" s="511" t="s">
        <v>89</v>
      </c>
      <c r="I214" s="510">
        <v>1</v>
      </c>
      <c r="J214" s="509">
        <v>3</v>
      </c>
      <c r="K214" s="508"/>
      <c r="L214" s="507">
        <v>0</v>
      </c>
      <c r="M214" s="507">
        <v>0</v>
      </c>
      <c r="N214" s="626"/>
      <c r="O214" s="626"/>
      <c r="P214" s="626"/>
      <c r="Q214" s="626"/>
      <c r="R214" s="626"/>
      <c r="S214" s="500"/>
    </row>
    <row r="215" spans="1:19" ht="32.25" customHeight="1" x14ac:dyDescent="0.2">
      <c r="A215" s="492"/>
      <c r="B215" s="682" t="s">
        <v>451</v>
      </c>
      <c r="C215" s="682"/>
      <c r="D215" s="682"/>
      <c r="E215" s="682"/>
      <c r="F215" s="683"/>
      <c r="G215" s="512" t="s">
        <v>452</v>
      </c>
      <c r="H215" s="511" t="s">
        <v>29</v>
      </c>
      <c r="I215" s="510">
        <v>1</v>
      </c>
      <c r="J215" s="509">
        <v>3</v>
      </c>
      <c r="K215" s="508"/>
      <c r="L215" s="507">
        <v>17</v>
      </c>
      <c r="M215" s="507">
        <v>9</v>
      </c>
      <c r="N215" s="626"/>
      <c r="O215" s="626"/>
      <c r="P215" s="626"/>
      <c r="Q215" s="626"/>
      <c r="R215" s="626"/>
      <c r="S215" s="500"/>
    </row>
    <row r="216" spans="1:19" ht="32.25" customHeight="1" x14ac:dyDescent="0.2">
      <c r="A216" s="492"/>
      <c r="B216" s="682" t="s">
        <v>451</v>
      </c>
      <c r="C216" s="682"/>
      <c r="D216" s="682"/>
      <c r="E216" s="682"/>
      <c r="F216" s="683"/>
      <c r="G216" s="512" t="s">
        <v>452</v>
      </c>
      <c r="H216" s="511" t="s">
        <v>28</v>
      </c>
      <c r="I216" s="510">
        <v>1</v>
      </c>
      <c r="J216" s="509">
        <v>3</v>
      </c>
      <c r="K216" s="508"/>
      <c r="L216" s="507">
        <v>15</v>
      </c>
      <c r="M216" s="507">
        <v>7</v>
      </c>
      <c r="N216" s="626"/>
      <c r="O216" s="626"/>
      <c r="P216" s="626"/>
      <c r="Q216" s="626"/>
      <c r="R216" s="626"/>
      <c r="S216" s="500"/>
    </row>
    <row r="217" spans="1:19" ht="32.25" customHeight="1" x14ac:dyDescent="0.2">
      <c r="A217" s="492"/>
      <c r="B217" s="682" t="s">
        <v>451</v>
      </c>
      <c r="C217" s="682"/>
      <c r="D217" s="682"/>
      <c r="E217" s="682"/>
      <c r="F217" s="683"/>
      <c r="G217" s="512" t="s">
        <v>452</v>
      </c>
      <c r="H217" s="511" t="s">
        <v>29</v>
      </c>
      <c r="I217" s="510">
        <v>1</v>
      </c>
      <c r="J217" s="509">
        <v>3</v>
      </c>
      <c r="K217" s="508"/>
      <c r="L217" s="507">
        <v>150</v>
      </c>
      <c r="M217" s="507">
        <v>100</v>
      </c>
      <c r="N217" s="626"/>
      <c r="O217" s="626"/>
      <c r="P217" s="626"/>
      <c r="Q217" s="626"/>
      <c r="R217" s="626"/>
      <c r="S217" s="500"/>
    </row>
    <row r="218" spans="1:19" ht="32.25" customHeight="1" x14ac:dyDescent="0.2">
      <c r="A218" s="492"/>
      <c r="B218" s="682" t="s">
        <v>451</v>
      </c>
      <c r="C218" s="682"/>
      <c r="D218" s="682"/>
      <c r="E218" s="682"/>
      <c r="F218" s="683"/>
      <c r="G218" s="512" t="s">
        <v>452</v>
      </c>
      <c r="H218" s="511" t="s">
        <v>29</v>
      </c>
      <c r="I218" s="510">
        <v>1</v>
      </c>
      <c r="J218" s="509">
        <v>3</v>
      </c>
      <c r="K218" s="508"/>
      <c r="L218" s="507">
        <v>47</v>
      </c>
      <c r="M218" s="507">
        <v>22</v>
      </c>
      <c r="N218" s="626"/>
      <c r="O218" s="626"/>
      <c r="P218" s="626"/>
      <c r="Q218" s="626"/>
      <c r="R218" s="626"/>
      <c r="S218" s="500"/>
    </row>
    <row r="219" spans="1:19" ht="32.25" customHeight="1" x14ac:dyDescent="0.2">
      <c r="A219" s="492"/>
      <c r="B219" s="682" t="s">
        <v>451</v>
      </c>
      <c r="C219" s="682"/>
      <c r="D219" s="682"/>
      <c r="E219" s="682"/>
      <c r="F219" s="683"/>
      <c r="G219" s="512" t="s">
        <v>452</v>
      </c>
      <c r="H219" s="511" t="s">
        <v>29</v>
      </c>
      <c r="I219" s="510">
        <v>1</v>
      </c>
      <c r="J219" s="509">
        <v>3</v>
      </c>
      <c r="K219" s="508"/>
      <c r="L219" s="507">
        <v>63</v>
      </c>
      <c r="M219" s="507">
        <v>31</v>
      </c>
      <c r="N219" s="626"/>
      <c r="O219" s="626"/>
      <c r="P219" s="626"/>
      <c r="Q219" s="626"/>
      <c r="R219" s="626"/>
      <c r="S219" s="500"/>
    </row>
    <row r="220" spans="1:19" ht="32.25" customHeight="1" x14ac:dyDescent="0.2">
      <c r="A220" s="492"/>
      <c r="B220" s="682" t="s">
        <v>61</v>
      </c>
      <c r="C220" s="682"/>
      <c r="D220" s="682"/>
      <c r="E220" s="682"/>
      <c r="F220" s="683"/>
      <c r="G220" s="512" t="s">
        <v>469</v>
      </c>
      <c r="H220" s="511">
        <v>0</v>
      </c>
      <c r="I220" s="510">
        <v>0</v>
      </c>
      <c r="J220" s="509">
        <v>0</v>
      </c>
      <c r="K220" s="508"/>
      <c r="L220" s="507">
        <v>8008</v>
      </c>
      <c r="M220" s="507">
        <v>7767</v>
      </c>
      <c r="N220" s="626"/>
      <c r="O220" s="626"/>
      <c r="P220" s="626"/>
      <c r="Q220" s="626"/>
      <c r="R220" s="626"/>
      <c r="S220" s="500"/>
    </row>
    <row r="221" spans="1:19" ht="32.25" customHeight="1" x14ac:dyDescent="0.2">
      <c r="A221" s="492"/>
      <c r="B221" s="682" t="s">
        <v>470</v>
      </c>
      <c r="C221" s="682"/>
      <c r="D221" s="682"/>
      <c r="E221" s="682"/>
      <c r="F221" s="683"/>
      <c r="G221" s="512" t="s">
        <v>471</v>
      </c>
      <c r="H221" s="511" t="s">
        <v>40</v>
      </c>
      <c r="I221" s="510">
        <v>4</v>
      </c>
      <c r="J221" s="509">
        <v>5</v>
      </c>
      <c r="K221" s="508"/>
      <c r="L221" s="507">
        <v>4870</v>
      </c>
      <c r="M221" s="507">
        <v>4870</v>
      </c>
      <c r="N221" s="626"/>
      <c r="O221" s="626"/>
      <c r="P221" s="626"/>
      <c r="Q221" s="626"/>
      <c r="R221" s="626"/>
      <c r="S221" s="500"/>
    </row>
    <row r="222" spans="1:19" ht="32.25" customHeight="1" x14ac:dyDescent="0.2">
      <c r="A222" s="492"/>
      <c r="B222" s="682" t="s">
        <v>470</v>
      </c>
      <c r="C222" s="682"/>
      <c r="D222" s="682"/>
      <c r="E222" s="682"/>
      <c r="F222" s="683"/>
      <c r="G222" s="512" t="s">
        <v>471</v>
      </c>
      <c r="H222" s="511" t="s">
        <v>42</v>
      </c>
      <c r="I222" s="510">
        <v>4</v>
      </c>
      <c r="J222" s="509">
        <v>5</v>
      </c>
      <c r="K222" s="508"/>
      <c r="L222" s="507">
        <v>1471</v>
      </c>
      <c r="M222" s="507">
        <v>1471</v>
      </c>
      <c r="N222" s="626"/>
      <c r="O222" s="626"/>
      <c r="P222" s="626"/>
      <c r="Q222" s="626"/>
      <c r="R222" s="626"/>
      <c r="S222" s="500"/>
    </row>
    <row r="223" spans="1:19" ht="32.25" customHeight="1" x14ac:dyDescent="0.2">
      <c r="A223" s="492"/>
      <c r="B223" s="682" t="s">
        <v>503</v>
      </c>
      <c r="C223" s="682"/>
      <c r="D223" s="682"/>
      <c r="E223" s="682"/>
      <c r="F223" s="683"/>
      <c r="G223" s="512" t="s">
        <v>504</v>
      </c>
      <c r="H223" s="511" t="s">
        <v>40</v>
      </c>
      <c r="I223" s="510">
        <v>4</v>
      </c>
      <c r="J223" s="509">
        <v>12</v>
      </c>
      <c r="K223" s="508"/>
      <c r="L223" s="507">
        <v>580</v>
      </c>
      <c r="M223" s="507">
        <v>580</v>
      </c>
      <c r="N223" s="626"/>
      <c r="O223" s="626"/>
      <c r="P223" s="626"/>
      <c r="Q223" s="626"/>
      <c r="R223" s="626"/>
      <c r="S223" s="500"/>
    </row>
    <row r="224" spans="1:19" ht="32.25" customHeight="1" x14ac:dyDescent="0.2">
      <c r="A224" s="492"/>
      <c r="B224" s="682" t="s">
        <v>503</v>
      </c>
      <c r="C224" s="682"/>
      <c r="D224" s="682"/>
      <c r="E224" s="682"/>
      <c r="F224" s="683"/>
      <c r="G224" s="512" t="s">
        <v>504</v>
      </c>
      <c r="H224" s="511" t="s">
        <v>42</v>
      </c>
      <c r="I224" s="510">
        <v>4</v>
      </c>
      <c r="J224" s="509">
        <v>12</v>
      </c>
      <c r="K224" s="508"/>
      <c r="L224" s="507">
        <v>175</v>
      </c>
      <c r="M224" s="507">
        <v>175</v>
      </c>
      <c r="N224" s="626"/>
      <c r="O224" s="626"/>
      <c r="P224" s="626"/>
      <c r="Q224" s="626"/>
      <c r="R224" s="626"/>
      <c r="S224" s="500"/>
    </row>
    <row r="225" spans="1:19" ht="21.75" customHeight="1" x14ac:dyDescent="0.2">
      <c r="A225" s="492"/>
      <c r="B225" s="682" t="s">
        <v>61</v>
      </c>
      <c r="C225" s="682"/>
      <c r="D225" s="682"/>
      <c r="E225" s="682"/>
      <c r="F225" s="683"/>
      <c r="G225" s="512" t="s">
        <v>472</v>
      </c>
      <c r="H225" s="511" t="s">
        <v>29</v>
      </c>
      <c r="I225" s="510">
        <v>1</v>
      </c>
      <c r="J225" s="509">
        <v>6</v>
      </c>
      <c r="K225" s="508"/>
      <c r="L225" s="507">
        <v>2</v>
      </c>
      <c r="M225" s="507">
        <v>0</v>
      </c>
      <c r="N225" s="626"/>
      <c r="O225" s="626"/>
      <c r="P225" s="626"/>
      <c r="Q225" s="626"/>
      <c r="R225" s="626"/>
      <c r="S225" s="500"/>
    </row>
    <row r="226" spans="1:19" ht="21.75" customHeight="1" x14ac:dyDescent="0.2">
      <c r="A226" s="492"/>
      <c r="B226" s="682" t="s">
        <v>61</v>
      </c>
      <c r="C226" s="682"/>
      <c r="D226" s="682"/>
      <c r="E226" s="682"/>
      <c r="F226" s="683"/>
      <c r="G226" s="512" t="s">
        <v>472</v>
      </c>
      <c r="H226" s="511" t="s">
        <v>28</v>
      </c>
      <c r="I226" s="510">
        <v>4</v>
      </c>
      <c r="J226" s="509">
        <v>5</v>
      </c>
      <c r="K226" s="508"/>
      <c r="L226" s="507">
        <v>90</v>
      </c>
      <c r="M226" s="507">
        <v>83</v>
      </c>
      <c r="N226" s="626"/>
      <c r="O226" s="626"/>
      <c r="P226" s="626"/>
      <c r="Q226" s="626"/>
      <c r="R226" s="626"/>
      <c r="S226" s="500"/>
    </row>
    <row r="227" spans="1:19" ht="21.75" customHeight="1" x14ac:dyDescent="0.2">
      <c r="A227" s="492"/>
      <c r="B227" s="682" t="s">
        <v>61</v>
      </c>
      <c r="C227" s="682"/>
      <c r="D227" s="682"/>
      <c r="E227" s="682"/>
      <c r="F227" s="683"/>
      <c r="G227" s="512" t="s">
        <v>472</v>
      </c>
      <c r="H227" s="511" t="s">
        <v>29</v>
      </c>
      <c r="I227" s="510">
        <v>4</v>
      </c>
      <c r="J227" s="509">
        <v>5</v>
      </c>
      <c r="K227" s="508"/>
      <c r="L227" s="507">
        <v>51</v>
      </c>
      <c r="M227" s="507">
        <v>26</v>
      </c>
      <c r="N227" s="626"/>
      <c r="O227" s="626"/>
      <c r="P227" s="626"/>
      <c r="Q227" s="626"/>
      <c r="R227" s="626"/>
      <c r="S227" s="500"/>
    </row>
    <row r="228" spans="1:19" ht="12.75" customHeight="1" x14ac:dyDescent="0.2">
      <c r="A228" s="492"/>
      <c r="B228" s="682" t="s">
        <v>61</v>
      </c>
      <c r="C228" s="682"/>
      <c r="D228" s="682"/>
      <c r="E228" s="682"/>
      <c r="F228" s="683"/>
      <c r="G228" s="512" t="s">
        <v>472</v>
      </c>
      <c r="H228" s="511" t="s">
        <v>29</v>
      </c>
      <c r="I228" s="510">
        <v>1</v>
      </c>
      <c r="J228" s="509">
        <v>6</v>
      </c>
      <c r="K228" s="508"/>
      <c r="L228" s="507">
        <v>40</v>
      </c>
      <c r="M228" s="507">
        <v>0</v>
      </c>
      <c r="N228" s="626"/>
      <c r="O228" s="626"/>
      <c r="P228" s="626"/>
      <c r="Q228" s="626"/>
      <c r="R228" s="626"/>
      <c r="S228" s="500"/>
    </row>
    <row r="229" spans="1:19" ht="12.75" customHeight="1" x14ac:dyDescent="0.2">
      <c r="A229" s="492"/>
      <c r="B229" s="682" t="s">
        <v>61</v>
      </c>
      <c r="C229" s="682"/>
      <c r="D229" s="682"/>
      <c r="E229" s="682"/>
      <c r="F229" s="683"/>
      <c r="G229" s="512" t="s">
        <v>472</v>
      </c>
      <c r="H229" s="511" t="s">
        <v>35</v>
      </c>
      <c r="I229" s="510">
        <v>4</v>
      </c>
      <c r="J229" s="509">
        <v>5</v>
      </c>
      <c r="K229" s="508"/>
      <c r="L229" s="507">
        <v>26</v>
      </c>
      <c r="M229" s="507">
        <v>26</v>
      </c>
      <c r="N229" s="626"/>
      <c r="O229" s="626"/>
      <c r="P229" s="626"/>
      <c r="Q229" s="626"/>
      <c r="R229" s="626"/>
      <c r="S229" s="500"/>
    </row>
    <row r="230" spans="1:19" ht="12.75" customHeight="1" x14ac:dyDescent="0.2">
      <c r="A230" s="492"/>
      <c r="B230" s="682" t="s">
        <v>61</v>
      </c>
      <c r="C230" s="682"/>
      <c r="D230" s="682"/>
      <c r="E230" s="682"/>
      <c r="F230" s="683"/>
      <c r="G230" s="512" t="s">
        <v>472</v>
      </c>
      <c r="H230" s="511" t="s">
        <v>89</v>
      </c>
      <c r="I230" s="510">
        <v>1</v>
      </c>
      <c r="J230" s="509">
        <v>6</v>
      </c>
      <c r="K230" s="508"/>
      <c r="L230" s="507">
        <v>1</v>
      </c>
      <c r="M230" s="507">
        <v>1</v>
      </c>
      <c r="N230" s="626"/>
      <c r="O230" s="626"/>
      <c r="P230" s="626"/>
      <c r="Q230" s="626"/>
      <c r="R230" s="626"/>
      <c r="S230" s="500"/>
    </row>
    <row r="231" spans="1:19" ht="12.75" customHeight="1" x14ac:dyDescent="0.2">
      <c r="A231" s="492"/>
      <c r="B231" s="682" t="s">
        <v>61</v>
      </c>
      <c r="C231" s="682"/>
      <c r="D231" s="682"/>
      <c r="E231" s="682"/>
      <c r="F231" s="683"/>
      <c r="G231" s="512" t="s">
        <v>472</v>
      </c>
      <c r="H231" s="511" t="s">
        <v>28</v>
      </c>
      <c r="I231" s="510">
        <v>4</v>
      </c>
      <c r="J231" s="509">
        <v>5</v>
      </c>
      <c r="K231" s="508"/>
      <c r="L231" s="507">
        <v>40</v>
      </c>
      <c r="M231" s="507">
        <v>40</v>
      </c>
      <c r="N231" s="626"/>
      <c r="O231" s="626"/>
      <c r="P231" s="626"/>
      <c r="Q231" s="626"/>
      <c r="R231" s="626"/>
      <c r="S231" s="500"/>
    </row>
    <row r="232" spans="1:19" ht="21.75" customHeight="1" x14ac:dyDescent="0.2">
      <c r="A232" s="492"/>
      <c r="B232" s="682" t="s">
        <v>61</v>
      </c>
      <c r="C232" s="682"/>
      <c r="D232" s="682"/>
      <c r="E232" s="682"/>
      <c r="F232" s="683"/>
      <c r="G232" s="512" t="s">
        <v>472</v>
      </c>
      <c r="H232" s="511" t="s">
        <v>28</v>
      </c>
      <c r="I232" s="510">
        <v>4</v>
      </c>
      <c r="J232" s="509">
        <v>5</v>
      </c>
      <c r="K232" s="508"/>
      <c r="L232" s="507">
        <v>142</v>
      </c>
      <c r="M232" s="507">
        <v>115</v>
      </c>
      <c r="N232" s="626"/>
      <c r="O232" s="626"/>
      <c r="P232" s="626"/>
      <c r="Q232" s="626"/>
      <c r="R232" s="626"/>
      <c r="S232" s="500"/>
    </row>
    <row r="233" spans="1:19" ht="12.75" customHeight="1" x14ac:dyDescent="0.2">
      <c r="A233" s="492"/>
      <c r="B233" s="682" t="s">
        <v>61</v>
      </c>
      <c r="C233" s="682"/>
      <c r="D233" s="682"/>
      <c r="E233" s="682"/>
      <c r="F233" s="683"/>
      <c r="G233" s="512" t="s">
        <v>472</v>
      </c>
      <c r="H233" s="511" t="s">
        <v>29</v>
      </c>
      <c r="I233" s="510">
        <v>4</v>
      </c>
      <c r="J233" s="509">
        <v>5</v>
      </c>
      <c r="K233" s="508"/>
      <c r="L233" s="507">
        <v>330</v>
      </c>
      <c r="M233" s="507">
        <v>230</v>
      </c>
      <c r="N233" s="626"/>
      <c r="O233" s="626"/>
      <c r="P233" s="626"/>
      <c r="Q233" s="626"/>
      <c r="R233" s="626"/>
      <c r="S233" s="500"/>
    </row>
    <row r="234" spans="1:19" ht="21.75" customHeight="1" x14ac:dyDescent="0.2">
      <c r="A234" s="492"/>
      <c r="B234" s="682" t="s">
        <v>61</v>
      </c>
      <c r="C234" s="682"/>
      <c r="D234" s="682"/>
      <c r="E234" s="682"/>
      <c r="F234" s="683"/>
      <c r="G234" s="512" t="s">
        <v>472</v>
      </c>
      <c r="H234" s="511" t="s">
        <v>29</v>
      </c>
      <c r="I234" s="510">
        <v>4</v>
      </c>
      <c r="J234" s="509">
        <v>5</v>
      </c>
      <c r="K234" s="508"/>
      <c r="L234" s="507">
        <v>115</v>
      </c>
      <c r="M234" s="507">
        <v>88</v>
      </c>
      <c r="N234" s="626"/>
      <c r="O234" s="626"/>
      <c r="P234" s="626"/>
      <c r="Q234" s="626"/>
      <c r="R234" s="626"/>
      <c r="S234" s="500"/>
    </row>
    <row r="235" spans="1:19" ht="32.25" customHeight="1" x14ac:dyDescent="0.2">
      <c r="A235" s="492"/>
      <c r="B235" s="682" t="s">
        <v>61</v>
      </c>
      <c r="C235" s="682"/>
      <c r="D235" s="682"/>
      <c r="E235" s="682"/>
      <c r="F235" s="683"/>
      <c r="G235" s="512" t="s">
        <v>472</v>
      </c>
      <c r="H235" s="511" t="s">
        <v>29</v>
      </c>
      <c r="I235" s="510">
        <v>4</v>
      </c>
      <c r="J235" s="509">
        <v>5</v>
      </c>
      <c r="K235" s="508"/>
      <c r="L235" s="507">
        <v>25</v>
      </c>
      <c r="M235" s="507">
        <v>25</v>
      </c>
      <c r="N235" s="626"/>
      <c r="O235" s="626"/>
      <c r="P235" s="626"/>
      <c r="Q235" s="626"/>
      <c r="R235" s="626"/>
      <c r="S235" s="500"/>
    </row>
    <row r="236" spans="1:19" ht="32.25" customHeight="1" x14ac:dyDescent="0.2">
      <c r="A236" s="492"/>
      <c r="B236" s="682" t="s">
        <v>61</v>
      </c>
      <c r="C236" s="682"/>
      <c r="D236" s="682"/>
      <c r="E236" s="682"/>
      <c r="F236" s="683"/>
      <c r="G236" s="512" t="s">
        <v>472</v>
      </c>
      <c r="H236" s="511" t="s">
        <v>29</v>
      </c>
      <c r="I236" s="510">
        <v>4</v>
      </c>
      <c r="J236" s="509">
        <v>5</v>
      </c>
      <c r="K236" s="508"/>
      <c r="L236" s="507">
        <v>27</v>
      </c>
      <c r="M236" s="507">
        <v>14</v>
      </c>
      <c r="N236" s="626"/>
      <c r="O236" s="626"/>
      <c r="P236" s="626"/>
      <c r="Q236" s="626"/>
      <c r="R236" s="626"/>
      <c r="S236" s="500"/>
    </row>
    <row r="237" spans="1:19" ht="32.25" customHeight="1" x14ac:dyDescent="0.2">
      <c r="A237" s="492"/>
      <c r="B237" s="682" t="s">
        <v>473</v>
      </c>
      <c r="C237" s="682"/>
      <c r="D237" s="682"/>
      <c r="E237" s="682"/>
      <c r="F237" s="683"/>
      <c r="G237" s="512" t="s">
        <v>474</v>
      </c>
      <c r="H237" s="511" t="s">
        <v>41</v>
      </c>
      <c r="I237" s="510">
        <v>4</v>
      </c>
      <c r="J237" s="509">
        <v>5</v>
      </c>
      <c r="K237" s="508"/>
      <c r="L237" s="507">
        <v>23</v>
      </c>
      <c r="M237" s="507">
        <v>23</v>
      </c>
      <c r="N237" s="626"/>
      <c r="O237" s="626"/>
      <c r="P237" s="626"/>
      <c r="Q237" s="626"/>
      <c r="R237" s="626"/>
      <c r="S237" s="500"/>
    </row>
    <row r="238" spans="1:19" ht="32.25" customHeight="1" x14ac:dyDescent="0.2">
      <c r="A238" s="492"/>
      <c r="B238" s="682" t="s">
        <v>475</v>
      </c>
      <c r="C238" s="682"/>
      <c r="D238" s="682"/>
      <c r="E238" s="682"/>
      <c r="F238" s="683"/>
      <c r="G238" s="512" t="s">
        <v>476</v>
      </c>
      <c r="H238" s="511">
        <v>0</v>
      </c>
      <c r="I238" s="510">
        <v>0</v>
      </c>
      <c r="J238" s="509">
        <v>0</v>
      </c>
      <c r="K238" s="508"/>
      <c r="L238" s="507">
        <v>1373</v>
      </c>
      <c r="M238" s="507">
        <v>1357</v>
      </c>
      <c r="N238" s="626"/>
      <c r="O238" s="626"/>
      <c r="P238" s="626"/>
      <c r="Q238" s="626"/>
      <c r="R238" s="626"/>
      <c r="S238" s="500"/>
    </row>
    <row r="239" spans="1:19" ht="32.25" customHeight="1" x14ac:dyDescent="0.2">
      <c r="A239" s="492"/>
      <c r="B239" s="682" t="s">
        <v>477</v>
      </c>
      <c r="C239" s="682"/>
      <c r="D239" s="682"/>
      <c r="E239" s="682"/>
      <c r="F239" s="683"/>
      <c r="G239" s="512" t="s">
        <v>478</v>
      </c>
      <c r="H239" s="511" t="s">
        <v>40</v>
      </c>
      <c r="I239" s="510">
        <v>1</v>
      </c>
      <c r="J239" s="509">
        <v>6</v>
      </c>
      <c r="K239" s="508"/>
      <c r="L239" s="507">
        <v>587</v>
      </c>
      <c r="M239" s="507">
        <v>587</v>
      </c>
      <c r="N239" s="626"/>
      <c r="O239" s="626"/>
      <c r="P239" s="626"/>
      <c r="Q239" s="626"/>
      <c r="R239" s="626"/>
      <c r="S239" s="500"/>
    </row>
    <row r="240" spans="1:19" ht="42.75" customHeight="1" x14ac:dyDescent="0.2">
      <c r="A240" s="492"/>
      <c r="B240" s="682" t="s">
        <v>477</v>
      </c>
      <c r="C240" s="682"/>
      <c r="D240" s="682"/>
      <c r="E240" s="682"/>
      <c r="F240" s="683"/>
      <c r="G240" s="512" t="s">
        <v>478</v>
      </c>
      <c r="H240" s="511" t="s">
        <v>42</v>
      </c>
      <c r="I240" s="510">
        <v>1</v>
      </c>
      <c r="J240" s="509">
        <v>6</v>
      </c>
      <c r="K240" s="508"/>
      <c r="L240" s="507">
        <v>177</v>
      </c>
      <c r="M240" s="507">
        <v>177</v>
      </c>
      <c r="N240" s="626"/>
      <c r="O240" s="626"/>
      <c r="P240" s="626"/>
      <c r="Q240" s="626"/>
      <c r="R240" s="626"/>
      <c r="S240" s="500"/>
    </row>
    <row r="241" spans="1:19" ht="32.25" customHeight="1" x14ac:dyDescent="0.2">
      <c r="A241" s="492"/>
      <c r="B241" s="682" t="s">
        <v>479</v>
      </c>
      <c r="C241" s="682"/>
      <c r="D241" s="682"/>
      <c r="E241" s="682"/>
      <c r="F241" s="683"/>
      <c r="G241" s="512" t="s">
        <v>480</v>
      </c>
      <c r="H241" s="511" t="s">
        <v>40</v>
      </c>
      <c r="I241" s="510">
        <v>1</v>
      </c>
      <c r="J241" s="509">
        <v>6</v>
      </c>
      <c r="K241" s="508"/>
      <c r="L241" s="507">
        <v>447</v>
      </c>
      <c r="M241" s="507">
        <v>447</v>
      </c>
      <c r="N241" s="626"/>
      <c r="O241" s="626"/>
      <c r="P241" s="626"/>
      <c r="Q241" s="626"/>
      <c r="R241" s="626"/>
      <c r="S241" s="500"/>
    </row>
    <row r="242" spans="1:19" ht="21.75" customHeight="1" x14ac:dyDescent="0.2">
      <c r="A242" s="492"/>
      <c r="B242" s="682" t="s">
        <v>479</v>
      </c>
      <c r="C242" s="682"/>
      <c r="D242" s="682"/>
      <c r="E242" s="682"/>
      <c r="F242" s="683"/>
      <c r="G242" s="512" t="s">
        <v>480</v>
      </c>
      <c r="H242" s="511" t="s">
        <v>42</v>
      </c>
      <c r="I242" s="510">
        <v>1</v>
      </c>
      <c r="J242" s="509">
        <v>6</v>
      </c>
      <c r="K242" s="508"/>
      <c r="L242" s="507">
        <v>135</v>
      </c>
      <c r="M242" s="507">
        <v>135</v>
      </c>
      <c r="N242" s="626"/>
      <c r="O242" s="626"/>
      <c r="P242" s="626"/>
      <c r="Q242" s="626"/>
      <c r="R242" s="626"/>
      <c r="S242" s="500"/>
    </row>
    <row r="243" spans="1:19" ht="21.75" customHeight="1" x14ac:dyDescent="0.2">
      <c r="A243" s="492"/>
      <c r="B243" s="682" t="s">
        <v>481</v>
      </c>
      <c r="C243" s="682"/>
      <c r="D243" s="682"/>
      <c r="E243" s="682"/>
      <c r="F243" s="683"/>
      <c r="G243" s="512" t="s">
        <v>482</v>
      </c>
      <c r="H243" s="511" t="s">
        <v>28</v>
      </c>
      <c r="I243" s="510">
        <v>1</v>
      </c>
      <c r="J243" s="509">
        <v>6</v>
      </c>
      <c r="K243" s="508"/>
      <c r="L243" s="507">
        <v>18</v>
      </c>
      <c r="M243" s="507">
        <v>8</v>
      </c>
      <c r="N243" s="626"/>
      <c r="O243" s="626"/>
      <c r="P243" s="626"/>
      <c r="Q243" s="626"/>
      <c r="R243" s="626"/>
      <c r="S243" s="500"/>
    </row>
    <row r="244" spans="1:19" ht="32.25" customHeight="1" x14ac:dyDescent="0.2">
      <c r="A244" s="492"/>
      <c r="B244" s="682" t="s">
        <v>481</v>
      </c>
      <c r="C244" s="682"/>
      <c r="D244" s="682"/>
      <c r="E244" s="682"/>
      <c r="F244" s="683"/>
      <c r="G244" s="512" t="s">
        <v>482</v>
      </c>
      <c r="H244" s="511" t="s">
        <v>29</v>
      </c>
      <c r="I244" s="510">
        <v>1</v>
      </c>
      <c r="J244" s="509">
        <v>6</v>
      </c>
      <c r="K244" s="508"/>
      <c r="L244" s="507">
        <v>1</v>
      </c>
      <c r="M244" s="507">
        <v>0</v>
      </c>
      <c r="N244" s="626"/>
      <c r="O244" s="626"/>
      <c r="P244" s="626"/>
      <c r="Q244" s="626"/>
      <c r="R244" s="626"/>
      <c r="S244" s="500"/>
    </row>
    <row r="245" spans="1:19" ht="32.25" customHeight="1" x14ac:dyDescent="0.2">
      <c r="A245" s="492"/>
      <c r="B245" s="682" t="s">
        <v>481</v>
      </c>
      <c r="C245" s="682"/>
      <c r="D245" s="682"/>
      <c r="E245" s="682"/>
      <c r="F245" s="683"/>
      <c r="G245" s="512" t="s">
        <v>482</v>
      </c>
      <c r="H245" s="511" t="s">
        <v>29</v>
      </c>
      <c r="I245" s="510">
        <v>1</v>
      </c>
      <c r="J245" s="509">
        <v>6</v>
      </c>
      <c r="K245" s="508"/>
      <c r="L245" s="507">
        <v>0</v>
      </c>
      <c r="M245" s="507">
        <v>0</v>
      </c>
      <c r="N245" s="626"/>
      <c r="O245" s="626"/>
      <c r="P245" s="626"/>
      <c r="Q245" s="626"/>
      <c r="R245" s="626"/>
      <c r="S245" s="500"/>
    </row>
    <row r="246" spans="1:19" ht="32.25" customHeight="1" x14ac:dyDescent="0.2">
      <c r="A246" s="492"/>
      <c r="B246" s="682" t="s">
        <v>481</v>
      </c>
      <c r="C246" s="682"/>
      <c r="D246" s="682"/>
      <c r="E246" s="682"/>
      <c r="F246" s="683"/>
      <c r="G246" s="512" t="s">
        <v>482</v>
      </c>
      <c r="H246" s="511" t="s">
        <v>28</v>
      </c>
      <c r="I246" s="510">
        <v>1</v>
      </c>
      <c r="J246" s="509">
        <v>6</v>
      </c>
      <c r="K246" s="508"/>
      <c r="L246" s="507">
        <v>0</v>
      </c>
      <c r="M246" s="507">
        <v>0</v>
      </c>
      <c r="N246" s="626"/>
      <c r="O246" s="626"/>
      <c r="P246" s="626"/>
      <c r="Q246" s="626"/>
      <c r="R246" s="626"/>
      <c r="S246" s="500"/>
    </row>
    <row r="247" spans="1:19" ht="32.25" customHeight="1" x14ac:dyDescent="0.2">
      <c r="A247" s="492"/>
      <c r="B247" s="682" t="s">
        <v>481</v>
      </c>
      <c r="C247" s="682"/>
      <c r="D247" s="682"/>
      <c r="E247" s="682"/>
      <c r="F247" s="683"/>
      <c r="G247" s="512" t="s">
        <v>482</v>
      </c>
      <c r="H247" s="511" t="s">
        <v>29</v>
      </c>
      <c r="I247" s="510">
        <v>1</v>
      </c>
      <c r="J247" s="509">
        <v>6</v>
      </c>
      <c r="K247" s="508"/>
      <c r="L247" s="507">
        <v>8</v>
      </c>
      <c r="M247" s="507">
        <v>3</v>
      </c>
      <c r="N247" s="626"/>
      <c r="O247" s="626"/>
      <c r="P247" s="626"/>
      <c r="Q247" s="626"/>
      <c r="R247" s="626"/>
      <c r="S247" s="500"/>
    </row>
    <row r="248" spans="1:19" ht="32.25" customHeight="1" x14ac:dyDescent="0.2">
      <c r="A248" s="492"/>
      <c r="B248" s="682" t="s">
        <v>483</v>
      </c>
      <c r="C248" s="682"/>
      <c r="D248" s="682"/>
      <c r="E248" s="682"/>
      <c r="F248" s="683"/>
      <c r="G248" s="512" t="s">
        <v>484</v>
      </c>
      <c r="H248" s="511">
        <v>0</v>
      </c>
      <c r="I248" s="510">
        <v>0</v>
      </c>
      <c r="J248" s="509">
        <v>0</v>
      </c>
      <c r="K248" s="508"/>
      <c r="L248" s="507">
        <v>0</v>
      </c>
      <c r="M248" s="507">
        <v>0</v>
      </c>
      <c r="N248" s="626"/>
      <c r="O248" s="626"/>
      <c r="P248" s="626"/>
      <c r="Q248" s="626"/>
      <c r="R248" s="626"/>
      <c r="S248" s="500"/>
    </row>
    <row r="249" spans="1:19" ht="32.25" customHeight="1" x14ac:dyDescent="0.2">
      <c r="A249" s="492"/>
      <c r="B249" s="682" t="s">
        <v>485</v>
      </c>
      <c r="C249" s="682"/>
      <c r="D249" s="682"/>
      <c r="E249" s="682"/>
      <c r="F249" s="683"/>
      <c r="G249" s="512" t="s">
        <v>486</v>
      </c>
      <c r="H249" s="511" t="s">
        <v>312</v>
      </c>
      <c r="I249" s="510">
        <v>1</v>
      </c>
      <c r="J249" s="509">
        <v>7</v>
      </c>
      <c r="K249" s="508"/>
      <c r="L249" s="507">
        <v>0</v>
      </c>
      <c r="M249" s="507">
        <v>0</v>
      </c>
      <c r="N249" s="626"/>
      <c r="O249" s="626"/>
      <c r="P249" s="626"/>
      <c r="Q249" s="626"/>
      <c r="R249" s="626"/>
      <c r="S249" s="500"/>
    </row>
    <row r="250" spans="1:19" ht="32.25" customHeight="1" x14ac:dyDescent="0.2">
      <c r="A250" s="492"/>
      <c r="B250" s="682" t="s">
        <v>517</v>
      </c>
      <c r="C250" s="682"/>
      <c r="D250" s="682"/>
      <c r="E250" s="682"/>
      <c r="F250" s="683"/>
      <c r="G250" s="512" t="s">
        <v>518</v>
      </c>
      <c r="H250" s="511">
        <v>0</v>
      </c>
      <c r="I250" s="510">
        <v>0</v>
      </c>
      <c r="J250" s="509">
        <v>0</v>
      </c>
      <c r="K250" s="508"/>
      <c r="L250" s="507">
        <v>1447</v>
      </c>
      <c r="M250" s="507">
        <v>1426</v>
      </c>
      <c r="N250" s="626"/>
      <c r="O250" s="626"/>
      <c r="P250" s="626"/>
      <c r="Q250" s="626"/>
      <c r="R250" s="626"/>
      <c r="S250" s="500"/>
    </row>
    <row r="251" spans="1:19" ht="32.25" customHeight="1" x14ac:dyDescent="0.2">
      <c r="A251" s="492"/>
      <c r="B251" s="682" t="s">
        <v>519</v>
      </c>
      <c r="C251" s="682"/>
      <c r="D251" s="682"/>
      <c r="E251" s="682"/>
      <c r="F251" s="683"/>
      <c r="G251" s="512" t="s">
        <v>520</v>
      </c>
      <c r="H251" s="511" t="s">
        <v>40</v>
      </c>
      <c r="I251" s="510">
        <v>3</v>
      </c>
      <c r="J251" s="509">
        <v>9</v>
      </c>
      <c r="K251" s="508"/>
      <c r="L251" s="507">
        <v>1080</v>
      </c>
      <c r="M251" s="507">
        <v>1080</v>
      </c>
      <c r="N251" s="626"/>
      <c r="O251" s="626"/>
      <c r="P251" s="626"/>
      <c r="Q251" s="626"/>
      <c r="R251" s="626"/>
      <c r="S251" s="500"/>
    </row>
    <row r="252" spans="1:19" ht="32.25" customHeight="1" x14ac:dyDescent="0.2">
      <c r="A252" s="492"/>
      <c r="B252" s="682" t="s">
        <v>519</v>
      </c>
      <c r="C252" s="682"/>
      <c r="D252" s="682"/>
      <c r="E252" s="682"/>
      <c r="F252" s="683"/>
      <c r="G252" s="512" t="s">
        <v>520</v>
      </c>
      <c r="H252" s="511" t="s">
        <v>42</v>
      </c>
      <c r="I252" s="510">
        <v>3</v>
      </c>
      <c r="J252" s="509">
        <v>9</v>
      </c>
      <c r="K252" s="508"/>
      <c r="L252" s="507">
        <v>326</v>
      </c>
      <c r="M252" s="507">
        <v>326</v>
      </c>
      <c r="N252" s="626"/>
      <c r="O252" s="626"/>
      <c r="P252" s="626"/>
      <c r="Q252" s="626"/>
      <c r="R252" s="626"/>
      <c r="S252" s="500"/>
    </row>
    <row r="253" spans="1:19" ht="32.25" customHeight="1" x14ac:dyDescent="0.2">
      <c r="A253" s="492"/>
      <c r="B253" s="682" t="s">
        <v>521</v>
      </c>
      <c r="C253" s="682"/>
      <c r="D253" s="682"/>
      <c r="E253" s="682"/>
      <c r="F253" s="683"/>
      <c r="G253" s="512" t="s">
        <v>522</v>
      </c>
      <c r="H253" s="511" t="s">
        <v>28</v>
      </c>
      <c r="I253" s="510">
        <v>3</v>
      </c>
      <c r="J253" s="509">
        <v>9</v>
      </c>
      <c r="K253" s="508"/>
      <c r="L253" s="507">
        <v>41</v>
      </c>
      <c r="M253" s="507">
        <v>20</v>
      </c>
      <c r="N253" s="626"/>
      <c r="O253" s="626"/>
      <c r="P253" s="626"/>
      <c r="Q253" s="626"/>
      <c r="R253" s="626"/>
      <c r="S253" s="500"/>
    </row>
    <row r="254" spans="1:19" ht="32.25" customHeight="1" x14ac:dyDescent="0.2">
      <c r="A254" s="492"/>
      <c r="B254" s="682" t="s">
        <v>521</v>
      </c>
      <c r="C254" s="682"/>
      <c r="D254" s="682"/>
      <c r="E254" s="682"/>
      <c r="F254" s="683"/>
      <c r="G254" s="512" t="s">
        <v>522</v>
      </c>
      <c r="H254" s="511" t="s">
        <v>28</v>
      </c>
      <c r="I254" s="510">
        <v>3</v>
      </c>
      <c r="J254" s="509">
        <v>9</v>
      </c>
      <c r="K254" s="508"/>
      <c r="L254" s="507">
        <v>0</v>
      </c>
      <c r="M254" s="507">
        <v>0</v>
      </c>
      <c r="N254" s="626"/>
      <c r="O254" s="626"/>
      <c r="P254" s="626"/>
      <c r="Q254" s="626"/>
      <c r="R254" s="626"/>
      <c r="S254" s="500"/>
    </row>
    <row r="255" spans="1:19" ht="32.25" customHeight="1" x14ac:dyDescent="0.2">
      <c r="A255" s="492"/>
      <c r="B255" s="682" t="s">
        <v>487</v>
      </c>
      <c r="C255" s="682"/>
      <c r="D255" s="682"/>
      <c r="E255" s="682"/>
      <c r="F255" s="683"/>
      <c r="G255" s="512" t="s">
        <v>488</v>
      </c>
      <c r="H255" s="511">
        <v>0</v>
      </c>
      <c r="I255" s="510">
        <v>0</v>
      </c>
      <c r="J255" s="509">
        <v>0</v>
      </c>
      <c r="K255" s="508"/>
      <c r="L255" s="507">
        <v>14895</v>
      </c>
      <c r="M255" s="507">
        <v>14870</v>
      </c>
      <c r="N255" s="626"/>
      <c r="O255" s="626"/>
      <c r="P255" s="626"/>
      <c r="Q255" s="626"/>
      <c r="R255" s="626"/>
      <c r="S255" s="500"/>
    </row>
    <row r="256" spans="1:19" ht="32.25" customHeight="1" x14ac:dyDescent="0.2">
      <c r="A256" s="492"/>
      <c r="B256" s="682" t="s">
        <v>489</v>
      </c>
      <c r="C256" s="682"/>
      <c r="D256" s="682"/>
      <c r="E256" s="682"/>
      <c r="F256" s="683"/>
      <c r="G256" s="512" t="s">
        <v>490</v>
      </c>
      <c r="H256" s="511" t="s">
        <v>29</v>
      </c>
      <c r="I256" s="510">
        <v>1</v>
      </c>
      <c r="J256" s="509">
        <v>4</v>
      </c>
      <c r="K256" s="508"/>
      <c r="L256" s="507">
        <v>0</v>
      </c>
      <c r="M256" s="507">
        <v>0</v>
      </c>
      <c r="N256" s="626"/>
      <c r="O256" s="626"/>
      <c r="P256" s="626"/>
      <c r="Q256" s="626"/>
      <c r="R256" s="626"/>
      <c r="S256" s="500"/>
    </row>
    <row r="257" spans="1:19" ht="409.6" hidden="1" customHeight="1" x14ac:dyDescent="0.2">
      <c r="A257" s="492"/>
      <c r="B257" s="682" t="s">
        <v>489</v>
      </c>
      <c r="C257" s="682"/>
      <c r="D257" s="682"/>
      <c r="E257" s="682"/>
      <c r="F257" s="683"/>
      <c r="G257" s="512" t="s">
        <v>490</v>
      </c>
      <c r="H257" s="511" t="s">
        <v>796</v>
      </c>
      <c r="I257" s="510">
        <v>10</v>
      </c>
      <c r="J257" s="509">
        <v>3</v>
      </c>
      <c r="K257" s="508"/>
      <c r="L257" s="507">
        <v>50</v>
      </c>
      <c r="M257" s="507">
        <v>25</v>
      </c>
      <c r="N257" s="626"/>
      <c r="O257" s="626"/>
      <c r="P257" s="626"/>
      <c r="Q257" s="626"/>
      <c r="R257" s="626"/>
      <c r="S257" s="500"/>
    </row>
    <row r="258" spans="1:19" ht="1.5" customHeight="1" x14ac:dyDescent="0.2">
      <c r="A258" s="492"/>
      <c r="B258" s="682" t="s">
        <v>489</v>
      </c>
      <c r="C258" s="682"/>
      <c r="D258" s="682"/>
      <c r="E258" s="682"/>
      <c r="F258" s="683"/>
      <c r="G258" s="512" t="s">
        <v>490</v>
      </c>
      <c r="H258" s="511" t="s">
        <v>29</v>
      </c>
      <c r="I258" s="510">
        <v>1</v>
      </c>
      <c r="J258" s="509">
        <v>4</v>
      </c>
      <c r="K258" s="508"/>
      <c r="L258" s="507">
        <v>0</v>
      </c>
      <c r="M258" s="507">
        <v>0</v>
      </c>
      <c r="N258" s="626"/>
      <c r="O258" s="626"/>
      <c r="P258" s="626"/>
      <c r="Q258" s="626"/>
      <c r="R258" s="626"/>
      <c r="S258" s="500"/>
    </row>
    <row r="259" spans="1:19" ht="25.5" customHeight="1" x14ac:dyDescent="0.2">
      <c r="A259" s="492"/>
      <c r="B259" s="682" t="s">
        <v>703</v>
      </c>
      <c r="C259" s="682"/>
      <c r="D259" s="682"/>
      <c r="E259" s="682"/>
      <c r="F259" s="683"/>
      <c r="G259" s="512" t="s">
        <v>704</v>
      </c>
      <c r="H259" s="511" t="s">
        <v>705</v>
      </c>
      <c r="I259" s="510">
        <v>14</v>
      </c>
      <c r="J259" s="509">
        <v>2</v>
      </c>
      <c r="K259" s="508"/>
      <c r="L259" s="507">
        <v>14845</v>
      </c>
      <c r="M259" s="507">
        <v>14845</v>
      </c>
      <c r="N259" s="626"/>
      <c r="O259" s="626"/>
      <c r="P259" s="626"/>
      <c r="Q259" s="626"/>
      <c r="R259" s="626"/>
      <c r="S259" s="500"/>
    </row>
    <row r="260" spans="1:19" ht="11.25" customHeight="1" x14ac:dyDescent="0.2">
      <c r="A260" s="492"/>
      <c r="B260" s="682" t="s">
        <v>465</v>
      </c>
      <c r="C260" s="682"/>
      <c r="D260" s="682"/>
      <c r="E260" s="682"/>
      <c r="F260" s="683"/>
      <c r="G260" s="512" t="s">
        <v>466</v>
      </c>
      <c r="H260" s="511">
        <v>0</v>
      </c>
      <c r="I260" s="510">
        <v>0</v>
      </c>
      <c r="J260" s="509">
        <v>0</v>
      </c>
      <c r="K260" s="508"/>
      <c r="L260" s="507">
        <v>3193</v>
      </c>
      <c r="M260" s="507">
        <v>3175</v>
      </c>
      <c r="N260" s="626"/>
      <c r="O260" s="626"/>
      <c r="P260" s="626"/>
      <c r="Q260" s="626"/>
      <c r="R260" s="626"/>
      <c r="S260" s="500"/>
    </row>
    <row r="261" spans="1:19" ht="12.75" customHeight="1" x14ac:dyDescent="0.2">
      <c r="A261" s="492"/>
      <c r="B261" s="682" t="s">
        <v>510</v>
      </c>
      <c r="C261" s="682"/>
      <c r="D261" s="682"/>
      <c r="E261" s="682"/>
      <c r="F261" s="683"/>
      <c r="G261" s="512" t="s">
        <v>511</v>
      </c>
      <c r="H261" s="511" t="s">
        <v>40</v>
      </c>
      <c r="I261" s="510">
        <v>2</v>
      </c>
      <c r="J261" s="509">
        <v>3</v>
      </c>
      <c r="K261" s="508"/>
      <c r="L261" s="507">
        <v>274</v>
      </c>
      <c r="M261" s="507">
        <v>274</v>
      </c>
      <c r="N261" s="626"/>
      <c r="O261" s="626"/>
      <c r="P261" s="626"/>
      <c r="Q261" s="626"/>
      <c r="R261" s="626"/>
      <c r="S261" s="500"/>
    </row>
    <row r="262" spans="1:19" x14ac:dyDescent="0.2">
      <c r="A262" s="492"/>
      <c r="B262" s="682" t="s">
        <v>510</v>
      </c>
      <c r="C262" s="682"/>
      <c r="D262" s="682"/>
      <c r="E262" s="682"/>
      <c r="F262" s="683"/>
      <c r="G262" s="512" t="s">
        <v>511</v>
      </c>
      <c r="H262" s="511" t="s">
        <v>42</v>
      </c>
      <c r="I262" s="510">
        <v>2</v>
      </c>
      <c r="J262" s="509">
        <v>3</v>
      </c>
      <c r="K262" s="508"/>
      <c r="L262" s="507">
        <v>66</v>
      </c>
      <c r="M262" s="507">
        <v>64</v>
      </c>
      <c r="N262" s="626"/>
      <c r="O262" s="626"/>
      <c r="P262" s="626"/>
      <c r="Q262" s="626"/>
      <c r="R262" s="626"/>
      <c r="S262" s="500"/>
    </row>
    <row r="263" spans="1:19" x14ac:dyDescent="0.2">
      <c r="A263" s="492"/>
      <c r="B263" s="682" t="s">
        <v>510</v>
      </c>
      <c r="C263" s="682"/>
      <c r="D263" s="682"/>
      <c r="E263" s="682"/>
      <c r="F263" s="683"/>
      <c r="G263" s="512" t="s">
        <v>511</v>
      </c>
      <c r="H263" s="511" t="s">
        <v>119</v>
      </c>
      <c r="I263" s="510">
        <v>2</v>
      </c>
      <c r="J263" s="509">
        <v>3</v>
      </c>
      <c r="K263" s="508"/>
      <c r="L263" s="507">
        <v>615</v>
      </c>
      <c r="M263" s="507">
        <v>611</v>
      </c>
      <c r="N263" s="626"/>
      <c r="O263" s="626"/>
      <c r="P263" s="626"/>
      <c r="Q263" s="626"/>
      <c r="R263" s="626"/>
      <c r="S263" s="500"/>
    </row>
    <row r="264" spans="1:19" x14ac:dyDescent="0.2">
      <c r="A264" s="492"/>
      <c r="B264" s="682" t="s">
        <v>510</v>
      </c>
      <c r="C264" s="682"/>
      <c r="D264" s="682"/>
      <c r="E264" s="682"/>
      <c r="F264" s="683"/>
      <c r="G264" s="512" t="s">
        <v>511</v>
      </c>
      <c r="H264" s="511" t="s">
        <v>29</v>
      </c>
      <c r="I264" s="510">
        <v>2</v>
      </c>
      <c r="J264" s="509">
        <v>3</v>
      </c>
      <c r="K264" s="508"/>
      <c r="L264" s="507">
        <v>0</v>
      </c>
      <c r="M264" s="507">
        <v>0</v>
      </c>
      <c r="N264" s="626"/>
      <c r="O264" s="626"/>
      <c r="P264" s="626"/>
      <c r="Q264" s="626"/>
      <c r="R264" s="626"/>
      <c r="S264" s="500"/>
    </row>
    <row r="265" spans="1:19" x14ac:dyDescent="0.2">
      <c r="A265" s="492"/>
      <c r="B265" s="682" t="s">
        <v>467</v>
      </c>
      <c r="C265" s="682"/>
      <c r="D265" s="682"/>
      <c r="E265" s="682"/>
      <c r="F265" s="683"/>
      <c r="G265" s="512" t="s">
        <v>468</v>
      </c>
      <c r="H265" s="511" t="s">
        <v>29</v>
      </c>
      <c r="I265" s="510">
        <v>1</v>
      </c>
      <c r="J265" s="509">
        <v>5</v>
      </c>
      <c r="K265" s="508"/>
      <c r="L265" s="507">
        <v>18</v>
      </c>
      <c r="M265" s="507">
        <v>17</v>
      </c>
      <c r="N265" s="626"/>
      <c r="O265" s="626"/>
      <c r="P265" s="626"/>
      <c r="Q265" s="626"/>
      <c r="R265" s="626"/>
      <c r="S265" s="500"/>
    </row>
    <row r="266" spans="1:19" x14ac:dyDescent="0.2">
      <c r="A266" s="492"/>
      <c r="B266" s="682" t="s">
        <v>467</v>
      </c>
      <c r="C266" s="682"/>
      <c r="D266" s="682"/>
      <c r="E266" s="682"/>
      <c r="F266" s="683"/>
      <c r="G266" s="512" t="s">
        <v>468</v>
      </c>
      <c r="H266" s="511" t="s">
        <v>29</v>
      </c>
      <c r="I266" s="510">
        <v>1</v>
      </c>
      <c r="J266" s="509">
        <v>5</v>
      </c>
      <c r="K266" s="508"/>
      <c r="L266" s="507">
        <v>0</v>
      </c>
      <c r="M266" s="507">
        <v>0</v>
      </c>
      <c r="N266" s="626"/>
      <c r="O266" s="626"/>
      <c r="P266" s="626"/>
      <c r="Q266" s="626"/>
      <c r="R266" s="626"/>
      <c r="S266" s="500"/>
    </row>
    <row r="267" spans="1:19" x14ac:dyDescent="0.2">
      <c r="A267" s="492"/>
      <c r="B267" s="682" t="s">
        <v>779</v>
      </c>
      <c r="C267" s="682"/>
      <c r="D267" s="682"/>
      <c r="E267" s="682"/>
      <c r="F267" s="683"/>
      <c r="G267" s="512" t="s">
        <v>780</v>
      </c>
      <c r="H267" s="511" t="s">
        <v>28</v>
      </c>
      <c r="I267" s="510">
        <v>1</v>
      </c>
      <c r="J267" s="509">
        <v>13</v>
      </c>
      <c r="K267" s="508"/>
      <c r="L267" s="507">
        <v>0</v>
      </c>
      <c r="M267" s="507">
        <v>0</v>
      </c>
      <c r="N267" s="626"/>
      <c r="O267" s="626"/>
      <c r="P267" s="626"/>
      <c r="Q267" s="626"/>
      <c r="R267" s="626"/>
      <c r="S267" s="500"/>
    </row>
    <row r="268" spans="1:19" x14ac:dyDescent="0.2">
      <c r="A268" s="492"/>
      <c r="B268" s="682" t="s">
        <v>779</v>
      </c>
      <c r="C268" s="682"/>
      <c r="D268" s="682"/>
      <c r="E268" s="682"/>
      <c r="F268" s="683"/>
      <c r="G268" s="512" t="s">
        <v>780</v>
      </c>
      <c r="H268" s="511" t="s">
        <v>29</v>
      </c>
      <c r="I268" s="510">
        <v>1</v>
      </c>
      <c r="J268" s="509">
        <v>13</v>
      </c>
      <c r="K268" s="508"/>
      <c r="L268" s="507">
        <v>0</v>
      </c>
      <c r="M268" s="507">
        <v>0</v>
      </c>
      <c r="N268" s="626"/>
      <c r="O268" s="626"/>
      <c r="P268" s="626"/>
      <c r="Q268" s="626"/>
      <c r="R268" s="626"/>
      <c r="S268" s="500"/>
    </row>
    <row r="269" spans="1:19" x14ac:dyDescent="0.2">
      <c r="A269" s="492"/>
      <c r="B269" s="682" t="s">
        <v>779</v>
      </c>
      <c r="C269" s="682"/>
      <c r="D269" s="682"/>
      <c r="E269" s="682"/>
      <c r="F269" s="683"/>
      <c r="G269" s="512" t="s">
        <v>780</v>
      </c>
      <c r="H269" s="511" t="s">
        <v>29</v>
      </c>
      <c r="I269" s="510">
        <v>1</v>
      </c>
      <c r="J269" s="509">
        <v>13</v>
      </c>
      <c r="K269" s="508"/>
      <c r="L269" s="507">
        <v>0</v>
      </c>
      <c r="M269" s="507">
        <v>0</v>
      </c>
      <c r="N269" s="626"/>
      <c r="O269" s="626"/>
      <c r="P269" s="626"/>
      <c r="Q269" s="626"/>
      <c r="R269" s="626"/>
      <c r="S269" s="500"/>
    </row>
    <row r="270" spans="1:19" x14ac:dyDescent="0.2">
      <c r="A270" s="492"/>
      <c r="B270" s="682" t="s">
        <v>126</v>
      </c>
      <c r="C270" s="682"/>
      <c r="D270" s="682"/>
      <c r="E270" s="682"/>
      <c r="F270" s="683"/>
      <c r="G270" s="512" t="s">
        <v>626</v>
      </c>
      <c r="H270" s="511" t="s">
        <v>177</v>
      </c>
      <c r="I270" s="510">
        <v>14</v>
      </c>
      <c r="J270" s="509">
        <v>3</v>
      </c>
      <c r="K270" s="508"/>
      <c r="L270" s="507">
        <v>1119</v>
      </c>
      <c r="M270" s="507">
        <v>1119</v>
      </c>
      <c r="N270" s="626"/>
      <c r="O270" s="626"/>
      <c r="P270" s="626"/>
      <c r="Q270" s="626"/>
      <c r="R270" s="626"/>
      <c r="S270" s="500"/>
    </row>
    <row r="271" spans="1:19" x14ac:dyDescent="0.2">
      <c r="A271" s="492"/>
      <c r="B271" s="682" t="s">
        <v>574</v>
      </c>
      <c r="C271" s="682"/>
      <c r="D271" s="682"/>
      <c r="E271" s="682"/>
      <c r="F271" s="683"/>
      <c r="G271" s="512" t="s">
        <v>575</v>
      </c>
      <c r="H271" s="511" t="s">
        <v>23</v>
      </c>
      <c r="I271" s="510">
        <v>10</v>
      </c>
      <c r="J271" s="509">
        <v>3</v>
      </c>
      <c r="K271" s="508"/>
      <c r="L271" s="507">
        <v>0</v>
      </c>
      <c r="M271" s="507">
        <v>0</v>
      </c>
      <c r="N271" s="626"/>
      <c r="O271" s="626"/>
      <c r="P271" s="626"/>
      <c r="Q271" s="626"/>
      <c r="R271" s="626"/>
      <c r="S271" s="500"/>
    </row>
    <row r="272" spans="1:19" x14ac:dyDescent="0.2">
      <c r="A272" s="492"/>
      <c r="B272" s="682" t="s">
        <v>574</v>
      </c>
      <c r="C272" s="682"/>
      <c r="D272" s="682"/>
      <c r="E272" s="682"/>
      <c r="F272" s="683"/>
      <c r="G272" s="512" t="s">
        <v>575</v>
      </c>
      <c r="H272" s="511" t="s">
        <v>12</v>
      </c>
      <c r="I272" s="510">
        <v>10</v>
      </c>
      <c r="J272" s="509">
        <v>3</v>
      </c>
      <c r="K272" s="508"/>
      <c r="L272" s="507">
        <v>128</v>
      </c>
      <c r="M272" s="507">
        <v>121</v>
      </c>
      <c r="N272" s="626"/>
      <c r="O272" s="626"/>
      <c r="P272" s="626"/>
      <c r="Q272" s="626"/>
      <c r="R272" s="626"/>
      <c r="S272" s="500"/>
    </row>
    <row r="273" spans="1:19" x14ac:dyDescent="0.2">
      <c r="A273" s="492"/>
      <c r="B273" s="682" t="s">
        <v>505</v>
      </c>
      <c r="C273" s="682"/>
      <c r="D273" s="682"/>
      <c r="E273" s="682"/>
      <c r="F273" s="683"/>
      <c r="G273" s="512" t="s">
        <v>506</v>
      </c>
      <c r="H273" s="511" t="s">
        <v>29</v>
      </c>
      <c r="I273" s="510">
        <v>1</v>
      </c>
      <c r="J273" s="509">
        <v>13</v>
      </c>
      <c r="K273" s="508"/>
      <c r="L273" s="507">
        <v>1</v>
      </c>
      <c r="M273" s="507">
        <v>1</v>
      </c>
      <c r="N273" s="626"/>
      <c r="O273" s="626"/>
      <c r="P273" s="626"/>
      <c r="Q273" s="626"/>
      <c r="R273" s="626"/>
      <c r="S273" s="500"/>
    </row>
    <row r="274" spans="1:19" x14ac:dyDescent="0.2">
      <c r="A274" s="492"/>
      <c r="B274" s="682" t="s">
        <v>505</v>
      </c>
      <c r="C274" s="682"/>
      <c r="D274" s="682"/>
      <c r="E274" s="682"/>
      <c r="F274" s="683"/>
      <c r="G274" s="512" t="s">
        <v>506</v>
      </c>
      <c r="H274" s="511" t="s">
        <v>119</v>
      </c>
      <c r="I274" s="510">
        <v>1</v>
      </c>
      <c r="J274" s="509">
        <v>13</v>
      </c>
      <c r="K274" s="508"/>
      <c r="L274" s="507">
        <v>5</v>
      </c>
      <c r="M274" s="507">
        <v>5</v>
      </c>
      <c r="N274" s="626"/>
      <c r="O274" s="626"/>
      <c r="P274" s="626"/>
      <c r="Q274" s="626"/>
      <c r="R274" s="626"/>
      <c r="S274" s="500"/>
    </row>
    <row r="275" spans="1:19" x14ac:dyDescent="0.2">
      <c r="A275" s="492"/>
      <c r="B275" s="682" t="s">
        <v>562</v>
      </c>
      <c r="C275" s="682"/>
      <c r="D275" s="682"/>
      <c r="E275" s="682"/>
      <c r="F275" s="683"/>
      <c r="G275" s="512" t="s">
        <v>563</v>
      </c>
      <c r="H275" s="511" t="s">
        <v>40</v>
      </c>
      <c r="I275" s="510">
        <v>7</v>
      </c>
      <c r="J275" s="509">
        <v>9</v>
      </c>
      <c r="K275" s="508"/>
      <c r="L275" s="507">
        <v>303</v>
      </c>
      <c r="M275" s="507">
        <v>303</v>
      </c>
      <c r="N275" s="626"/>
      <c r="O275" s="626"/>
      <c r="P275" s="626"/>
      <c r="Q275" s="626"/>
      <c r="R275" s="626"/>
      <c r="S275" s="500"/>
    </row>
    <row r="276" spans="1:19" x14ac:dyDescent="0.2">
      <c r="A276" s="492"/>
      <c r="B276" s="682" t="s">
        <v>562</v>
      </c>
      <c r="C276" s="682"/>
      <c r="D276" s="682"/>
      <c r="E276" s="682"/>
      <c r="F276" s="683"/>
      <c r="G276" s="512" t="s">
        <v>563</v>
      </c>
      <c r="H276" s="511" t="s">
        <v>41</v>
      </c>
      <c r="I276" s="510">
        <v>7</v>
      </c>
      <c r="J276" s="509">
        <v>9</v>
      </c>
      <c r="K276" s="508"/>
      <c r="L276" s="507">
        <v>11</v>
      </c>
      <c r="M276" s="507">
        <v>11</v>
      </c>
      <c r="N276" s="626"/>
      <c r="O276" s="626"/>
      <c r="P276" s="626"/>
      <c r="Q276" s="626"/>
      <c r="R276" s="626"/>
      <c r="S276" s="500"/>
    </row>
    <row r="277" spans="1:19" x14ac:dyDescent="0.2">
      <c r="A277" s="492"/>
      <c r="B277" s="682" t="s">
        <v>562</v>
      </c>
      <c r="C277" s="682"/>
      <c r="D277" s="682"/>
      <c r="E277" s="682"/>
      <c r="F277" s="683"/>
      <c r="G277" s="512" t="s">
        <v>563</v>
      </c>
      <c r="H277" s="511" t="s">
        <v>42</v>
      </c>
      <c r="I277" s="510">
        <v>7</v>
      </c>
      <c r="J277" s="509">
        <v>9</v>
      </c>
      <c r="K277" s="508"/>
      <c r="L277" s="507">
        <v>91</v>
      </c>
      <c r="M277" s="507">
        <v>92</v>
      </c>
      <c r="N277" s="626"/>
      <c r="O277" s="626"/>
      <c r="P277" s="626"/>
      <c r="Q277" s="626"/>
      <c r="R277" s="626"/>
      <c r="S277" s="500"/>
    </row>
    <row r="278" spans="1:19" x14ac:dyDescent="0.2">
      <c r="A278" s="492"/>
      <c r="B278" s="682" t="s">
        <v>562</v>
      </c>
      <c r="C278" s="682"/>
      <c r="D278" s="682"/>
      <c r="E278" s="682"/>
      <c r="F278" s="683"/>
      <c r="G278" s="512" t="s">
        <v>563</v>
      </c>
      <c r="H278" s="511" t="s">
        <v>29</v>
      </c>
      <c r="I278" s="510">
        <v>7</v>
      </c>
      <c r="J278" s="509">
        <v>9</v>
      </c>
      <c r="K278" s="508"/>
      <c r="L278" s="507">
        <v>16</v>
      </c>
      <c r="M278" s="507">
        <v>16</v>
      </c>
      <c r="N278" s="626"/>
      <c r="O278" s="626"/>
      <c r="P278" s="626"/>
      <c r="Q278" s="626"/>
      <c r="R278" s="626"/>
      <c r="S278" s="500"/>
    </row>
    <row r="279" spans="1:19" x14ac:dyDescent="0.2">
      <c r="A279" s="492"/>
      <c r="B279" s="682" t="s">
        <v>562</v>
      </c>
      <c r="C279" s="682"/>
      <c r="D279" s="682"/>
      <c r="E279" s="682"/>
      <c r="F279" s="683"/>
      <c r="G279" s="512" t="s">
        <v>563</v>
      </c>
      <c r="H279" s="511" t="s">
        <v>28</v>
      </c>
      <c r="I279" s="510">
        <v>7</v>
      </c>
      <c r="J279" s="509">
        <v>9</v>
      </c>
      <c r="K279" s="508"/>
      <c r="L279" s="507">
        <v>12</v>
      </c>
      <c r="M279" s="507">
        <v>12</v>
      </c>
      <c r="N279" s="626"/>
      <c r="O279" s="626"/>
      <c r="P279" s="626"/>
      <c r="Q279" s="626"/>
      <c r="R279" s="626"/>
      <c r="S279" s="500"/>
    </row>
    <row r="280" spans="1:19" x14ac:dyDescent="0.2">
      <c r="A280" s="492"/>
      <c r="B280" s="682" t="s">
        <v>562</v>
      </c>
      <c r="C280" s="682"/>
      <c r="D280" s="682"/>
      <c r="E280" s="682"/>
      <c r="F280" s="683"/>
      <c r="G280" s="512" t="s">
        <v>563</v>
      </c>
      <c r="H280" s="511" t="s">
        <v>29</v>
      </c>
      <c r="I280" s="510">
        <v>7</v>
      </c>
      <c r="J280" s="509">
        <v>9</v>
      </c>
      <c r="K280" s="508"/>
      <c r="L280" s="507">
        <v>8</v>
      </c>
      <c r="M280" s="507">
        <v>6</v>
      </c>
      <c r="N280" s="626"/>
      <c r="O280" s="626"/>
      <c r="P280" s="626"/>
      <c r="Q280" s="626"/>
      <c r="R280" s="626"/>
      <c r="S280" s="500"/>
    </row>
    <row r="281" spans="1:19" x14ac:dyDescent="0.2">
      <c r="A281" s="492"/>
      <c r="B281" s="682" t="s">
        <v>507</v>
      </c>
      <c r="C281" s="682"/>
      <c r="D281" s="682"/>
      <c r="E281" s="682"/>
      <c r="F281" s="683"/>
      <c r="G281" s="512" t="s">
        <v>508</v>
      </c>
      <c r="H281" s="511" t="s">
        <v>29</v>
      </c>
      <c r="I281" s="510">
        <v>1</v>
      </c>
      <c r="J281" s="509">
        <v>13</v>
      </c>
      <c r="K281" s="508"/>
      <c r="L281" s="507">
        <v>55</v>
      </c>
      <c r="M281" s="507">
        <v>61</v>
      </c>
      <c r="N281" s="626"/>
      <c r="O281" s="626"/>
      <c r="P281" s="626"/>
      <c r="Q281" s="626"/>
      <c r="R281" s="626"/>
      <c r="S281" s="500"/>
    </row>
    <row r="282" spans="1:19" x14ac:dyDescent="0.2">
      <c r="A282" s="492"/>
      <c r="B282" s="682" t="s">
        <v>507</v>
      </c>
      <c r="C282" s="682"/>
      <c r="D282" s="682"/>
      <c r="E282" s="682"/>
      <c r="F282" s="683"/>
      <c r="G282" s="512" t="s">
        <v>508</v>
      </c>
      <c r="H282" s="511" t="s">
        <v>40</v>
      </c>
      <c r="I282" s="510">
        <v>1</v>
      </c>
      <c r="J282" s="509">
        <v>13</v>
      </c>
      <c r="K282" s="508"/>
      <c r="L282" s="507">
        <v>343</v>
      </c>
      <c r="M282" s="507">
        <v>343</v>
      </c>
      <c r="N282" s="626"/>
      <c r="O282" s="626"/>
      <c r="P282" s="626"/>
      <c r="Q282" s="626"/>
      <c r="R282" s="626"/>
      <c r="S282" s="500"/>
    </row>
    <row r="283" spans="1:19" x14ac:dyDescent="0.2">
      <c r="A283" s="492"/>
      <c r="B283" s="682" t="s">
        <v>507</v>
      </c>
      <c r="C283" s="682"/>
      <c r="D283" s="682"/>
      <c r="E283" s="682"/>
      <c r="F283" s="683"/>
      <c r="G283" s="512" t="s">
        <v>508</v>
      </c>
      <c r="H283" s="511" t="s">
        <v>42</v>
      </c>
      <c r="I283" s="510">
        <v>1</v>
      </c>
      <c r="J283" s="509">
        <v>13</v>
      </c>
      <c r="K283" s="508"/>
      <c r="L283" s="507">
        <v>104</v>
      </c>
      <c r="M283" s="507">
        <v>104</v>
      </c>
      <c r="N283" s="626"/>
      <c r="O283" s="626"/>
      <c r="P283" s="626"/>
      <c r="Q283" s="626"/>
      <c r="R283" s="626"/>
      <c r="S283" s="500"/>
    </row>
    <row r="284" spans="1:19" x14ac:dyDescent="0.2">
      <c r="A284" s="492"/>
      <c r="B284" s="682" t="s">
        <v>507</v>
      </c>
      <c r="C284" s="682"/>
      <c r="D284" s="682"/>
      <c r="E284" s="682"/>
      <c r="F284" s="683"/>
      <c r="G284" s="512" t="s">
        <v>508</v>
      </c>
      <c r="H284" s="511" t="s">
        <v>29</v>
      </c>
      <c r="I284" s="510">
        <v>1</v>
      </c>
      <c r="J284" s="509">
        <v>13</v>
      </c>
      <c r="K284" s="508"/>
      <c r="L284" s="507">
        <v>14</v>
      </c>
      <c r="M284" s="507">
        <v>5</v>
      </c>
      <c r="N284" s="626"/>
      <c r="O284" s="626"/>
      <c r="P284" s="626"/>
      <c r="Q284" s="626"/>
      <c r="R284" s="626"/>
      <c r="S284" s="500"/>
    </row>
    <row r="285" spans="1:19" ht="13.5" thickBot="1" x14ac:dyDescent="0.25">
      <c r="A285" s="492"/>
      <c r="B285" s="686" t="s">
        <v>507</v>
      </c>
      <c r="C285" s="686"/>
      <c r="D285" s="686"/>
      <c r="E285" s="686"/>
      <c r="F285" s="687"/>
      <c r="G285" s="506" t="s">
        <v>508</v>
      </c>
      <c r="H285" s="505" t="s">
        <v>29</v>
      </c>
      <c r="I285" s="504">
        <v>1</v>
      </c>
      <c r="J285" s="503">
        <v>13</v>
      </c>
      <c r="K285" s="502"/>
      <c r="L285" s="501">
        <v>10</v>
      </c>
      <c r="M285" s="501">
        <v>10</v>
      </c>
      <c r="N285" s="651"/>
      <c r="O285" s="651"/>
      <c r="P285" s="651"/>
      <c r="Q285" s="651"/>
      <c r="R285" s="651"/>
      <c r="S285" s="500"/>
    </row>
    <row r="286" spans="1:19" x14ac:dyDescent="0.2">
      <c r="A286" s="492"/>
      <c r="B286" s="499"/>
      <c r="C286" s="499"/>
      <c r="D286" s="499"/>
      <c r="E286" s="499"/>
      <c r="F286" s="498"/>
      <c r="G286" s="497" t="s">
        <v>508</v>
      </c>
      <c r="H286" s="497" t="s">
        <v>711</v>
      </c>
      <c r="I286" s="496">
        <v>1</v>
      </c>
      <c r="J286" s="496">
        <v>13</v>
      </c>
      <c r="K286" s="496">
        <v>0</v>
      </c>
      <c r="L286" s="496">
        <v>515940</v>
      </c>
      <c r="M286" s="496">
        <v>523232</v>
      </c>
      <c r="N286" s="496"/>
      <c r="O286" s="496"/>
      <c r="P286" s="495"/>
      <c r="Q286" s="494"/>
      <c r="R286" s="493"/>
      <c r="S286" s="482"/>
    </row>
    <row r="287" spans="1:19" ht="13.5" thickBot="1" x14ac:dyDescent="0.25">
      <c r="A287" s="492" t="s">
        <v>627</v>
      </c>
      <c r="B287" s="490"/>
      <c r="C287" s="490"/>
      <c r="D287" s="490"/>
      <c r="E287" s="490"/>
      <c r="F287" s="491"/>
      <c r="G287" s="490"/>
      <c r="H287" s="489"/>
      <c r="I287" s="488"/>
      <c r="J287" s="487"/>
      <c r="K287" s="489"/>
      <c r="L287" s="488">
        <v>515940</v>
      </c>
      <c r="M287" s="488">
        <v>523232</v>
      </c>
      <c r="N287" s="488">
        <v>0</v>
      </c>
      <c r="O287" s="488">
        <v>0</v>
      </c>
      <c r="P287" s="487">
        <v>0</v>
      </c>
      <c r="Q287" s="486">
        <v>0</v>
      </c>
      <c r="R287" s="485">
        <v>0</v>
      </c>
      <c r="S287" s="484"/>
    </row>
    <row r="288" spans="1:19" x14ac:dyDescent="0.2">
      <c r="A288" s="482"/>
      <c r="B288" s="483"/>
      <c r="C288" s="483"/>
      <c r="D288" s="483"/>
      <c r="E288" s="483"/>
      <c r="F288" s="481"/>
      <c r="G288" s="481"/>
      <c r="H288" s="481"/>
      <c r="I288" s="481"/>
      <c r="J288" s="481"/>
      <c r="K288" s="481"/>
      <c r="L288" s="481"/>
      <c r="M288" s="481"/>
      <c r="N288" s="481"/>
      <c r="O288" s="481"/>
      <c r="P288" s="481"/>
      <c r="Q288" s="481"/>
      <c r="R288" s="481"/>
      <c r="S288" s="481"/>
    </row>
    <row r="289" spans="1:19" x14ac:dyDescent="0.2">
      <c r="A289" s="482"/>
      <c r="B289" s="481"/>
      <c r="C289" s="481"/>
      <c r="D289" s="481"/>
      <c r="E289" s="481"/>
      <c r="F289" s="481"/>
      <c r="G289" s="481"/>
      <c r="H289" s="481"/>
      <c r="I289" s="481"/>
      <c r="J289" s="481"/>
      <c r="K289" s="481"/>
      <c r="L289" s="481"/>
      <c r="M289" s="481"/>
      <c r="N289" s="481"/>
      <c r="O289" s="481"/>
      <c r="P289" s="481"/>
      <c r="Q289" s="481"/>
      <c r="R289" s="481"/>
      <c r="S289" s="481"/>
    </row>
  </sheetData>
  <mergeCells count="539">
    <mergeCell ref="B283:F283"/>
    <mergeCell ref="N283:R283"/>
    <mergeCell ref="B284:F284"/>
    <mergeCell ref="N284:R284"/>
    <mergeCell ref="B285:F285"/>
    <mergeCell ref="N285:R285"/>
    <mergeCell ref="B278:F278"/>
    <mergeCell ref="N278:R278"/>
    <mergeCell ref="B279:F279"/>
    <mergeCell ref="N279:R279"/>
    <mergeCell ref="B280:F280"/>
    <mergeCell ref="N280:R280"/>
    <mergeCell ref="B281:F281"/>
    <mergeCell ref="N281:R281"/>
    <mergeCell ref="B282:F282"/>
    <mergeCell ref="N282:R282"/>
    <mergeCell ref="B273:F273"/>
    <mergeCell ref="N273:R273"/>
    <mergeCell ref="B274:F274"/>
    <mergeCell ref="N274:R274"/>
    <mergeCell ref="B275:F275"/>
    <mergeCell ref="N275:R275"/>
    <mergeCell ref="B276:F276"/>
    <mergeCell ref="N276:R276"/>
    <mergeCell ref="B277:F277"/>
    <mergeCell ref="N277:R277"/>
    <mergeCell ref="B268:F268"/>
    <mergeCell ref="N268:R268"/>
    <mergeCell ref="B269:F269"/>
    <mergeCell ref="N269:R269"/>
    <mergeCell ref="B270:F270"/>
    <mergeCell ref="N270:R270"/>
    <mergeCell ref="B271:F271"/>
    <mergeCell ref="N271:R271"/>
    <mergeCell ref="B272:F272"/>
    <mergeCell ref="N272:R272"/>
    <mergeCell ref="B263:F263"/>
    <mergeCell ref="N263:R263"/>
    <mergeCell ref="B264:F264"/>
    <mergeCell ref="N264:R264"/>
    <mergeCell ref="B265:F265"/>
    <mergeCell ref="N265:R265"/>
    <mergeCell ref="B266:F266"/>
    <mergeCell ref="N266:R266"/>
    <mergeCell ref="B267:F267"/>
    <mergeCell ref="N267:R267"/>
    <mergeCell ref="B258:F258"/>
    <mergeCell ref="N258:R258"/>
    <mergeCell ref="B259:F259"/>
    <mergeCell ref="N259:R259"/>
    <mergeCell ref="B261:F261"/>
    <mergeCell ref="N261:R261"/>
    <mergeCell ref="B260:F260"/>
    <mergeCell ref="N260:R260"/>
    <mergeCell ref="B262:F262"/>
    <mergeCell ref="N262:R262"/>
    <mergeCell ref="B28:F28"/>
    <mergeCell ref="N28:R28"/>
    <mergeCell ref="B251:F251"/>
    <mergeCell ref="N251:R251"/>
    <mergeCell ref="B254:F254"/>
    <mergeCell ref="N254:R254"/>
    <mergeCell ref="B256:F256"/>
    <mergeCell ref="N256:R256"/>
    <mergeCell ref="B257:F257"/>
    <mergeCell ref="N257:R257"/>
    <mergeCell ref="B255:F255"/>
    <mergeCell ref="N255:R255"/>
    <mergeCell ref="B252:F252"/>
    <mergeCell ref="N252:R252"/>
    <mergeCell ref="B253:F253"/>
    <mergeCell ref="N253:R253"/>
    <mergeCell ref="B202:F202"/>
    <mergeCell ref="N202:R202"/>
    <mergeCell ref="B220:F220"/>
    <mergeCell ref="N220:R220"/>
    <mergeCell ref="B238:F238"/>
    <mergeCell ref="N238:R238"/>
    <mergeCell ref="B248:F248"/>
    <mergeCell ref="N248:R248"/>
    <mergeCell ref="B250:F250"/>
    <mergeCell ref="N250:R250"/>
    <mergeCell ref="B204:F204"/>
    <mergeCell ref="N204:R204"/>
    <mergeCell ref="B205:F205"/>
    <mergeCell ref="N205:R205"/>
    <mergeCell ref="B203:F203"/>
    <mergeCell ref="N203:R203"/>
    <mergeCell ref="B206:F206"/>
    <mergeCell ref="N206:R206"/>
    <mergeCell ref="B207:F207"/>
    <mergeCell ref="N207:R207"/>
    <mergeCell ref="B244:F244"/>
    <mergeCell ref="N244:R244"/>
    <mergeCell ref="B245:F245"/>
    <mergeCell ref="N245:R245"/>
    <mergeCell ref="A11:N11"/>
    <mergeCell ref="M1:N1"/>
    <mergeCell ref="G2:N2"/>
    <mergeCell ref="F3:N3"/>
    <mergeCell ref="F4:N4"/>
    <mergeCell ref="F5:N5"/>
    <mergeCell ref="A8:N8"/>
    <mergeCell ref="A9:N9"/>
    <mergeCell ref="A10:N10"/>
    <mergeCell ref="B246:F246"/>
    <mergeCell ref="N246:R246"/>
    <mergeCell ref="B247:F247"/>
    <mergeCell ref="N247:R247"/>
    <mergeCell ref="B249:F249"/>
    <mergeCell ref="N249:R249"/>
    <mergeCell ref="B239:F239"/>
    <mergeCell ref="N239:R239"/>
    <mergeCell ref="B240:F240"/>
    <mergeCell ref="N240:R240"/>
    <mergeCell ref="B241:F241"/>
    <mergeCell ref="N241:R241"/>
    <mergeCell ref="B242:F242"/>
    <mergeCell ref="N242:R242"/>
    <mergeCell ref="B243:F243"/>
    <mergeCell ref="N243:R243"/>
    <mergeCell ref="B237:F237"/>
    <mergeCell ref="N237:R237"/>
    <mergeCell ref="B226:F226"/>
    <mergeCell ref="N226:R226"/>
    <mergeCell ref="B227:F227"/>
    <mergeCell ref="N227:R227"/>
    <mergeCell ref="B228:F228"/>
    <mergeCell ref="N228:R228"/>
    <mergeCell ref="B229:F229"/>
    <mergeCell ref="N229:R229"/>
    <mergeCell ref="B230:F230"/>
    <mergeCell ref="N230:R230"/>
    <mergeCell ref="B231:F231"/>
    <mergeCell ref="N231:R231"/>
    <mergeCell ref="B232:F232"/>
    <mergeCell ref="N232:R232"/>
    <mergeCell ref="B233:F233"/>
    <mergeCell ref="N233:R233"/>
    <mergeCell ref="B234:F234"/>
    <mergeCell ref="N234:R234"/>
    <mergeCell ref="B235:F235"/>
    <mergeCell ref="N235:R235"/>
    <mergeCell ref="B236:F236"/>
    <mergeCell ref="N236:R236"/>
    <mergeCell ref="B221:F221"/>
    <mergeCell ref="N221:R221"/>
    <mergeCell ref="B222:F222"/>
    <mergeCell ref="N222:R222"/>
    <mergeCell ref="B223:F223"/>
    <mergeCell ref="N223:R223"/>
    <mergeCell ref="B224:F224"/>
    <mergeCell ref="N224:R224"/>
    <mergeCell ref="B225:F225"/>
    <mergeCell ref="N225:R225"/>
    <mergeCell ref="B219:F219"/>
    <mergeCell ref="N219:R219"/>
    <mergeCell ref="B208:F208"/>
    <mergeCell ref="N208:R208"/>
    <mergeCell ref="B209:F209"/>
    <mergeCell ref="N209:R209"/>
    <mergeCell ref="B210:F210"/>
    <mergeCell ref="N210:R210"/>
    <mergeCell ref="B211:F211"/>
    <mergeCell ref="N211:R211"/>
    <mergeCell ref="B212:F212"/>
    <mergeCell ref="N212:R212"/>
    <mergeCell ref="B213:F213"/>
    <mergeCell ref="N213:R213"/>
    <mergeCell ref="B214:F214"/>
    <mergeCell ref="N214:R214"/>
    <mergeCell ref="B215:F215"/>
    <mergeCell ref="N215:R215"/>
    <mergeCell ref="B216:F216"/>
    <mergeCell ref="N216:R216"/>
    <mergeCell ref="B217:F217"/>
    <mergeCell ref="N217:R217"/>
    <mergeCell ref="B218:F218"/>
    <mergeCell ref="N218:R218"/>
    <mergeCell ref="B201:F201"/>
    <mergeCell ref="N201:R201"/>
    <mergeCell ref="B190:F190"/>
    <mergeCell ref="N190:R190"/>
    <mergeCell ref="B191:F191"/>
    <mergeCell ref="N191:R191"/>
    <mergeCell ref="B192:F192"/>
    <mergeCell ref="N192:R192"/>
    <mergeCell ref="B193:F193"/>
    <mergeCell ref="N193:R193"/>
    <mergeCell ref="B194:F194"/>
    <mergeCell ref="N194:R194"/>
    <mergeCell ref="B195:F195"/>
    <mergeCell ref="N195:R195"/>
    <mergeCell ref="B196:F196"/>
    <mergeCell ref="N196:R196"/>
    <mergeCell ref="B197:F197"/>
    <mergeCell ref="N197:R197"/>
    <mergeCell ref="B198:F198"/>
    <mergeCell ref="N198:R198"/>
    <mergeCell ref="B199:F199"/>
    <mergeCell ref="N199:R199"/>
    <mergeCell ref="B200:F200"/>
    <mergeCell ref="N200:R200"/>
    <mergeCell ref="B189:F189"/>
    <mergeCell ref="N189:R189"/>
    <mergeCell ref="B179:F179"/>
    <mergeCell ref="N179:R179"/>
    <mergeCell ref="B178:F178"/>
    <mergeCell ref="N178:R178"/>
    <mergeCell ref="B180:F180"/>
    <mergeCell ref="N180:R180"/>
    <mergeCell ref="B181:F181"/>
    <mergeCell ref="N181:R181"/>
    <mergeCell ref="B182:F182"/>
    <mergeCell ref="N182:R182"/>
    <mergeCell ref="B183:F183"/>
    <mergeCell ref="N183:R183"/>
    <mergeCell ref="B184:F184"/>
    <mergeCell ref="N184:R184"/>
    <mergeCell ref="B185:F185"/>
    <mergeCell ref="N185:R185"/>
    <mergeCell ref="B186:F186"/>
    <mergeCell ref="N186:R186"/>
    <mergeCell ref="B187:F187"/>
    <mergeCell ref="N187:R187"/>
    <mergeCell ref="B188:F188"/>
    <mergeCell ref="N188:R188"/>
    <mergeCell ref="B177:F177"/>
    <mergeCell ref="N177:R177"/>
    <mergeCell ref="B175:F175"/>
    <mergeCell ref="N175:R175"/>
    <mergeCell ref="B176:F176"/>
    <mergeCell ref="N176:R176"/>
    <mergeCell ref="B172:F172"/>
    <mergeCell ref="N172:R172"/>
    <mergeCell ref="B174:F174"/>
    <mergeCell ref="N174:R174"/>
    <mergeCell ref="B173:F173"/>
    <mergeCell ref="N173:R173"/>
    <mergeCell ref="B168:F168"/>
    <mergeCell ref="N168:R168"/>
    <mergeCell ref="B171:F171"/>
    <mergeCell ref="N171:R171"/>
    <mergeCell ref="B166:F166"/>
    <mergeCell ref="N166:R166"/>
    <mergeCell ref="B169:F169"/>
    <mergeCell ref="N169:R169"/>
    <mergeCell ref="B167:F167"/>
    <mergeCell ref="N167:R167"/>
    <mergeCell ref="B170:F170"/>
    <mergeCell ref="N170:R170"/>
    <mergeCell ref="B165:F165"/>
    <mergeCell ref="N165:R165"/>
    <mergeCell ref="B154:F154"/>
    <mergeCell ref="N154:R154"/>
    <mergeCell ref="B155:F155"/>
    <mergeCell ref="N155:R155"/>
    <mergeCell ref="B156:F156"/>
    <mergeCell ref="N156:R156"/>
    <mergeCell ref="B158:F158"/>
    <mergeCell ref="N158:R158"/>
    <mergeCell ref="B157:F157"/>
    <mergeCell ref="N157:R157"/>
    <mergeCell ref="B159:F159"/>
    <mergeCell ref="N159:R159"/>
    <mergeCell ref="B162:F162"/>
    <mergeCell ref="N162:R162"/>
    <mergeCell ref="B160:F160"/>
    <mergeCell ref="N160:R160"/>
    <mergeCell ref="B161:F161"/>
    <mergeCell ref="N161:R161"/>
    <mergeCell ref="B163:F163"/>
    <mergeCell ref="N163:R163"/>
    <mergeCell ref="B164:F164"/>
    <mergeCell ref="N164:R164"/>
    <mergeCell ref="B153:F153"/>
    <mergeCell ref="N153:R153"/>
    <mergeCell ref="B147:F147"/>
    <mergeCell ref="N147:R147"/>
    <mergeCell ref="B142:F142"/>
    <mergeCell ref="N142:R142"/>
    <mergeCell ref="B143:F143"/>
    <mergeCell ref="N143:R143"/>
    <mergeCell ref="B144:F144"/>
    <mergeCell ref="N144:R144"/>
    <mergeCell ref="B146:F146"/>
    <mergeCell ref="N146:R146"/>
    <mergeCell ref="B145:F145"/>
    <mergeCell ref="N145:R145"/>
    <mergeCell ref="B148:F148"/>
    <mergeCell ref="N148:R148"/>
    <mergeCell ref="B149:F149"/>
    <mergeCell ref="N149:R149"/>
    <mergeCell ref="B150:F150"/>
    <mergeCell ref="N150:R150"/>
    <mergeCell ref="B151:F151"/>
    <mergeCell ref="N151:R151"/>
    <mergeCell ref="B152:F152"/>
    <mergeCell ref="N152:R152"/>
    <mergeCell ref="B141:F141"/>
    <mergeCell ref="N141:R141"/>
    <mergeCell ref="B130:F130"/>
    <mergeCell ref="N130:R130"/>
    <mergeCell ref="B133:F133"/>
    <mergeCell ref="N133:R133"/>
    <mergeCell ref="B132:F132"/>
    <mergeCell ref="N132:R132"/>
    <mergeCell ref="B131:F131"/>
    <mergeCell ref="N131:R131"/>
    <mergeCell ref="B134:F134"/>
    <mergeCell ref="N134:R134"/>
    <mergeCell ref="B135:F135"/>
    <mergeCell ref="N135:R135"/>
    <mergeCell ref="B136:F136"/>
    <mergeCell ref="N136:R136"/>
    <mergeCell ref="B137:F137"/>
    <mergeCell ref="N137:R137"/>
    <mergeCell ref="B138:F138"/>
    <mergeCell ref="N138:R138"/>
    <mergeCell ref="B139:F139"/>
    <mergeCell ref="N139:R139"/>
    <mergeCell ref="B140:F140"/>
    <mergeCell ref="N140:R140"/>
    <mergeCell ref="B124:F124"/>
    <mergeCell ref="N124:R124"/>
    <mergeCell ref="B125:F125"/>
    <mergeCell ref="N125:R125"/>
    <mergeCell ref="B126:F126"/>
    <mergeCell ref="N126:R126"/>
    <mergeCell ref="B127:F127"/>
    <mergeCell ref="N127:R127"/>
    <mergeCell ref="B129:F129"/>
    <mergeCell ref="N129:R129"/>
    <mergeCell ref="B128:F128"/>
    <mergeCell ref="N128:R128"/>
    <mergeCell ref="B123:F123"/>
    <mergeCell ref="N123:R123"/>
    <mergeCell ref="B112:F112"/>
    <mergeCell ref="N112:R112"/>
    <mergeCell ref="B113:F113"/>
    <mergeCell ref="N113:R113"/>
    <mergeCell ref="B114:F114"/>
    <mergeCell ref="N114:R114"/>
    <mergeCell ref="B115:F115"/>
    <mergeCell ref="N115:R115"/>
    <mergeCell ref="B116:F116"/>
    <mergeCell ref="N116:R116"/>
    <mergeCell ref="B117:F117"/>
    <mergeCell ref="N117:R117"/>
    <mergeCell ref="B118:F118"/>
    <mergeCell ref="N118:R118"/>
    <mergeCell ref="B119:F119"/>
    <mergeCell ref="N119:R119"/>
    <mergeCell ref="B120:F120"/>
    <mergeCell ref="N120:R120"/>
    <mergeCell ref="B121:F121"/>
    <mergeCell ref="N121:R121"/>
    <mergeCell ref="B122:F122"/>
    <mergeCell ref="N122:R122"/>
    <mergeCell ref="B107:F107"/>
    <mergeCell ref="N107:R107"/>
    <mergeCell ref="B109:F109"/>
    <mergeCell ref="N109:R109"/>
    <mergeCell ref="B111:F111"/>
    <mergeCell ref="N111:R111"/>
    <mergeCell ref="B110:F110"/>
    <mergeCell ref="N110:R110"/>
    <mergeCell ref="B106:F106"/>
    <mergeCell ref="N106:R106"/>
    <mergeCell ref="B108:F108"/>
    <mergeCell ref="N108:R108"/>
    <mergeCell ref="B102:F102"/>
    <mergeCell ref="N102:R102"/>
    <mergeCell ref="B105:F105"/>
    <mergeCell ref="N105:R105"/>
    <mergeCell ref="B100:F100"/>
    <mergeCell ref="N100:R100"/>
    <mergeCell ref="B103:F103"/>
    <mergeCell ref="N103:R103"/>
    <mergeCell ref="B101:F101"/>
    <mergeCell ref="N101:R101"/>
    <mergeCell ref="B104:F104"/>
    <mergeCell ref="N104:R104"/>
    <mergeCell ref="B99:F99"/>
    <mergeCell ref="N99:R99"/>
    <mergeCell ref="B90:F90"/>
    <mergeCell ref="N90:R90"/>
    <mergeCell ref="B88:F88"/>
    <mergeCell ref="N88:R88"/>
    <mergeCell ref="B89:F89"/>
    <mergeCell ref="N89:R89"/>
    <mergeCell ref="B91:F91"/>
    <mergeCell ref="N91:R91"/>
    <mergeCell ref="B92:F92"/>
    <mergeCell ref="N92:R92"/>
    <mergeCell ref="B93:F93"/>
    <mergeCell ref="N93:R93"/>
    <mergeCell ref="B95:F95"/>
    <mergeCell ref="N95:R95"/>
    <mergeCell ref="B94:F94"/>
    <mergeCell ref="N94:R94"/>
    <mergeCell ref="B96:F96"/>
    <mergeCell ref="N96:R96"/>
    <mergeCell ref="B97:F97"/>
    <mergeCell ref="N97:R97"/>
    <mergeCell ref="B98:F98"/>
    <mergeCell ref="N98:R98"/>
    <mergeCell ref="B85:F85"/>
    <mergeCell ref="N85:R85"/>
    <mergeCell ref="B86:F86"/>
    <mergeCell ref="N86:R86"/>
    <mergeCell ref="B84:F84"/>
    <mergeCell ref="N84:R84"/>
    <mergeCell ref="B87:F87"/>
    <mergeCell ref="N87:R87"/>
    <mergeCell ref="B82:F82"/>
    <mergeCell ref="N82:R82"/>
    <mergeCell ref="B83:F83"/>
    <mergeCell ref="N83:R83"/>
    <mergeCell ref="B81:F81"/>
    <mergeCell ref="N81:R81"/>
    <mergeCell ref="B71:F71"/>
    <mergeCell ref="N71:R71"/>
    <mergeCell ref="B72:F72"/>
    <mergeCell ref="N72:R72"/>
    <mergeCell ref="B74:F74"/>
    <mergeCell ref="N74:R74"/>
    <mergeCell ref="B70:F70"/>
    <mergeCell ref="N70:R70"/>
    <mergeCell ref="B73:F73"/>
    <mergeCell ref="N73:R73"/>
    <mergeCell ref="B75:F75"/>
    <mergeCell ref="N75:R75"/>
    <mergeCell ref="B76:F76"/>
    <mergeCell ref="N76:R76"/>
    <mergeCell ref="B77:F77"/>
    <mergeCell ref="N77:R77"/>
    <mergeCell ref="B78:F78"/>
    <mergeCell ref="N78:R78"/>
    <mergeCell ref="B79:F79"/>
    <mergeCell ref="N79:R79"/>
    <mergeCell ref="B80:F80"/>
    <mergeCell ref="N80:R80"/>
    <mergeCell ref="B64:F64"/>
    <mergeCell ref="N64:R64"/>
    <mergeCell ref="B65:F65"/>
    <mergeCell ref="N65:R65"/>
    <mergeCell ref="B66:F66"/>
    <mergeCell ref="N66:R66"/>
    <mergeCell ref="B68:F68"/>
    <mergeCell ref="N68:R68"/>
    <mergeCell ref="B69:F69"/>
    <mergeCell ref="N69:R69"/>
    <mergeCell ref="B67:F67"/>
    <mergeCell ref="N67:R67"/>
    <mergeCell ref="B61:F61"/>
    <mergeCell ref="N61:R61"/>
    <mergeCell ref="B62:F62"/>
    <mergeCell ref="N62:R62"/>
    <mergeCell ref="B63:F63"/>
    <mergeCell ref="N63:R63"/>
    <mergeCell ref="B53:F53"/>
    <mergeCell ref="N53:R53"/>
    <mergeCell ref="B52:F52"/>
    <mergeCell ref="N52:R52"/>
    <mergeCell ref="B55:F55"/>
    <mergeCell ref="N55:R55"/>
    <mergeCell ref="B56:F56"/>
    <mergeCell ref="N56:R56"/>
    <mergeCell ref="B54:F54"/>
    <mergeCell ref="N54:R54"/>
    <mergeCell ref="B60:F60"/>
    <mergeCell ref="N60:R60"/>
    <mergeCell ref="B57:F57"/>
    <mergeCell ref="N57:R57"/>
    <mergeCell ref="B58:F58"/>
    <mergeCell ref="N58:R58"/>
    <mergeCell ref="B59:F59"/>
    <mergeCell ref="N59:R59"/>
    <mergeCell ref="B51:F51"/>
    <mergeCell ref="N51:R51"/>
    <mergeCell ref="B40:F40"/>
    <mergeCell ref="N40:R40"/>
    <mergeCell ref="B41:F41"/>
    <mergeCell ref="N41:R41"/>
    <mergeCell ref="B42:F42"/>
    <mergeCell ref="N42:R42"/>
    <mergeCell ref="B43:F43"/>
    <mergeCell ref="N43:R43"/>
    <mergeCell ref="B44:F44"/>
    <mergeCell ref="N44:R44"/>
    <mergeCell ref="B45:F45"/>
    <mergeCell ref="N45:R45"/>
    <mergeCell ref="B46:F46"/>
    <mergeCell ref="N46:R46"/>
    <mergeCell ref="B47:F47"/>
    <mergeCell ref="N47:R47"/>
    <mergeCell ref="B48:F48"/>
    <mergeCell ref="N48:R48"/>
    <mergeCell ref="B49:F49"/>
    <mergeCell ref="N49:R49"/>
    <mergeCell ref="B50:F50"/>
    <mergeCell ref="N50:R50"/>
    <mergeCell ref="B39:F39"/>
    <mergeCell ref="N39:R39"/>
    <mergeCell ref="B34:F34"/>
    <mergeCell ref="N34:R34"/>
    <mergeCell ref="B35:F35"/>
    <mergeCell ref="N35:R35"/>
    <mergeCell ref="B36:F36"/>
    <mergeCell ref="N36:R36"/>
    <mergeCell ref="B37:F37"/>
    <mergeCell ref="N37:R37"/>
    <mergeCell ref="B38:F38"/>
    <mergeCell ref="N38:R38"/>
    <mergeCell ref="B30:F30"/>
    <mergeCell ref="N30:R30"/>
    <mergeCell ref="B31:F31"/>
    <mergeCell ref="N31:R31"/>
    <mergeCell ref="B33:F33"/>
    <mergeCell ref="N33:R33"/>
    <mergeCell ref="B21:F21"/>
    <mergeCell ref="N21:R21"/>
    <mergeCell ref="B22:F22"/>
    <mergeCell ref="N22:R22"/>
    <mergeCell ref="B24:F24"/>
    <mergeCell ref="N24:R24"/>
    <mergeCell ref="B23:F23"/>
    <mergeCell ref="N23:R23"/>
    <mergeCell ref="B29:F29"/>
    <mergeCell ref="N29:R29"/>
    <mergeCell ref="B32:F32"/>
    <mergeCell ref="N32:R32"/>
    <mergeCell ref="B25:F25"/>
    <mergeCell ref="N25:R25"/>
    <mergeCell ref="B26:F26"/>
    <mergeCell ref="N26:R26"/>
    <mergeCell ref="B27:F27"/>
    <mergeCell ref="N27:R27"/>
  </mergeCells>
  <pageMargins left="0.39370078740157499" right="0.39370078740157499" top="0.999999984981507" bottom="0.999999984981507" header="0.499999992490753" footer="0.499999992490753"/>
  <pageSetup paperSize="9" scale="99" fitToHeight="0" orientation="portrait" r:id="rId1"/>
  <headerFooter alignWithMargins="0">
    <oddHeader>&amp;CСтраница &amp;P из 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W116"/>
  <sheetViews>
    <sheetView topLeftCell="A7" zoomScale="85" zoomScaleNormal="85" workbookViewId="0">
      <selection activeCell="T49" sqref="T49:T50"/>
    </sheetView>
  </sheetViews>
  <sheetFormatPr defaultRowHeight="12.75" x14ac:dyDescent="0.2"/>
  <cols>
    <col min="1" max="2" width="16.42578125" customWidth="1"/>
    <col min="3" max="3" width="16.42578125" hidden="1" customWidth="1"/>
    <col min="4" max="5" width="16.42578125" customWidth="1"/>
    <col min="6" max="8" width="16.42578125" hidden="1" customWidth="1"/>
    <col min="9" max="9" width="12.7109375" customWidth="1"/>
    <col min="10" max="12" width="12.7109375" hidden="1" customWidth="1"/>
    <col min="13" max="14" width="12.7109375" customWidth="1"/>
    <col min="15" max="15" width="14" customWidth="1"/>
    <col min="16" max="16" width="11.42578125" customWidth="1"/>
    <col min="17" max="17" width="11.42578125" bestFit="1" customWidth="1"/>
    <col min="18" max="22" width="14" customWidth="1"/>
    <col min="23" max="23" width="11.42578125" bestFit="1" customWidth="1"/>
  </cols>
  <sheetData>
    <row r="5" spans="1:22" ht="13.5" thickBot="1" x14ac:dyDescent="0.25"/>
    <row r="6" spans="1:22" ht="16.5" thickBot="1" x14ac:dyDescent="0.3">
      <c r="A6" s="699" t="s">
        <v>327</v>
      </c>
      <c r="B6" s="19">
        <v>2018</v>
      </c>
      <c r="C6" s="19"/>
      <c r="D6" s="19">
        <v>2019</v>
      </c>
      <c r="E6" s="19">
        <v>2020</v>
      </c>
      <c r="F6" s="19"/>
      <c r="G6" s="19"/>
      <c r="H6" s="19"/>
      <c r="I6" s="19">
        <v>2021</v>
      </c>
      <c r="J6" s="19"/>
      <c r="K6" s="19"/>
      <c r="L6" s="19"/>
      <c r="M6" s="19">
        <v>2022</v>
      </c>
      <c r="N6" s="20"/>
    </row>
    <row r="7" spans="1:22" ht="16.5" thickBot="1" x14ac:dyDescent="0.3">
      <c r="A7" s="700"/>
      <c r="B7" s="21" t="s">
        <v>328</v>
      </c>
      <c r="C7" s="21"/>
      <c r="D7" s="21" t="s">
        <v>329</v>
      </c>
      <c r="E7" s="21" t="s">
        <v>330</v>
      </c>
      <c r="F7" s="21"/>
      <c r="G7" s="21"/>
      <c r="H7" s="21"/>
      <c r="I7" s="21" t="s">
        <v>330</v>
      </c>
      <c r="J7" s="21"/>
      <c r="K7" s="21"/>
      <c r="L7" s="21"/>
      <c r="M7" s="21" t="s">
        <v>330</v>
      </c>
      <c r="N7" s="20"/>
    </row>
    <row r="8" spans="1:22" ht="32.25" customHeight="1" thickBot="1" x14ac:dyDescent="0.3">
      <c r="A8" s="22" t="s">
        <v>331</v>
      </c>
      <c r="B8" s="23">
        <f>B10+B13</f>
        <v>463761.60000000003</v>
      </c>
      <c r="C8" s="23"/>
      <c r="D8" s="23">
        <f>+D10+D13</f>
        <v>492885.42881000001</v>
      </c>
      <c r="E8" s="23">
        <f>+E10+E13</f>
        <v>528566.91579999996</v>
      </c>
      <c r="F8" s="23"/>
      <c r="G8" s="23"/>
      <c r="H8" s="23"/>
      <c r="I8" s="23">
        <f>+I10+I13</f>
        <v>506776.9</v>
      </c>
      <c r="J8" s="23"/>
      <c r="K8" s="23"/>
      <c r="L8" s="23"/>
      <c r="M8" s="23">
        <f>+M10+M13</f>
        <v>506650.19999999995</v>
      </c>
      <c r="N8" s="24"/>
      <c r="R8" s="701" t="s">
        <v>0</v>
      </c>
      <c r="S8" s="19">
        <v>2017</v>
      </c>
      <c r="T8" s="19">
        <v>2018</v>
      </c>
      <c r="U8" s="19">
        <v>2019</v>
      </c>
      <c r="V8" s="19">
        <v>2020</v>
      </c>
    </row>
    <row r="9" spans="1:22" ht="126.75" customHeight="1" thickBot="1" x14ac:dyDescent="0.3">
      <c r="A9" s="25" t="s">
        <v>332</v>
      </c>
      <c r="B9" s="68">
        <v>0.94</v>
      </c>
      <c r="C9" s="68"/>
      <c r="D9" s="68">
        <f>D8/B8</f>
        <v>1.0627991381994542</v>
      </c>
      <c r="E9" s="68">
        <f>E8/D8</f>
        <v>1.0723930652122293</v>
      </c>
      <c r="F9" s="68"/>
      <c r="G9" s="68"/>
      <c r="H9" s="68"/>
      <c r="I9" s="68">
        <f>I8/E8</f>
        <v>0.95877529382061277</v>
      </c>
      <c r="J9" s="68"/>
      <c r="K9" s="68"/>
      <c r="L9" s="68"/>
      <c r="M9" s="68">
        <f>M8/I8</f>
        <v>0.99974998860445285</v>
      </c>
      <c r="N9" s="28"/>
      <c r="R9" s="702"/>
      <c r="S9" s="21" t="s">
        <v>329</v>
      </c>
      <c r="T9" s="21" t="s">
        <v>330</v>
      </c>
      <c r="U9" s="21" t="s">
        <v>330</v>
      </c>
      <c r="V9" s="21" t="s">
        <v>330</v>
      </c>
    </row>
    <row r="10" spans="1:22" ht="16.5" thickBot="1" x14ac:dyDescent="0.3">
      <c r="A10" s="29"/>
      <c r="B10" s="703">
        <f>461850.4-800.7</f>
        <v>461049.7</v>
      </c>
      <c r="C10" s="107"/>
      <c r="D10" s="703">
        <f>+'[1]5 (3)'!$C$97-1000</f>
        <v>489738.42881000001</v>
      </c>
      <c r="E10" s="703">
        <f>+'5'!C94-1060</f>
        <v>525427.91579999996</v>
      </c>
      <c r="F10" s="107"/>
      <c r="G10" s="30"/>
      <c r="H10" s="30"/>
      <c r="I10" s="703">
        <f>+'6'!C95-1170</f>
        <v>503386.9</v>
      </c>
      <c r="J10" s="30"/>
      <c r="K10" s="30"/>
      <c r="L10" s="30"/>
      <c r="M10" s="703">
        <f>+'6'!F95-1278</f>
        <v>503062.19999999995</v>
      </c>
      <c r="N10" s="20"/>
      <c r="R10" s="22" t="s">
        <v>121</v>
      </c>
      <c r="S10" s="21">
        <v>9348.7000000000007</v>
      </c>
      <c r="T10" s="21">
        <v>11502.39</v>
      </c>
      <c r="U10" s="21">
        <v>11502.39</v>
      </c>
      <c r="V10" s="21">
        <v>11502.39</v>
      </c>
    </row>
    <row r="11" spans="1:22" ht="15.75" customHeight="1" thickBot="1" x14ac:dyDescent="0.3">
      <c r="A11" s="29" t="s">
        <v>319</v>
      </c>
      <c r="B11" s="704"/>
      <c r="C11" s="108"/>
      <c r="D11" s="704"/>
      <c r="E11" s="704"/>
      <c r="F11" s="108"/>
      <c r="G11" s="31"/>
      <c r="H11" s="31"/>
      <c r="I11" s="704"/>
      <c r="J11" s="31"/>
      <c r="K11" s="31"/>
      <c r="L11" s="31"/>
      <c r="M11" s="704"/>
      <c r="N11" s="20"/>
      <c r="R11" s="22" t="s">
        <v>118</v>
      </c>
      <c r="S11" s="21">
        <v>362</v>
      </c>
      <c r="T11" s="21">
        <v>374.6</v>
      </c>
      <c r="U11" s="21">
        <v>332.3</v>
      </c>
      <c r="V11" s="21">
        <f>4.5+330.1</f>
        <v>334.6</v>
      </c>
    </row>
    <row r="12" spans="1:22" ht="16.5" thickBot="1" x14ac:dyDescent="0.3">
      <c r="A12" s="22"/>
      <c r="B12" s="705"/>
      <c r="C12" s="109"/>
      <c r="D12" s="705"/>
      <c r="E12" s="705"/>
      <c r="F12" s="109"/>
      <c r="G12" s="32"/>
      <c r="H12" s="32"/>
      <c r="I12" s="705"/>
      <c r="J12" s="32"/>
      <c r="K12" s="32"/>
      <c r="L12" s="32"/>
      <c r="M12" s="705"/>
      <c r="N12" s="20"/>
      <c r="R12" s="22" t="s">
        <v>333</v>
      </c>
      <c r="S12" s="21">
        <v>1953.1</v>
      </c>
      <c r="T12" s="21">
        <v>1348.16</v>
      </c>
      <c r="U12" s="21">
        <v>1348.16</v>
      </c>
      <c r="V12" s="21">
        <v>1348.16</v>
      </c>
    </row>
    <row r="13" spans="1:22" ht="16.5" thickBot="1" x14ac:dyDescent="0.3">
      <c r="A13" s="29"/>
      <c r="B13" s="703">
        <v>2711.9</v>
      </c>
      <c r="C13" s="107"/>
      <c r="D13" s="703">
        <v>3147</v>
      </c>
      <c r="E13" s="703">
        <v>3139</v>
      </c>
      <c r="F13" s="107"/>
      <c r="G13" s="30"/>
      <c r="H13" s="30"/>
      <c r="I13" s="706">
        <v>3390</v>
      </c>
      <c r="J13" s="69"/>
      <c r="K13" s="69"/>
      <c r="L13" s="69"/>
      <c r="M13" s="706">
        <v>3588</v>
      </c>
      <c r="N13" s="20"/>
      <c r="R13" s="22" t="s">
        <v>143</v>
      </c>
      <c r="S13" s="21">
        <f>+S10+S11+S12</f>
        <v>11663.800000000001</v>
      </c>
      <c r="T13" s="21">
        <f t="shared" ref="T13:V13" si="0">+T10+T11+T12</f>
        <v>13225.15</v>
      </c>
      <c r="U13" s="21">
        <f t="shared" si="0"/>
        <v>13182.849999999999</v>
      </c>
      <c r="V13" s="21">
        <f t="shared" si="0"/>
        <v>13185.15</v>
      </c>
    </row>
    <row r="14" spans="1:22" ht="31.5" customHeight="1" thickBot="1" x14ac:dyDescent="0.3">
      <c r="A14" s="29" t="s">
        <v>334</v>
      </c>
      <c r="B14" s="704"/>
      <c r="C14" s="108"/>
      <c r="D14" s="704"/>
      <c r="E14" s="704"/>
      <c r="F14" s="108"/>
      <c r="G14" s="31"/>
      <c r="H14" s="31"/>
      <c r="I14" s="707"/>
      <c r="J14" s="70"/>
      <c r="K14" s="70"/>
      <c r="L14" s="70"/>
      <c r="M14" s="707"/>
      <c r="N14" s="20"/>
      <c r="R14" s="25" t="s">
        <v>332</v>
      </c>
      <c r="S14" s="33">
        <v>0.98</v>
      </c>
      <c r="T14" s="33">
        <f>T13/S13</f>
        <v>1.1338628920248974</v>
      </c>
      <c r="U14" s="33">
        <f t="shared" ref="U14:V14" si="1">U13/T13</f>
        <v>0.99680154856466652</v>
      </c>
      <c r="V14" s="33">
        <f t="shared" si="1"/>
        <v>1.0001744691019014</v>
      </c>
    </row>
    <row r="15" spans="1:22" ht="16.5" thickBot="1" x14ac:dyDescent="0.3">
      <c r="A15" s="22"/>
      <c r="B15" s="705"/>
      <c r="C15" s="109"/>
      <c r="D15" s="705"/>
      <c r="E15" s="705"/>
      <c r="F15" s="109"/>
      <c r="G15" s="32"/>
      <c r="H15" s="32"/>
      <c r="I15" s="708"/>
      <c r="J15" s="71"/>
      <c r="K15" s="71"/>
      <c r="L15" s="71"/>
      <c r="M15" s="708"/>
      <c r="N15" s="20"/>
    </row>
    <row r="16" spans="1:22" x14ac:dyDescent="0.2">
      <c r="E16" s="137"/>
    </row>
    <row r="19" spans="1:19" s="34" customFormat="1" x14ac:dyDescent="0.2">
      <c r="A19" s="698" t="s">
        <v>335</v>
      </c>
      <c r="B19" s="698"/>
      <c r="C19" s="698"/>
      <c r="D19" s="698"/>
      <c r="E19" s="34">
        <v>390713.9</v>
      </c>
    </row>
    <row r="20" spans="1:19" s="34" customFormat="1" x14ac:dyDescent="0.2">
      <c r="A20" s="34" t="s">
        <v>336</v>
      </c>
      <c r="B20" s="698" t="s">
        <v>337</v>
      </c>
      <c r="C20" s="698"/>
      <c r="D20" s="698"/>
      <c r="E20" s="34">
        <v>26717</v>
      </c>
      <c r="G20" s="34" t="s">
        <v>338</v>
      </c>
      <c r="I20" s="34">
        <v>3017</v>
      </c>
    </row>
    <row r="21" spans="1:19" s="34" customFormat="1" x14ac:dyDescent="0.2">
      <c r="B21" s="709" t="s">
        <v>339</v>
      </c>
      <c r="C21" s="709"/>
      <c r="D21" s="709"/>
      <c r="E21" s="34">
        <v>363996.9</v>
      </c>
    </row>
    <row r="22" spans="1:19" s="18" customFormat="1" ht="15" x14ac:dyDescent="0.25">
      <c r="A22" s="35" t="s">
        <v>340</v>
      </c>
      <c r="B22" s="35" t="s">
        <v>341</v>
      </c>
      <c r="C22" s="35"/>
      <c r="D22" s="36">
        <v>2016</v>
      </c>
      <c r="E22" s="35">
        <v>2017</v>
      </c>
      <c r="F22" s="35"/>
      <c r="G22" s="35" t="s">
        <v>342</v>
      </c>
      <c r="H22" s="35"/>
      <c r="I22" s="35">
        <v>2018</v>
      </c>
      <c r="J22" s="35" t="s">
        <v>342</v>
      </c>
      <c r="K22" s="35" t="s">
        <v>343</v>
      </c>
      <c r="L22" s="35"/>
      <c r="M22" s="35">
        <v>2019</v>
      </c>
      <c r="N22" s="35" t="s">
        <v>342</v>
      </c>
      <c r="O22" s="37">
        <v>2020</v>
      </c>
      <c r="P22" s="35" t="s">
        <v>342</v>
      </c>
    </row>
    <row r="23" spans="1:19" s="18" customFormat="1" x14ac:dyDescent="0.2">
      <c r="A23" s="38" t="s">
        <v>85</v>
      </c>
      <c r="B23" s="39" t="s">
        <v>344</v>
      </c>
      <c r="C23" s="39"/>
      <c r="D23" s="40">
        <v>27055.599999999999</v>
      </c>
      <c r="E23" s="40">
        <v>27736.11</v>
      </c>
      <c r="F23" s="40"/>
      <c r="G23" s="40">
        <f>E23/D23*100</f>
        <v>102.515227901063</v>
      </c>
      <c r="H23" s="40"/>
      <c r="I23" s="40">
        <v>28359.58</v>
      </c>
      <c r="J23" s="41">
        <f>I23/E23*100-100</f>
        <v>2.2478638857431861</v>
      </c>
      <c r="K23" s="41">
        <f>I23/390713.9*100</f>
        <v>7.2584005841614552</v>
      </c>
      <c r="L23" s="41"/>
      <c r="M23" s="40">
        <v>25216.639999999999</v>
      </c>
      <c r="N23" s="41">
        <f>M23/I23*100-100</f>
        <v>-11.082463139440009</v>
      </c>
      <c r="O23" s="40">
        <v>23746.71</v>
      </c>
      <c r="P23" s="41">
        <f>O23/M23*100-100</f>
        <v>-5.8292064287708456</v>
      </c>
    </row>
    <row r="24" spans="1:19" s="18" customFormat="1" x14ac:dyDescent="0.2">
      <c r="A24" s="38" t="s">
        <v>99</v>
      </c>
      <c r="B24" s="39" t="s">
        <v>345</v>
      </c>
      <c r="C24" s="39"/>
      <c r="D24" s="40">
        <v>571.4</v>
      </c>
      <c r="E24" s="42">
        <v>541.4</v>
      </c>
      <c r="F24" s="42"/>
      <c r="G24" s="40">
        <f t="shared" ref="G24:G36" si="2">E24/D24*100</f>
        <v>94.749737486874338</v>
      </c>
      <c r="H24" s="40"/>
      <c r="I24" s="40">
        <v>569</v>
      </c>
      <c r="J24" s="41">
        <f t="shared" ref="J24:J36" si="3">I24/E24*100-100</f>
        <v>5.0978943479867098</v>
      </c>
      <c r="K24" s="41">
        <f t="shared" ref="K24:K36" si="4">I24/390713.9*100</f>
        <v>0.14563085674709808</v>
      </c>
      <c r="L24" s="41"/>
      <c r="M24" s="42">
        <v>501.7</v>
      </c>
      <c r="N24" s="41">
        <f t="shared" ref="N24:N36" si="5">M24/I24*100-100</f>
        <v>-11.827768014059757</v>
      </c>
      <c r="O24" s="42">
        <v>505.1</v>
      </c>
      <c r="P24" s="41">
        <f t="shared" ref="P24:P36" si="6">O24/M24*100-100</f>
        <v>0.67769583416385615</v>
      </c>
    </row>
    <row r="25" spans="1:19" s="18" customFormat="1" ht="51" x14ac:dyDescent="0.2">
      <c r="A25" s="43" t="s">
        <v>346</v>
      </c>
      <c r="B25" s="39" t="s">
        <v>347</v>
      </c>
      <c r="C25" s="39"/>
      <c r="D25" s="40">
        <v>675.86</v>
      </c>
      <c r="E25" s="40">
        <v>1093.81</v>
      </c>
      <c r="F25" s="40"/>
      <c r="G25" s="40">
        <f t="shared" si="2"/>
        <v>161.83973012162281</v>
      </c>
      <c r="H25" s="40"/>
      <c r="I25" s="40">
        <v>1091.8699999999999</v>
      </c>
      <c r="J25" s="41">
        <f t="shared" si="3"/>
        <v>-0.17736169901537835</v>
      </c>
      <c r="K25" s="41">
        <f t="shared" si="4"/>
        <v>0.2794551204858593</v>
      </c>
      <c r="L25" s="41"/>
      <c r="M25" s="40">
        <v>1091.8699999999999</v>
      </c>
      <c r="N25" s="41">
        <f t="shared" si="5"/>
        <v>0</v>
      </c>
      <c r="O25" s="40">
        <v>1021.87</v>
      </c>
      <c r="P25" s="41">
        <f t="shared" si="6"/>
        <v>-6.411019626878641</v>
      </c>
    </row>
    <row r="26" spans="1:19" s="18" customFormat="1" x14ac:dyDescent="0.2">
      <c r="A26" s="38" t="s">
        <v>64</v>
      </c>
      <c r="B26" s="39" t="s">
        <v>348</v>
      </c>
      <c r="C26" s="39"/>
      <c r="D26" s="40">
        <v>4957.03</v>
      </c>
      <c r="E26" s="40">
        <v>3954.59</v>
      </c>
      <c r="F26" s="40"/>
      <c r="G26" s="40">
        <f t="shared" si="2"/>
        <v>79.77740703606797</v>
      </c>
      <c r="H26" s="40"/>
      <c r="I26" s="40">
        <v>3839.18</v>
      </c>
      <c r="J26" s="41">
        <f t="shared" si="3"/>
        <v>-2.91838091938736</v>
      </c>
      <c r="K26" s="41">
        <f t="shared" si="4"/>
        <v>0.9826064544926606</v>
      </c>
      <c r="L26" s="41"/>
      <c r="M26" s="40">
        <v>3708.18</v>
      </c>
      <c r="N26" s="41">
        <f t="shared" si="5"/>
        <v>-3.4121869774274671</v>
      </c>
      <c r="O26" s="40">
        <v>3735.18</v>
      </c>
      <c r="P26" s="41">
        <f t="shared" si="6"/>
        <v>0.72811999417503159</v>
      </c>
    </row>
    <row r="27" spans="1:19" s="18" customFormat="1" x14ac:dyDescent="0.2">
      <c r="A27" s="38" t="s">
        <v>108</v>
      </c>
      <c r="B27" s="39" t="s">
        <v>349</v>
      </c>
      <c r="C27" s="39"/>
      <c r="D27" s="40">
        <v>2001.34</v>
      </c>
      <c r="E27" s="40">
        <v>644</v>
      </c>
      <c r="F27" s="40"/>
      <c r="G27" s="40">
        <f t="shared" si="2"/>
        <v>32.178440444901916</v>
      </c>
      <c r="H27" s="40"/>
      <c r="I27" s="40">
        <v>649</v>
      </c>
      <c r="J27" s="41">
        <f t="shared" si="3"/>
        <v>0.77639751552796099</v>
      </c>
      <c r="K27" s="41">
        <f t="shared" si="4"/>
        <v>0.16610619688728759</v>
      </c>
      <c r="L27" s="41"/>
      <c r="M27" s="41">
        <v>996.5</v>
      </c>
      <c r="N27" s="41">
        <f t="shared" si="5"/>
        <v>53.543913713405232</v>
      </c>
      <c r="O27" s="41">
        <v>1021.4</v>
      </c>
      <c r="P27" s="41">
        <f t="shared" si="6"/>
        <v>2.4987456096337297</v>
      </c>
    </row>
    <row r="28" spans="1:19" s="18" customFormat="1" x14ac:dyDescent="0.2">
      <c r="A28" s="38" t="s">
        <v>71</v>
      </c>
      <c r="B28" s="39" t="s">
        <v>350</v>
      </c>
      <c r="C28" s="39"/>
      <c r="D28" s="40">
        <v>240512.35</v>
      </c>
      <c r="E28" s="42">
        <v>252036.024</v>
      </c>
      <c r="F28" s="42"/>
      <c r="G28" s="40">
        <f t="shared" si="2"/>
        <v>104.79130240089543</v>
      </c>
      <c r="H28" s="40"/>
      <c r="I28" s="40">
        <v>260108.98</v>
      </c>
      <c r="J28" s="41">
        <f t="shared" si="3"/>
        <v>3.2030960780431883</v>
      </c>
      <c r="K28" s="41">
        <f t="shared" si="4"/>
        <v>66.572747987721954</v>
      </c>
      <c r="L28" s="41"/>
      <c r="M28" s="40">
        <v>227125.12</v>
      </c>
      <c r="N28" s="41">
        <f t="shared" si="5"/>
        <v>-12.680784800278715</v>
      </c>
      <c r="O28" s="40">
        <v>221075.45</v>
      </c>
      <c r="P28" s="41">
        <f t="shared" si="6"/>
        <v>-2.6635847236976673</v>
      </c>
      <c r="S28" s="18">
        <f>3348690.74+5624289+1724459.5+6382080.36+7731603</f>
        <v>24811122.600000001</v>
      </c>
    </row>
    <row r="29" spans="1:19" s="18" customFormat="1" x14ac:dyDescent="0.2">
      <c r="A29" s="38" t="s">
        <v>14</v>
      </c>
      <c r="B29" s="39" t="s">
        <v>351</v>
      </c>
      <c r="C29" s="39"/>
      <c r="D29" s="40">
        <v>30911.93</v>
      </c>
      <c r="E29" s="40">
        <v>32166.31</v>
      </c>
      <c r="F29" s="40"/>
      <c r="G29" s="40">
        <f t="shared" si="2"/>
        <v>104.05791550382004</v>
      </c>
      <c r="H29" s="40"/>
      <c r="I29" s="40">
        <v>37821.410000000003</v>
      </c>
      <c r="J29" s="41">
        <f t="shared" si="3"/>
        <v>17.580816699211084</v>
      </c>
      <c r="K29" s="41">
        <f t="shared" si="4"/>
        <v>9.6800779291445735</v>
      </c>
      <c r="L29" s="41"/>
      <c r="M29" s="40">
        <v>36188.01</v>
      </c>
      <c r="N29" s="41">
        <f t="shared" si="5"/>
        <v>-4.3187178902108627</v>
      </c>
      <c r="O29" s="40">
        <v>36467.81</v>
      </c>
      <c r="P29" s="41">
        <f t="shared" si="6"/>
        <v>0.77318426738580115</v>
      </c>
      <c r="S29" s="18">
        <v>24255700</v>
      </c>
    </row>
    <row r="30" spans="1:19" s="18" customFormat="1" x14ac:dyDescent="0.2">
      <c r="A30" s="38" t="s">
        <v>43</v>
      </c>
      <c r="B30" s="39" t="s">
        <v>352</v>
      </c>
      <c r="C30" s="39"/>
      <c r="D30" s="40">
        <v>44017.72</v>
      </c>
      <c r="E30" s="40">
        <v>47450.754999999997</v>
      </c>
      <c r="F30" s="40"/>
      <c r="G30" s="40">
        <f t="shared" si="2"/>
        <v>107.79921131762389</v>
      </c>
      <c r="H30" s="40"/>
      <c r="I30" s="40">
        <v>44068.23</v>
      </c>
      <c r="J30" s="41">
        <f t="shared" si="3"/>
        <v>-7.1284956372137742</v>
      </c>
      <c r="K30" s="41">
        <f t="shared" si="4"/>
        <v>11.278899982826308</v>
      </c>
      <c r="L30" s="41"/>
      <c r="M30" s="41">
        <v>39368.03</v>
      </c>
      <c r="N30" s="41">
        <f t="shared" si="5"/>
        <v>-10.66573356815104</v>
      </c>
      <c r="O30" s="41">
        <v>39595.43</v>
      </c>
      <c r="P30" s="41">
        <f t="shared" si="6"/>
        <v>0.57762605850484761</v>
      </c>
      <c r="S30" s="18">
        <f>S28/S29*100</f>
        <v>102.28986423809663</v>
      </c>
    </row>
    <row r="31" spans="1:19" s="18" customFormat="1" x14ac:dyDescent="0.2">
      <c r="A31" s="38" t="s">
        <v>112</v>
      </c>
      <c r="B31" s="39" t="s">
        <v>353</v>
      </c>
      <c r="C31" s="39"/>
      <c r="D31" s="40">
        <v>704</v>
      </c>
      <c r="E31" s="41">
        <v>500</v>
      </c>
      <c r="F31" s="41"/>
      <c r="G31" s="40">
        <f t="shared" si="2"/>
        <v>71.022727272727266</v>
      </c>
      <c r="H31" s="40"/>
      <c r="I31" s="40">
        <v>1558.5</v>
      </c>
      <c r="J31" s="41">
        <f t="shared" si="3"/>
        <v>211.7</v>
      </c>
      <c r="K31" s="41">
        <f t="shared" si="4"/>
        <v>0.39888522010606736</v>
      </c>
      <c r="L31" s="41"/>
      <c r="M31" s="41">
        <v>858.5</v>
      </c>
      <c r="N31" s="41">
        <f t="shared" si="5"/>
        <v>-44.914982354828361</v>
      </c>
      <c r="O31" s="41">
        <v>758.5</v>
      </c>
      <c r="P31" s="41">
        <f t="shared" si="6"/>
        <v>-11.648223645893992</v>
      </c>
    </row>
    <row r="32" spans="1:19" s="18" customFormat="1" ht="38.25" x14ac:dyDescent="0.2">
      <c r="A32" s="44" t="s">
        <v>115</v>
      </c>
      <c r="B32" s="39" t="s">
        <v>354</v>
      </c>
      <c r="C32" s="39"/>
      <c r="D32" s="40">
        <v>69.55</v>
      </c>
      <c r="E32" s="42">
        <v>120</v>
      </c>
      <c r="F32" s="42"/>
      <c r="G32" s="40">
        <f t="shared" si="2"/>
        <v>172.53774263120059</v>
      </c>
      <c r="H32" s="40"/>
      <c r="I32" s="40">
        <v>180</v>
      </c>
      <c r="J32" s="41">
        <f t="shared" si="3"/>
        <v>50</v>
      </c>
      <c r="K32" s="41">
        <f t="shared" si="4"/>
        <v>4.6069515315426447E-2</v>
      </c>
      <c r="L32" s="41"/>
      <c r="M32" s="41">
        <v>70</v>
      </c>
      <c r="N32" s="41">
        <f t="shared" si="5"/>
        <v>-61.111111111111107</v>
      </c>
      <c r="O32" s="41">
        <v>50</v>
      </c>
      <c r="P32" s="41">
        <f t="shared" si="6"/>
        <v>-28.571428571428569</v>
      </c>
    </row>
    <row r="33" spans="1:23" s="18" customFormat="1" ht="38.25" x14ac:dyDescent="0.2">
      <c r="A33" s="45" t="s">
        <v>355</v>
      </c>
      <c r="B33" s="39" t="s">
        <v>356</v>
      </c>
      <c r="C33" s="39"/>
      <c r="D33" s="40">
        <v>17.559999999999999</v>
      </c>
      <c r="E33" s="42">
        <v>17.600000000000001</v>
      </c>
      <c r="F33" s="42"/>
      <c r="G33" s="40">
        <f t="shared" si="2"/>
        <v>100.22779043280184</v>
      </c>
      <c r="H33" s="40"/>
      <c r="I33" s="40">
        <v>17.600000000000001</v>
      </c>
      <c r="J33" s="41">
        <f t="shared" si="3"/>
        <v>0</v>
      </c>
      <c r="K33" s="41">
        <f t="shared" si="4"/>
        <v>4.5045748308416983E-3</v>
      </c>
      <c r="L33" s="41"/>
      <c r="M33" s="42">
        <v>17.600000000000001</v>
      </c>
      <c r="N33" s="41">
        <f t="shared" si="5"/>
        <v>0</v>
      </c>
      <c r="O33" s="42">
        <v>18.600000000000001</v>
      </c>
      <c r="P33" s="41">
        <f t="shared" si="6"/>
        <v>5.681818181818187</v>
      </c>
    </row>
    <row r="34" spans="1:23" s="18" customFormat="1" x14ac:dyDescent="0.2">
      <c r="A34" s="38" t="s">
        <v>176</v>
      </c>
      <c r="B34" s="39" t="s">
        <v>357</v>
      </c>
      <c r="C34" s="39"/>
      <c r="D34" s="40">
        <v>10487.24</v>
      </c>
      <c r="E34" s="40">
        <v>11576.655000000001</v>
      </c>
      <c r="F34" s="40"/>
      <c r="G34" s="40">
        <f t="shared" si="2"/>
        <v>110.38800485161016</v>
      </c>
      <c r="H34" s="40"/>
      <c r="I34" s="40">
        <v>12450.55</v>
      </c>
      <c r="J34" s="41">
        <f t="shared" si="3"/>
        <v>7.5487694847950308</v>
      </c>
      <c r="K34" s="41">
        <f t="shared" si="4"/>
        <v>3.1866155772804596</v>
      </c>
      <c r="L34" s="41"/>
      <c r="M34" s="40">
        <v>12450.55</v>
      </c>
      <c r="N34" s="41">
        <f t="shared" si="5"/>
        <v>0</v>
      </c>
      <c r="O34" s="40">
        <v>12450.55</v>
      </c>
      <c r="P34" s="41">
        <f t="shared" si="6"/>
        <v>0</v>
      </c>
    </row>
    <row r="35" spans="1:23" s="18" customFormat="1" ht="38.25" x14ac:dyDescent="0.2">
      <c r="A35" s="46" t="s">
        <v>317</v>
      </c>
      <c r="B35" s="39"/>
      <c r="C35" s="39"/>
      <c r="D35" s="40"/>
      <c r="E35" s="40"/>
      <c r="F35" s="40"/>
      <c r="G35" s="40"/>
      <c r="H35" s="40"/>
      <c r="I35" s="40"/>
      <c r="J35" s="41"/>
      <c r="K35" s="41">
        <f t="shared" si="4"/>
        <v>0</v>
      </c>
      <c r="L35" s="41"/>
      <c r="M35" s="42">
        <v>8912.6</v>
      </c>
      <c r="N35" s="41"/>
      <c r="O35" s="42">
        <v>17918.2</v>
      </c>
      <c r="P35" s="41">
        <f t="shared" si="6"/>
        <v>101.04346655296993</v>
      </c>
    </row>
    <row r="36" spans="1:23" s="18" customFormat="1" ht="15" x14ac:dyDescent="0.25">
      <c r="A36" s="710" t="s">
        <v>358</v>
      </c>
      <c r="B36" s="710"/>
      <c r="C36" s="106"/>
      <c r="D36" s="47">
        <f>SUM(D23:D34)</f>
        <v>361981.57999999996</v>
      </c>
      <c r="E36" s="47">
        <f>SUM(E23:E34)</f>
        <v>377837.25400000002</v>
      </c>
      <c r="F36" s="47"/>
      <c r="G36" s="48">
        <f t="shared" si="2"/>
        <v>104.38024332619358</v>
      </c>
      <c r="H36" s="48"/>
      <c r="I36" s="47">
        <f t="shared" ref="I36" si="7">SUM(I23:I34)</f>
        <v>390713.89999999997</v>
      </c>
      <c r="J36" s="41">
        <f t="shared" si="3"/>
        <v>3.4079873976640584</v>
      </c>
      <c r="K36" s="41">
        <f t="shared" si="4"/>
        <v>99.999999999999986</v>
      </c>
      <c r="L36" s="41"/>
      <c r="M36" s="49">
        <f>SUM(M23:M35)</f>
        <v>356505.3</v>
      </c>
      <c r="N36" s="41">
        <f t="shared" si="5"/>
        <v>-8.7554090089960965</v>
      </c>
      <c r="O36" s="49">
        <f>SUM(O23:O35)</f>
        <v>358364.8</v>
      </c>
      <c r="P36" s="41">
        <f t="shared" si="6"/>
        <v>0.52159112361023574</v>
      </c>
    </row>
    <row r="43" spans="1:23" ht="13.5" thickBot="1" x14ac:dyDescent="0.25"/>
    <row r="44" spans="1:23" ht="16.5" thickBot="1" x14ac:dyDescent="0.25">
      <c r="A44" s="50" t="s">
        <v>327</v>
      </c>
      <c r="B44" s="51">
        <v>2019</v>
      </c>
      <c r="C44" s="51"/>
      <c r="D44" s="51">
        <v>2020</v>
      </c>
      <c r="E44" s="51">
        <v>2021</v>
      </c>
      <c r="F44" s="126"/>
    </row>
    <row r="45" spans="1:23" ht="16.5" thickBot="1" x14ac:dyDescent="0.25">
      <c r="A45" s="52" t="s">
        <v>359</v>
      </c>
      <c r="B45" s="53">
        <f>+'5'!C94</f>
        <v>526487.91579999996</v>
      </c>
      <c r="C45" s="53"/>
      <c r="D45" s="53">
        <f>+'6'!C95</f>
        <v>504556.9</v>
      </c>
      <c r="E45" s="53">
        <f>+'6'!F95</f>
        <v>504340.19999999995</v>
      </c>
      <c r="F45" s="127"/>
    </row>
    <row r="46" spans="1:23" ht="48" thickBot="1" x14ac:dyDescent="0.25">
      <c r="A46" s="52" t="s">
        <v>360</v>
      </c>
      <c r="B46" s="53">
        <f>+'5'!C12</f>
        <v>34661</v>
      </c>
      <c r="C46" s="53"/>
      <c r="D46" s="54">
        <f>+'6'!C16</f>
        <v>36657</v>
      </c>
      <c r="E46" s="54">
        <f>+'6'!F16</f>
        <v>38862</v>
      </c>
      <c r="F46" s="128"/>
    </row>
    <row r="47" spans="1:23" ht="32.25" thickBot="1" x14ac:dyDescent="0.25">
      <c r="A47" s="52" t="s">
        <v>361</v>
      </c>
      <c r="B47" s="55">
        <f>B46/B45*100</f>
        <v>6.5834369526473386</v>
      </c>
      <c r="C47" s="55"/>
      <c r="D47" s="55">
        <f t="shared" ref="D47:E47" si="8">D46/D45*100</f>
        <v>7.2651865428854503</v>
      </c>
      <c r="E47" s="55">
        <f t="shared" si="8"/>
        <v>7.7055130643958192</v>
      </c>
      <c r="F47" s="129"/>
    </row>
    <row r="48" spans="1:23" ht="95.25" thickBot="1" x14ac:dyDescent="0.3">
      <c r="A48" s="52" t="s">
        <v>362</v>
      </c>
      <c r="B48" s="53">
        <f>+'5'!C43-'5'!C92</f>
        <v>490766.91579999996</v>
      </c>
      <c r="C48" s="53"/>
      <c r="D48" s="53">
        <f>+'6'!C47-'6'!C93</f>
        <v>466729.9</v>
      </c>
      <c r="E48" s="53">
        <f>+'6'!F47-'6'!F93</f>
        <v>464200.19999999995</v>
      </c>
      <c r="F48" s="127"/>
      <c r="N48" s="711" t="s">
        <v>0</v>
      </c>
      <c r="O48" s="58">
        <v>2018</v>
      </c>
      <c r="P48" s="714" t="s">
        <v>183</v>
      </c>
      <c r="Q48" s="715"/>
      <c r="R48" s="714" t="s">
        <v>184</v>
      </c>
      <c r="S48" s="715"/>
      <c r="T48" s="714" t="s">
        <v>202</v>
      </c>
      <c r="U48" s="715"/>
      <c r="V48" s="714" t="s">
        <v>647</v>
      </c>
      <c r="W48" s="715"/>
    </row>
    <row r="49" spans="1:23" ht="32.25" thickBot="1" x14ac:dyDescent="0.3">
      <c r="A49" s="52" t="s">
        <v>361</v>
      </c>
      <c r="B49" s="55">
        <f>B48/B45*100</f>
        <v>93.215228891678962</v>
      </c>
      <c r="C49" s="55"/>
      <c r="D49" s="55">
        <f t="shared" ref="D49:E49" si="9">D48/D45*100</f>
        <v>92.502926825497781</v>
      </c>
      <c r="E49" s="55">
        <f t="shared" si="9"/>
        <v>92.041086552291489</v>
      </c>
      <c r="F49" s="129"/>
      <c r="N49" s="712"/>
      <c r="O49" s="59" t="s">
        <v>367</v>
      </c>
      <c r="P49" s="711" t="s">
        <v>368</v>
      </c>
      <c r="Q49" s="61" t="s">
        <v>369</v>
      </c>
      <c r="R49" s="711" t="s">
        <v>370</v>
      </c>
      <c r="S49" s="61" t="s">
        <v>369</v>
      </c>
      <c r="T49" s="711" t="s">
        <v>370</v>
      </c>
      <c r="U49" s="61" t="s">
        <v>369</v>
      </c>
      <c r="V49" s="711" t="s">
        <v>370</v>
      </c>
      <c r="W49" s="61" t="s">
        <v>369</v>
      </c>
    </row>
    <row r="50" spans="1:23" ht="45.75" thickBot="1" x14ac:dyDescent="0.3">
      <c r="A50" s="52" t="s">
        <v>363</v>
      </c>
      <c r="B50" s="53">
        <f>+B45</f>
        <v>526487.91579999996</v>
      </c>
      <c r="C50" s="53"/>
      <c r="D50" s="53">
        <f t="shared" ref="D50:E50" si="10">+D45</f>
        <v>504556.9</v>
      </c>
      <c r="E50" s="53">
        <f t="shared" si="10"/>
        <v>504340.19999999995</v>
      </c>
      <c r="F50" s="127"/>
      <c r="N50" s="713"/>
      <c r="O50" s="60"/>
      <c r="P50" s="713"/>
      <c r="Q50" s="61" t="s">
        <v>371</v>
      </c>
      <c r="R50" s="713"/>
      <c r="S50" s="61" t="s">
        <v>371</v>
      </c>
      <c r="T50" s="713"/>
      <c r="U50" s="61" t="s">
        <v>371</v>
      </c>
      <c r="V50" s="713"/>
      <c r="W50" s="61" t="s">
        <v>371</v>
      </c>
    </row>
    <row r="51" spans="1:23" ht="16.5" thickBot="1" x14ac:dyDescent="0.3">
      <c r="A51" s="52" t="s">
        <v>364</v>
      </c>
      <c r="B51" s="54" t="s">
        <v>365</v>
      </c>
      <c r="C51" s="54"/>
      <c r="D51" s="54" t="s">
        <v>365</v>
      </c>
      <c r="E51" s="54" t="s">
        <v>365</v>
      </c>
      <c r="F51" s="128"/>
      <c r="N51" s="62" t="s">
        <v>128</v>
      </c>
      <c r="O51" s="61">
        <f>+O53+O54+O55+O56</f>
        <v>15834.9</v>
      </c>
      <c r="P51" s="61">
        <f t="shared" ref="P51:V51" si="11">+P53+P54+P55+P56</f>
        <v>17123.944170000002</v>
      </c>
      <c r="Q51" s="66">
        <f>P51/O51*100</f>
        <v>108.14052611636325</v>
      </c>
      <c r="R51" s="65" t="e">
        <f>+R53+R54+R55+R56</f>
        <v>#REF!</v>
      </c>
      <c r="S51" s="66" t="e">
        <f>R51/P51*100</f>
        <v>#REF!</v>
      </c>
      <c r="T51" s="65" t="e">
        <f t="shared" si="11"/>
        <v>#REF!</v>
      </c>
      <c r="U51" s="66" t="e">
        <f>T51/R51*100</f>
        <v>#REF!</v>
      </c>
      <c r="V51" s="65" t="e">
        <f t="shared" si="11"/>
        <v>#REF!</v>
      </c>
      <c r="W51" s="66" t="e">
        <f>V51/T51*100</f>
        <v>#REF!</v>
      </c>
    </row>
    <row r="52" spans="1:23" ht="30.75" thickBot="1" x14ac:dyDescent="0.3">
      <c r="B52">
        <v>429482.3</v>
      </c>
      <c r="N52" s="63" t="s">
        <v>372</v>
      </c>
      <c r="O52" s="61"/>
      <c r="P52" s="61"/>
      <c r="Q52" s="66"/>
      <c r="R52" s="65"/>
      <c r="S52" s="61"/>
      <c r="T52" s="65"/>
      <c r="U52" s="61"/>
      <c r="V52" s="65"/>
      <c r="W52" s="61"/>
    </row>
    <row r="53" spans="1:23" ht="15.75" thickBot="1" x14ac:dyDescent="0.3">
      <c r="B53" s="57">
        <f>B50/B52*100</f>
        <v>122.58663879745451</v>
      </c>
      <c r="C53" s="57"/>
      <c r="N53" s="64" t="s">
        <v>121</v>
      </c>
      <c r="O53" s="61">
        <v>14167.5</v>
      </c>
      <c r="P53" s="174">
        <f>+'[1]15'!$C$17+'[1]17+ (2)'!$C$17</f>
        <v>15485.94607</v>
      </c>
      <c r="Q53" s="66">
        <f t="shared" ref="Q53:Q56" si="12">P53/O53*100</f>
        <v>109.30613072172225</v>
      </c>
      <c r="R53" s="65" t="e">
        <f>+#REF!+#REF!</f>
        <v>#REF!</v>
      </c>
      <c r="S53" s="66" t="e">
        <f t="shared" ref="S53:S56" si="13">R53/P53*100</f>
        <v>#REF!</v>
      </c>
      <c r="T53" s="65" t="e">
        <f>+#REF!</f>
        <v>#REF!</v>
      </c>
      <c r="U53" s="66" t="e">
        <f t="shared" ref="U53:U56" si="14">T53/R53*100</f>
        <v>#REF!</v>
      </c>
      <c r="V53" s="65" t="e">
        <f>+#REF!</f>
        <v>#REF!</v>
      </c>
      <c r="W53" s="66" t="e">
        <f t="shared" ref="W53:W56" si="15">V53/T53*100</f>
        <v>#REF!</v>
      </c>
    </row>
    <row r="54" spans="1:23" ht="15.75" thickBot="1" x14ac:dyDescent="0.3">
      <c r="N54" s="64" t="s">
        <v>333</v>
      </c>
      <c r="O54" s="61"/>
      <c r="P54" s="61"/>
      <c r="Q54" s="66" t="e">
        <f t="shared" si="12"/>
        <v>#DIV/0!</v>
      </c>
      <c r="R54" s="65"/>
      <c r="S54" s="66"/>
      <c r="T54" s="65"/>
      <c r="U54" s="66"/>
      <c r="V54" s="65"/>
      <c r="W54" s="66"/>
    </row>
    <row r="55" spans="1:23" ht="16.5" thickBot="1" x14ac:dyDescent="0.3">
      <c r="A55" s="699" t="s">
        <v>327</v>
      </c>
      <c r="B55" s="19">
        <v>2019</v>
      </c>
      <c r="C55" s="19">
        <v>2020</v>
      </c>
      <c r="D55" s="19">
        <v>2021</v>
      </c>
      <c r="E55" s="19">
        <v>2022</v>
      </c>
      <c r="F55" s="19"/>
      <c r="G55" s="19">
        <v>2021</v>
      </c>
      <c r="H55" s="20"/>
      <c r="N55" s="64" t="s">
        <v>118</v>
      </c>
      <c r="O55" s="61">
        <v>635.4</v>
      </c>
      <c r="P55" s="61">
        <f>5+669.2</f>
        <v>674.2</v>
      </c>
      <c r="Q55" s="66">
        <f t="shared" si="12"/>
        <v>106.10638967579477</v>
      </c>
      <c r="R55" s="65" t="e">
        <f>+#REF!+#REF!</f>
        <v>#REF!</v>
      </c>
      <c r="S55" s="66" t="e">
        <f t="shared" si="13"/>
        <v>#REF!</v>
      </c>
      <c r="T55" s="65" t="e">
        <f>+#REF!+#REF!</f>
        <v>#REF!</v>
      </c>
      <c r="U55" s="66" t="e">
        <f t="shared" si="14"/>
        <v>#REF!</v>
      </c>
      <c r="V55" s="65" t="e">
        <f>+#REF!+#REF!</f>
        <v>#REF!</v>
      </c>
      <c r="W55" s="66" t="e">
        <f t="shared" si="15"/>
        <v>#REF!</v>
      </c>
    </row>
    <row r="56" spans="1:23" ht="60.75" thickBot="1" x14ac:dyDescent="0.3">
      <c r="A56" s="700"/>
      <c r="B56" s="21" t="s">
        <v>329</v>
      </c>
      <c r="C56" s="21" t="s">
        <v>330</v>
      </c>
      <c r="D56" s="21" t="s">
        <v>330</v>
      </c>
      <c r="E56" s="21" t="s">
        <v>330</v>
      </c>
      <c r="F56" s="21"/>
      <c r="G56" s="21" t="s">
        <v>330</v>
      </c>
      <c r="H56" s="20"/>
      <c r="N56" s="64" t="s">
        <v>176</v>
      </c>
      <c r="O56" s="61">
        <v>1032</v>
      </c>
      <c r="P56" s="174">
        <f>+'[1]18+'!$C$17+'[1]19+'!$C$16</f>
        <v>963.79809999999998</v>
      </c>
      <c r="Q56" s="66">
        <f t="shared" si="12"/>
        <v>93.391288759689914</v>
      </c>
      <c r="R56" s="65" t="e">
        <f>+#REF!+#REF!</f>
        <v>#REF!</v>
      </c>
      <c r="S56" s="66" t="e">
        <f t="shared" si="13"/>
        <v>#REF!</v>
      </c>
      <c r="T56" s="65" t="e">
        <f>+#REF!+#REF!</f>
        <v>#REF!</v>
      </c>
      <c r="U56" s="66" t="e">
        <f t="shared" si="14"/>
        <v>#REF!</v>
      </c>
      <c r="V56" s="67" t="e">
        <f>+#REF!+#REF!</f>
        <v>#REF!</v>
      </c>
      <c r="W56" s="66" t="e">
        <f t="shared" si="15"/>
        <v>#REF!</v>
      </c>
    </row>
    <row r="57" spans="1:23" ht="63.75" thickBot="1" x14ac:dyDescent="0.3">
      <c r="A57" s="22" t="s">
        <v>366</v>
      </c>
      <c r="B57" s="111">
        <f>+B59+B60+B61+B62</f>
        <v>457027.42881000001</v>
      </c>
      <c r="C57" s="111">
        <f>+C59+C60+C61+C62</f>
        <v>490766.9157999999</v>
      </c>
      <c r="D57" s="111">
        <f>+D59+D60+D61+D62</f>
        <v>466729.9</v>
      </c>
      <c r="E57" s="111">
        <f t="shared" ref="E57:G57" si="16">+E59+E60+E61+E62</f>
        <v>464200.2</v>
      </c>
      <c r="F57" s="56"/>
      <c r="G57" s="56">
        <f t="shared" si="16"/>
        <v>464200.2</v>
      </c>
      <c r="H57" s="72"/>
    </row>
    <row r="58" spans="1:23" ht="79.5" thickBot="1" x14ac:dyDescent="0.3">
      <c r="A58" s="25" t="s">
        <v>332</v>
      </c>
      <c r="B58" s="26">
        <v>1.08</v>
      </c>
      <c r="C58" s="26">
        <f>C57/B57</f>
        <v>1.0738237682535821</v>
      </c>
      <c r="D58" s="26">
        <f>D57/B57</f>
        <v>1.0212295161698788</v>
      </c>
      <c r="E58" s="26">
        <f>E57/D57</f>
        <v>0.99457994870266508</v>
      </c>
      <c r="F58" s="27"/>
      <c r="G58" s="27">
        <f>G57/E57</f>
        <v>1</v>
      </c>
      <c r="H58" s="28"/>
    </row>
    <row r="59" spans="1:23" ht="16.5" thickBot="1" x14ac:dyDescent="0.3">
      <c r="A59" s="22" t="s">
        <v>121</v>
      </c>
      <c r="B59" s="21">
        <f>+'[1]5 (3)'!$C$46</f>
        <v>156383.5</v>
      </c>
      <c r="C59" s="21">
        <f>+'5'!C45</f>
        <v>159016.4</v>
      </c>
      <c r="D59" s="21">
        <f>+'6'!C49</f>
        <v>149851.6</v>
      </c>
      <c r="E59" s="21">
        <f>+'6'!F49</f>
        <v>149016.9</v>
      </c>
      <c r="F59" s="21"/>
      <c r="G59" s="21">
        <f>+'6'!F49</f>
        <v>149016.9</v>
      </c>
      <c r="H59" s="20"/>
      <c r="I59">
        <f>D59-B59</f>
        <v>-6531.8999999999942</v>
      </c>
      <c r="J59">
        <f>D59/B59*100-100</f>
        <v>-4.1768473016654468</v>
      </c>
    </row>
    <row r="60" spans="1:23" ht="16.5" thickBot="1" x14ac:dyDescent="0.3">
      <c r="A60" s="22" t="s">
        <v>118</v>
      </c>
      <c r="B60" s="21">
        <f>+'[1]5 (3)'!$C$70</f>
        <v>268653.7</v>
      </c>
      <c r="C60" s="21">
        <f>+'5'!C66</f>
        <v>304321.49999999994</v>
      </c>
      <c r="D60" s="21">
        <f>+'6'!C69</f>
        <v>290717.90000000002</v>
      </c>
      <c r="E60" s="21">
        <f>+'6'!F69</f>
        <v>289168.59999999998</v>
      </c>
      <c r="F60" s="21"/>
      <c r="G60" s="21">
        <f>+'6'!F69</f>
        <v>289168.59999999998</v>
      </c>
      <c r="H60" s="20"/>
      <c r="I60">
        <f t="shared" ref="I60:I62" si="17">D60-B60</f>
        <v>22064.200000000012</v>
      </c>
      <c r="J60">
        <f t="shared" ref="J60:J62" si="18">D60/B60*100-100</f>
        <v>8.2128777679220519</v>
      </c>
    </row>
    <row r="61" spans="1:23" ht="16.5" thickBot="1" x14ac:dyDescent="0.3">
      <c r="A61" s="22" t="s">
        <v>333</v>
      </c>
      <c r="B61" s="112">
        <f>+'[1]5 (3)'!$C$49</f>
        <v>31990.228810000001</v>
      </c>
      <c r="C61" s="112">
        <f>+'5'!C48</f>
        <v>27429.015799999997</v>
      </c>
      <c r="D61" s="21">
        <f>+'6'!C52</f>
        <v>26160.400000000005</v>
      </c>
      <c r="E61" s="21">
        <f>+'6'!F52</f>
        <v>26014.700000000004</v>
      </c>
      <c r="F61" s="21"/>
      <c r="G61" s="21">
        <f>+'6'!F52</f>
        <v>26014.700000000004</v>
      </c>
      <c r="H61" s="20"/>
      <c r="I61">
        <f t="shared" si="17"/>
        <v>-5829.8288099999954</v>
      </c>
      <c r="J61">
        <f t="shared" si="18"/>
        <v>-18.223779656673216</v>
      </c>
    </row>
    <row r="62" spans="1:23" ht="48" thickBot="1" x14ac:dyDescent="0.3">
      <c r="A62" s="22" t="s">
        <v>176</v>
      </c>
      <c r="B62" s="21"/>
      <c r="C62" s="21"/>
      <c r="D62" s="21"/>
      <c r="E62" s="21"/>
      <c r="F62" s="21"/>
      <c r="G62" s="21"/>
      <c r="H62" s="20"/>
      <c r="I62">
        <f t="shared" si="17"/>
        <v>0</v>
      </c>
      <c r="J62" t="e">
        <f t="shared" si="18"/>
        <v>#DIV/0!</v>
      </c>
    </row>
    <row r="63" spans="1:23" x14ac:dyDescent="0.2">
      <c r="E63">
        <v>388899.71</v>
      </c>
    </row>
    <row r="64" spans="1:23" x14ac:dyDescent="0.2">
      <c r="E64" s="57">
        <f>E63-E57</f>
        <v>-75300.489999999991</v>
      </c>
      <c r="F64" s="57"/>
      <c r="G64" s="57">
        <f>G63-G57</f>
        <v>-464200.2</v>
      </c>
      <c r="H64" s="57"/>
    </row>
    <row r="65" spans="1:6" x14ac:dyDescent="0.2">
      <c r="B65">
        <v>400840.1</v>
      </c>
    </row>
    <row r="72" spans="1:6" x14ac:dyDescent="0.2">
      <c r="B72" s="135">
        <f>B75+805</f>
        <v>529371.91579999996</v>
      </c>
    </row>
    <row r="73" spans="1:6" ht="13.5" thickBot="1" x14ac:dyDescent="0.25">
      <c r="B73">
        <v>451884.9</v>
      </c>
      <c r="D73" s="135">
        <f>B72-B73</f>
        <v>77487.015799999936</v>
      </c>
    </row>
    <row r="74" spans="1:6" ht="16.5" thickBot="1" x14ac:dyDescent="0.25">
      <c r="A74" s="50" t="s">
        <v>327</v>
      </c>
      <c r="B74" s="51">
        <v>2020</v>
      </c>
      <c r="C74" s="51"/>
      <c r="D74" s="51">
        <v>2021</v>
      </c>
      <c r="E74" s="51">
        <v>2022</v>
      </c>
      <c r="F74" s="126"/>
    </row>
    <row r="75" spans="1:6" ht="16.5" thickBot="1" x14ac:dyDescent="0.25">
      <c r="A75" s="52" t="s">
        <v>359</v>
      </c>
      <c r="B75" s="136">
        <f>+B76+B78</f>
        <v>528566.91579999996</v>
      </c>
      <c r="C75" s="136">
        <f t="shared" ref="C75:E75" si="19">+C76+C78</f>
        <v>0</v>
      </c>
      <c r="D75" s="136">
        <f t="shared" si="19"/>
        <v>506776.9</v>
      </c>
      <c r="E75" s="136">
        <f t="shared" si="19"/>
        <v>506650.19999999995</v>
      </c>
      <c r="F75" s="128"/>
    </row>
    <row r="76" spans="1:6" ht="48" thickBot="1" x14ac:dyDescent="0.25">
      <c r="A76" s="52" t="s">
        <v>360</v>
      </c>
      <c r="B76" s="136">
        <v>37800</v>
      </c>
      <c r="C76" s="136"/>
      <c r="D76" s="136">
        <v>40047</v>
      </c>
      <c r="E76" s="136">
        <v>42450</v>
      </c>
      <c r="F76" s="128"/>
    </row>
    <row r="77" spans="1:6" ht="32.25" thickBot="1" x14ac:dyDescent="0.25">
      <c r="A77" s="52" t="s">
        <v>361</v>
      </c>
      <c r="B77" s="136">
        <f>B76/B75*100</f>
        <v>7.1514124077911116</v>
      </c>
      <c r="C77" s="136" t="e">
        <f t="shared" ref="C77:D77" si="20">C76/C75*100</f>
        <v>#DIV/0!</v>
      </c>
      <c r="D77" s="136">
        <f t="shared" si="20"/>
        <v>7.9022938890861036</v>
      </c>
      <c r="E77" s="136">
        <f>E76/E75*100</f>
        <v>8.3785617769419609</v>
      </c>
      <c r="F77" s="128"/>
    </row>
    <row r="78" spans="1:6" ht="95.25" thickBot="1" x14ac:dyDescent="0.25">
      <c r="A78" s="52" t="s">
        <v>362</v>
      </c>
      <c r="B78" s="136">
        <f>+'5'!C43-1060</f>
        <v>490766.91579999996</v>
      </c>
      <c r="C78" s="136"/>
      <c r="D78" s="136">
        <f>+'6'!C47-1170</f>
        <v>466729.9</v>
      </c>
      <c r="E78" s="136">
        <f>+'6'!F47-1278</f>
        <v>464200.19999999995</v>
      </c>
      <c r="F78" s="130"/>
    </row>
    <row r="79" spans="1:6" ht="32.25" thickBot="1" x14ac:dyDescent="0.25">
      <c r="A79" s="52" t="s">
        <v>361</v>
      </c>
      <c r="B79" s="136">
        <f>B78/B75*100</f>
        <v>92.848587592208887</v>
      </c>
      <c r="C79" s="136" t="e">
        <f t="shared" ref="C79:E79" si="21">C78/C75*100</f>
        <v>#DIV/0!</v>
      </c>
      <c r="D79" s="136">
        <f t="shared" si="21"/>
        <v>92.09770611091389</v>
      </c>
      <c r="E79" s="136">
        <f t="shared" si="21"/>
        <v>91.621438223058036</v>
      </c>
      <c r="F79" s="128"/>
    </row>
    <row r="80" spans="1:6" ht="32.25" thickBot="1" x14ac:dyDescent="0.25">
      <c r="A80" s="52" t="s">
        <v>363</v>
      </c>
      <c r="B80" s="136">
        <f>+B75</f>
        <v>528566.91579999996</v>
      </c>
      <c r="C80" s="136">
        <f t="shared" ref="C80:E80" si="22">+C75</f>
        <v>0</v>
      </c>
      <c r="D80" s="136">
        <f t="shared" si="22"/>
        <v>506776.9</v>
      </c>
      <c r="E80" s="136">
        <f t="shared" si="22"/>
        <v>506650.19999999995</v>
      </c>
      <c r="F80" s="130"/>
    </row>
    <row r="81" spans="1:6" ht="16.5" thickBot="1" x14ac:dyDescent="0.25">
      <c r="A81" s="52" t="s">
        <v>364</v>
      </c>
      <c r="B81" s="54" t="s">
        <v>365</v>
      </c>
      <c r="C81" s="54"/>
      <c r="D81" s="54" t="s">
        <v>365</v>
      </c>
      <c r="E81" s="54" t="s">
        <v>365</v>
      </c>
      <c r="F81" s="128"/>
    </row>
    <row r="101" spans="1:14" ht="13.5" thickBot="1" x14ac:dyDescent="0.25"/>
    <row r="102" spans="1:14" ht="39" thickBot="1" x14ac:dyDescent="0.25">
      <c r="A102" s="81" t="s">
        <v>0</v>
      </c>
      <c r="B102" s="82" t="s">
        <v>373</v>
      </c>
      <c r="C102" s="83" t="s">
        <v>422</v>
      </c>
      <c r="D102" s="83" t="s">
        <v>386</v>
      </c>
      <c r="E102" s="84" t="s">
        <v>387</v>
      </c>
      <c r="F102" s="76" t="s">
        <v>388</v>
      </c>
      <c r="G102" s="84" t="s">
        <v>387</v>
      </c>
      <c r="H102" s="76" t="s">
        <v>388</v>
      </c>
      <c r="I102" s="76" t="s">
        <v>324</v>
      </c>
      <c r="J102" s="76" t="s">
        <v>387</v>
      </c>
      <c r="K102" s="76" t="s">
        <v>387</v>
      </c>
      <c r="L102" s="76" t="s">
        <v>388</v>
      </c>
      <c r="M102" s="76" t="s">
        <v>325</v>
      </c>
      <c r="N102" s="76" t="s">
        <v>388</v>
      </c>
    </row>
    <row r="103" spans="1:14" ht="13.5" thickBot="1" x14ac:dyDescent="0.25">
      <c r="A103" s="85" t="s">
        <v>389</v>
      </c>
      <c r="B103" s="74"/>
      <c r="C103" s="74"/>
      <c r="D103" s="75"/>
      <c r="E103" s="86"/>
      <c r="F103" s="76"/>
      <c r="G103" s="86"/>
      <c r="H103" s="76"/>
      <c r="I103" s="76"/>
      <c r="J103" s="76"/>
      <c r="K103" s="76"/>
      <c r="L103" s="76"/>
      <c r="M103" s="76"/>
      <c r="N103" s="76"/>
    </row>
    <row r="104" spans="1:14" ht="13.5" thickBot="1" x14ac:dyDescent="0.25">
      <c r="A104" s="85" t="s">
        <v>129</v>
      </c>
      <c r="B104" s="74"/>
      <c r="C104" s="87">
        <f>SUM(C105:C116)</f>
        <v>325901.42641999997</v>
      </c>
      <c r="D104" s="87">
        <f>SUM(D105:D116)</f>
        <v>381247.54226000002</v>
      </c>
      <c r="E104" s="88">
        <f t="shared" ref="E104:M104" si="23">SUM(E105:E116)</f>
        <v>205603.57</v>
      </c>
      <c r="F104" s="89">
        <f>D104/C104*100</f>
        <v>116.98247118706185</v>
      </c>
      <c r="G104" s="88">
        <f t="shared" si="23"/>
        <v>399527.17</v>
      </c>
      <c r="H104" s="89">
        <f>G104/D104*100</f>
        <v>104.79468736549489</v>
      </c>
      <c r="I104" s="89">
        <f t="shared" si="23"/>
        <v>358698.01</v>
      </c>
      <c r="J104" s="89">
        <f t="shared" si="23"/>
        <v>0</v>
      </c>
      <c r="K104" s="89">
        <f t="shared" si="23"/>
        <v>0</v>
      </c>
      <c r="L104" s="89">
        <f>I104/G104*100</f>
        <v>89.780629938134126</v>
      </c>
      <c r="M104" s="89">
        <f t="shared" si="23"/>
        <v>354691.01</v>
      </c>
      <c r="N104" s="90">
        <f>M104/I104*100</f>
        <v>98.882904312739285</v>
      </c>
    </row>
    <row r="105" spans="1:14" ht="90" thickBot="1" x14ac:dyDescent="0.25">
      <c r="A105" s="73" t="s">
        <v>374</v>
      </c>
      <c r="B105" s="74" t="s">
        <v>375</v>
      </c>
      <c r="C105" s="87">
        <f>+'[2]13+'!$H$20</f>
        <v>38143.07071</v>
      </c>
      <c r="D105" s="87">
        <f>6.4+40488.1398</f>
        <v>40494.539799999999</v>
      </c>
      <c r="E105" s="88">
        <v>20027.53</v>
      </c>
      <c r="F105" s="89">
        <f t="shared" ref="F105:F112" si="24">D105/C105*100</f>
        <v>106.16486571801759</v>
      </c>
      <c r="G105" s="88">
        <v>43297.02</v>
      </c>
      <c r="H105" s="89">
        <f t="shared" ref="H105:H109" si="25">G105/D105*100</f>
        <v>106.92063723613423</v>
      </c>
      <c r="I105" s="90">
        <v>39832.519999999997</v>
      </c>
      <c r="J105" s="90"/>
      <c r="K105" s="90"/>
      <c r="L105" s="89">
        <f t="shared" ref="L105:L112" si="26">I105/G105*100</f>
        <v>91.998294570850376</v>
      </c>
      <c r="M105" s="90">
        <v>40250.519999999997</v>
      </c>
      <c r="N105" s="90">
        <f t="shared" ref="N105:N112" si="27">M105/I105*100</f>
        <v>101.04939381189038</v>
      </c>
    </row>
    <row r="106" spans="1:14" ht="26.25" thickBot="1" x14ac:dyDescent="0.25">
      <c r="A106" s="73" t="s">
        <v>92</v>
      </c>
      <c r="B106" s="75" t="s">
        <v>376</v>
      </c>
      <c r="C106" s="91">
        <f>+'[2]13+'!$H$109</f>
        <v>237.43520000000001</v>
      </c>
      <c r="D106" s="91">
        <v>76</v>
      </c>
      <c r="E106" s="131">
        <v>7.7</v>
      </c>
      <c r="F106" s="89">
        <f t="shared" si="24"/>
        <v>32.008733330188619</v>
      </c>
      <c r="G106" s="88">
        <v>80</v>
      </c>
      <c r="H106" s="89">
        <f t="shared" si="25"/>
        <v>105.26315789473684</v>
      </c>
      <c r="I106" s="92">
        <v>20</v>
      </c>
      <c r="J106" s="90"/>
      <c r="K106" s="90"/>
      <c r="L106" s="89">
        <f t="shared" si="26"/>
        <v>25</v>
      </c>
      <c r="M106" s="90">
        <v>5</v>
      </c>
      <c r="N106" s="90">
        <f t="shared" si="27"/>
        <v>25</v>
      </c>
    </row>
    <row r="107" spans="1:14" ht="64.5" thickBot="1" x14ac:dyDescent="0.25">
      <c r="A107" s="73" t="s">
        <v>103</v>
      </c>
      <c r="B107" s="75" t="s">
        <v>377</v>
      </c>
      <c r="C107" s="91">
        <f>+'[2]13+'!$H$132</f>
        <v>806.39553999999998</v>
      </c>
      <c r="D107" s="87">
        <v>2706.9960799999999</v>
      </c>
      <c r="E107" s="88">
        <v>148.25</v>
      </c>
      <c r="F107" s="89">
        <f t="shared" si="24"/>
        <v>335.69085463939945</v>
      </c>
      <c r="G107" s="88">
        <v>4573</v>
      </c>
      <c r="H107" s="89">
        <f t="shared" si="25"/>
        <v>168.93264211893504</v>
      </c>
      <c r="I107" s="89">
        <v>3858.9</v>
      </c>
      <c r="J107" s="90"/>
      <c r="K107" s="90"/>
      <c r="L107" s="89">
        <f t="shared" si="26"/>
        <v>84.384430352066474</v>
      </c>
      <c r="M107" s="90">
        <v>4152.2</v>
      </c>
      <c r="N107" s="90">
        <f t="shared" si="27"/>
        <v>107.60061157324625</v>
      </c>
    </row>
    <row r="108" spans="1:14" ht="64.5" thickBot="1" x14ac:dyDescent="0.25">
      <c r="A108" s="73" t="s">
        <v>67</v>
      </c>
      <c r="B108" s="75" t="s">
        <v>378</v>
      </c>
      <c r="C108" s="91">
        <f>+'[2]13+'!$H$145</f>
        <v>415.07871999999998</v>
      </c>
      <c r="D108" s="91">
        <v>468.6</v>
      </c>
      <c r="E108" s="131">
        <v>107.97</v>
      </c>
      <c r="F108" s="89">
        <f t="shared" si="24"/>
        <v>112.89424810792519</v>
      </c>
      <c r="G108" s="88">
        <v>489.32</v>
      </c>
      <c r="H108" s="89">
        <f t="shared" si="25"/>
        <v>104.42168160478018</v>
      </c>
      <c r="I108" s="92">
        <v>296.89999999999998</v>
      </c>
      <c r="J108" s="90"/>
      <c r="K108" s="90"/>
      <c r="L108" s="89">
        <f t="shared" si="26"/>
        <v>60.676040219079532</v>
      </c>
      <c r="M108" s="90">
        <v>143.9</v>
      </c>
      <c r="N108" s="90">
        <f t="shared" si="27"/>
        <v>48.467497473896941</v>
      </c>
    </row>
    <row r="109" spans="1:14" ht="90" thickBot="1" x14ac:dyDescent="0.25">
      <c r="A109" s="73" t="s">
        <v>95</v>
      </c>
      <c r="B109" s="75" t="s">
        <v>379</v>
      </c>
      <c r="C109" s="91">
        <f>+'[2]13+'!$H$166</f>
        <v>855.52</v>
      </c>
      <c r="D109" s="91">
        <v>5310</v>
      </c>
      <c r="E109" s="131">
        <v>735</v>
      </c>
      <c r="F109" s="89">
        <f t="shared" si="24"/>
        <v>620.67514494108855</v>
      </c>
      <c r="G109" s="88">
        <v>1887.9</v>
      </c>
      <c r="H109" s="89">
        <f t="shared" si="25"/>
        <v>35.55367231638418</v>
      </c>
      <c r="I109" s="92">
        <v>1437.82</v>
      </c>
      <c r="J109" s="90"/>
      <c r="K109" s="90"/>
      <c r="L109" s="89">
        <f t="shared" si="26"/>
        <v>76.159754224270344</v>
      </c>
      <c r="M109" s="90">
        <v>1394.74</v>
      </c>
      <c r="N109" s="90">
        <f t="shared" si="27"/>
        <v>97.003797415531849</v>
      </c>
    </row>
    <row r="110" spans="1:14" ht="90" thickBot="1" x14ac:dyDescent="0.25">
      <c r="A110" s="73" t="s">
        <v>97</v>
      </c>
      <c r="B110" s="75" t="s">
        <v>380</v>
      </c>
      <c r="C110" s="91">
        <f>+'[2]13+'!$H$196</f>
        <v>152.84700000000001</v>
      </c>
      <c r="D110" s="91">
        <v>238.5</v>
      </c>
      <c r="E110" s="131">
        <v>123</v>
      </c>
      <c r="F110" s="89">
        <f t="shared" si="24"/>
        <v>156.03839133250895</v>
      </c>
      <c r="G110" s="88">
        <v>238.5</v>
      </c>
      <c r="H110" s="89">
        <f t="shared" ref="H110:H113" si="28">G110/D110*100</f>
        <v>100</v>
      </c>
      <c r="I110" s="92">
        <v>35</v>
      </c>
      <c r="J110" s="90"/>
      <c r="K110" s="90"/>
      <c r="L110" s="89">
        <f t="shared" si="26"/>
        <v>14.675052410901468</v>
      </c>
      <c r="M110" s="90">
        <v>29</v>
      </c>
      <c r="N110" s="90">
        <f t="shared" si="27"/>
        <v>82.857142857142861</v>
      </c>
    </row>
    <row r="111" spans="1:14" ht="77.25" thickBot="1" x14ac:dyDescent="0.25">
      <c r="A111" s="73" t="s">
        <v>73</v>
      </c>
      <c r="B111" s="75" t="s">
        <v>381</v>
      </c>
      <c r="C111" s="91">
        <f>+'[2]13+'!$H$202</f>
        <v>251410.62592000002</v>
      </c>
      <c r="D111" s="87">
        <v>289312.14231999998</v>
      </c>
      <c r="E111" s="88">
        <v>165467.68</v>
      </c>
      <c r="F111" s="89">
        <f t="shared" si="24"/>
        <v>115.07554275452956</v>
      </c>
      <c r="G111" s="88">
        <v>304986.95</v>
      </c>
      <c r="H111" s="89">
        <f t="shared" si="28"/>
        <v>105.41795707373475</v>
      </c>
      <c r="I111" s="92">
        <v>276823.37</v>
      </c>
      <c r="J111" s="90"/>
      <c r="K111" s="90"/>
      <c r="L111" s="89">
        <f t="shared" si="26"/>
        <v>90.76564423494186</v>
      </c>
      <c r="M111" s="90">
        <v>274206.5</v>
      </c>
      <c r="N111" s="90">
        <f t="shared" si="27"/>
        <v>99.054678801143126</v>
      </c>
    </row>
    <row r="112" spans="1:14" ht="51.75" thickBot="1" x14ac:dyDescent="0.25">
      <c r="A112" s="73" t="s">
        <v>13</v>
      </c>
      <c r="B112" s="75" t="s">
        <v>382</v>
      </c>
      <c r="C112" s="91">
        <f>+'[2]13+'!$H$311</f>
        <v>33371.627260000001</v>
      </c>
      <c r="D112" s="91">
        <v>42503.514060000001</v>
      </c>
      <c r="E112" s="131">
        <v>18947.64</v>
      </c>
      <c r="F112" s="89">
        <f t="shared" si="24"/>
        <v>127.3642238925091</v>
      </c>
      <c r="G112" s="88">
        <v>43829.18</v>
      </c>
      <c r="H112" s="89">
        <f t="shared" si="28"/>
        <v>103.11895608943915</v>
      </c>
      <c r="I112" s="92">
        <v>36301.5</v>
      </c>
      <c r="J112" s="90"/>
      <c r="K112" s="90"/>
      <c r="L112" s="89">
        <f t="shared" si="26"/>
        <v>82.824958167138874</v>
      </c>
      <c r="M112" s="90">
        <v>34420.15</v>
      </c>
      <c r="N112" s="90">
        <f t="shared" si="27"/>
        <v>94.817431786565294</v>
      </c>
    </row>
    <row r="113" spans="1:14" ht="64.5" thickBot="1" x14ac:dyDescent="0.25">
      <c r="A113" s="73" t="s">
        <v>94</v>
      </c>
      <c r="B113" s="75" t="s">
        <v>383</v>
      </c>
      <c r="C113" s="91"/>
      <c r="D113" s="91">
        <v>10</v>
      </c>
      <c r="E113" s="131">
        <v>0</v>
      </c>
      <c r="F113" s="89">
        <v>0</v>
      </c>
      <c r="G113" s="88">
        <v>0</v>
      </c>
      <c r="H113" s="89">
        <f t="shared" si="28"/>
        <v>0</v>
      </c>
      <c r="I113" s="90"/>
      <c r="J113" s="90"/>
      <c r="K113" s="90"/>
      <c r="L113" s="89">
        <v>0</v>
      </c>
      <c r="M113" s="90"/>
      <c r="N113" s="90">
        <v>0</v>
      </c>
    </row>
    <row r="114" spans="1:14" ht="153" x14ac:dyDescent="0.2">
      <c r="A114" s="77" t="s">
        <v>105</v>
      </c>
      <c r="B114" s="78" t="s">
        <v>384</v>
      </c>
      <c r="C114" s="93">
        <f>+'[2]13+'!$H$377</f>
        <v>508.82606999999996</v>
      </c>
      <c r="D114" s="688">
        <v>98</v>
      </c>
      <c r="E114" s="132">
        <v>38.799999999999997</v>
      </c>
      <c r="F114" s="92">
        <f>D114/C114*100</f>
        <v>19.260019440434725</v>
      </c>
      <c r="G114" s="690">
        <v>80</v>
      </c>
      <c r="H114" s="692">
        <f>G114/D114*100</f>
        <v>81.632653061224488</v>
      </c>
      <c r="I114" s="694">
        <v>80</v>
      </c>
      <c r="J114" s="90"/>
      <c r="K114" s="90"/>
      <c r="L114" s="696">
        <f>I114/G114*100</f>
        <v>100</v>
      </c>
      <c r="M114" s="696">
        <v>80</v>
      </c>
      <c r="N114" s="696">
        <f>M114/I114*100</f>
        <v>100</v>
      </c>
    </row>
    <row r="115" spans="1:14" ht="15.75" thickBot="1" x14ac:dyDescent="0.25">
      <c r="A115" s="79"/>
      <c r="B115" s="80"/>
      <c r="C115" s="94"/>
      <c r="D115" s="689"/>
      <c r="E115" s="133"/>
      <c r="F115" s="134"/>
      <c r="G115" s="691"/>
      <c r="H115" s="693"/>
      <c r="I115" s="695"/>
      <c r="J115" s="90"/>
      <c r="K115" s="90"/>
      <c r="L115" s="697"/>
      <c r="M115" s="697"/>
      <c r="N115" s="697"/>
    </row>
    <row r="116" spans="1:14" ht="77.25" thickBot="1" x14ac:dyDescent="0.25">
      <c r="A116" s="73" t="s">
        <v>172</v>
      </c>
      <c r="B116" s="75" t="s">
        <v>385</v>
      </c>
      <c r="C116" s="91"/>
      <c r="D116" s="91">
        <v>29.25</v>
      </c>
      <c r="E116" s="131">
        <v>0</v>
      </c>
      <c r="F116" s="92">
        <v>0</v>
      </c>
      <c r="G116" s="88">
        <v>65.3</v>
      </c>
      <c r="H116" s="89">
        <f>G116/D116*100</f>
        <v>223.24786324786325</v>
      </c>
      <c r="I116" s="92">
        <v>12</v>
      </c>
      <c r="J116" s="90"/>
      <c r="K116" s="90"/>
      <c r="L116" s="90">
        <f>I116/G116*100</f>
        <v>18.376722817764165</v>
      </c>
      <c r="M116" s="90">
        <v>9</v>
      </c>
      <c r="N116" s="90">
        <f>M116/I116*100</f>
        <v>75</v>
      </c>
    </row>
  </sheetData>
  <mergeCells count="33">
    <mergeCell ref="T48:U48"/>
    <mergeCell ref="V48:W48"/>
    <mergeCell ref="P49:P50"/>
    <mergeCell ref="R49:R50"/>
    <mergeCell ref="T49:T50"/>
    <mergeCell ref="V49:V50"/>
    <mergeCell ref="P48:Q48"/>
    <mergeCell ref="B21:D21"/>
    <mergeCell ref="A36:B36"/>
    <mergeCell ref="A55:A56"/>
    <mergeCell ref="N48:N50"/>
    <mergeCell ref="R48:S48"/>
    <mergeCell ref="M114:M115"/>
    <mergeCell ref="N114:N115"/>
    <mergeCell ref="A19:D19"/>
    <mergeCell ref="A6:A7"/>
    <mergeCell ref="R8:R9"/>
    <mergeCell ref="B10:B12"/>
    <mergeCell ref="D10:D12"/>
    <mergeCell ref="E10:E12"/>
    <mergeCell ref="I10:I12"/>
    <mergeCell ref="M10:M12"/>
    <mergeCell ref="B13:B15"/>
    <mergeCell ref="D13:D15"/>
    <mergeCell ref="E13:E15"/>
    <mergeCell ref="I13:I15"/>
    <mergeCell ref="M13:M15"/>
    <mergeCell ref="B20:D20"/>
    <mergeCell ref="D114:D115"/>
    <mergeCell ref="G114:G115"/>
    <mergeCell ref="H114:H115"/>
    <mergeCell ref="I114:I115"/>
    <mergeCell ref="L114:L115"/>
  </mergeCells>
  <pageMargins left="0.7" right="0.7" top="0.75" bottom="0.75" header="0.3" footer="0.3"/>
  <pageSetup paperSize="9" scale="80" orientation="landscape" r:id="rId1"/>
  <colBreaks count="1" manualBreakCount="1">
    <brk id="1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5"/>
  <sheetViews>
    <sheetView zoomScale="82" zoomScaleNormal="82" workbookViewId="0">
      <selection activeCell="K41" sqref="K41"/>
    </sheetView>
  </sheetViews>
  <sheetFormatPr defaultRowHeight="12.75" x14ac:dyDescent="0.2"/>
  <cols>
    <col min="1" max="1" width="18.7109375" style="165" customWidth="1"/>
    <col min="2" max="2" width="13.140625" style="102" customWidth="1"/>
    <col min="3" max="7" width="13.140625" customWidth="1"/>
  </cols>
  <sheetData>
    <row r="6" spans="1:7" ht="13.5" thickBot="1" x14ac:dyDescent="0.25"/>
    <row r="7" spans="1:7" ht="13.5" thickBot="1" x14ac:dyDescent="0.25">
      <c r="A7" s="716" t="s">
        <v>390</v>
      </c>
      <c r="B7" s="726" t="s">
        <v>391</v>
      </c>
      <c r="C7" s="716" t="s">
        <v>715</v>
      </c>
      <c r="D7" s="716" t="s">
        <v>716</v>
      </c>
      <c r="E7" s="95" t="s">
        <v>403</v>
      </c>
      <c r="F7" s="718" t="s">
        <v>404</v>
      </c>
      <c r="G7" s="719"/>
    </row>
    <row r="8" spans="1:7" ht="13.5" thickBot="1" x14ac:dyDescent="0.25">
      <c r="A8" s="717"/>
      <c r="B8" s="727"/>
      <c r="C8" s="717"/>
      <c r="D8" s="717"/>
      <c r="E8" s="96" t="s">
        <v>717</v>
      </c>
      <c r="F8" s="96" t="s">
        <v>392</v>
      </c>
      <c r="G8" s="96" t="s">
        <v>393</v>
      </c>
    </row>
    <row r="9" spans="1:7" ht="13.5" thickBot="1" x14ac:dyDescent="0.25">
      <c r="A9" s="152">
        <v>1</v>
      </c>
      <c r="B9" s="103">
        <v>2</v>
      </c>
      <c r="C9" s="96">
        <v>3</v>
      </c>
      <c r="D9" s="96">
        <v>5</v>
      </c>
      <c r="E9" s="96">
        <v>6</v>
      </c>
      <c r="F9" s="96">
        <v>7</v>
      </c>
      <c r="G9" s="96">
        <v>8</v>
      </c>
    </row>
    <row r="10" spans="1:7" x14ac:dyDescent="0.2">
      <c r="A10" s="720" t="s">
        <v>394</v>
      </c>
      <c r="B10" s="723"/>
      <c r="C10" s="97"/>
      <c r="D10" s="97"/>
      <c r="E10" s="97"/>
      <c r="F10" s="97"/>
      <c r="G10" s="97"/>
    </row>
    <row r="11" spans="1:7" x14ac:dyDescent="0.2">
      <c r="A11" s="721"/>
      <c r="B11" s="724"/>
      <c r="C11" s="159">
        <f>+C14+C15+C16+C17++C18+C19</f>
        <v>304472.62365999998</v>
      </c>
      <c r="D11" s="159">
        <f t="shared" ref="D11:E11" si="0">+D14+D15+D16+D17++D18+D19</f>
        <v>313944.98784999998</v>
      </c>
      <c r="E11" s="159" t="e">
        <f t="shared" si="0"/>
        <v>#REF!</v>
      </c>
      <c r="F11" s="159" t="e">
        <f>E11-D11</f>
        <v>#REF!</v>
      </c>
      <c r="G11" s="104" t="e">
        <f>E11/D11*100</f>
        <v>#REF!</v>
      </c>
    </row>
    <row r="12" spans="1:7" ht="13.5" thickBot="1" x14ac:dyDescent="0.25">
      <c r="A12" s="722"/>
      <c r="B12" s="725"/>
      <c r="C12" s="160"/>
      <c r="D12" s="161"/>
      <c r="E12" s="161"/>
      <c r="F12" s="160"/>
      <c r="G12" s="98"/>
    </row>
    <row r="13" spans="1:7" ht="13.5" thickBot="1" x14ac:dyDescent="0.25">
      <c r="A13" s="99" t="s">
        <v>372</v>
      </c>
      <c r="B13" s="103"/>
      <c r="C13" s="162"/>
      <c r="D13" s="162"/>
      <c r="E13" s="162"/>
      <c r="F13" s="162"/>
      <c r="G13" s="101"/>
    </row>
    <row r="14" spans="1:7" ht="26.25" thickBot="1" x14ac:dyDescent="0.25">
      <c r="A14" s="100" t="s">
        <v>72</v>
      </c>
      <c r="B14" s="103" t="s">
        <v>397</v>
      </c>
      <c r="C14" s="163">
        <f>+'[3]9'!$H$311</f>
        <v>96135.712610000002</v>
      </c>
      <c r="D14" s="162">
        <f>+'[1]9'!$S$301</f>
        <v>97530.06581</v>
      </c>
      <c r="E14" s="162" t="e">
        <f>+'9'!#REF!</f>
        <v>#REF!</v>
      </c>
      <c r="F14" s="164" t="e">
        <f>E14-D14</f>
        <v>#REF!</v>
      </c>
      <c r="G14" s="105" t="e">
        <f t="shared" ref="G14:G19" si="1">E14/D14*100</f>
        <v>#REF!</v>
      </c>
    </row>
    <row r="15" spans="1:7" ht="13.5" thickBot="1" x14ac:dyDescent="0.25">
      <c r="A15" s="100" t="s">
        <v>76</v>
      </c>
      <c r="B15" s="103" t="s">
        <v>398</v>
      </c>
      <c r="C15" s="163">
        <f>+'[3]9'!$H$329</f>
        <v>170643.55988000002</v>
      </c>
      <c r="D15" s="162">
        <f>+'[1]9'!$S$314</f>
        <v>175820.68573</v>
      </c>
      <c r="E15" s="162" t="e">
        <f>+'9'!#REF!</f>
        <v>#REF!</v>
      </c>
      <c r="F15" s="164" t="e">
        <f t="shared" ref="F15:F19" si="2">E15-D15</f>
        <v>#REF!</v>
      </c>
      <c r="G15" s="105" t="e">
        <f t="shared" si="1"/>
        <v>#REF!</v>
      </c>
    </row>
    <row r="16" spans="1:7" ht="26.25" thickBot="1" x14ac:dyDescent="0.25">
      <c r="A16" s="100" t="s">
        <v>395</v>
      </c>
      <c r="B16" s="103" t="s">
        <v>399</v>
      </c>
      <c r="C16" s="163">
        <f>+'[3]9'!$H$360</f>
        <v>18523.135130000002</v>
      </c>
      <c r="D16" s="162">
        <f>+'[1]9'!$S$339</f>
        <v>20805.769609999999</v>
      </c>
      <c r="E16" s="162" t="e">
        <f>+'9'!#REF!</f>
        <v>#REF!</v>
      </c>
      <c r="F16" s="164" t="e">
        <f t="shared" si="2"/>
        <v>#REF!</v>
      </c>
      <c r="G16" s="105" t="e">
        <f t="shared" si="1"/>
        <v>#REF!</v>
      </c>
    </row>
    <row r="17" spans="1:7" ht="64.5" thickBot="1" x14ac:dyDescent="0.25">
      <c r="A17" s="100" t="s">
        <v>396</v>
      </c>
      <c r="B17" s="103" t="s">
        <v>400</v>
      </c>
      <c r="C17" s="163">
        <f>+'[3]9'!$G$367</f>
        <v>14.25</v>
      </c>
      <c r="D17" s="162"/>
      <c r="E17" s="162"/>
      <c r="F17" s="164">
        <f t="shared" si="2"/>
        <v>0</v>
      </c>
      <c r="G17" s="105">
        <v>0</v>
      </c>
    </row>
    <row r="18" spans="1:7" ht="39" thickBot="1" x14ac:dyDescent="0.25">
      <c r="A18" s="100" t="s">
        <v>78</v>
      </c>
      <c r="B18" s="103" t="s">
        <v>401</v>
      </c>
      <c r="C18" s="163">
        <f>+'[3]9'!$G$370</f>
        <v>1901.6</v>
      </c>
      <c r="D18" s="162">
        <f>+'[1]9'!$S$355</f>
        <v>1439.05</v>
      </c>
      <c r="E18" s="162" t="e">
        <f>+'9'!#REF!</f>
        <v>#REF!</v>
      </c>
      <c r="F18" s="164" t="e">
        <f t="shared" si="2"/>
        <v>#REF!</v>
      </c>
      <c r="G18" s="105" t="e">
        <f t="shared" si="1"/>
        <v>#REF!</v>
      </c>
    </row>
    <row r="19" spans="1:7" ht="26.25" thickBot="1" x14ac:dyDescent="0.25">
      <c r="A19" s="100" t="s">
        <v>81</v>
      </c>
      <c r="B19" s="103" t="s">
        <v>402</v>
      </c>
      <c r="C19" s="163">
        <f>+'[3]9'!$H$381</f>
        <v>17254.366040000001</v>
      </c>
      <c r="D19" s="162">
        <f>+'[1]9'!$S$362</f>
        <v>18349.416700000002</v>
      </c>
      <c r="E19" s="162" t="e">
        <f>+'9'!#REF!</f>
        <v>#REF!</v>
      </c>
      <c r="F19" s="164" t="e">
        <f t="shared" si="2"/>
        <v>#REF!</v>
      </c>
      <c r="G19" s="105" t="e">
        <f t="shared" si="1"/>
        <v>#REF!</v>
      </c>
    </row>
    <row r="20" spans="1:7" x14ac:dyDescent="0.2">
      <c r="C20" s="124"/>
      <c r="D20" s="124"/>
      <c r="E20" s="124"/>
      <c r="F20" s="124"/>
    </row>
    <row r="38" spans="1:11" ht="51" x14ac:dyDescent="0.2">
      <c r="A38" s="76" t="s">
        <v>0</v>
      </c>
      <c r="B38" s="166" t="s">
        <v>373</v>
      </c>
      <c r="C38" s="76" t="s">
        <v>718</v>
      </c>
      <c r="D38" s="76" t="s">
        <v>719</v>
      </c>
      <c r="E38" s="76" t="s">
        <v>388</v>
      </c>
      <c r="F38" s="76" t="s">
        <v>325</v>
      </c>
      <c r="G38" s="76" t="s">
        <v>388</v>
      </c>
      <c r="H38" s="76" t="s">
        <v>653</v>
      </c>
      <c r="I38" s="76" t="s">
        <v>388</v>
      </c>
    </row>
    <row r="39" spans="1:11" x14ac:dyDescent="0.2">
      <c r="A39" s="76" t="s">
        <v>389</v>
      </c>
      <c r="B39" s="166"/>
      <c r="C39" s="76"/>
      <c r="D39" s="76"/>
      <c r="E39" s="76"/>
      <c r="F39" s="76"/>
      <c r="G39" s="76"/>
      <c r="H39" s="76"/>
      <c r="I39" s="76"/>
    </row>
    <row r="40" spans="1:11" x14ac:dyDescent="0.2">
      <c r="A40" s="76" t="s">
        <v>129</v>
      </c>
      <c r="B40" s="166"/>
      <c r="C40" s="89">
        <f>+C41+C42+C43+C44+C45+C46+C47+C48+C49+C50+C52</f>
        <v>435680.13205000013</v>
      </c>
      <c r="D40" s="89" t="e">
        <f>SUM(D41:D55)</f>
        <v>#REF!</v>
      </c>
      <c r="E40" s="169" t="e">
        <f>D40/C40*100</f>
        <v>#REF!</v>
      </c>
      <c r="F40" s="89" t="e">
        <f>SUM(F41:F55)</f>
        <v>#REF!</v>
      </c>
      <c r="G40" s="169" t="e">
        <f>F40/D40*100</f>
        <v>#REF!</v>
      </c>
      <c r="H40" s="89" t="e">
        <f>SUM(H41:H55)</f>
        <v>#REF!</v>
      </c>
      <c r="I40" s="172" t="e">
        <f>H40/F40*100</f>
        <v>#REF!</v>
      </c>
      <c r="J40" s="176" t="e">
        <f>+'11'!#REF!-Лист1!D40</f>
        <v>#REF!</v>
      </c>
      <c r="K40" s="176" t="e">
        <f>+'14'!L20-Лист1!F40</f>
        <v>#REF!</v>
      </c>
    </row>
    <row r="41" spans="1:11" ht="63.75" x14ac:dyDescent="0.2">
      <c r="A41" s="76" t="s">
        <v>374</v>
      </c>
      <c r="B41" s="166" t="s">
        <v>375</v>
      </c>
      <c r="C41" s="89">
        <f>+'[1]13'!$M$22</f>
        <v>49924.328310000004</v>
      </c>
      <c r="D41" s="89" t="e">
        <f>+'13'!#REF!</f>
        <v>#REF!</v>
      </c>
      <c r="E41" s="169" t="e">
        <f>D41/C41*100</f>
        <v>#REF!</v>
      </c>
      <c r="F41" s="170" t="e">
        <f>+'14'!#REF!</f>
        <v>#REF!</v>
      </c>
      <c r="G41" s="169" t="e">
        <f t="shared" ref="G41:G49" si="3">F41/D41*100</f>
        <v>#REF!</v>
      </c>
      <c r="H41" s="170" t="e">
        <f>+'14'!#REF!</f>
        <v>#REF!</v>
      </c>
      <c r="I41" s="172" t="e">
        <f t="shared" ref="I41:I49" si="4">H41/F41*100</f>
        <v>#REF!</v>
      </c>
      <c r="J41" s="176" t="e">
        <f>F40-J40</f>
        <v>#REF!</v>
      </c>
      <c r="K41" s="176" t="e">
        <f>K40-H40</f>
        <v>#REF!</v>
      </c>
    </row>
    <row r="42" spans="1:11" ht="25.5" x14ac:dyDescent="0.2">
      <c r="A42" s="76" t="s">
        <v>92</v>
      </c>
      <c r="B42" s="76" t="s">
        <v>376</v>
      </c>
      <c r="C42" s="92">
        <f>+'[1]13'!$M$124</f>
        <v>223.8</v>
      </c>
      <c r="D42" s="89" t="e">
        <f>+'13'!#REF!</f>
        <v>#REF!</v>
      </c>
      <c r="E42" s="169" t="e">
        <f t="shared" ref="E42:E48" si="5">D42/C42*100</f>
        <v>#REF!</v>
      </c>
      <c r="F42" s="92">
        <f>+'14'!L52</f>
        <v>15</v>
      </c>
      <c r="G42" s="169" t="e">
        <f t="shared" si="3"/>
        <v>#REF!</v>
      </c>
      <c r="H42" s="170">
        <f>+'14'!M52</f>
        <v>15</v>
      </c>
      <c r="I42" s="172">
        <f t="shared" si="4"/>
        <v>100</v>
      </c>
    </row>
    <row r="43" spans="1:11" ht="63.75" x14ac:dyDescent="0.2">
      <c r="A43" s="76" t="s">
        <v>103</v>
      </c>
      <c r="B43" s="76" t="s">
        <v>377</v>
      </c>
      <c r="C43" s="89">
        <f>+'[1]13'!$M$130</f>
        <v>8615.3706000000002</v>
      </c>
      <c r="D43" s="89" t="e">
        <f>+'13'!#REF!</f>
        <v>#REF!</v>
      </c>
      <c r="E43" s="169" t="e">
        <f t="shared" si="5"/>
        <v>#REF!</v>
      </c>
      <c r="F43" s="89">
        <f>+'14'!L59</f>
        <v>2261</v>
      </c>
      <c r="G43" s="169" t="e">
        <f t="shared" si="3"/>
        <v>#REF!</v>
      </c>
      <c r="H43" s="170">
        <f>+'14'!M59</f>
        <v>2413</v>
      </c>
      <c r="I43" s="172">
        <f t="shared" si="4"/>
        <v>106.72268907563026</v>
      </c>
    </row>
    <row r="44" spans="1:11" ht="38.25" x14ac:dyDescent="0.2">
      <c r="A44" s="76" t="s">
        <v>67</v>
      </c>
      <c r="B44" s="76" t="s">
        <v>378</v>
      </c>
      <c r="C44" s="92">
        <f>+'[1]13'!$M$158</f>
        <v>644.63127999999995</v>
      </c>
      <c r="D44" s="89" t="e">
        <f>+'13'!#REF!</f>
        <v>#REF!</v>
      </c>
      <c r="E44" s="169" t="e">
        <f t="shared" si="5"/>
        <v>#REF!</v>
      </c>
      <c r="F44" s="92">
        <f>+'14'!L68</f>
        <v>177</v>
      </c>
      <c r="G44" s="169" t="e">
        <f t="shared" si="3"/>
        <v>#REF!</v>
      </c>
      <c r="H44" s="170">
        <f>+'14'!M68</f>
        <v>221</v>
      </c>
      <c r="I44" s="172">
        <f t="shared" si="4"/>
        <v>124.85875706214688</v>
      </c>
    </row>
    <row r="45" spans="1:11" ht="76.5" x14ac:dyDescent="0.2">
      <c r="A45" s="76" t="s">
        <v>95</v>
      </c>
      <c r="B45" s="76" t="s">
        <v>379</v>
      </c>
      <c r="C45" s="92">
        <f>+'[1]13'!$M$172</f>
        <v>7451.3130099999998</v>
      </c>
      <c r="D45" s="89" t="e">
        <f>+'13'!#REF!</f>
        <v>#REF!</v>
      </c>
      <c r="E45" s="169" t="e">
        <f t="shared" si="5"/>
        <v>#REF!</v>
      </c>
      <c r="F45" s="92">
        <f>+'14'!L77</f>
        <v>0</v>
      </c>
      <c r="G45" s="169" t="e">
        <f t="shared" si="3"/>
        <v>#REF!</v>
      </c>
      <c r="H45" s="170">
        <f>+'14'!M77</f>
        <v>0</v>
      </c>
      <c r="I45" s="172" t="e">
        <f t="shared" si="4"/>
        <v>#DIV/0!</v>
      </c>
    </row>
    <row r="46" spans="1:11" ht="76.5" x14ac:dyDescent="0.2">
      <c r="A46" s="76" t="s">
        <v>97</v>
      </c>
      <c r="B46" s="76" t="s">
        <v>380</v>
      </c>
      <c r="C46" s="92">
        <f>+'[1]13'!$M$202</f>
        <v>233.8</v>
      </c>
      <c r="D46" s="89" t="e">
        <f>+'13'!#REF!</f>
        <v>#REF!</v>
      </c>
      <c r="E46" s="169" t="e">
        <f t="shared" si="5"/>
        <v>#REF!</v>
      </c>
      <c r="F46" s="92">
        <f>+'14'!L85</f>
        <v>1391</v>
      </c>
      <c r="G46" s="169" t="e">
        <f t="shared" si="3"/>
        <v>#REF!</v>
      </c>
      <c r="H46" s="170">
        <f>+'14'!M85</f>
        <v>1285</v>
      </c>
      <c r="I46" s="172">
        <f t="shared" si="4"/>
        <v>92.379583033788634</v>
      </c>
    </row>
    <row r="47" spans="1:11" ht="51" x14ac:dyDescent="0.2">
      <c r="A47" s="76" t="s">
        <v>73</v>
      </c>
      <c r="B47" s="76" t="s">
        <v>381</v>
      </c>
      <c r="C47" s="89">
        <f>+'[1]13'!$M$207</f>
        <v>317975.88882000005</v>
      </c>
      <c r="D47" s="89" t="e">
        <f>+'13'!#REF!</f>
        <v>#REF!</v>
      </c>
      <c r="E47" s="169" t="e">
        <f t="shared" si="5"/>
        <v>#REF!</v>
      </c>
      <c r="F47" s="92">
        <f>+'14'!L91</f>
        <v>0</v>
      </c>
      <c r="G47" s="169" t="e">
        <f t="shared" si="3"/>
        <v>#REF!</v>
      </c>
      <c r="H47" s="170">
        <f>+'14'!M91</f>
        <v>0</v>
      </c>
      <c r="I47" s="172" t="e">
        <f t="shared" si="4"/>
        <v>#DIV/0!</v>
      </c>
    </row>
    <row r="48" spans="1:11" ht="38.25" x14ac:dyDescent="0.2">
      <c r="A48" s="76" t="s">
        <v>13</v>
      </c>
      <c r="B48" s="76" t="s">
        <v>382</v>
      </c>
      <c r="C48" s="92">
        <f>+'[1]13'!$M$295</f>
        <v>49377.030030000002</v>
      </c>
      <c r="D48" s="89" t="e">
        <f>+'13'!#REF!</f>
        <v>#REF!</v>
      </c>
      <c r="E48" s="169" t="e">
        <f t="shared" si="5"/>
        <v>#REF!</v>
      </c>
      <c r="F48" s="92">
        <f>+'14'!L118</f>
        <v>29</v>
      </c>
      <c r="G48" s="169" t="e">
        <f t="shared" si="3"/>
        <v>#REF!</v>
      </c>
      <c r="H48" s="170">
        <f>+'14'!M118</f>
        <v>29</v>
      </c>
      <c r="I48" s="172">
        <f t="shared" si="4"/>
        <v>100</v>
      </c>
    </row>
    <row r="49" spans="1:9" ht="63.75" x14ac:dyDescent="0.2">
      <c r="A49" s="76" t="s">
        <v>94</v>
      </c>
      <c r="B49" s="76" t="s">
        <v>383</v>
      </c>
      <c r="C49" s="92"/>
      <c r="D49" s="89" t="e">
        <f>+'13'!#REF!</f>
        <v>#REF!</v>
      </c>
      <c r="E49" s="169">
        <v>0</v>
      </c>
      <c r="F49" s="170">
        <f>+'14'!L146</f>
        <v>630</v>
      </c>
      <c r="G49" s="169" t="e">
        <f t="shared" si="3"/>
        <v>#REF!</v>
      </c>
      <c r="H49" s="170">
        <f>+'14'!M146</f>
        <v>630</v>
      </c>
      <c r="I49" s="172">
        <f t="shared" si="4"/>
        <v>100</v>
      </c>
    </row>
    <row r="50" spans="1:9" ht="114.75" x14ac:dyDescent="0.2">
      <c r="A50" s="76" t="s">
        <v>105</v>
      </c>
      <c r="B50" s="76" t="s">
        <v>384</v>
      </c>
      <c r="C50" s="730">
        <f>+'[1]13'!$M$356</f>
        <v>1101.7</v>
      </c>
      <c r="D50" s="731" t="e">
        <f>+'13'!#REF!</f>
        <v>#REF!</v>
      </c>
      <c r="E50" s="732" t="e">
        <f>D50/C50*100</f>
        <v>#REF!</v>
      </c>
      <c r="F50" s="730">
        <f>+'14'!L149</f>
        <v>1277</v>
      </c>
      <c r="G50" s="729" t="e">
        <f>F50/D50*100</f>
        <v>#REF!</v>
      </c>
      <c r="H50" s="728">
        <f>+'14'!M149</f>
        <v>1277</v>
      </c>
      <c r="I50" s="729">
        <f>H50/F50*100</f>
        <v>100</v>
      </c>
    </row>
    <row r="51" spans="1:9" x14ac:dyDescent="0.2">
      <c r="A51" s="76"/>
      <c r="B51" s="76"/>
      <c r="C51" s="730"/>
      <c r="D51" s="731"/>
      <c r="E51" s="732"/>
      <c r="F51" s="730"/>
      <c r="G51" s="729"/>
      <c r="H51" s="728"/>
      <c r="I51" s="729"/>
    </row>
    <row r="52" spans="1:9" ht="76.5" x14ac:dyDescent="0.2">
      <c r="A52" s="76" t="s">
        <v>172</v>
      </c>
      <c r="B52" s="76" t="s">
        <v>385</v>
      </c>
      <c r="C52" s="92">
        <f>+'[1]13'!$M$362</f>
        <v>132.26999999999998</v>
      </c>
      <c r="D52" s="89" t="e">
        <f>+'13'!#REF!</f>
        <v>#REF!</v>
      </c>
      <c r="E52" s="169" t="e">
        <f t="shared" ref="E52" si="6">D52/C52*100</f>
        <v>#REF!</v>
      </c>
      <c r="F52" s="92">
        <f>+'14'!L152</f>
        <v>2</v>
      </c>
      <c r="G52" s="169" t="e">
        <f t="shared" ref="G52:G55" si="7">F52/D52*100</f>
        <v>#REF!</v>
      </c>
      <c r="H52" s="170">
        <f>+'14'!M152</f>
        <v>0</v>
      </c>
      <c r="I52" s="172">
        <f t="shared" ref="I52:I55" si="8">H52/F52*100</f>
        <v>0</v>
      </c>
    </row>
    <row r="53" spans="1:9" ht="204" x14ac:dyDescent="0.2">
      <c r="A53" s="167" t="s">
        <v>674</v>
      </c>
      <c r="B53" s="76" t="s">
        <v>720</v>
      </c>
      <c r="C53" s="170"/>
      <c r="D53" s="170" t="e">
        <f>+'13'!#REF!</f>
        <v>#REF!</v>
      </c>
      <c r="E53" s="169">
        <v>0</v>
      </c>
      <c r="F53" s="170">
        <f>+'14'!L154</f>
        <v>35</v>
      </c>
      <c r="G53" s="169" t="e">
        <f t="shared" si="7"/>
        <v>#REF!</v>
      </c>
      <c r="H53" s="170">
        <f>+'14'!M154</f>
        <v>15</v>
      </c>
      <c r="I53" s="172">
        <f t="shared" si="8"/>
        <v>42.857142857142854</v>
      </c>
    </row>
    <row r="54" spans="1:9" ht="140.25" x14ac:dyDescent="0.2">
      <c r="A54" s="167" t="s">
        <v>723</v>
      </c>
      <c r="B54" s="76" t="s">
        <v>721</v>
      </c>
      <c r="C54" s="170"/>
      <c r="D54" s="170"/>
      <c r="E54" s="169"/>
      <c r="F54" s="170"/>
      <c r="G54" s="169"/>
      <c r="H54" s="170"/>
      <c r="I54" s="172"/>
    </row>
    <row r="55" spans="1:9" ht="216.75" x14ac:dyDescent="0.2">
      <c r="A55" s="168" t="s">
        <v>676</v>
      </c>
      <c r="B55" s="76" t="s">
        <v>722</v>
      </c>
      <c r="C55" s="171"/>
      <c r="D55" s="171" t="e">
        <f>+'13'!#REF!</f>
        <v>#REF!</v>
      </c>
      <c r="E55" s="169">
        <v>0</v>
      </c>
      <c r="F55" s="170">
        <f>+'14'!L156</f>
        <v>13</v>
      </c>
      <c r="G55" s="169" t="e">
        <f t="shared" si="7"/>
        <v>#REF!</v>
      </c>
      <c r="H55" s="170">
        <f>+'14'!M156</f>
        <v>7</v>
      </c>
      <c r="I55" s="172">
        <f t="shared" si="8"/>
        <v>53.846153846153847</v>
      </c>
    </row>
  </sheetData>
  <mergeCells count="14">
    <mergeCell ref="H50:H51"/>
    <mergeCell ref="I50:I51"/>
    <mergeCell ref="C50:C51"/>
    <mergeCell ref="D50:D51"/>
    <mergeCell ref="E50:E51"/>
    <mergeCell ref="F50:F51"/>
    <mergeCell ref="G50:G51"/>
    <mergeCell ref="D7:D8"/>
    <mergeCell ref="F7:G7"/>
    <mergeCell ref="A10:A12"/>
    <mergeCell ref="B10:B12"/>
    <mergeCell ref="A7:A8"/>
    <mergeCell ref="B7:B8"/>
    <mergeCell ref="C7:C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19" workbookViewId="0">
      <selection activeCell="I8" sqref="I8"/>
    </sheetView>
  </sheetViews>
  <sheetFormatPr defaultRowHeight="12.75" x14ac:dyDescent="0.2"/>
  <cols>
    <col min="1" max="1" width="32" customWidth="1"/>
    <col min="2" max="2" width="17.28515625" customWidth="1"/>
    <col min="3" max="3" width="13.85546875" customWidth="1"/>
    <col min="4" max="4" width="14.28515625" customWidth="1"/>
    <col min="5" max="5" width="13.28515625" customWidth="1"/>
    <col min="6" max="6" width="13.7109375" customWidth="1"/>
    <col min="7" max="7" width="13" customWidth="1"/>
  </cols>
  <sheetData>
    <row r="1" spans="1:7" ht="16.5" thickBot="1" x14ac:dyDescent="0.3">
      <c r="A1" s="733" t="s">
        <v>327</v>
      </c>
      <c r="B1" s="17">
        <v>2018</v>
      </c>
      <c r="C1" s="19">
        <v>2019</v>
      </c>
      <c r="D1" s="19">
        <v>2020</v>
      </c>
      <c r="E1" s="19">
        <v>2021</v>
      </c>
      <c r="F1" s="19">
        <v>2022</v>
      </c>
    </row>
    <row r="2" spans="1:7" ht="16.5" thickBot="1" x14ac:dyDescent="0.3">
      <c r="A2" s="734"/>
      <c r="B2" s="17" t="s">
        <v>405</v>
      </c>
      <c r="C2" s="21" t="s">
        <v>329</v>
      </c>
      <c r="D2" s="21" t="s">
        <v>330</v>
      </c>
      <c r="E2" s="21" t="s">
        <v>330</v>
      </c>
      <c r="F2" s="21" t="s">
        <v>330</v>
      </c>
    </row>
    <row r="3" spans="1:7" ht="32.25" thickBot="1" x14ac:dyDescent="0.3">
      <c r="A3" s="22" t="s">
        <v>366</v>
      </c>
      <c r="B3" s="56">
        <f>+B5+B6+B7+B8</f>
        <v>429854.6</v>
      </c>
      <c r="C3" s="56">
        <f>+C5+C6+C7+C8</f>
        <v>457027.42881000001</v>
      </c>
      <c r="D3" s="56">
        <f>+D5+D6+D7+D8</f>
        <v>490766.9157999999</v>
      </c>
      <c r="E3" s="111">
        <f t="shared" ref="E3:F3" si="0">+E5+E6+E7+E8</f>
        <v>466729.9</v>
      </c>
      <c r="F3" s="111">
        <f t="shared" si="0"/>
        <v>464200.2</v>
      </c>
    </row>
    <row r="4" spans="1:7" ht="32.25" thickBot="1" x14ac:dyDescent="0.3">
      <c r="A4" s="25" t="s">
        <v>332</v>
      </c>
      <c r="B4" s="26">
        <v>1.08</v>
      </c>
      <c r="C4" s="26">
        <f>C3/B3</f>
        <v>1.0632140002921919</v>
      </c>
      <c r="D4" s="27">
        <f>D3/C3</f>
        <v>1.0738237682535821</v>
      </c>
      <c r="E4" s="27">
        <f>E3/D3</f>
        <v>0.9510215236069508</v>
      </c>
      <c r="F4" s="27">
        <f>F3/E3</f>
        <v>0.99457994870266508</v>
      </c>
    </row>
    <row r="5" spans="1:7" ht="16.5" thickBot="1" x14ac:dyDescent="0.3">
      <c r="A5" s="22" t="s">
        <v>121</v>
      </c>
      <c r="B5" s="110">
        <v>177030.6</v>
      </c>
      <c r="C5" s="21">
        <f>+'[1]5 (3)'!$C$46</f>
        <v>156383.5</v>
      </c>
      <c r="D5" s="21">
        <f>+'5'!C45</f>
        <v>159016.4</v>
      </c>
      <c r="E5" s="21">
        <f>+'6'!C49</f>
        <v>149851.6</v>
      </c>
      <c r="F5" s="21">
        <f>+'6'!F49</f>
        <v>149016.9</v>
      </c>
    </row>
    <row r="6" spans="1:7" ht="16.5" thickBot="1" x14ac:dyDescent="0.3">
      <c r="A6" s="22" t="s">
        <v>118</v>
      </c>
      <c r="B6" s="110">
        <v>228916.4</v>
      </c>
      <c r="C6" s="21">
        <f>+'[1]5 (3)'!$C$70</f>
        <v>268653.7</v>
      </c>
      <c r="D6" s="21">
        <f>+'5'!C66</f>
        <v>304321.49999999994</v>
      </c>
      <c r="E6" s="112">
        <f>+'6'!C69</f>
        <v>290717.90000000002</v>
      </c>
      <c r="F6" s="112">
        <f>+'6'!F69</f>
        <v>289168.59999999998</v>
      </c>
    </row>
    <row r="7" spans="1:7" ht="16.5" thickBot="1" x14ac:dyDescent="0.3">
      <c r="A7" s="22" t="s">
        <v>333</v>
      </c>
      <c r="B7" s="110">
        <v>23857.599999999999</v>
      </c>
      <c r="C7" s="21">
        <f>+'[1]5 (3)'!$C$49</f>
        <v>31990.228810000001</v>
      </c>
      <c r="D7" s="21">
        <f>+'5'!C48</f>
        <v>27429.015799999997</v>
      </c>
      <c r="E7" s="21">
        <f>+'6'!C52</f>
        <v>26160.400000000005</v>
      </c>
      <c r="F7" s="21">
        <f>+'6'!F52</f>
        <v>26014.700000000004</v>
      </c>
    </row>
    <row r="8" spans="1:7" ht="32.25" thickBot="1" x14ac:dyDescent="0.3">
      <c r="A8" s="22" t="s">
        <v>176</v>
      </c>
      <c r="B8" s="110">
        <v>50</v>
      </c>
      <c r="C8" s="21"/>
      <c r="D8" s="21"/>
      <c r="E8" s="21"/>
      <c r="F8" s="21"/>
    </row>
    <row r="9" spans="1:7" ht="15.75" x14ac:dyDescent="0.25">
      <c r="B9" s="173"/>
    </row>
    <row r="10" spans="1:7" x14ac:dyDescent="0.2">
      <c r="B10" s="57"/>
    </row>
    <row r="15" spans="1:7" ht="13.5" thickBot="1" x14ac:dyDescent="0.25"/>
    <row r="16" spans="1:7" ht="16.5" thickBot="1" x14ac:dyDescent="0.3">
      <c r="A16" s="113" t="s">
        <v>406</v>
      </c>
      <c r="B16" s="113" t="s">
        <v>407</v>
      </c>
      <c r="C16" s="113">
        <v>2017</v>
      </c>
      <c r="D16" s="113">
        <v>2018</v>
      </c>
      <c r="E16" s="113">
        <v>2019</v>
      </c>
      <c r="F16" s="113">
        <v>2020</v>
      </c>
      <c r="G16" s="114">
        <v>2021</v>
      </c>
    </row>
    <row r="17" spans="1:7" ht="32.25" thickBot="1" x14ac:dyDescent="0.3">
      <c r="A17" s="115" t="s">
        <v>408</v>
      </c>
      <c r="B17" s="121" t="s">
        <v>344</v>
      </c>
      <c r="C17" s="117">
        <v>27579.4</v>
      </c>
      <c r="D17" s="117">
        <v>30561.5</v>
      </c>
      <c r="E17" s="123" t="e">
        <f>+#REF!</f>
        <v>#REF!</v>
      </c>
      <c r="F17" s="123" t="e">
        <f>+#REF!</f>
        <v>#REF!</v>
      </c>
      <c r="G17" s="123" t="e">
        <f>+#REF!</f>
        <v>#REF!</v>
      </c>
    </row>
    <row r="18" spans="1:7" ht="16.5" thickBot="1" x14ac:dyDescent="0.3">
      <c r="A18" s="115" t="s">
        <v>409</v>
      </c>
      <c r="B18" s="121" t="s">
        <v>345</v>
      </c>
      <c r="C18" s="117">
        <v>541.4</v>
      </c>
      <c r="D18" s="117">
        <v>970.6</v>
      </c>
      <c r="E18" s="123" t="e">
        <f>+#REF!</f>
        <v>#REF!</v>
      </c>
      <c r="F18" s="123" t="e">
        <f>+#REF!</f>
        <v>#REF!</v>
      </c>
      <c r="G18" s="123" t="e">
        <f>+#REF!</f>
        <v>#REF!</v>
      </c>
    </row>
    <row r="19" spans="1:7" ht="48" thickBot="1" x14ac:dyDescent="0.3">
      <c r="A19" s="115" t="s">
        <v>101</v>
      </c>
      <c r="B19" s="121" t="s">
        <v>347</v>
      </c>
      <c r="C19" s="117">
        <v>1139.4000000000001</v>
      </c>
      <c r="D19" s="117">
        <v>1317.6</v>
      </c>
      <c r="E19" s="123" t="e">
        <f>+#REF!</f>
        <v>#REF!</v>
      </c>
      <c r="F19" s="123" t="e">
        <f>+#REF!</f>
        <v>#REF!</v>
      </c>
      <c r="G19" s="123" t="e">
        <f>+#REF!</f>
        <v>#REF!</v>
      </c>
    </row>
    <row r="20" spans="1:7" ht="16.5" thickBot="1" x14ac:dyDescent="0.3">
      <c r="A20" s="115" t="s">
        <v>410</v>
      </c>
      <c r="B20" s="121" t="s">
        <v>348</v>
      </c>
      <c r="C20" s="117">
        <v>4258.8999999999996</v>
      </c>
      <c r="D20" s="117">
        <v>4141.6000000000004</v>
      </c>
      <c r="E20" s="123" t="e">
        <f>+#REF!</f>
        <v>#REF!</v>
      </c>
      <c r="F20" s="123" t="e">
        <f>+#REF!</f>
        <v>#REF!</v>
      </c>
      <c r="G20" s="123" t="e">
        <f>+#REF!</f>
        <v>#REF!</v>
      </c>
    </row>
    <row r="21" spans="1:7" ht="32.25" thickBot="1" x14ac:dyDescent="0.3">
      <c r="A21" s="115" t="s">
        <v>411</v>
      </c>
      <c r="B21" s="121" t="s">
        <v>349</v>
      </c>
      <c r="C21" s="117">
        <v>679.9</v>
      </c>
      <c r="D21" s="117">
        <v>2193.3000000000002</v>
      </c>
      <c r="E21" s="123" t="e">
        <f>+#REF!</f>
        <v>#REF!</v>
      </c>
      <c r="F21" s="123" t="e">
        <f>+#REF!</f>
        <v>#REF!</v>
      </c>
      <c r="G21" s="123" t="e">
        <f>+#REF!</f>
        <v>#REF!</v>
      </c>
    </row>
    <row r="22" spans="1:7" ht="16.5" thickBot="1" x14ac:dyDescent="0.3">
      <c r="A22" s="115" t="s">
        <v>412</v>
      </c>
      <c r="B22" s="121" t="s">
        <v>350</v>
      </c>
      <c r="C22" s="117">
        <v>247427</v>
      </c>
      <c r="D22" s="117">
        <v>285184.8</v>
      </c>
      <c r="E22" s="123" t="e">
        <f>+#REF!</f>
        <v>#REF!</v>
      </c>
      <c r="F22" s="123" t="e">
        <f>+#REF!</f>
        <v>#REF!</v>
      </c>
      <c r="G22" s="123" t="e">
        <f>+#REF!</f>
        <v>#REF!</v>
      </c>
    </row>
    <row r="23" spans="1:7" ht="16.5" thickBot="1" x14ac:dyDescent="0.3">
      <c r="A23" s="115" t="s">
        <v>413</v>
      </c>
      <c r="B23" s="121" t="s">
        <v>351</v>
      </c>
      <c r="C23" s="117">
        <v>33544.699999999997</v>
      </c>
      <c r="D23" s="117">
        <v>42899.3</v>
      </c>
      <c r="E23" s="123" t="e">
        <f>+#REF!</f>
        <v>#REF!</v>
      </c>
      <c r="F23" s="123" t="e">
        <f>+#REF!</f>
        <v>#REF!</v>
      </c>
      <c r="G23" s="123" t="e">
        <f>+#REF!</f>
        <v>#REF!</v>
      </c>
    </row>
    <row r="24" spans="1:7" ht="16.5" thickBot="1" x14ac:dyDescent="0.3">
      <c r="A24" s="115" t="s">
        <v>414</v>
      </c>
      <c r="B24" s="120">
        <v>1000</v>
      </c>
      <c r="C24" s="117">
        <v>43168.6</v>
      </c>
      <c r="D24" s="117">
        <v>48957.4</v>
      </c>
      <c r="E24" s="123" t="e">
        <f>+#REF!</f>
        <v>#REF!</v>
      </c>
      <c r="F24" s="123" t="e">
        <f>+#REF!</f>
        <v>#REF!</v>
      </c>
      <c r="G24" s="123" t="e">
        <f>+#REF!</f>
        <v>#REF!</v>
      </c>
    </row>
    <row r="25" spans="1:7" ht="32.25" thickBot="1" x14ac:dyDescent="0.3">
      <c r="A25" s="115" t="s">
        <v>415</v>
      </c>
      <c r="B25" s="120">
        <v>1100</v>
      </c>
      <c r="C25" s="117">
        <v>355.5</v>
      </c>
      <c r="D25" s="117">
        <v>1567.8</v>
      </c>
      <c r="E25" s="123" t="e">
        <f>+#REF!</f>
        <v>#REF!</v>
      </c>
      <c r="F25" s="123" t="e">
        <f>+#REF!</f>
        <v>#REF!</v>
      </c>
      <c r="G25" s="123" t="e">
        <f>+#REF!</f>
        <v>#REF!</v>
      </c>
    </row>
    <row r="26" spans="1:7" ht="32.25" thickBot="1" x14ac:dyDescent="0.3">
      <c r="A26" s="118" t="s">
        <v>416</v>
      </c>
      <c r="B26" s="120">
        <v>1200</v>
      </c>
      <c r="C26" s="117">
        <v>120</v>
      </c>
      <c r="D26" s="117">
        <v>140</v>
      </c>
      <c r="E26" s="123" t="e">
        <f>+#REF!</f>
        <v>#REF!</v>
      </c>
      <c r="F26" s="123" t="e">
        <f>+#REF!</f>
        <v>#REF!</v>
      </c>
      <c r="G26" s="123" t="e">
        <f>+#REF!</f>
        <v>#REF!</v>
      </c>
    </row>
    <row r="27" spans="1:7" ht="32.25" thickBot="1" x14ac:dyDescent="0.3">
      <c r="A27" s="118" t="s">
        <v>417</v>
      </c>
      <c r="B27" s="120">
        <v>1300</v>
      </c>
      <c r="C27" s="117">
        <v>13.2</v>
      </c>
      <c r="D27" s="117"/>
      <c r="E27" s="117"/>
      <c r="F27" s="123"/>
      <c r="G27" s="123"/>
    </row>
    <row r="28" spans="1:7" ht="32.25" thickBot="1" x14ac:dyDescent="0.3">
      <c r="A28" s="115" t="s">
        <v>418</v>
      </c>
      <c r="B28" s="116">
        <v>1400</v>
      </c>
      <c r="C28" s="117">
        <v>11239.2</v>
      </c>
      <c r="D28" s="117">
        <v>14855.2</v>
      </c>
      <c r="E28" s="123" t="e">
        <f>+#REF!</f>
        <v>#REF!</v>
      </c>
      <c r="F28" s="123" t="e">
        <f>+#REF!</f>
        <v>#REF!</v>
      </c>
      <c r="G28" s="123" t="e">
        <f>+#REF!</f>
        <v>#REF!</v>
      </c>
    </row>
    <row r="29" spans="1:7" ht="32.25" thickBot="1" x14ac:dyDescent="0.3">
      <c r="A29" s="115" t="s">
        <v>419</v>
      </c>
      <c r="B29" s="116" t="s">
        <v>420</v>
      </c>
      <c r="C29" s="117"/>
      <c r="D29" s="117"/>
      <c r="E29" s="117"/>
      <c r="F29" s="123" t="e">
        <f>+#REF!</f>
        <v>#REF!</v>
      </c>
      <c r="G29" s="123" t="e">
        <f>+#REF!</f>
        <v>#REF!</v>
      </c>
    </row>
    <row r="30" spans="1:7" ht="16.5" thickBot="1" x14ac:dyDescent="0.3">
      <c r="A30" s="735" t="s">
        <v>421</v>
      </c>
      <c r="B30" s="736"/>
      <c r="C30" s="119">
        <f>SUM(C17:C29)</f>
        <v>370067.20000000001</v>
      </c>
      <c r="D30" s="122">
        <f t="shared" ref="D30:G30" si="1">SUM(D17:D29)</f>
        <v>432789.1</v>
      </c>
      <c r="E30" s="119" t="e">
        <f t="shared" si="1"/>
        <v>#REF!</v>
      </c>
      <c r="F30" s="125" t="e">
        <f t="shared" si="1"/>
        <v>#REF!</v>
      </c>
      <c r="G30" s="125" t="e">
        <f t="shared" si="1"/>
        <v>#REF!</v>
      </c>
    </row>
    <row r="32" spans="1:7" x14ac:dyDescent="0.2">
      <c r="F32" s="124" t="e">
        <f>+#REF!</f>
        <v>#REF!</v>
      </c>
      <c r="G32" s="124" t="e">
        <f>+#REF!</f>
        <v>#REF!</v>
      </c>
    </row>
  </sheetData>
  <mergeCells count="2">
    <mergeCell ref="A1:A2"/>
    <mergeCell ref="A30:B3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0"/>
  <sheetViews>
    <sheetView topLeftCell="A19" workbookViewId="0">
      <selection activeCell="C6" sqref="C6"/>
    </sheetView>
  </sheetViews>
  <sheetFormatPr defaultRowHeight="12.75" x14ac:dyDescent="0.2"/>
  <cols>
    <col min="1" max="1" width="29.140625" customWidth="1"/>
    <col min="2" max="13" width="13" customWidth="1"/>
  </cols>
  <sheetData>
    <row r="5" spans="1:13" ht="13.5" thickBot="1" x14ac:dyDescent="0.25"/>
    <row r="6" spans="1:13" ht="39" thickBot="1" x14ac:dyDescent="0.25">
      <c r="A6" s="81" t="s">
        <v>0</v>
      </c>
      <c r="B6" s="82" t="s">
        <v>373</v>
      </c>
      <c r="C6" s="83" t="s">
        <v>422</v>
      </c>
      <c r="D6" s="83" t="s">
        <v>386</v>
      </c>
      <c r="E6" s="83" t="s">
        <v>387</v>
      </c>
      <c r="F6" s="84" t="s">
        <v>387</v>
      </c>
      <c r="G6" s="76" t="s">
        <v>388</v>
      </c>
      <c r="H6" s="76" t="s">
        <v>324</v>
      </c>
      <c r="I6" s="76" t="s">
        <v>387</v>
      </c>
      <c r="J6" s="76" t="s">
        <v>387</v>
      </c>
      <c r="K6" s="76" t="s">
        <v>388</v>
      </c>
      <c r="L6" s="76" t="s">
        <v>325</v>
      </c>
      <c r="M6" s="76" t="s">
        <v>388</v>
      </c>
    </row>
    <row r="7" spans="1:13" ht="13.5" thickBot="1" x14ac:dyDescent="0.25">
      <c r="A7" s="85" t="s">
        <v>389</v>
      </c>
      <c r="B7" s="74"/>
      <c r="C7" s="74"/>
      <c r="D7" s="75"/>
      <c r="E7" s="75"/>
      <c r="F7" s="86"/>
      <c r="G7" s="76"/>
      <c r="H7" s="76"/>
      <c r="I7" s="76"/>
      <c r="J7" s="76"/>
      <c r="K7" s="76"/>
      <c r="L7" s="76"/>
      <c r="M7" s="76"/>
    </row>
    <row r="8" spans="1:13" ht="13.5" thickBot="1" x14ac:dyDescent="0.25">
      <c r="A8" s="85" t="s">
        <v>129</v>
      </c>
      <c r="B8" s="74"/>
      <c r="C8" s="87">
        <f>SUM(C9:C20)</f>
        <v>325901.42641999997</v>
      </c>
      <c r="D8" s="87">
        <f>SUM(D9:D20)</f>
        <v>381247.54226000002</v>
      </c>
      <c r="E8" s="87">
        <f t="shared" ref="E8:L8" si="0">SUM(E9:E20)</f>
        <v>205603.57</v>
      </c>
      <c r="F8" s="88">
        <f t="shared" si="0"/>
        <v>399527.17</v>
      </c>
      <c r="G8" s="89">
        <f t="shared" ref="G8:G17" si="1">F8/D8*100</f>
        <v>104.79468736549489</v>
      </c>
      <c r="H8" s="89">
        <f t="shared" si="0"/>
        <v>358698.01</v>
      </c>
      <c r="I8" s="89">
        <f t="shared" si="0"/>
        <v>0</v>
      </c>
      <c r="J8" s="89">
        <f t="shared" si="0"/>
        <v>0</v>
      </c>
      <c r="K8" s="89">
        <f>H8/F8*100</f>
        <v>89.780629938134126</v>
      </c>
      <c r="L8" s="89">
        <f t="shared" si="0"/>
        <v>354691.01</v>
      </c>
      <c r="M8" s="90">
        <f>L8/H8*100</f>
        <v>98.882904312739285</v>
      </c>
    </row>
    <row r="9" spans="1:13" ht="39" thickBot="1" x14ac:dyDescent="0.25">
      <c r="A9" s="73" t="s">
        <v>374</v>
      </c>
      <c r="B9" s="74" t="s">
        <v>375</v>
      </c>
      <c r="C9" s="87">
        <f>+'[2]13+'!$H$20</f>
        <v>38143.07071</v>
      </c>
      <c r="D9" s="87">
        <f>6.4+40488.1398</f>
        <v>40494.539799999999</v>
      </c>
      <c r="E9" s="87">
        <v>20027.53</v>
      </c>
      <c r="F9" s="88">
        <v>43297.02</v>
      </c>
      <c r="G9" s="89">
        <f t="shared" si="1"/>
        <v>106.92063723613423</v>
      </c>
      <c r="H9" s="90">
        <v>39832.519999999997</v>
      </c>
      <c r="I9" s="90"/>
      <c r="J9" s="90"/>
      <c r="K9" s="89">
        <f t="shared" ref="K9:K16" si="2">H9/F9*100</f>
        <v>91.998294570850376</v>
      </c>
      <c r="L9" s="90">
        <v>40250.519999999997</v>
      </c>
      <c r="M9" s="90">
        <f t="shared" ref="M9:M16" si="3">L9/H9*100</f>
        <v>101.04939381189038</v>
      </c>
    </row>
    <row r="10" spans="1:13" ht="13.5" thickBot="1" x14ac:dyDescent="0.25">
      <c r="A10" s="73" t="s">
        <v>92</v>
      </c>
      <c r="B10" s="75" t="s">
        <v>376</v>
      </c>
      <c r="C10" s="91">
        <f>+'[2]13+'!$H$109</f>
        <v>237.43520000000001</v>
      </c>
      <c r="D10" s="91">
        <v>76</v>
      </c>
      <c r="E10" s="91">
        <v>7.7</v>
      </c>
      <c r="F10" s="88">
        <v>80</v>
      </c>
      <c r="G10" s="89">
        <f t="shared" si="1"/>
        <v>105.26315789473684</v>
      </c>
      <c r="H10" s="92">
        <v>20</v>
      </c>
      <c r="I10" s="90"/>
      <c r="J10" s="90"/>
      <c r="K10" s="89">
        <f t="shared" si="2"/>
        <v>25</v>
      </c>
      <c r="L10" s="90">
        <v>5</v>
      </c>
      <c r="M10" s="90">
        <f t="shared" si="3"/>
        <v>25</v>
      </c>
    </row>
    <row r="11" spans="1:13" ht="39" thickBot="1" x14ac:dyDescent="0.25">
      <c r="A11" s="73" t="s">
        <v>103</v>
      </c>
      <c r="B11" s="75" t="s">
        <v>377</v>
      </c>
      <c r="C11" s="91">
        <f>+'[2]13+'!$H$132</f>
        <v>806.39553999999998</v>
      </c>
      <c r="D11" s="87">
        <v>2706.9960799999999</v>
      </c>
      <c r="E11" s="87">
        <v>148.25</v>
      </c>
      <c r="F11" s="88">
        <v>4573</v>
      </c>
      <c r="G11" s="89">
        <f t="shared" si="1"/>
        <v>168.93264211893504</v>
      </c>
      <c r="H11" s="89">
        <v>3858.9</v>
      </c>
      <c r="I11" s="90"/>
      <c r="J11" s="90"/>
      <c r="K11" s="89">
        <f t="shared" si="2"/>
        <v>84.384430352066474</v>
      </c>
      <c r="L11" s="90">
        <v>4152.2</v>
      </c>
      <c r="M11" s="90">
        <f t="shared" si="3"/>
        <v>107.60061157324625</v>
      </c>
    </row>
    <row r="12" spans="1:13" ht="26.25" thickBot="1" x14ac:dyDescent="0.25">
      <c r="A12" s="73" t="s">
        <v>67</v>
      </c>
      <c r="B12" s="75" t="s">
        <v>378</v>
      </c>
      <c r="C12" s="91">
        <f>+'[2]13+'!$H$145</f>
        <v>415.07871999999998</v>
      </c>
      <c r="D12" s="91">
        <v>468.6</v>
      </c>
      <c r="E12" s="91">
        <v>107.97</v>
      </c>
      <c r="F12" s="88">
        <v>489.32</v>
      </c>
      <c r="G12" s="89">
        <f t="shared" si="1"/>
        <v>104.42168160478018</v>
      </c>
      <c r="H12" s="92">
        <v>296.89999999999998</v>
      </c>
      <c r="I12" s="90"/>
      <c r="J12" s="90"/>
      <c r="K12" s="89">
        <f t="shared" si="2"/>
        <v>60.676040219079532</v>
      </c>
      <c r="L12" s="90">
        <v>143.9</v>
      </c>
      <c r="M12" s="90">
        <f t="shared" si="3"/>
        <v>48.467497473896941</v>
      </c>
    </row>
    <row r="13" spans="1:13" ht="39" thickBot="1" x14ac:dyDescent="0.25">
      <c r="A13" s="73" t="s">
        <v>95</v>
      </c>
      <c r="B13" s="75" t="s">
        <v>379</v>
      </c>
      <c r="C13" s="91">
        <f>+'[2]13+'!$H$166</f>
        <v>855.52</v>
      </c>
      <c r="D13" s="91">
        <v>5310</v>
      </c>
      <c r="E13" s="91">
        <v>735</v>
      </c>
      <c r="F13" s="88">
        <v>1887.9</v>
      </c>
      <c r="G13" s="89">
        <f t="shared" si="1"/>
        <v>35.55367231638418</v>
      </c>
      <c r="H13" s="92">
        <v>1437.82</v>
      </c>
      <c r="I13" s="90"/>
      <c r="J13" s="90"/>
      <c r="K13" s="89">
        <f t="shared" si="2"/>
        <v>76.159754224270344</v>
      </c>
      <c r="L13" s="90">
        <v>1394.74</v>
      </c>
      <c r="M13" s="90">
        <f t="shared" si="3"/>
        <v>97.003797415531849</v>
      </c>
    </row>
    <row r="14" spans="1:13" ht="51.75" thickBot="1" x14ac:dyDescent="0.25">
      <c r="A14" s="73" t="s">
        <v>97</v>
      </c>
      <c r="B14" s="75" t="s">
        <v>380</v>
      </c>
      <c r="C14" s="91">
        <f>+'[2]13+'!$H$196</f>
        <v>152.84700000000001</v>
      </c>
      <c r="D14" s="91">
        <v>238.5</v>
      </c>
      <c r="E14" s="91">
        <v>123</v>
      </c>
      <c r="F14" s="88">
        <v>238.5</v>
      </c>
      <c r="G14" s="89">
        <f t="shared" si="1"/>
        <v>100</v>
      </c>
      <c r="H14" s="92">
        <v>35</v>
      </c>
      <c r="I14" s="90"/>
      <c r="J14" s="90"/>
      <c r="K14" s="89">
        <f t="shared" si="2"/>
        <v>14.675052410901468</v>
      </c>
      <c r="L14" s="90">
        <v>29</v>
      </c>
      <c r="M14" s="90">
        <f t="shared" si="3"/>
        <v>82.857142857142861</v>
      </c>
    </row>
    <row r="15" spans="1:13" ht="39" thickBot="1" x14ac:dyDescent="0.25">
      <c r="A15" s="73" t="s">
        <v>73</v>
      </c>
      <c r="B15" s="75" t="s">
        <v>381</v>
      </c>
      <c r="C15" s="91">
        <f>+'[2]13+'!$H$202</f>
        <v>251410.62592000002</v>
      </c>
      <c r="D15" s="87">
        <v>289312.14231999998</v>
      </c>
      <c r="E15" s="87">
        <v>165467.68</v>
      </c>
      <c r="F15" s="88">
        <v>304986.95</v>
      </c>
      <c r="G15" s="89">
        <f t="shared" si="1"/>
        <v>105.41795707373475</v>
      </c>
      <c r="H15" s="92">
        <v>276823.37</v>
      </c>
      <c r="I15" s="90"/>
      <c r="J15" s="90"/>
      <c r="K15" s="89">
        <f t="shared" si="2"/>
        <v>90.76564423494186</v>
      </c>
      <c r="L15" s="90">
        <v>274206.5</v>
      </c>
      <c r="M15" s="90">
        <f t="shared" si="3"/>
        <v>99.054678801143126</v>
      </c>
    </row>
    <row r="16" spans="1:13" ht="26.25" thickBot="1" x14ac:dyDescent="0.25">
      <c r="A16" s="73" t="s">
        <v>13</v>
      </c>
      <c r="B16" s="75" t="s">
        <v>382</v>
      </c>
      <c r="C16" s="91">
        <f>+'[2]13+'!$H$311</f>
        <v>33371.627260000001</v>
      </c>
      <c r="D16" s="91">
        <v>42503.514060000001</v>
      </c>
      <c r="E16" s="91">
        <v>18947.64</v>
      </c>
      <c r="F16" s="88">
        <v>43829.18</v>
      </c>
      <c r="G16" s="89">
        <f t="shared" si="1"/>
        <v>103.11895608943915</v>
      </c>
      <c r="H16" s="92">
        <v>36301.5</v>
      </c>
      <c r="I16" s="90"/>
      <c r="J16" s="90"/>
      <c r="K16" s="89">
        <f t="shared" si="2"/>
        <v>82.824958167138874</v>
      </c>
      <c r="L16" s="90">
        <v>34420.15</v>
      </c>
      <c r="M16" s="90">
        <f t="shared" si="3"/>
        <v>94.817431786565294</v>
      </c>
    </row>
    <row r="17" spans="1:13" ht="39" thickBot="1" x14ac:dyDescent="0.25">
      <c r="A17" s="73" t="s">
        <v>94</v>
      </c>
      <c r="B17" s="75" t="s">
        <v>383</v>
      </c>
      <c r="C17" s="91"/>
      <c r="D17" s="91">
        <v>10</v>
      </c>
      <c r="E17" s="91">
        <v>0</v>
      </c>
      <c r="F17" s="88">
        <v>0</v>
      </c>
      <c r="G17" s="89">
        <f t="shared" si="1"/>
        <v>0</v>
      </c>
      <c r="H17" s="90"/>
      <c r="I17" s="90"/>
      <c r="J17" s="90"/>
      <c r="K17" s="89">
        <v>0</v>
      </c>
      <c r="L17" s="90"/>
      <c r="M17" s="90">
        <v>0</v>
      </c>
    </row>
    <row r="18" spans="1:13" ht="63.75" x14ac:dyDescent="0.2">
      <c r="A18" s="77" t="s">
        <v>105</v>
      </c>
      <c r="B18" s="78" t="s">
        <v>384</v>
      </c>
      <c r="C18" s="93">
        <f>+'[2]13+'!$H$377</f>
        <v>508.82606999999996</v>
      </c>
      <c r="D18" s="688">
        <v>98</v>
      </c>
      <c r="E18" s="93">
        <v>38.799999999999997</v>
      </c>
      <c r="F18" s="737">
        <v>80</v>
      </c>
      <c r="G18" s="692">
        <f>F18/D18*100</f>
        <v>81.632653061224488</v>
      </c>
      <c r="H18" s="694">
        <v>80</v>
      </c>
      <c r="I18" s="90"/>
      <c r="J18" s="90"/>
      <c r="K18" s="696">
        <f>H18/F18*100</f>
        <v>100</v>
      </c>
      <c r="L18" s="696">
        <v>80</v>
      </c>
      <c r="M18" s="696">
        <f>L18/H18*100</f>
        <v>100</v>
      </c>
    </row>
    <row r="19" spans="1:13" ht="15.75" thickBot="1" x14ac:dyDescent="0.25">
      <c r="A19" s="79"/>
      <c r="B19" s="80"/>
      <c r="C19" s="94"/>
      <c r="D19" s="689"/>
      <c r="E19" s="94"/>
      <c r="F19" s="738"/>
      <c r="G19" s="693"/>
      <c r="H19" s="695"/>
      <c r="I19" s="90"/>
      <c r="J19" s="90"/>
      <c r="K19" s="697"/>
      <c r="L19" s="697"/>
      <c r="M19" s="697"/>
    </row>
    <row r="20" spans="1:13" ht="39" thickBot="1" x14ac:dyDescent="0.25">
      <c r="A20" s="73" t="s">
        <v>172</v>
      </c>
      <c r="B20" s="75" t="s">
        <v>385</v>
      </c>
      <c r="C20" s="91"/>
      <c r="D20" s="91">
        <v>29.25</v>
      </c>
      <c r="E20" s="91">
        <v>0</v>
      </c>
      <c r="F20" s="88">
        <v>65.3</v>
      </c>
      <c r="G20" s="89">
        <f>F20/D20*100</f>
        <v>223.24786324786325</v>
      </c>
      <c r="H20" s="92">
        <v>12</v>
      </c>
      <c r="I20" s="90"/>
      <c r="J20" s="90"/>
      <c r="K20" s="90">
        <f>H20/F20*100</f>
        <v>18.376722817764165</v>
      </c>
      <c r="L20" s="90">
        <v>9</v>
      </c>
      <c r="M20" s="90">
        <f>L20/H20*100</f>
        <v>75</v>
      </c>
    </row>
  </sheetData>
  <mergeCells count="7">
    <mergeCell ref="M18:M19"/>
    <mergeCell ref="D18:D19"/>
    <mergeCell ref="F18:F19"/>
    <mergeCell ref="G18:G19"/>
    <mergeCell ref="H18:H19"/>
    <mergeCell ref="K18:K19"/>
    <mergeCell ref="L18:L1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3"/>
  <sheetViews>
    <sheetView zoomScaleNormal="100" workbookViewId="0">
      <selection activeCell="K7" sqref="K7"/>
    </sheetView>
  </sheetViews>
  <sheetFormatPr defaultRowHeight="12.75" x14ac:dyDescent="0.2"/>
  <cols>
    <col min="2" max="2" width="16" customWidth="1"/>
    <col min="3" max="3" width="24.5703125" customWidth="1"/>
    <col min="4" max="4" width="12.85546875" customWidth="1"/>
    <col min="5" max="5" width="16.42578125" customWidth="1"/>
    <col min="6" max="6" width="12.85546875" customWidth="1"/>
    <col min="7" max="7" width="12.85546875" style="102" customWidth="1"/>
    <col min="8" max="9" width="12.85546875" customWidth="1"/>
    <col min="10" max="10" width="13.140625" customWidth="1"/>
    <col min="11" max="11" width="28.5703125" style="165" customWidth="1"/>
  </cols>
  <sheetData>
    <row r="3" spans="1:15" ht="45" x14ac:dyDescent="0.2">
      <c r="A3" s="177" t="s">
        <v>295</v>
      </c>
      <c r="B3" s="178" t="s">
        <v>724</v>
      </c>
      <c r="C3" s="178" t="s">
        <v>725</v>
      </c>
      <c r="D3" s="179" t="s">
        <v>726</v>
      </c>
      <c r="E3" s="179" t="s">
        <v>727</v>
      </c>
      <c r="F3" s="177" t="s">
        <v>342</v>
      </c>
      <c r="G3" s="180"/>
      <c r="H3" s="181"/>
      <c r="I3" s="181"/>
      <c r="J3" s="181"/>
    </row>
    <row r="4" spans="1:15" s="187" customFormat="1" ht="39" customHeight="1" x14ac:dyDescent="0.2">
      <c r="A4" s="182">
        <v>1</v>
      </c>
      <c r="B4" s="739" t="s">
        <v>374</v>
      </c>
      <c r="C4" s="739"/>
      <c r="D4" s="183">
        <f>+D5+D6+D7+D8+D9</f>
        <v>49924.327999999994</v>
      </c>
      <c r="E4" s="183">
        <f t="shared" ref="E4" si="0">+E5+E6+E7+E8+E9</f>
        <v>54460.784</v>
      </c>
      <c r="F4" s="183">
        <f>E4/D4*100</f>
        <v>109.0866641209472</v>
      </c>
      <c r="G4" s="184"/>
      <c r="H4" s="185"/>
      <c r="I4" s="185"/>
      <c r="J4" s="185"/>
      <c r="K4" s="186"/>
    </row>
    <row r="5" spans="1:15" ht="45" x14ac:dyDescent="0.2">
      <c r="A5" s="177"/>
      <c r="B5" s="178">
        <v>1</v>
      </c>
      <c r="C5" s="178" t="s">
        <v>728</v>
      </c>
      <c r="D5" s="188">
        <f>+'[4]13+'!$O$23</f>
        <v>6504.7</v>
      </c>
      <c r="E5" s="188">
        <f>+'[5]13+'!M22</f>
        <v>6556.4</v>
      </c>
      <c r="F5" s="188">
        <f t="shared" ref="F5:F31" si="1">E5/D5*100</f>
        <v>100.79480990668286</v>
      </c>
      <c r="G5" s="180"/>
      <c r="H5" s="189"/>
      <c r="I5" s="189"/>
      <c r="J5" s="189"/>
      <c r="K5" s="190"/>
    </row>
    <row r="6" spans="1:15" ht="30" x14ac:dyDescent="0.2">
      <c r="A6" s="177"/>
      <c r="B6" s="178">
        <v>2</v>
      </c>
      <c r="C6" s="178" t="s">
        <v>729</v>
      </c>
      <c r="D6" s="188">
        <f>+'[4]13+'!$O$29</f>
        <v>32309.599999999999</v>
      </c>
      <c r="E6" s="188">
        <f>+'[5]13+'!M28</f>
        <v>37296.9</v>
      </c>
      <c r="F6" s="188">
        <f t="shared" si="1"/>
        <v>115.43596949513457</v>
      </c>
      <c r="G6" s="180"/>
      <c r="H6" s="189"/>
      <c r="I6" s="189"/>
      <c r="J6" s="189"/>
    </row>
    <row r="7" spans="1:15" ht="75" x14ac:dyDescent="0.2">
      <c r="A7" s="177"/>
      <c r="B7" s="178">
        <v>3</v>
      </c>
      <c r="C7" s="178" t="s">
        <v>730</v>
      </c>
      <c r="D7" s="188">
        <f>+'[4]13+'!$O$32</f>
        <v>7696.5</v>
      </c>
      <c r="E7" s="188">
        <f>+'[5]13+'!M31</f>
        <v>6535</v>
      </c>
      <c r="F7" s="188">
        <f t="shared" si="1"/>
        <v>84.90872474501397</v>
      </c>
      <c r="G7" s="180"/>
      <c r="H7" s="189"/>
      <c r="I7" s="189"/>
      <c r="J7" s="189"/>
    </row>
    <row r="8" spans="1:15" ht="15" x14ac:dyDescent="0.2">
      <c r="A8" s="177"/>
      <c r="B8" s="178">
        <v>4</v>
      </c>
      <c r="C8" s="178" t="s">
        <v>731</v>
      </c>
      <c r="D8" s="188"/>
      <c r="E8" s="188"/>
      <c r="F8" s="188"/>
      <c r="G8" s="180"/>
      <c r="H8" s="189"/>
      <c r="I8" s="189"/>
      <c r="J8" s="189"/>
    </row>
    <row r="9" spans="1:15" ht="45" x14ac:dyDescent="0.2">
      <c r="A9" s="177"/>
      <c r="B9" s="178">
        <v>5</v>
      </c>
      <c r="C9" s="178" t="s">
        <v>732</v>
      </c>
      <c r="D9" s="188">
        <f>+'[4]13+'!$O$39</f>
        <v>3413.5279999999998</v>
      </c>
      <c r="E9" s="188">
        <f>+'[5]13+'!M38</f>
        <v>4072.4839999999999</v>
      </c>
      <c r="F9" s="188">
        <f t="shared" si="1"/>
        <v>119.30425061695699</v>
      </c>
      <c r="G9" s="180"/>
      <c r="H9" s="189"/>
      <c r="I9" s="189"/>
      <c r="J9" s="189"/>
      <c r="K9" s="740"/>
      <c r="L9" s="741"/>
      <c r="M9" s="741"/>
      <c r="N9" s="741"/>
      <c r="O9" s="742"/>
    </row>
    <row r="10" spans="1:15" ht="15" x14ac:dyDescent="0.2">
      <c r="A10" s="177">
        <v>2</v>
      </c>
      <c r="B10" s="743" t="s">
        <v>92</v>
      </c>
      <c r="C10" s="743"/>
      <c r="D10" s="177">
        <f>+'[4]13+'!$O$52</f>
        <v>223.8</v>
      </c>
      <c r="E10" s="177">
        <v>309.8</v>
      </c>
      <c r="F10" s="188">
        <f t="shared" si="1"/>
        <v>138.42716711349419</v>
      </c>
    </row>
    <row r="11" spans="1:15" ht="39" customHeight="1" x14ac:dyDescent="0.2">
      <c r="A11" s="177">
        <v>3</v>
      </c>
      <c r="B11" s="743" t="s">
        <v>103</v>
      </c>
      <c r="C11" s="743"/>
      <c r="D11" s="177">
        <f>+'[4]13+'!$O$59</f>
        <v>8615.3709999999992</v>
      </c>
      <c r="E11" s="177">
        <v>3859</v>
      </c>
      <c r="F11" s="188">
        <f t="shared" si="1"/>
        <v>44.792035073126861</v>
      </c>
    </row>
    <row r="12" spans="1:15" ht="26.25" customHeight="1" x14ac:dyDescent="0.2">
      <c r="A12" s="177">
        <v>4</v>
      </c>
      <c r="B12" s="743" t="s">
        <v>67</v>
      </c>
      <c r="C12" s="743"/>
      <c r="D12" s="177">
        <f>+'[4]13+'!$O$71</f>
        <v>644.63099999999997</v>
      </c>
      <c r="E12" s="177">
        <v>297</v>
      </c>
      <c r="F12" s="188">
        <f t="shared" si="1"/>
        <v>46.072869595163745</v>
      </c>
    </row>
    <row r="13" spans="1:15" s="187" customFormat="1" ht="51.75" customHeight="1" x14ac:dyDescent="0.2">
      <c r="A13" s="182">
        <v>5</v>
      </c>
      <c r="B13" s="739" t="s">
        <v>95</v>
      </c>
      <c r="C13" s="739"/>
      <c r="D13" s="182">
        <f>+D14+D15</f>
        <v>7451.3130100000008</v>
      </c>
      <c r="E13" s="182">
        <f>+E14+E15</f>
        <v>1480</v>
      </c>
      <c r="F13" s="183">
        <f t="shared" si="1"/>
        <v>19.862271226745847</v>
      </c>
      <c r="G13" s="191">
        <f>+'[4]13+'!$O$80</f>
        <v>7451.3130000000001</v>
      </c>
      <c r="K13" s="186"/>
    </row>
    <row r="14" spans="1:15" ht="30" x14ac:dyDescent="0.2">
      <c r="A14" s="177"/>
      <c r="B14" s="178">
        <v>1</v>
      </c>
      <c r="C14" s="178" t="s">
        <v>733</v>
      </c>
      <c r="D14" s="177">
        <f>+'[4]11'!$W$639+'[4]11'!$W$629+'[4]11'!$W$263</f>
        <v>6446.7130100000004</v>
      </c>
      <c r="E14" s="177">
        <f>70+1196</f>
        <v>1266</v>
      </c>
      <c r="F14" s="188">
        <f t="shared" si="1"/>
        <v>19.637914671185278</v>
      </c>
      <c r="G14" s="102">
        <f>D13-G13</f>
        <v>1.0000000656873453E-5</v>
      </c>
    </row>
    <row r="15" spans="1:15" ht="45" x14ac:dyDescent="0.2">
      <c r="A15" s="177"/>
      <c r="B15" s="178">
        <v>2</v>
      </c>
      <c r="C15" s="178" t="s">
        <v>734</v>
      </c>
      <c r="D15" s="177">
        <f>+'[4]11'!$W$650+'[4]11'!$W$468</f>
        <v>1004.6</v>
      </c>
      <c r="E15" s="177">
        <v>214</v>
      </c>
      <c r="F15" s="188">
        <f t="shared" si="1"/>
        <v>21.302010750547481</v>
      </c>
    </row>
    <row r="16" spans="1:15" ht="39.75" customHeight="1" x14ac:dyDescent="0.2">
      <c r="A16" s="177">
        <v>6</v>
      </c>
      <c r="B16" s="743" t="s">
        <v>97</v>
      </c>
      <c r="C16" s="743"/>
      <c r="D16" s="177">
        <f>+'[4]13+'!$O$93</f>
        <v>233.8</v>
      </c>
      <c r="E16" s="177">
        <v>35</v>
      </c>
      <c r="F16" s="188">
        <f t="shared" si="1"/>
        <v>14.97005988023952</v>
      </c>
    </row>
    <row r="17" spans="1:11" s="187" customFormat="1" ht="37.5" customHeight="1" x14ac:dyDescent="0.2">
      <c r="A17" s="182">
        <v>7</v>
      </c>
      <c r="B17" s="739" t="s">
        <v>73</v>
      </c>
      <c r="C17" s="739"/>
      <c r="D17" s="182">
        <f>+D18+D19+D20+D21+D22</f>
        <v>304360.81375999999</v>
      </c>
      <c r="E17" s="182">
        <f>+E18+E19+E20+E21+E22</f>
        <v>269815.93</v>
      </c>
      <c r="F17" s="183">
        <f t="shared" si="1"/>
        <v>88.65002253961643</v>
      </c>
      <c r="G17" s="191"/>
      <c r="K17" s="186"/>
    </row>
    <row r="18" spans="1:11" ht="37.5" customHeight="1" x14ac:dyDescent="0.2">
      <c r="A18" s="177"/>
      <c r="B18" s="178">
        <v>1</v>
      </c>
      <c r="C18" s="178" t="s">
        <v>735</v>
      </c>
      <c r="D18" s="177">
        <f>+'[4]13+'!$O$100</f>
        <v>101176.06600000001</v>
      </c>
      <c r="E18" s="177">
        <f>95028.22-7280</f>
        <v>87748.22</v>
      </c>
      <c r="F18" s="188">
        <f t="shared" si="1"/>
        <v>86.728238672573013</v>
      </c>
    </row>
    <row r="19" spans="1:11" ht="37.5" customHeight="1" x14ac:dyDescent="0.2">
      <c r="A19" s="177"/>
      <c r="B19" s="178">
        <v>2</v>
      </c>
      <c r="C19" s="178" t="s">
        <v>736</v>
      </c>
      <c r="D19" s="177">
        <f>+'[4]13+'!$O$103</f>
        <v>175805.886</v>
      </c>
      <c r="E19" s="177">
        <f>162489.1-2518.3</f>
        <v>159970.80000000002</v>
      </c>
      <c r="F19" s="188">
        <f t="shared" si="1"/>
        <v>90.992857884178008</v>
      </c>
    </row>
    <row r="20" spans="1:11" ht="37.5" customHeight="1" x14ac:dyDescent="0.2">
      <c r="A20" s="177"/>
      <c r="B20" s="178">
        <v>3</v>
      </c>
      <c r="C20" s="178" t="s">
        <v>737</v>
      </c>
      <c r="D20" s="177">
        <f>+'[4]11'!$W$293</f>
        <v>7190.6937600000001</v>
      </c>
      <c r="E20" s="177">
        <f>5147.19-100</f>
        <v>5047.1899999999996</v>
      </c>
      <c r="F20" s="188">
        <f t="shared" si="1"/>
        <v>70.190584781627521</v>
      </c>
    </row>
    <row r="21" spans="1:11" ht="37.5" customHeight="1" x14ac:dyDescent="0.2">
      <c r="A21" s="177"/>
      <c r="B21" s="178">
        <v>4</v>
      </c>
      <c r="C21" s="178" t="s">
        <v>738</v>
      </c>
      <c r="D21" s="177">
        <f>+'[4]13+'!$O$107</f>
        <v>1439.05</v>
      </c>
      <c r="E21" s="177">
        <v>1246.9000000000001</v>
      </c>
      <c r="F21" s="188">
        <f t="shared" si="1"/>
        <v>86.647441020117441</v>
      </c>
    </row>
    <row r="22" spans="1:11" ht="54.75" customHeight="1" x14ac:dyDescent="0.2">
      <c r="A22" s="177"/>
      <c r="B22" s="178">
        <v>5</v>
      </c>
      <c r="C22" s="178" t="s">
        <v>739</v>
      </c>
      <c r="D22" s="177">
        <f>+'[4]13+'!$O$109+'[4]13+'!$O$126</f>
        <v>18749.117999999999</v>
      </c>
      <c r="E22" s="177">
        <v>15802.82</v>
      </c>
      <c r="F22" s="188">
        <f t="shared" si="1"/>
        <v>84.285671464652367</v>
      </c>
    </row>
    <row r="23" spans="1:11" s="187" customFormat="1" ht="27.75" customHeight="1" x14ac:dyDescent="0.2">
      <c r="A23" s="182">
        <v>8</v>
      </c>
      <c r="B23" s="739" t="s">
        <v>13</v>
      </c>
      <c r="C23" s="739"/>
      <c r="D23" s="182">
        <f>+D24+D25+D26+D27+D28</f>
        <v>62992.10585</v>
      </c>
      <c r="E23" s="182">
        <f>+E24+E25+E26+E27+E28</f>
        <v>63723.575850000001</v>
      </c>
      <c r="F23" s="183">
        <f t="shared" si="1"/>
        <v>101.16120899615868</v>
      </c>
      <c r="G23" s="191"/>
      <c r="K23" s="186"/>
    </row>
    <row r="24" spans="1:11" ht="75" x14ac:dyDescent="0.2">
      <c r="A24" s="177"/>
      <c r="B24" s="178">
        <v>1</v>
      </c>
      <c r="C24" s="179" t="s">
        <v>740</v>
      </c>
      <c r="D24" s="177">
        <f>+'[4]13+'!$O$128</f>
        <v>10458.339</v>
      </c>
      <c r="E24" s="177">
        <f>10458.3+243.8</f>
        <v>10702.099999999999</v>
      </c>
      <c r="F24" s="188">
        <f t="shared" si="1"/>
        <v>102.3307812072261</v>
      </c>
      <c r="G24" s="102" t="s">
        <v>569</v>
      </c>
    </row>
    <row r="25" spans="1:11" ht="45" x14ac:dyDescent="0.2">
      <c r="A25" s="177"/>
      <c r="B25" s="178">
        <v>2</v>
      </c>
      <c r="C25" s="179" t="s">
        <v>741</v>
      </c>
      <c r="D25" s="177">
        <f>+'[4]13+'!$O$130</f>
        <v>36276.906000000003</v>
      </c>
      <c r="E25" s="177">
        <f>36276.9+243.8</f>
        <v>36520.700000000004</v>
      </c>
      <c r="F25" s="188">
        <f t="shared" si="1"/>
        <v>100.67203636385086</v>
      </c>
      <c r="G25" s="102" t="s">
        <v>572</v>
      </c>
    </row>
    <row r="26" spans="1:11" ht="75" x14ac:dyDescent="0.2">
      <c r="A26" s="177"/>
      <c r="B26" s="178">
        <v>3</v>
      </c>
      <c r="C26" s="178" t="s">
        <v>742</v>
      </c>
      <c r="D26" s="177">
        <f>+'[4]13+'!$O$143</f>
        <v>2641.7849999999999</v>
      </c>
      <c r="E26" s="177">
        <f>2641.8+243.9</f>
        <v>2885.7000000000003</v>
      </c>
      <c r="F26" s="188">
        <f t="shared" si="1"/>
        <v>109.23296180423465</v>
      </c>
      <c r="G26" s="102" t="s">
        <v>743</v>
      </c>
    </row>
    <row r="27" spans="1:11" ht="30" x14ac:dyDescent="0.2">
      <c r="A27" s="177"/>
      <c r="B27" s="178">
        <v>4</v>
      </c>
      <c r="C27" s="179" t="s">
        <v>744</v>
      </c>
      <c r="D27" s="177"/>
      <c r="E27" s="177"/>
      <c r="F27" s="188" t="e">
        <f t="shared" si="1"/>
        <v>#DIV/0!</v>
      </c>
      <c r="G27" s="102" t="s">
        <v>745</v>
      </c>
      <c r="H27" s="179"/>
    </row>
    <row r="28" spans="1:11" ht="45" x14ac:dyDescent="0.2">
      <c r="A28" s="177"/>
      <c r="B28" s="178">
        <v>5</v>
      </c>
      <c r="C28" s="179" t="s">
        <v>746</v>
      </c>
      <c r="D28" s="177">
        <f>+'[4]11'!$W$20</f>
        <v>13615.075849999999</v>
      </c>
      <c r="E28" s="177">
        <f>+'[4]11'!$W$20</f>
        <v>13615.075849999999</v>
      </c>
      <c r="F28" s="188">
        <f t="shared" si="1"/>
        <v>100</v>
      </c>
      <c r="G28" s="102" t="s">
        <v>747</v>
      </c>
      <c r="H28" t="s">
        <v>748</v>
      </c>
    </row>
    <row r="29" spans="1:11" ht="38.25" customHeight="1" x14ac:dyDescent="0.2">
      <c r="A29" s="177">
        <v>9</v>
      </c>
      <c r="B29" s="743" t="s">
        <v>94</v>
      </c>
      <c r="C29" s="743"/>
      <c r="D29" s="177"/>
      <c r="E29" s="177"/>
      <c r="F29" s="188" t="e">
        <f t="shared" si="1"/>
        <v>#DIV/0!</v>
      </c>
    </row>
    <row r="30" spans="1:11" ht="74.25" customHeight="1" x14ac:dyDescent="0.2">
      <c r="A30" s="177">
        <v>10</v>
      </c>
      <c r="B30" s="743" t="s">
        <v>105</v>
      </c>
      <c r="C30" s="743"/>
      <c r="D30" s="177">
        <f>+'[4]13+'!$O$156</f>
        <v>1101.7</v>
      </c>
      <c r="E30" s="177">
        <v>80</v>
      </c>
      <c r="F30" s="188">
        <f t="shared" si="1"/>
        <v>7.2615049469002448</v>
      </c>
    </row>
    <row r="31" spans="1:11" ht="77.25" customHeight="1" x14ac:dyDescent="0.2">
      <c r="A31" s="177">
        <v>11</v>
      </c>
      <c r="B31" s="743" t="s">
        <v>172</v>
      </c>
      <c r="C31" s="743"/>
      <c r="D31" s="177">
        <f>+'[4]13+'!$O$159</f>
        <v>132.27000000000001</v>
      </c>
      <c r="E31" s="177">
        <v>12</v>
      </c>
      <c r="F31" s="188">
        <f t="shared" si="1"/>
        <v>9.07235200725788</v>
      </c>
    </row>
    <row r="32" spans="1:11" ht="81.75" customHeight="1" x14ac:dyDescent="0.2">
      <c r="A32" s="192">
        <v>12</v>
      </c>
      <c r="B32" s="744" t="s">
        <v>674</v>
      </c>
      <c r="C32" s="744"/>
      <c r="D32" s="181"/>
      <c r="E32" s="181"/>
      <c r="F32" s="181"/>
      <c r="G32" s="102" t="s">
        <v>749</v>
      </c>
    </row>
    <row r="33" spans="1:6" ht="97.5" customHeight="1" x14ac:dyDescent="0.2">
      <c r="A33" s="192">
        <v>14</v>
      </c>
      <c r="B33" s="744" t="s">
        <v>676</v>
      </c>
      <c r="C33" s="744"/>
      <c r="D33" s="181"/>
      <c r="E33" s="181"/>
      <c r="F33" s="181"/>
    </row>
  </sheetData>
  <mergeCells count="14">
    <mergeCell ref="B32:C32"/>
    <mergeCell ref="B33:C33"/>
    <mergeCell ref="B16:C16"/>
    <mergeCell ref="B17:C17"/>
    <mergeCell ref="B23:C23"/>
    <mergeCell ref="B29:C29"/>
    <mergeCell ref="B30:C30"/>
    <mergeCell ref="B31:C31"/>
    <mergeCell ref="B13:C13"/>
    <mergeCell ref="B4:C4"/>
    <mergeCell ref="K9:O9"/>
    <mergeCell ref="B10:C10"/>
    <mergeCell ref="B11:C11"/>
    <mergeCell ref="B12:C12"/>
  </mergeCells>
  <pageMargins left="0.7" right="0.7" top="0.75" bottom="0.75" header="0.3" footer="0.3"/>
  <pageSetup paperSize="9" scale="97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12</vt:i4>
      </vt:variant>
    </vt:vector>
  </HeadingPairs>
  <TitlesOfParts>
    <vt:vector size="26" baseType="lpstr">
      <vt:lpstr>1</vt:lpstr>
      <vt:lpstr>5</vt:lpstr>
      <vt:lpstr>6</vt:lpstr>
      <vt:lpstr>9</vt:lpstr>
      <vt:lpstr>10</vt:lpstr>
      <vt:lpstr>11</vt:lpstr>
      <vt:lpstr>12</vt:lpstr>
      <vt:lpstr>13</vt:lpstr>
      <vt:lpstr>14</vt:lpstr>
      <vt:lpstr>Лист5</vt:lpstr>
      <vt:lpstr>Лист1</vt:lpstr>
      <vt:lpstr>Лист2</vt:lpstr>
      <vt:lpstr>Лист3</vt:lpstr>
      <vt:lpstr>Лист4</vt:lpstr>
      <vt:lpstr>'10'!Заголовки_для_печати</vt:lpstr>
      <vt:lpstr>'11'!Заголовки_для_печати</vt:lpstr>
      <vt:lpstr>'12'!Заголовки_для_печати</vt:lpstr>
      <vt:lpstr>'13'!Заголовки_для_печати</vt:lpstr>
      <vt:lpstr>'14'!Заголовки_для_печати</vt:lpstr>
      <vt:lpstr>'9'!Заголовки_для_печати</vt:lpstr>
      <vt:lpstr>'1'!Область_печати</vt:lpstr>
      <vt:lpstr>'11'!Область_печати</vt:lpstr>
      <vt:lpstr>'12'!Область_печати</vt:lpstr>
      <vt:lpstr>'5'!Область_печати</vt:lpstr>
      <vt:lpstr>'6'!Область_печати</vt:lpstr>
      <vt:lpstr>Лист4!Область_печати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2009</dc:creator>
  <cp:lastModifiedBy>2017</cp:lastModifiedBy>
  <cp:lastPrinted>2020-07-06T05:44:10Z</cp:lastPrinted>
  <dcterms:created xsi:type="dcterms:W3CDTF">2016-12-15T04:35:03Z</dcterms:created>
  <dcterms:modified xsi:type="dcterms:W3CDTF">2020-07-06T05:44:26Z</dcterms:modified>
</cp:coreProperties>
</file>